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codeName="ThisWorkbook" defaultThemeVersion="124226"/>
  <xr:revisionPtr revIDLastSave="1" documentId="11_2C3CEDE3C0305839D9CDEC4237D1D927208B554C" xr6:coauthVersionLast="47" xr6:coauthVersionMax="47" xr10:uidLastSave="{066CC206-B4B4-4596-9162-1663BC8B196E}"/>
  <bookViews>
    <workbookView xWindow="-120" yWindow="-120" windowWidth="29040" windowHeight="158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externalReferences>
    <externalReference r:id="rId10"/>
  </externalReferences>
  <definedNames>
    <definedName name="_xlnm._FilterDatabase" localSheetId="0" hidden="1">ごみ処理概要!$A$6:$AQ$36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ごみ処理概要!$2:$37</definedName>
    <definedName name="_xlnm.Print_Area" localSheetId="3">ごみ処理量内訳!$2:$37</definedName>
    <definedName name="_xlnm.Print_Area" localSheetId="1">ごみ搬入量内訳!$2:$37</definedName>
    <definedName name="_xlnm.Print_Area" localSheetId="6">災害廃棄物搬入量!$2:$37</definedName>
    <definedName name="_xlnm.Print_Area" localSheetId="2">施設区分別搬入量内訳!$2:$37</definedName>
    <definedName name="_xlnm.Print_Area" localSheetId="5">施設資源化量内訳!$2:$37</definedName>
    <definedName name="_xlnm.Print_Area" localSheetId="4">資源化量内訳!$2:$37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8" i="3" l="1"/>
  <c r="AC18" i="3"/>
  <c r="Z18" i="3" s="1"/>
  <c r="R18" i="3"/>
  <c r="P18" i="3" s="1"/>
  <c r="O18" i="3"/>
  <c r="N18" i="3"/>
  <c r="F18" i="3"/>
  <c r="D18" i="3" s="1"/>
  <c r="E18" i="3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R21" i="5" s="1"/>
  <c r="O21" i="5" s="1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U8" i="5"/>
  <c r="CU9" i="5"/>
  <c r="CU10" i="5"/>
  <c r="CU11" i="5"/>
  <c r="CU12" i="5"/>
  <c r="CU13" i="5"/>
  <c r="CU14" i="5"/>
  <c r="CU15" i="5"/>
  <c r="CR15" i="5" s="1"/>
  <c r="CU16" i="5"/>
  <c r="CU17" i="5"/>
  <c r="CU18" i="5"/>
  <c r="CU19" i="5"/>
  <c r="CU20" i="5"/>
  <c r="CU21" i="5"/>
  <c r="CU22" i="5"/>
  <c r="CU23" i="5"/>
  <c r="CR23" i="5" s="1"/>
  <c r="CU24" i="5"/>
  <c r="CU25" i="5"/>
  <c r="CU26" i="5"/>
  <c r="CU27" i="5"/>
  <c r="CU28" i="5"/>
  <c r="CU29" i="5"/>
  <c r="CU30" i="5"/>
  <c r="CU31" i="5"/>
  <c r="CR31" i="5" s="1"/>
  <c r="CU32" i="5"/>
  <c r="CU33" i="5"/>
  <c r="CU34" i="5"/>
  <c r="CU35" i="5"/>
  <c r="CU36" i="5"/>
  <c r="CU37" i="5"/>
  <c r="CT8" i="5"/>
  <c r="CT9" i="5"/>
  <c r="CR9" i="5" s="1"/>
  <c r="O9" i="5" s="1"/>
  <c r="CT10" i="5"/>
  <c r="CT11" i="5"/>
  <c r="CT12" i="5"/>
  <c r="CT13" i="5"/>
  <c r="CT14" i="5"/>
  <c r="CT15" i="5"/>
  <c r="CT16" i="5"/>
  <c r="CT17" i="5"/>
  <c r="CR17" i="5" s="1"/>
  <c r="O17" i="5" s="1"/>
  <c r="CT18" i="5"/>
  <c r="CT19" i="5"/>
  <c r="CT20" i="5"/>
  <c r="CT21" i="5"/>
  <c r="CT22" i="5"/>
  <c r="CT23" i="5"/>
  <c r="CT24" i="5"/>
  <c r="CT25" i="5"/>
  <c r="CR25" i="5" s="1"/>
  <c r="O25" i="5" s="1"/>
  <c r="CT26" i="5"/>
  <c r="CT27" i="5"/>
  <c r="CT28" i="5"/>
  <c r="CT29" i="5"/>
  <c r="CT30" i="5"/>
  <c r="CT31" i="5"/>
  <c r="CT32" i="5"/>
  <c r="CT33" i="5"/>
  <c r="CR33" i="5" s="1"/>
  <c r="O33" i="5" s="1"/>
  <c r="CT34" i="5"/>
  <c r="CT35" i="5"/>
  <c r="CT36" i="5"/>
  <c r="CT37" i="5"/>
  <c r="CS8" i="5"/>
  <c r="CR8" i="5" s="1"/>
  <c r="O8" i="5" s="1"/>
  <c r="CS9" i="5"/>
  <c r="CS10" i="5"/>
  <c r="CS11" i="5"/>
  <c r="CR11" i="5" s="1"/>
  <c r="O11" i="5" s="1"/>
  <c r="CS12" i="5"/>
  <c r="CR12" i="5" s="1"/>
  <c r="CS13" i="5"/>
  <c r="CS14" i="5"/>
  <c r="CS15" i="5"/>
  <c r="CS16" i="5"/>
  <c r="CR16" i="5" s="1"/>
  <c r="O16" i="5" s="1"/>
  <c r="CS17" i="5"/>
  <c r="CS18" i="5"/>
  <c r="CS19" i="5"/>
  <c r="CR19" i="5" s="1"/>
  <c r="O19" i="5" s="1"/>
  <c r="CS20" i="5"/>
  <c r="CR20" i="5" s="1"/>
  <c r="CS21" i="5"/>
  <c r="CS22" i="5"/>
  <c r="CS23" i="5"/>
  <c r="CS24" i="5"/>
  <c r="CR24" i="5" s="1"/>
  <c r="O24" i="5" s="1"/>
  <c r="CS25" i="5"/>
  <c r="CS26" i="5"/>
  <c r="CS27" i="5"/>
  <c r="CR27" i="5" s="1"/>
  <c r="O27" i="5" s="1"/>
  <c r="CS28" i="5"/>
  <c r="CR28" i="5" s="1"/>
  <c r="CS29" i="5"/>
  <c r="CS30" i="5"/>
  <c r="CS31" i="5"/>
  <c r="CS32" i="5"/>
  <c r="CR32" i="5" s="1"/>
  <c r="O32" i="5" s="1"/>
  <c r="CS33" i="5"/>
  <c r="CS34" i="5"/>
  <c r="CS35" i="5"/>
  <c r="CR35" i="5" s="1"/>
  <c r="O35" i="5" s="1"/>
  <c r="CS36" i="5"/>
  <c r="CR36" i="5" s="1"/>
  <c r="CS37" i="5"/>
  <c r="CR10" i="5"/>
  <c r="CR13" i="5"/>
  <c r="O13" i="5" s="1"/>
  <c r="CR14" i="5"/>
  <c r="CR18" i="5"/>
  <c r="CR22" i="5"/>
  <c r="CR26" i="5"/>
  <c r="CR29" i="5"/>
  <c r="O29" i="5" s="1"/>
  <c r="CR30" i="5"/>
  <c r="CR34" i="5"/>
  <c r="CR37" i="5"/>
  <c r="O37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N8" i="5"/>
  <c r="CN9" i="5"/>
  <c r="CN10" i="5"/>
  <c r="CN11" i="5"/>
  <c r="CN12" i="5"/>
  <c r="CN13" i="5"/>
  <c r="CJ13" i="5" s="1"/>
  <c r="N13" i="5" s="1"/>
  <c r="CN14" i="5"/>
  <c r="CN15" i="5"/>
  <c r="CN16" i="5"/>
  <c r="CN17" i="5"/>
  <c r="CN18" i="5"/>
  <c r="CN19" i="5"/>
  <c r="CN20" i="5"/>
  <c r="CN21" i="5"/>
  <c r="CJ21" i="5" s="1"/>
  <c r="N21" i="5" s="1"/>
  <c r="CN22" i="5"/>
  <c r="CN23" i="5"/>
  <c r="CN24" i="5"/>
  <c r="CN25" i="5"/>
  <c r="CN26" i="5"/>
  <c r="CN27" i="5"/>
  <c r="CN28" i="5"/>
  <c r="CN29" i="5"/>
  <c r="CJ29" i="5" s="1"/>
  <c r="N29" i="5" s="1"/>
  <c r="CN30" i="5"/>
  <c r="CN31" i="5"/>
  <c r="CN32" i="5"/>
  <c r="CN33" i="5"/>
  <c r="CN34" i="5"/>
  <c r="CN35" i="5"/>
  <c r="CN36" i="5"/>
  <c r="CN37" i="5"/>
  <c r="CJ37" i="5" s="1"/>
  <c r="N37" i="5" s="1"/>
  <c r="CM8" i="5"/>
  <c r="CM9" i="5"/>
  <c r="CM10" i="5"/>
  <c r="CM11" i="5"/>
  <c r="CM12" i="5"/>
  <c r="CM13" i="5"/>
  <c r="CM14" i="5"/>
  <c r="CM15" i="5"/>
  <c r="CJ15" i="5" s="1"/>
  <c r="N15" i="5" s="1"/>
  <c r="CM16" i="5"/>
  <c r="CM17" i="5"/>
  <c r="CM18" i="5"/>
  <c r="CM19" i="5"/>
  <c r="CM20" i="5"/>
  <c r="CM21" i="5"/>
  <c r="CM22" i="5"/>
  <c r="CM23" i="5"/>
  <c r="CJ23" i="5" s="1"/>
  <c r="N23" i="5" s="1"/>
  <c r="CM24" i="5"/>
  <c r="CM25" i="5"/>
  <c r="CM26" i="5"/>
  <c r="CM27" i="5"/>
  <c r="CM28" i="5"/>
  <c r="CM29" i="5"/>
  <c r="CM30" i="5"/>
  <c r="CM31" i="5"/>
  <c r="CJ31" i="5" s="1"/>
  <c r="N31" i="5" s="1"/>
  <c r="CM32" i="5"/>
  <c r="CM33" i="5"/>
  <c r="CM34" i="5"/>
  <c r="CM35" i="5"/>
  <c r="CM36" i="5"/>
  <c r="CM37" i="5"/>
  <c r="CL8" i="5"/>
  <c r="CL9" i="5"/>
  <c r="CJ9" i="5" s="1"/>
  <c r="N9" i="5" s="1"/>
  <c r="CL10" i="5"/>
  <c r="CL11" i="5"/>
  <c r="CL12" i="5"/>
  <c r="CL13" i="5"/>
  <c r="CL14" i="5"/>
  <c r="CL15" i="5"/>
  <c r="CL16" i="5"/>
  <c r="CL17" i="5"/>
  <c r="CJ17" i="5" s="1"/>
  <c r="N17" i="5" s="1"/>
  <c r="CL18" i="5"/>
  <c r="CL19" i="5"/>
  <c r="CL20" i="5"/>
  <c r="CL21" i="5"/>
  <c r="CL22" i="5"/>
  <c r="CL23" i="5"/>
  <c r="CL24" i="5"/>
  <c r="CL25" i="5"/>
  <c r="CJ25" i="5" s="1"/>
  <c r="N25" i="5" s="1"/>
  <c r="CL26" i="5"/>
  <c r="CL27" i="5"/>
  <c r="CL28" i="5"/>
  <c r="CL29" i="5"/>
  <c r="CL30" i="5"/>
  <c r="CL31" i="5"/>
  <c r="CL32" i="5"/>
  <c r="CL33" i="5"/>
  <c r="CJ33" i="5" s="1"/>
  <c r="N33" i="5" s="1"/>
  <c r="CL34" i="5"/>
  <c r="CL35" i="5"/>
  <c r="CL36" i="5"/>
  <c r="CL37" i="5"/>
  <c r="CK8" i="5"/>
  <c r="CJ8" i="5" s="1"/>
  <c r="N8" i="5" s="1"/>
  <c r="CK9" i="5"/>
  <c r="CK10" i="5"/>
  <c r="CK11" i="5"/>
  <c r="CJ11" i="5" s="1"/>
  <c r="N11" i="5" s="1"/>
  <c r="CK12" i="5"/>
  <c r="CJ12" i="5" s="1"/>
  <c r="N12" i="5" s="1"/>
  <c r="CK13" i="5"/>
  <c r="CK14" i="5"/>
  <c r="CK15" i="5"/>
  <c r="CK16" i="5"/>
  <c r="CJ16" i="5" s="1"/>
  <c r="N16" i="5" s="1"/>
  <c r="CK17" i="5"/>
  <c r="CK18" i="5"/>
  <c r="CK19" i="5"/>
  <c r="CJ19" i="5" s="1"/>
  <c r="N19" i="5" s="1"/>
  <c r="CK20" i="5"/>
  <c r="CJ20" i="5" s="1"/>
  <c r="N20" i="5" s="1"/>
  <c r="CK21" i="5"/>
  <c r="CK22" i="5"/>
  <c r="CK23" i="5"/>
  <c r="CK24" i="5"/>
  <c r="CJ24" i="5" s="1"/>
  <c r="N24" i="5" s="1"/>
  <c r="CK25" i="5"/>
  <c r="CK26" i="5"/>
  <c r="CK27" i="5"/>
  <c r="CJ27" i="5" s="1"/>
  <c r="N27" i="5" s="1"/>
  <c r="CK28" i="5"/>
  <c r="CJ28" i="5" s="1"/>
  <c r="N28" i="5" s="1"/>
  <c r="CK29" i="5"/>
  <c r="CK30" i="5"/>
  <c r="CK31" i="5"/>
  <c r="CK32" i="5"/>
  <c r="CJ32" i="5" s="1"/>
  <c r="N32" i="5" s="1"/>
  <c r="CK33" i="5"/>
  <c r="CK34" i="5"/>
  <c r="CK35" i="5"/>
  <c r="CJ35" i="5" s="1"/>
  <c r="N35" i="5" s="1"/>
  <c r="CK36" i="5"/>
  <c r="CJ36" i="5" s="1"/>
  <c r="N36" i="5" s="1"/>
  <c r="CK37" i="5"/>
  <c r="CJ10" i="5"/>
  <c r="CJ14" i="5"/>
  <c r="CJ18" i="5"/>
  <c r="CJ22" i="5"/>
  <c r="CJ26" i="5"/>
  <c r="CJ30" i="5"/>
  <c r="CJ34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F8" i="5"/>
  <c r="CF9" i="5"/>
  <c r="CF10" i="5"/>
  <c r="CF11" i="5"/>
  <c r="CF12" i="5"/>
  <c r="CF13" i="5"/>
  <c r="CB13" i="5" s="1"/>
  <c r="M13" i="5" s="1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B37" i="5" s="1"/>
  <c r="M37" i="5" s="1"/>
  <c r="CE8" i="5"/>
  <c r="CE9" i="5"/>
  <c r="CE10" i="5"/>
  <c r="CE11" i="5"/>
  <c r="CE12" i="5"/>
  <c r="CE13" i="5"/>
  <c r="CE14" i="5"/>
  <c r="CE15" i="5"/>
  <c r="CB15" i="5" s="1"/>
  <c r="M15" i="5" s="1"/>
  <c r="CE16" i="5"/>
  <c r="CE17" i="5"/>
  <c r="CE18" i="5"/>
  <c r="CE19" i="5"/>
  <c r="CE20" i="5"/>
  <c r="CE21" i="5"/>
  <c r="CE22" i="5"/>
  <c r="CE23" i="5"/>
  <c r="CB23" i="5" s="1"/>
  <c r="M23" i="5" s="1"/>
  <c r="CE24" i="5"/>
  <c r="CE25" i="5"/>
  <c r="CE26" i="5"/>
  <c r="CE27" i="5"/>
  <c r="CE28" i="5"/>
  <c r="CE29" i="5"/>
  <c r="CE30" i="5"/>
  <c r="CE31" i="5"/>
  <c r="CB31" i="5" s="1"/>
  <c r="M31" i="5" s="1"/>
  <c r="CE32" i="5"/>
  <c r="CE33" i="5"/>
  <c r="CE34" i="5"/>
  <c r="CE35" i="5"/>
  <c r="CE36" i="5"/>
  <c r="CE37" i="5"/>
  <c r="CD8" i="5"/>
  <c r="CD9" i="5"/>
  <c r="CB9" i="5" s="1"/>
  <c r="M9" i="5" s="1"/>
  <c r="CD10" i="5"/>
  <c r="CD11" i="5"/>
  <c r="CD12" i="5"/>
  <c r="CD13" i="5"/>
  <c r="CD14" i="5"/>
  <c r="CD15" i="5"/>
  <c r="CD16" i="5"/>
  <c r="CD17" i="5"/>
  <c r="CB17" i="5" s="1"/>
  <c r="M17" i="5" s="1"/>
  <c r="CD18" i="5"/>
  <c r="CD19" i="5"/>
  <c r="CD20" i="5"/>
  <c r="CD21" i="5"/>
  <c r="CD22" i="5"/>
  <c r="CD23" i="5"/>
  <c r="CD24" i="5"/>
  <c r="CD25" i="5"/>
  <c r="CB25" i="5" s="1"/>
  <c r="M25" i="5" s="1"/>
  <c r="CD26" i="5"/>
  <c r="CD27" i="5"/>
  <c r="CD28" i="5"/>
  <c r="CD29" i="5"/>
  <c r="CD30" i="5"/>
  <c r="CD31" i="5"/>
  <c r="CD32" i="5"/>
  <c r="CD33" i="5"/>
  <c r="CB33" i="5" s="1"/>
  <c r="M33" i="5" s="1"/>
  <c r="CD34" i="5"/>
  <c r="CD35" i="5"/>
  <c r="CD36" i="5"/>
  <c r="CD37" i="5"/>
  <c r="CC8" i="5"/>
  <c r="CC9" i="5"/>
  <c r="CC10" i="5"/>
  <c r="CC11" i="5"/>
  <c r="CB11" i="5" s="1"/>
  <c r="CC12" i="5"/>
  <c r="CC13" i="5"/>
  <c r="CC14" i="5"/>
  <c r="CC15" i="5"/>
  <c r="CC16" i="5"/>
  <c r="CC17" i="5"/>
  <c r="CC18" i="5"/>
  <c r="CC19" i="5"/>
  <c r="CB19" i="5" s="1"/>
  <c r="CC20" i="5"/>
  <c r="CC21" i="5"/>
  <c r="CC22" i="5"/>
  <c r="CC23" i="5"/>
  <c r="CC24" i="5"/>
  <c r="CC25" i="5"/>
  <c r="CC26" i="5"/>
  <c r="CC27" i="5"/>
  <c r="CB27" i="5" s="1"/>
  <c r="CC28" i="5"/>
  <c r="CC29" i="5"/>
  <c r="CC30" i="5"/>
  <c r="CC31" i="5"/>
  <c r="CC32" i="5"/>
  <c r="CC33" i="5"/>
  <c r="CC34" i="5"/>
  <c r="CC35" i="5"/>
  <c r="CB35" i="5" s="1"/>
  <c r="CC36" i="5"/>
  <c r="CC37" i="5"/>
  <c r="CB8" i="5"/>
  <c r="CB10" i="5"/>
  <c r="CB12" i="5"/>
  <c r="CB14" i="5"/>
  <c r="CB16" i="5"/>
  <c r="CB18" i="5"/>
  <c r="CB20" i="5"/>
  <c r="CB21" i="5"/>
  <c r="M21" i="5" s="1"/>
  <c r="CB22" i="5"/>
  <c r="CB24" i="5"/>
  <c r="CB26" i="5"/>
  <c r="CB28" i="5"/>
  <c r="CB29" i="5"/>
  <c r="M29" i="5" s="1"/>
  <c r="CB30" i="5"/>
  <c r="CB32" i="5"/>
  <c r="CB34" i="5"/>
  <c r="CB36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W8" i="5"/>
  <c r="BW9" i="5"/>
  <c r="BW10" i="5"/>
  <c r="BW11" i="5"/>
  <c r="BW12" i="5"/>
  <c r="BW13" i="5"/>
  <c r="BW14" i="5"/>
  <c r="BW15" i="5"/>
  <c r="BT15" i="5" s="1"/>
  <c r="L15" i="5" s="1"/>
  <c r="BW16" i="5"/>
  <c r="BW17" i="5"/>
  <c r="BW18" i="5"/>
  <c r="BW19" i="5"/>
  <c r="BW20" i="5"/>
  <c r="BW21" i="5"/>
  <c r="BW22" i="5"/>
  <c r="BW23" i="5"/>
  <c r="BT23" i="5" s="1"/>
  <c r="L23" i="5" s="1"/>
  <c r="BW24" i="5"/>
  <c r="BW25" i="5"/>
  <c r="BW26" i="5"/>
  <c r="BW27" i="5"/>
  <c r="BW28" i="5"/>
  <c r="BW29" i="5"/>
  <c r="BW30" i="5"/>
  <c r="BW31" i="5"/>
  <c r="BT31" i="5" s="1"/>
  <c r="L31" i="5" s="1"/>
  <c r="BW32" i="5"/>
  <c r="BW33" i="5"/>
  <c r="BW34" i="5"/>
  <c r="BW35" i="5"/>
  <c r="BW36" i="5"/>
  <c r="BW37" i="5"/>
  <c r="BV8" i="5"/>
  <c r="BV9" i="5"/>
  <c r="BT9" i="5" s="1"/>
  <c r="L9" i="5" s="1"/>
  <c r="BV10" i="5"/>
  <c r="BV11" i="5"/>
  <c r="BV12" i="5"/>
  <c r="BV13" i="5"/>
  <c r="BV14" i="5"/>
  <c r="BV15" i="5"/>
  <c r="BV16" i="5"/>
  <c r="BV17" i="5"/>
  <c r="BT17" i="5" s="1"/>
  <c r="L17" i="5" s="1"/>
  <c r="BV18" i="5"/>
  <c r="BV19" i="5"/>
  <c r="BV20" i="5"/>
  <c r="BV21" i="5"/>
  <c r="BV22" i="5"/>
  <c r="BV23" i="5"/>
  <c r="BV24" i="5"/>
  <c r="BV25" i="5"/>
  <c r="BT25" i="5" s="1"/>
  <c r="L25" i="5" s="1"/>
  <c r="BV26" i="5"/>
  <c r="BV27" i="5"/>
  <c r="BV28" i="5"/>
  <c r="BV29" i="5"/>
  <c r="BV30" i="5"/>
  <c r="BV31" i="5"/>
  <c r="BV32" i="5"/>
  <c r="BV33" i="5"/>
  <c r="BT33" i="5" s="1"/>
  <c r="L33" i="5" s="1"/>
  <c r="BV34" i="5"/>
  <c r="BV35" i="5"/>
  <c r="BV36" i="5"/>
  <c r="BV37" i="5"/>
  <c r="BU8" i="5"/>
  <c r="BU9" i="5"/>
  <c r="BU10" i="5"/>
  <c r="BU11" i="5"/>
  <c r="BT11" i="5" s="1"/>
  <c r="L11" i="5" s="1"/>
  <c r="BU12" i="5"/>
  <c r="BU13" i="5"/>
  <c r="BU14" i="5"/>
  <c r="BU15" i="5"/>
  <c r="BU16" i="5"/>
  <c r="BU17" i="5"/>
  <c r="BU18" i="5"/>
  <c r="BU19" i="5"/>
  <c r="BT19" i="5" s="1"/>
  <c r="L19" i="5" s="1"/>
  <c r="BU20" i="5"/>
  <c r="BU21" i="5"/>
  <c r="BU22" i="5"/>
  <c r="BU23" i="5"/>
  <c r="BU24" i="5"/>
  <c r="BU25" i="5"/>
  <c r="BU26" i="5"/>
  <c r="BU27" i="5"/>
  <c r="BT27" i="5" s="1"/>
  <c r="L27" i="5" s="1"/>
  <c r="BU28" i="5"/>
  <c r="BU29" i="5"/>
  <c r="BU30" i="5"/>
  <c r="BU31" i="5"/>
  <c r="BU32" i="5"/>
  <c r="BU33" i="5"/>
  <c r="BU34" i="5"/>
  <c r="BU35" i="5"/>
  <c r="BT35" i="5" s="1"/>
  <c r="L35" i="5" s="1"/>
  <c r="BU36" i="5"/>
  <c r="BU37" i="5"/>
  <c r="BT8" i="5"/>
  <c r="BT10" i="5"/>
  <c r="BT12" i="5"/>
  <c r="BT13" i="5"/>
  <c r="L13" i="5" s="1"/>
  <c r="BT14" i="5"/>
  <c r="BT16" i="5"/>
  <c r="BT18" i="5"/>
  <c r="BT20" i="5"/>
  <c r="BT21" i="5"/>
  <c r="BT22" i="5"/>
  <c r="BT24" i="5"/>
  <c r="BT26" i="5"/>
  <c r="BT28" i="5"/>
  <c r="BT29" i="5"/>
  <c r="BT30" i="5"/>
  <c r="BT32" i="5"/>
  <c r="BT34" i="5"/>
  <c r="BT36" i="5"/>
  <c r="BT3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P8" i="5"/>
  <c r="BP9" i="5"/>
  <c r="BP10" i="5"/>
  <c r="BP11" i="5"/>
  <c r="BP12" i="5"/>
  <c r="BP13" i="5"/>
  <c r="BL13" i="5" s="1"/>
  <c r="K13" i="5" s="1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O8" i="5"/>
  <c r="BO9" i="5"/>
  <c r="BO10" i="5"/>
  <c r="BO11" i="5"/>
  <c r="BO12" i="5"/>
  <c r="BL12" i="5" s="1"/>
  <c r="BO13" i="5"/>
  <c r="BO14" i="5"/>
  <c r="BO15" i="5"/>
  <c r="BL15" i="5" s="1"/>
  <c r="BO16" i="5"/>
  <c r="BO17" i="5"/>
  <c r="BO18" i="5"/>
  <c r="BO19" i="5"/>
  <c r="BO20" i="5"/>
  <c r="BL20" i="5" s="1"/>
  <c r="BO21" i="5"/>
  <c r="BO22" i="5"/>
  <c r="BO23" i="5"/>
  <c r="BL23" i="5" s="1"/>
  <c r="BO24" i="5"/>
  <c r="BO25" i="5"/>
  <c r="BO26" i="5"/>
  <c r="BO27" i="5"/>
  <c r="BO28" i="5"/>
  <c r="BL28" i="5" s="1"/>
  <c r="BO29" i="5"/>
  <c r="BO30" i="5"/>
  <c r="BO31" i="5"/>
  <c r="BL31" i="5" s="1"/>
  <c r="BO32" i="5"/>
  <c r="BO33" i="5"/>
  <c r="BO34" i="5"/>
  <c r="BO35" i="5"/>
  <c r="BO36" i="5"/>
  <c r="BL36" i="5" s="1"/>
  <c r="BO37" i="5"/>
  <c r="BN8" i="5"/>
  <c r="BN9" i="5"/>
  <c r="BL9" i="5" s="1"/>
  <c r="K9" i="5" s="1"/>
  <c r="BN10" i="5"/>
  <c r="BN11" i="5"/>
  <c r="BN12" i="5"/>
  <c r="BN13" i="5"/>
  <c r="BN14" i="5"/>
  <c r="BL14" i="5" s="1"/>
  <c r="K14" i="5" s="1"/>
  <c r="BN15" i="5"/>
  <c r="BN16" i="5"/>
  <c r="BN17" i="5"/>
  <c r="BL17" i="5" s="1"/>
  <c r="K17" i="5" s="1"/>
  <c r="BN18" i="5"/>
  <c r="BN19" i="5"/>
  <c r="BN20" i="5"/>
  <c r="BN21" i="5"/>
  <c r="BN22" i="5"/>
  <c r="BL22" i="5" s="1"/>
  <c r="K22" i="5" s="1"/>
  <c r="BN23" i="5"/>
  <c r="BN24" i="5"/>
  <c r="BN25" i="5"/>
  <c r="BL25" i="5" s="1"/>
  <c r="K25" i="5" s="1"/>
  <c r="BN26" i="5"/>
  <c r="BN27" i="5"/>
  <c r="BN28" i="5"/>
  <c r="BN29" i="5"/>
  <c r="BN30" i="5"/>
  <c r="BL30" i="5" s="1"/>
  <c r="K30" i="5" s="1"/>
  <c r="BN31" i="5"/>
  <c r="BN32" i="5"/>
  <c r="BN33" i="5"/>
  <c r="BL33" i="5" s="1"/>
  <c r="K33" i="5" s="1"/>
  <c r="BN34" i="5"/>
  <c r="BN35" i="5"/>
  <c r="BN36" i="5"/>
  <c r="BN37" i="5"/>
  <c r="BM8" i="5"/>
  <c r="BL8" i="5" s="1"/>
  <c r="K8" i="5" s="1"/>
  <c r="BM9" i="5"/>
  <c r="BM10" i="5"/>
  <c r="BM11" i="5"/>
  <c r="BL11" i="5" s="1"/>
  <c r="K11" i="5" s="1"/>
  <c r="BM12" i="5"/>
  <c r="BM13" i="5"/>
  <c r="BM14" i="5"/>
  <c r="BM15" i="5"/>
  <c r="BM16" i="5"/>
  <c r="BL16" i="5" s="1"/>
  <c r="K16" i="5" s="1"/>
  <c r="BM17" i="5"/>
  <c r="BM18" i="5"/>
  <c r="BM19" i="5"/>
  <c r="BL19" i="5" s="1"/>
  <c r="K19" i="5" s="1"/>
  <c r="BM20" i="5"/>
  <c r="BM21" i="5"/>
  <c r="BM22" i="5"/>
  <c r="BM23" i="5"/>
  <c r="BM24" i="5"/>
  <c r="BL24" i="5" s="1"/>
  <c r="K24" i="5" s="1"/>
  <c r="BM25" i="5"/>
  <c r="BM26" i="5"/>
  <c r="BM27" i="5"/>
  <c r="BL27" i="5" s="1"/>
  <c r="K27" i="5" s="1"/>
  <c r="BM28" i="5"/>
  <c r="BM29" i="5"/>
  <c r="BM30" i="5"/>
  <c r="BM31" i="5"/>
  <c r="BM32" i="5"/>
  <c r="BL32" i="5" s="1"/>
  <c r="K32" i="5" s="1"/>
  <c r="BM33" i="5"/>
  <c r="BM34" i="5"/>
  <c r="BM35" i="5"/>
  <c r="BL35" i="5" s="1"/>
  <c r="K35" i="5" s="1"/>
  <c r="BM36" i="5"/>
  <c r="BM37" i="5"/>
  <c r="BL10" i="5"/>
  <c r="BL18" i="5"/>
  <c r="BL21" i="5"/>
  <c r="K21" i="5" s="1"/>
  <c r="BL26" i="5"/>
  <c r="BL29" i="5"/>
  <c r="K29" i="5" s="1"/>
  <c r="BL34" i="5"/>
  <c r="BL37" i="5"/>
  <c r="K37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H8" i="5"/>
  <c r="BH9" i="5"/>
  <c r="BH10" i="5"/>
  <c r="BH11" i="5"/>
  <c r="BH12" i="5"/>
  <c r="BH13" i="5"/>
  <c r="BD13" i="5" s="1"/>
  <c r="J13" i="5" s="1"/>
  <c r="BH14" i="5"/>
  <c r="BH15" i="5"/>
  <c r="BH16" i="5"/>
  <c r="BH17" i="5"/>
  <c r="BH18" i="5"/>
  <c r="BH19" i="5"/>
  <c r="BH20" i="5"/>
  <c r="BH21" i="5"/>
  <c r="BD21" i="5" s="1"/>
  <c r="J21" i="5" s="1"/>
  <c r="BH22" i="5"/>
  <c r="BH23" i="5"/>
  <c r="BH24" i="5"/>
  <c r="BH25" i="5"/>
  <c r="BH26" i="5"/>
  <c r="BH27" i="5"/>
  <c r="BH28" i="5"/>
  <c r="BH29" i="5"/>
  <c r="BD29" i="5" s="1"/>
  <c r="J29" i="5" s="1"/>
  <c r="BH30" i="5"/>
  <c r="BH31" i="5"/>
  <c r="BH32" i="5"/>
  <c r="BH33" i="5"/>
  <c r="BH34" i="5"/>
  <c r="BH35" i="5"/>
  <c r="BH36" i="5"/>
  <c r="BH37" i="5"/>
  <c r="BD37" i="5" s="1"/>
  <c r="J37" i="5" s="1"/>
  <c r="BG8" i="5"/>
  <c r="BG9" i="5"/>
  <c r="BG10" i="5"/>
  <c r="BG11" i="5"/>
  <c r="BG12" i="5"/>
  <c r="BG13" i="5"/>
  <c r="BG14" i="5"/>
  <c r="BG15" i="5"/>
  <c r="BD15" i="5" s="1"/>
  <c r="J15" i="5" s="1"/>
  <c r="BG16" i="5"/>
  <c r="BG17" i="5"/>
  <c r="BG18" i="5"/>
  <c r="BG19" i="5"/>
  <c r="BG20" i="5"/>
  <c r="BG21" i="5"/>
  <c r="BG22" i="5"/>
  <c r="BG23" i="5"/>
  <c r="BD23" i="5" s="1"/>
  <c r="J23" i="5" s="1"/>
  <c r="BG24" i="5"/>
  <c r="BG25" i="5"/>
  <c r="BG26" i="5"/>
  <c r="BG27" i="5"/>
  <c r="BG28" i="5"/>
  <c r="BG29" i="5"/>
  <c r="BG30" i="5"/>
  <c r="BG31" i="5"/>
  <c r="BD31" i="5" s="1"/>
  <c r="J31" i="5" s="1"/>
  <c r="BG32" i="5"/>
  <c r="BG33" i="5"/>
  <c r="BG34" i="5"/>
  <c r="BG35" i="5"/>
  <c r="BG36" i="5"/>
  <c r="BG37" i="5"/>
  <c r="BF8" i="5"/>
  <c r="BF9" i="5"/>
  <c r="BD9" i="5" s="1"/>
  <c r="J9" i="5" s="1"/>
  <c r="BF10" i="5"/>
  <c r="BF11" i="5"/>
  <c r="BF12" i="5"/>
  <c r="BF13" i="5"/>
  <c r="BF14" i="5"/>
  <c r="BD14" i="5" s="1"/>
  <c r="BF15" i="5"/>
  <c r="BF16" i="5"/>
  <c r="BF17" i="5"/>
  <c r="BD17" i="5" s="1"/>
  <c r="J17" i="5" s="1"/>
  <c r="F17" i="5" s="1"/>
  <c r="BF18" i="5"/>
  <c r="BF19" i="5"/>
  <c r="BF20" i="5"/>
  <c r="BF21" i="5"/>
  <c r="BF22" i="5"/>
  <c r="BD22" i="5" s="1"/>
  <c r="BF23" i="5"/>
  <c r="BF24" i="5"/>
  <c r="BF25" i="5"/>
  <c r="BD25" i="5" s="1"/>
  <c r="J25" i="5" s="1"/>
  <c r="F25" i="5" s="1"/>
  <c r="BF26" i="5"/>
  <c r="BF27" i="5"/>
  <c r="BF28" i="5"/>
  <c r="BF29" i="5"/>
  <c r="BF30" i="5"/>
  <c r="BD30" i="5" s="1"/>
  <c r="BF31" i="5"/>
  <c r="BF32" i="5"/>
  <c r="BF33" i="5"/>
  <c r="BD33" i="5" s="1"/>
  <c r="J33" i="5" s="1"/>
  <c r="F33" i="5" s="1"/>
  <c r="BF34" i="5"/>
  <c r="BF35" i="5"/>
  <c r="BF36" i="5"/>
  <c r="BF37" i="5"/>
  <c r="BE8" i="5"/>
  <c r="BD8" i="5" s="1"/>
  <c r="J8" i="5" s="1"/>
  <c r="BE9" i="5"/>
  <c r="BE10" i="5"/>
  <c r="BE11" i="5"/>
  <c r="BD11" i="5" s="1"/>
  <c r="J11" i="5" s="1"/>
  <c r="BE12" i="5"/>
  <c r="BD12" i="5" s="1"/>
  <c r="J12" i="5" s="1"/>
  <c r="BE13" i="5"/>
  <c r="BE14" i="5"/>
  <c r="BE15" i="5"/>
  <c r="BE16" i="5"/>
  <c r="BD16" i="5" s="1"/>
  <c r="J16" i="5" s="1"/>
  <c r="BE17" i="5"/>
  <c r="BE18" i="5"/>
  <c r="BE19" i="5"/>
  <c r="BD19" i="5" s="1"/>
  <c r="J19" i="5" s="1"/>
  <c r="BE20" i="5"/>
  <c r="BD20" i="5" s="1"/>
  <c r="J20" i="5" s="1"/>
  <c r="BE21" i="5"/>
  <c r="BE22" i="5"/>
  <c r="BE23" i="5"/>
  <c r="BE24" i="5"/>
  <c r="BD24" i="5" s="1"/>
  <c r="J24" i="5" s="1"/>
  <c r="BE25" i="5"/>
  <c r="BE26" i="5"/>
  <c r="BE27" i="5"/>
  <c r="BD27" i="5" s="1"/>
  <c r="J27" i="5" s="1"/>
  <c r="BE28" i="5"/>
  <c r="BD28" i="5" s="1"/>
  <c r="J28" i="5" s="1"/>
  <c r="BE29" i="5"/>
  <c r="BE30" i="5"/>
  <c r="BE31" i="5"/>
  <c r="BE32" i="5"/>
  <c r="BD32" i="5" s="1"/>
  <c r="J32" i="5" s="1"/>
  <c r="BE33" i="5"/>
  <c r="BE34" i="5"/>
  <c r="BE35" i="5"/>
  <c r="BD35" i="5" s="1"/>
  <c r="J35" i="5" s="1"/>
  <c r="BE36" i="5"/>
  <c r="BD36" i="5" s="1"/>
  <c r="J36" i="5" s="1"/>
  <c r="BE37" i="5"/>
  <c r="BD10" i="5"/>
  <c r="BD18" i="5"/>
  <c r="BD26" i="5"/>
  <c r="BD34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V36" i="5" s="1"/>
  <c r="I36" i="5" s="1"/>
  <c r="AY37" i="5"/>
  <c r="AX8" i="5"/>
  <c r="AX9" i="5"/>
  <c r="AV9" i="5" s="1"/>
  <c r="I9" i="5" s="1"/>
  <c r="AX10" i="5"/>
  <c r="AX11" i="5"/>
  <c r="AX12" i="5"/>
  <c r="AX13" i="5"/>
  <c r="AX14" i="5"/>
  <c r="AV14" i="5" s="1"/>
  <c r="I14" i="5" s="1"/>
  <c r="F14" i="5" s="1"/>
  <c r="D14" i="5" s="1"/>
  <c r="AX15" i="5"/>
  <c r="AX16" i="5"/>
  <c r="AX17" i="5"/>
  <c r="AV17" i="5" s="1"/>
  <c r="I17" i="5" s="1"/>
  <c r="AX18" i="5"/>
  <c r="AX19" i="5"/>
  <c r="AX20" i="5"/>
  <c r="AX21" i="5"/>
  <c r="AX22" i="5"/>
  <c r="AV22" i="5" s="1"/>
  <c r="I22" i="5" s="1"/>
  <c r="AX23" i="5"/>
  <c r="AX24" i="5"/>
  <c r="AX25" i="5"/>
  <c r="AV25" i="5" s="1"/>
  <c r="I25" i="5" s="1"/>
  <c r="AX26" i="5"/>
  <c r="AX27" i="5"/>
  <c r="AX28" i="5"/>
  <c r="AX29" i="5"/>
  <c r="AX30" i="5"/>
  <c r="AV30" i="5" s="1"/>
  <c r="I30" i="5" s="1"/>
  <c r="F30" i="5" s="1"/>
  <c r="D30" i="5" s="1"/>
  <c r="AX31" i="5"/>
  <c r="AX32" i="5"/>
  <c r="AX33" i="5"/>
  <c r="AV33" i="5" s="1"/>
  <c r="I33" i="5" s="1"/>
  <c r="AX34" i="5"/>
  <c r="AX35" i="5"/>
  <c r="AX36" i="5"/>
  <c r="AX37" i="5"/>
  <c r="AW8" i="5"/>
  <c r="AV8" i="5" s="1"/>
  <c r="I8" i="5" s="1"/>
  <c r="AW9" i="5"/>
  <c r="AW10" i="5"/>
  <c r="AW11" i="5"/>
  <c r="AV11" i="5" s="1"/>
  <c r="AW12" i="5"/>
  <c r="AV12" i="5" s="1"/>
  <c r="I12" i="5" s="1"/>
  <c r="AW13" i="5"/>
  <c r="AW14" i="5"/>
  <c r="AW15" i="5"/>
  <c r="AV15" i="5" s="1"/>
  <c r="I15" i="5" s="1"/>
  <c r="AW16" i="5"/>
  <c r="AV16" i="5" s="1"/>
  <c r="I16" i="5" s="1"/>
  <c r="AW17" i="5"/>
  <c r="AW18" i="5"/>
  <c r="AW19" i="5"/>
  <c r="AV19" i="5" s="1"/>
  <c r="AW20" i="5"/>
  <c r="AV20" i="5" s="1"/>
  <c r="I20" i="5" s="1"/>
  <c r="AW21" i="5"/>
  <c r="AW22" i="5"/>
  <c r="AW23" i="5"/>
  <c r="AV23" i="5" s="1"/>
  <c r="I23" i="5" s="1"/>
  <c r="AW24" i="5"/>
  <c r="AV24" i="5" s="1"/>
  <c r="AW25" i="5"/>
  <c r="AW26" i="5"/>
  <c r="AW27" i="5"/>
  <c r="AV27" i="5" s="1"/>
  <c r="AW28" i="5"/>
  <c r="AV28" i="5" s="1"/>
  <c r="I28" i="5" s="1"/>
  <c r="AW29" i="5"/>
  <c r="AW30" i="5"/>
  <c r="AW31" i="5"/>
  <c r="AV31" i="5" s="1"/>
  <c r="I31" i="5" s="1"/>
  <c r="AW32" i="5"/>
  <c r="AV32" i="5" s="1"/>
  <c r="I32" i="5" s="1"/>
  <c r="AW33" i="5"/>
  <c r="AW34" i="5"/>
  <c r="AW35" i="5"/>
  <c r="AV35" i="5" s="1"/>
  <c r="AW36" i="5"/>
  <c r="AW37" i="5"/>
  <c r="AV10" i="5"/>
  <c r="AV13" i="5"/>
  <c r="I13" i="5" s="1"/>
  <c r="AV18" i="5"/>
  <c r="AV21" i="5"/>
  <c r="I21" i="5" s="1"/>
  <c r="AV26" i="5"/>
  <c r="AV29" i="5"/>
  <c r="I29" i="5" s="1"/>
  <c r="AV34" i="5"/>
  <c r="AV37" i="5"/>
  <c r="I37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N21" i="5" s="1"/>
  <c r="H21" i="5" s="1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N37" i="5" s="1"/>
  <c r="H37" i="5" s="1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P8" i="5"/>
  <c r="AP9" i="5"/>
  <c r="AN9" i="5" s="1"/>
  <c r="H9" i="5" s="1"/>
  <c r="AP10" i="5"/>
  <c r="AP11" i="5"/>
  <c r="AP12" i="5"/>
  <c r="AP13" i="5"/>
  <c r="AP14" i="5"/>
  <c r="AN14" i="5" s="1"/>
  <c r="H14" i="5" s="1"/>
  <c r="AP15" i="5"/>
  <c r="AP16" i="5"/>
  <c r="AP17" i="5"/>
  <c r="AN17" i="5" s="1"/>
  <c r="H17" i="5" s="1"/>
  <c r="AP18" i="5"/>
  <c r="AP19" i="5"/>
  <c r="AP20" i="5"/>
  <c r="AP21" i="5"/>
  <c r="AP22" i="5"/>
  <c r="AN22" i="5" s="1"/>
  <c r="H22" i="5" s="1"/>
  <c r="AP23" i="5"/>
  <c r="AP24" i="5"/>
  <c r="AP25" i="5"/>
  <c r="AN25" i="5" s="1"/>
  <c r="H25" i="5" s="1"/>
  <c r="AP26" i="5"/>
  <c r="AP27" i="5"/>
  <c r="AP28" i="5"/>
  <c r="AP29" i="5"/>
  <c r="AP30" i="5"/>
  <c r="AN30" i="5" s="1"/>
  <c r="H30" i="5" s="1"/>
  <c r="AP31" i="5"/>
  <c r="AP32" i="5"/>
  <c r="AP33" i="5"/>
  <c r="AN33" i="5" s="1"/>
  <c r="AP34" i="5"/>
  <c r="AP35" i="5"/>
  <c r="AP36" i="5"/>
  <c r="AP37" i="5"/>
  <c r="AO8" i="5"/>
  <c r="AN8" i="5" s="1"/>
  <c r="H8" i="5" s="1"/>
  <c r="AO9" i="5"/>
  <c r="AO10" i="5"/>
  <c r="AO11" i="5"/>
  <c r="AN11" i="5" s="1"/>
  <c r="H11" i="5" s="1"/>
  <c r="AO12" i="5"/>
  <c r="AN12" i="5" s="1"/>
  <c r="H12" i="5" s="1"/>
  <c r="AO13" i="5"/>
  <c r="AO14" i="5"/>
  <c r="AO15" i="5"/>
  <c r="AN15" i="5" s="1"/>
  <c r="H15" i="5" s="1"/>
  <c r="AO16" i="5"/>
  <c r="AN16" i="5" s="1"/>
  <c r="H16" i="5" s="1"/>
  <c r="AO17" i="5"/>
  <c r="AO18" i="5"/>
  <c r="AO19" i="5"/>
  <c r="AN19" i="5" s="1"/>
  <c r="H19" i="5" s="1"/>
  <c r="AO20" i="5"/>
  <c r="AN20" i="5" s="1"/>
  <c r="H20" i="5" s="1"/>
  <c r="AO21" i="5"/>
  <c r="AO22" i="5"/>
  <c r="AO23" i="5"/>
  <c r="AN23" i="5" s="1"/>
  <c r="H23" i="5" s="1"/>
  <c r="AO24" i="5"/>
  <c r="AN24" i="5" s="1"/>
  <c r="H24" i="5" s="1"/>
  <c r="AO25" i="5"/>
  <c r="AO26" i="5"/>
  <c r="AO27" i="5"/>
  <c r="AN27" i="5" s="1"/>
  <c r="H27" i="5" s="1"/>
  <c r="AO28" i="5"/>
  <c r="AN28" i="5" s="1"/>
  <c r="H28" i="5" s="1"/>
  <c r="AO29" i="5"/>
  <c r="AO30" i="5"/>
  <c r="AO31" i="5"/>
  <c r="AN31" i="5" s="1"/>
  <c r="H31" i="5" s="1"/>
  <c r="AO32" i="5"/>
  <c r="AN32" i="5" s="1"/>
  <c r="H32" i="5" s="1"/>
  <c r="AO33" i="5"/>
  <c r="AO34" i="5"/>
  <c r="AO35" i="5"/>
  <c r="AN35" i="5" s="1"/>
  <c r="H35" i="5" s="1"/>
  <c r="AO36" i="5"/>
  <c r="AN36" i="5" s="1"/>
  <c r="H36" i="5" s="1"/>
  <c r="AO37" i="5"/>
  <c r="AN10" i="5"/>
  <c r="AN13" i="5"/>
  <c r="H13" i="5" s="1"/>
  <c r="AN18" i="5"/>
  <c r="AN26" i="5"/>
  <c r="AN29" i="5"/>
  <c r="AN34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J8" i="5"/>
  <c r="AJ9" i="5"/>
  <c r="AJ10" i="5"/>
  <c r="AJ11" i="5"/>
  <c r="AJ12" i="5"/>
  <c r="AJ13" i="5"/>
  <c r="AF13" i="5" s="1"/>
  <c r="G13" i="5" s="1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H8" i="5"/>
  <c r="AH9" i="5"/>
  <c r="AF9" i="5" s="1"/>
  <c r="G9" i="5" s="1"/>
  <c r="AH10" i="5"/>
  <c r="AH11" i="5"/>
  <c r="AH12" i="5"/>
  <c r="AH13" i="5"/>
  <c r="AH14" i="5"/>
  <c r="AF14" i="5" s="1"/>
  <c r="G14" i="5" s="1"/>
  <c r="AH15" i="5"/>
  <c r="AH16" i="5"/>
  <c r="AH17" i="5"/>
  <c r="AF17" i="5" s="1"/>
  <c r="G17" i="5" s="1"/>
  <c r="AH18" i="5"/>
  <c r="AH19" i="5"/>
  <c r="AH20" i="5"/>
  <c r="AH21" i="5"/>
  <c r="AH22" i="5"/>
  <c r="AF22" i="5" s="1"/>
  <c r="G22" i="5" s="1"/>
  <c r="AH23" i="5"/>
  <c r="AH24" i="5"/>
  <c r="AH25" i="5"/>
  <c r="AF25" i="5" s="1"/>
  <c r="G25" i="5" s="1"/>
  <c r="AH26" i="5"/>
  <c r="AH27" i="5"/>
  <c r="AH28" i="5"/>
  <c r="AH29" i="5"/>
  <c r="AH30" i="5"/>
  <c r="AF30" i="5" s="1"/>
  <c r="G30" i="5" s="1"/>
  <c r="AH31" i="5"/>
  <c r="AH32" i="5"/>
  <c r="AH33" i="5"/>
  <c r="AF33" i="5" s="1"/>
  <c r="G33" i="5" s="1"/>
  <c r="AH34" i="5"/>
  <c r="AH35" i="5"/>
  <c r="AH36" i="5"/>
  <c r="AH37" i="5"/>
  <c r="AG8" i="5"/>
  <c r="AF8" i="5" s="1"/>
  <c r="G8" i="5" s="1"/>
  <c r="AG9" i="5"/>
  <c r="AG10" i="5"/>
  <c r="AG11" i="5"/>
  <c r="AF11" i="5" s="1"/>
  <c r="AG12" i="5"/>
  <c r="AF12" i="5" s="1"/>
  <c r="G12" i="5" s="1"/>
  <c r="F12" i="5" s="1"/>
  <c r="D12" i="5" s="1"/>
  <c r="AG13" i="5"/>
  <c r="AG14" i="5"/>
  <c r="AG15" i="5"/>
  <c r="AG16" i="5"/>
  <c r="AF16" i="5" s="1"/>
  <c r="G16" i="5" s="1"/>
  <c r="AG17" i="5"/>
  <c r="AG18" i="5"/>
  <c r="AG19" i="5"/>
  <c r="AF19" i="5" s="1"/>
  <c r="AG20" i="5"/>
  <c r="AF20" i="5" s="1"/>
  <c r="G20" i="5" s="1"/>
  <c r="F20" i="5" s="1"/>
  <c r="AG21" i="5"/>
  <c r="AG22" i="5"/>
  <c r="AG23" i="5"/>
  <c r="AG24" i="5"/>
  <c r="AF24" i="5" s="1"/>
  <c r="AG25" i="5"/>
  <c r="AG26" i="5"/>
  <c r="AG27" i="5"/>
  <c r="AF27" i="5" s="1"/>
  <c r="AG28" i="5"/>
  <c r="AF28" i="5" s="1"/>
  <c r="G28" i="5" s="1"/>
  <c r="F28" i="5" s="1"/>
  <c r="D28" i="5" s="1"/>
  <c r="AG29" i="5"/>
  <c r="AG30" i="5"/>
  <c r="AG31" i="5"/>
  <c r="AG32" i="5"/>
  <c r="AF32" i="5" s="1"/>
  <c r="AG33" i="5"/>
  <c r="AG34" i="5"/>
  <c r="AG35" i="5"/>
  <c r="AF35" i="5" s="1"/>
  <c r="AG36" i="5"/>
  <c r="AF36" i="5" s="1"/>
  <c r="AG37" i="5"/>
  <c r="AF10" i="5"/>
  <c r="AF18" i="5"/>
  <c r="AF21" i="5"/>
  <c r="G21" i="5" s="1"/>
  <c r="AF26" i="5"/>
  <c r="AF29" i="5"/>
  <c r="G29" i="5" s="1"/>
  <c r="AF34" i="5"/>
  <c r="AF37" i="5"/>
  <c r="G37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B8" i="5"/>
  <c r="AB9" i="5"/>
  <c r="AB10" i="5"/>
  <c r="AB11" i="5"/>
  <c r="AB12" i="5"/>
  <c r="AB13" i="5"/>
  <c r="X13" i="5" s="1"/>
  <c r="E13" i="5" s="1"/>
  <c r="AB14" i="5"/>
  <c r="AB15" i="5"/>
  <c r="AB16" i="5"/>
  <c r="AB17" i="5"/>
  <c r="AB18" i="5"/>
  <c r="AB19" i="5"/>
  <c r="AB20" i="5"/>
  <c r="AB21" i="5"/>
  <c r="X21" i="5" s="1"/>
  <c r="E21" i="5" s="1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X37" i="5" s="1"/>
  <c r="E37" i="5" s="1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Z8" i="5"/>
  <c r="Z9" i="5"/>
  <c r="X9" i="5" s="1"/>
  <c r="E9" i="5" s="1"/>
  <c r="Z10" i="5"/>
  <c r="Z11" i="5"/>
  <c r="Z12" i="5"/>
  <c r="Z13" i="5"/>
  <c r="Z14" i="5"/>
  <c r="X14" i="5" s="1"/>
  <c r="E14" i="5" s="1"/>
  <c r="Z15" i="5"/>
  <c r="Z16" i="5"/>
  <c r="Z17" i="5"/>
  <c r="X17" i="5" s="1"/>
  <c r="E17" i="5" s="1"/>
  <c r="Z18" i="5"/>
  <c r="Z19" i="5"/>
  <c r="Z20" i="5"/>
  <c r="Z21" i="5"/>
  <c r="Z22" i="5"/>
  <c r="X22" i="5" s="1"/>
  <c r="E22" i="5" s="1"/>
  <c r="Z23" i="5"/>
  <c r="Z24" i="5"/>
  <c r="Z25" i="5"/>
  <c r="X25" i="5" s="1"/>
  <c r="E25" i="5" s="1"/>
  <c r="Z26" i="5"/>
  <c r="Z27" i="5"/>
  <c r="Z28" i="5"/>
  <c r="Z29" i="5"/>
  <c r="Z30" i="5"/>
  <c r="X30" i="5" s="1"/>
  <c r="Z31" i="5"/>
  <c r="Z32" i="5"/>
  <c r="Z33" i="5"/>
  <c r="X33" i="5" s="1"/>
  <c r="E33" i="5" s="1"/>
  <c r="Z34" i="5"/>
  <c r="Z35" i="5"/>
  <c r="Z36" i="5"/>
  <c r="Z37" i="5"/>
  <c r="Y8" i="5"/>
  <c r="X8" i="5" s="1"/>
  <c r="Y9" i="5"/>
  <c r="Y10" i="5"/>
  <c r="Y11" i="5"/>
  <c r="X11" i="5" s="1"/>
  <c r="E11" i="5" s="1"/>
  <c r="Y12" i="5"/>
  <c r="X12" i="5" s="1"/>
  <c r="Y13" i="5"/>
  <c r="Y14" i="5"/>
  <c r="Y15" i="5"/>
  <c r="Y16" i="5"/>
  <c r="X16" i="5" s="1"/>
  <c r="Y17" i="5"/>
  <c r="Y18" i="5"/>
  <c r="Y19" i="5"/>
  <c r="X19" i="5" s="1"/>
  <c r="E19" i="5" s="1"/>
  <c r="Y20" i="5"/>
  <c r="X20" i="5" s="1"/>
  <c r="E20" i="5" s="1"/>
  <c r="D20" i="5" s="1"/>
  <c r="Y21" i="5"/>
  <c r="Y22" i="5"/>
  <c r="Y23" i="5"/>
  <c r="Y24" i="5"/>
  <c r="X24" i="5" s="1"/>
  <c r="Y25" i="5"/>
  <c r="Y26" i="5"/>
  <c r="Y27" i="5"/>
  <c r="X27" i="5" s="1"/>
  <c r="E27" i="5" s="1"/>
  <c r="Y28" i="5"/>
  <c r="X28" i="5" s="1"/>
  <c r="Y29" i="5"/>
  <c r="Y30" i="5"/>
  <c r="Y31" i="5"/>
  <c r="Y32" i="5"/>
  <c r="X32" i="5" s="1"/>
  <c r="Y33" i="5"/>
  <c r="Y34" i="5"/>
  <c r="Y35" i="5"/>
  <c r="X35" i="5" s="1"/>
  <c r="E35" i="5" s="1"/>
  <c r="Y36" i="5"/>
  <c r="X36" i="5" s="1"/>
  <c r="Y37" i="5"/>
  <c r="X10" i="5"/>
  <c r="E10" i="5" s="1"/>
  <c r="D10" i="5" s="1"/>
  <c r="X18" i="5"/>
  <c r="E18" i="5" s="1"/>
  <c r="X26" i="5"/>
  <c r="E26" i="5" s="1"/>
  <c r="X29" i="5"/>
  <c r="E29" i="5" s="1"/>
  <c r="X34" i="5"/>
  <c r="E34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T8" i="5"/>
  <c r="T9" i="5"/>
  <c r="T10" i="5"/>
  <c r="P10" i="5" s="1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P26" i="5" s="1"/>
  <c r="T27" i="5"/>
  <c r="T28" i="5"/>
  <c r="T29" i="5"/>
  <c r="T30" i="5"/>
  <c r="T31" i="5"/>
  <c r="T32" i="5"/>
  <c r="T33" i="5"/>
  <c r="T34" i="5"/>
  <c r="P34" i="5" s="1"/>
  <c r="T35" i="5"/>
  <c r="T36" i="5"/>
  <c r="T3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R8" i="5"/>
  <c r="R9" i="5"/>
  <c r="P9" i="5" s="1"/>
  <c r="R10" i="5"/>
  <c r="R11" i="5"/>
  <c r="R12" i="5"/>
  <c r="R13" i="5"/>
  <c r="R14" i="5"/>
  <c r="P14" i="5" s="1"/>
  <c r="R15" i="5"/>
  <c r="R16" i="5"/>
  <c r="R17" i="5"/>
  <c r="P17" i="5" s="1"/>
  <c r="R18" i="5"/>
  <c r="R19" i="5"/>
  <c r="R20" i="5"/>
  <c r="R21" i="5"/>
  <c r="R22" i="5"/>
  <c r="P22" i="5" s="1"/>
  <c r="R23" i="5"/>
  <c r="R24" i="5"/>
  <c r="R25" i="5"/>
  <c r="P25" i="5" s="1"/>
  <c r="R26" i="5"/>
  <c r="R27" i="5"/>
  <c r="R28" i="5"/>
  <c r="R29" i="5"/>
  <c r="R30" i="5"/>
  <c r="P30" i="5" s="1"/>
  <c r="R31" i="5"/>
  <c r="R32" i="5"/>
  <c r="R33" i="5"/>
  <c r="P33" i="5" s="1"/>
  <c r="R34" i="5"/>
  <c r="R35" i="5"/>
  <c r="R36" i="5"/>
  <c r="R37" i="5"/>
  <c r="Q8" i="5"/>
  <c r="P8" i="5" s="1"/>
  <c r="Q9" i="5"/>
  <c r="Q10" i="5"/>
  <c r="Q11" i="5"/>
  <c r="P11" i="5" s="1"/>
  <c r="Q12" i="5"/>
  <c r="Q13" i="5"/>
  <c r="Q14" i="5"/>
  <c r="Q15" i="5"/>
  <c r="P15" i="5" s="1"/>
  <c r="Q16" i="5"/>
  <c r="P16" i="5" s="1"/>
  <c r="Q17" i="5"/>
  <c r="Q18" i="5"/>
  <c r="Q19" i="5"/>
  <c r="P19" i="5" s="1"/>
  <c r="Q20" i="5"/>
  <c r="Q21" i="5"/>
  <c r="Q22" i="5"/>
  <c r="Q23" i="5"/>
  <c r="P23" i="5" s="1"/>
  <c r="Q24" i="5"/>
  <c r="P24" i="5" s="1"/>
  <c r="Q25" i="5"/>
  <c r="Q26" i="5"/>
  <c r="Q27" i="5"/>
  <c r="P27" i="5" s="1"/>
  <c r="Q28" i="5"/>
  <c r="Q29" i="5"/>
  <c r="Q30" i="5"/>
  <c r="Q31" i="5"/>
  <c r="P31" i="5" s="1"/>
  <c r="Q32" i="5"/>
  <c r="P32" i="5" s="1"/>
  <c r="Q33" i="5"/>
  <c r="Q34" i="5"/>
  <c r="Q35" i="5"/>
  <c r="P35" i="5" s="1"/>
  <c r="Q36" i="5"/>
  <c r="Q37" i="5"/>
  <c r="P13" i="5"/>
  <c r="P18" i="5"/>
  <c r="P21" i="5"/>
  <c r="P29" i="5"/>
  <c r="P37" i="5"/>
  <c r="O10" i="5"/>
  <c r="O12" i="5"/>
  <c r="O14" i="5"/>
  <c r="O15" i="5"/>
  <c r="O18" i="5"/>
  <c r="O20" i="5"/>
  <c r="O22" i="5"/>
  <c r="O23" i="5"/>
  <c r="O26" i="5"/>
  <c r="O28" i="5"/>
  <c r="O30" i="5"/>
  <c r="O31" i="5"/>
  <c r="O34" i="5"/>
  <c r="O36" i="5"/>
  <c r="N10" i="5"/>
  <c r="N14" i="5"/>
  <c r="N18" i="5"/>
  <c r="N22" i="5"/>
  <c r="N26" i="5"/>
  <c r="N30" i="5"/>
  <c r="N34" i="5"/>
  <c r="M8" i="5"/>
  <c r="M10" i="5"/>
  <c r="M11" i="5"/>
  <c r="M12" i="5"/>
  <c r="M14" i="5"/>
  <c r="M16" i="5"/>
  <c r="M18" i="5"/>
  <c r="M19" i="5"/>
  <c r="M20" i="5"/>
  <c r="M22" i="5"/>
  <c r="M24" i="5"/>
  <c r="M26" i="5"/>
  <c r="M27" i="5"/>
  <c r="M28" i="5"/>
  <c r="M30" i="5"/>
  <c r="M32" i="5"/>
  <c r="M34" i="5"/>
  <c r="M35" i="5"/>
  <c r="M36" i="5"/>
  <c r="L8" i="5"/>
  <c r="L10" i="5"/>
  <c r="L12" i="5"/>
  <c r="L14" i="5"/>
  <c r="L16" i="5"/>
  <c r="L18" i="5"/>
  <c r="L20" i="5"/>
  <c r="L21" i="5"/>
  <c r="L22" i="5"/>
  <c r="L24" i="5"/>
  <c r="L26" i="5"/>
  <c r="F26" i="5" s="1"/>
  <c r="L28" i="5"/>
  <c r="L29" i="5"/>
  <c r="L30" i="5"/>
  <c r="L32" i="5"/>
  <c r="L34" i="5"/>
  <c r="F34" i="5" s="1"/>
  <c r="L36" i="5"/>
  <c r="L37" i="5"/>
  <c r="K10" i="5"/>
  <c r="K12" i="5"/>
  <c r="K15" i="5"/>
  <c r="K18" i="5"/>
  <c r="K20" i="5"/>
  <c r="K23" i="5"/>
  <c r="K26" i="5"/>
  <c r="K28" i="5"/>
  <c r="K31" i="5"/>
  <c r="K34" i="5"/>
  <c r="K36" i="5"/>
  <c r="J10" i="5"/>
  <c r="J14" i="5"/>
  <c r="J18" i="5"/>
  <c r="J22" i="5"/>
  <c r="J26" i="5"/>
  <c r="J30" i="5"/>
  <c r="J34" i="5"/>
  <c r="I10" i="5"/>
  <c r="I11" i="5"/>
  <c r="I18" i="5"/>
  <c r="I19" i="5"/>
  <c r="I24" i="5"/>
  <c r="I26" i="5"/>
  <c r="I27" i="5"/>
  <c r="I34" i="5"/>
  <c r="I35" i="5"/>
  <c r="H10" i="5"/>
  <c r="H18" i="5"/>
  <c r="F18" i="5" s="1"/>
  <c r="D18" i="5" s="1"/>
  <c r="H26" i="5"/>
  <c r="H29" i="5"/>
  <c r="H33" i="5"/>
  <c r="H34" i="5"/>
  <c r="G10" i="5"/>
  <c r="G11" i="5"/>
  <c r="G18" i="5"/>
  <c r="G19" i="5"/>
  <c r="G24" i="5"/>
  <c r="G26" i="5"/>
  <c r="G27" i="5"/>
  <c r="G32" i="5"/>
  <c r="G34" i="5"/>
  <c r="G35" i="5"/>
  <c r="G36" i="5"/>
  <c r="F36" i="5" s="1"/>
  <c r="F9" i="5"/>
  <c r="F10" i="5"/>
  <c r="F22" i="5"/>
  <c r="D22" i="5" s="1"/>
  <c r="E8" i="5"/>
  <c r="E12" i="5"/>
  <c r="E16" i="5"/>
  <c r="E24" i="5"/>
  <c r="E28" i="5"/>
  <c r="E30" i="5"/>
  <c r="E32" i="5"/>
  <c r="E36" i="5"/>
  <c r="D36" i="5" s="1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BO8" i="9"/>
  <c r="BO9" i="9"/>
  <c r="D9" i="9" s="1"/>
  <c r="BO10" i="9"/>
  <c r="D10" i="9" s="1"/>
  <c r="BO11" i="9"/>
  <c r="BO12" i="9"/>
  <c r="BO13" i="9"/>
  <c r="BO14" i="9"/>
  <c r="BO15" i="9"/>
  <c r="BO16" i="9"/>
  <c r="BO17" i="9"/>
  <c r="D17" i="9" s="1"/>
  <c r="BO18" i="9"/>
  <c r="D18" i="9" s="1"/>
  <c r="BO19" i="9"/>
  <c r="BO20" i="9"/>
  <c r="BO21" i="9"/>
  <c r="BO22" i="9"/>
  <c r="BO23" i="9"/>
  <c r="BO24" i="9"/>
  <c r="BO25" i="9"/>
  <c r="D25" i="9" s="1"/>
  <c r="BO26" i="9"/>
  <c r="D26" i="9" s="1"/>
  <c r="BO27" i="9"/>
  <c r="BO28" i="9"/>
  <c r="BO29" i="9"/>
  <c r="BO30" i="9"/>
  <c r="BO31" i="9"/>
  <c r="BO32" i="9"/>
  <c r="BO33" i="9"/>
  <c r="D33" i="9" s="1"/>
  <c r="BO34" i="9"/>
  <c r="D34" i="9" s="1"/>
  <c r="BO35" i="9"/>
  <c r="BO36" i="9"/>
  <c r="BO37" i="9"/>
  <c r="AT8" i="9"/>
  <c r="AT9" i="9"/>
  <c r="AT10" i="9"/>
  <c r="AT11" i="9"/>
  <c r="D11" i="9" s="1"/>
  <c r="AT12" i="9"/>
  <c r="D12" i="9" s="1"/>
  <c r="AT13" i="9"/>
  <c r="AT14" i="9"/>
  <c r="AT15" i="9"/>
  <c r="AT16" i="9"/>
  <c r="AT17" i="9"/>
  <c r="AT18" i="9"/>
  <c r="AT19" i="9"/>
  <c r="D19" i="9" s="1"/>
  <c r="AT20" i="9"/>
  <c r="D20" i="9" s="1"/>
  <c r="AT21" i="9"/>
  <c r="AT22" i="9"/>
  <c r="AT23" i="9"/>
  <c r="AT24" i="9"/>
  <c r="AT25" i="9"/>
  <c r="AT26" i="9"/>
  <c r="AT27" i="9"/>
  <c r="D27" i="9" s="1"/>
  <c r="AT28" i="9"/>
  <c r="D28" i="9" s="1"/>
  <c r="AT29" i="9"/>
  <c r="AT30" i="9"/>
  <c r="AT31" i="9"/>
  <c r="AT32" i="9"/>
  <c r="AT33" i="9"/>
  <c r="AT34" i="9"/>
  <c r="AT35" i="9"/>
  <c r="D35" i="9" s="1"/>
  <c r="AT36" i="9"/>
  <c r="D36" i="9" s="1"/>
  <c r="AT37" i="9"/>
  <c r="Y8" i="9"/>
  <c r="Y9" i="9"/>
  <c r="Y10" i="9"/>
  <c r="Y11" i="9"/>
  <c r="Y12" i="9"/>
  <c r="Y13" i="9"/>
  <c r="D13" i="9" s="1"/>
  <c r="Y14" i="9"/>
  <c r="D14" i="9" s="1"/>
  <c r="Y15" i="9"/>
  <c r="Y16" i="9"/>
  <c r="Y17" i="9"/>
  <c r="Y18" i="9"/>
  <c r="Y19" i="9"/>
  <c r="Y20" i="9"/>
  <c r="Y21" i="9"/>
  <c r="D21" i="9" s="1"/>
  <c r="Y22" i="9"/>
  <c r="D22" i="9" s="1"/>
  <c r="Y23" i="9"/>
  <c r="Y24" i="9"/>
  <c r="Y25" i="9"/>
  <c r="Y26" i="9"/>
  <c r="Y27" i="9"/>
  <c r="Y28" i="9"/>
  <c r="Y29" i="9"/>
  <c r="D29" i="9" s="1"/>
  <c r="Y30" i="9"/>
  <c r="D30" i="9" s="1"/>
  <c r="Y31" i="9"/>
  <c r="Y32" i="9"/>
  <c r="Y33" i="9"/>
  <c r="Y34" i="9"/>
  <c r="Y35" i="9"/>
  <c r="Y36" i="9"/>
  <c r="Y37" i="9"/>
  <c r="D37" i="9" s="1"/>
  <c r="X8" i="9"/>
  <c r="BN8" i="4" s="1"/>
  <c r="X9" i="9"/>
  <c r="X10" i="9"/>
  <c r="X11" i="9"/>
  <c r="X12" i="9"/>
  <c r="X13" i="9"/>
  <c r="X14" i="9"/>
  <c r="X15" i="9"/>
  <c r="BN15" i="4" s="1"/>
  <c r="X16" i="9"/>
  <c r="BN16" i="4" s="1"/>
  <c r="X17" i="9"/>
  <c r="X18" i="9"/>
  <c r="X19" i="9"/>
  <c r="X20" i="9"/>
  <c r="X21" i="9"/>
  <c r="X22" i="9"/>
  <c r="X23" i="9"/>
  <c r="BN23" i="4" s="1"/>
  <c r="X24" i="9"/>
  <c r="BN24" i="4" s="1"/>
  <c r="X25" i="9"/>
  <c r="X26" i="9"/>
  <c r="X27" i="9"/>
  <c r="X28" i="9"/>
  <c r="X29" i="9"/>
  <c r="X30" i="9"/>
  <c r="X31" i="9"/>
  <c r="BN31" i="4" s="1"/>
  <c r="X32" i="9"/>
  <c r="BN32" i="4" s="1"/>
  <c r="X33" i="9"/>
  <c r="X34" i="9"/>
  <c r="X35" i="9"/>
  <c r="X36" i="9"/>
  <c r="X37" i="9"/>
  <c r="W8" i="9"/>
  <c r="W9" i="9"/>
  <c r="BM9" i="4" s="1"/>
  <c r="W10" i="9"/>
  <c r="BM10" i="4" s="1"/>
  <c r="W11" i="9"/>
  <c r="W12" i="9"/>
  <c r="W13" i="9"/>
  <c r="W14" i="9"/>
  <c r="W15" i="9"/>
  <c r="W16" i="9"/>
  <c r="W17" i="9"/>
  <c r="BM17" i="4" s="1"/>
  <c r="W18" i="9"/>
  <c r="BM18" i="4" s="1"/>
  <c r="W19" i="9"/>
  <c r="W20" i="9"/>
  <c r="W21" i="9"/>
  <c r="W22" i="9"/>
  <c r="W23" i="9"/>
  <c r="W24" i="9"/>
  <c r="W25" i="9"/>
  <c r="BM25" i="4" s="1"/>
  <c r="W26" i="9"/>
  <c r="BM26" i="4" s="1"/>
  <c r="W27" i="9"/>
  <c r="W28" i="9"/>
  <c r="W29" i="9"/>
  <c r="W30" i="9"/>
  <c r="W31" i="9"/>
  <c r="W32" i="9"/>
  <c r="W33" i="9"/>
  <c r="BM33" i="4" s="1"/>
  <c r="W34" i="9"/>
  <c r="BM34" i="4" s="1"/>
  <c r="W35" i="9"/>
  <c r="W36" i="9"/>
  <c r="W37" i="9"/>
  <c r="V8" i="9"/>
  <c r="V9" i="9"/>
  <c r="V10" i="9"/>
  <c r="V11" i="9"/>
  <c r="BL11" i="4" s="1"/>
  <c r="V12" i="9"/>
  <c r="BL12" i="4" s="1"/>
  <c r="V13" i="9"/>
  <c r="V14" i="9"/>
  <c r="V15" i="9"/>
  <c r="V16" i="9"/>
  <c r="V17" i="9"/>
  <c r="V18" i="9"/>
  <c r="V19" i="9"/>
  <c r="BL19" i="4" s="1"/>
  <c r="V20" i="9"/>
  <c r="BL20" i="4" s="1"/>
  <c r="V21" i="9"/>
  <c r="V22" i="9"/>
  <c r="V23" i="9"/>
  <c r="V24" i="9"/>
  <c r="V25" i="9"/>
  <c r="V26" i="9"/>
  <c r="V27" i="9"/>
  <c r="BL27" i="4" s="1"/>
  <c r="V28" i="9"/>
  <c r="BL28" i="4" s="1"/>
  <c r="V29" i="9"/>
  <c r="V30" i="9"/>
  <c r="V31" i="9"/>
  <c r="V32" i="9"/>
  <c r="V33" i="9"/>
  <c r="V34" i="9"/>
  <c r="V35" i="9"/>
  <c r="BL35" i="4" s="1"/>
  <c r="V36" i="9"/>
  <c r="BL36" i="4" s="1"/>
  <c r="V37" i="9"/>
  <c r="U8" i="9"/>
  <c r="U9" i="9"/>
  <c r="U10" i="9"/>
  <c r="U11" i="9"/>
  <c r="U12" i="9"/>
  <c r="U13" i="9"/>
  <c r="BK13" i="4" s="1"/>
  <c r="U14" i="9"/>
  <c r="BK14" i="4" s="1"/>
  <c r="U15" i="9"/>
  <c r="U16" i="9"/>
  <c r="U17" i="9"/>
  <c r="U18" i="9"/>
  <c r="U19" i="9"/>
  <c r="U20" i="9"/>
  <c r="U21" i="9"/>
  <c r="BK21" i="4" s="1"/>
  <c r="U22" i="9"/>
  <c r="BK22" i="4" s="1"/>
  <c r="U23" i="9"/>
  <c r="U24" i="9"/>
  <c r="U25" i="9"/>
  <c r="U26" i="9"/>
  <c r="U27" i="9"/>
  <c r="U28" i="9"/>
  <c r="U29" i="9"/>
  <c r="BK29" i="4" s="1"/>
  <c r="U30" i="9"/>
  <c r="BK30" i="4" s="1"/>
  <c r="U31" i="9"/>
  <c r="U32" i="9"/>
  <c r="U33" i="9"/>
  <c r="U34" i="9"/>
  <c r="U35" i="9"/>
  <c r="U36" i="9"/>
  <c r="U37" i="9"/>
  <c r="BK37" i="4" s="1"/>
  <c r="T8" i="9"/>
  <c r="BJ8" i="4" s="1"/>
  <c r="T9" i="9"/>
  <c r="T10" i="9"/>
  <c r="T11" i="9"/>
  <c r="T12" i="9"/>
  <c r="T13" i="9"/>
  <c r="T14" i="9"/>
  <c r="T15" i="9"/>
  <c r="BJ15" i="4" s="1"/>
  <c r="T16" i="9"/>
  <c r="BJ16" i="4" s="1"/>
  <c r="T17" i="9"/>
  <c r="T18" i="9"/>
  <c r="T19" i="9"/>
  <c r="T20" i="9"/>
  <c r="T21" i="9"/>
  <c r="T22" i="9"/>
  <c r="T23" i="9"/>
  <c r="BJ23" i="4" s="1"/>
  <c r="T24" i="9"/>
  <c r="BJ24" i="4" s="1"/>
  <c r="T25" i="9"/>
  <c r="T26" i="9"/>
  <c r="T27" i="9"/>
  <c r="T28" i="9"/>
  <c r="T29" i="9"/>
  <c r="T30" i="9"/>
  <c r="T31" i="9"/>
  <c r="BJ31" i="4" s="1"/>
  <c r="T32" i="9"/>
  <c r="BJ32" i="4" s="1"/>
  <c r="T33" i="9"/>
  <c r="T34" i="9"/>
  <c r="T35" i="9"/>
  <c r="T36" i="9"/>
  <c r="T37" i="9"/>
  <c r="S8" i="9"/>
  <c r="S9" i="9"/>
  <c r="BI9" i="4" s="1"/>
  <c r="S10" i="9"/>
  <c r="BI10" i="4" s="1"/>
  <c r="S11" i="9"/>
  <c r="S12" i="9"/>
  <c r="S13" i="9"/>
  <c r="S14" i="9"/>
  <c r="S15" i="9"/>
  <c r="S16" i="9"/>
  <c r="S17" i="9"/>
  <c r="BI17" i="4" s="1"/>
  <c r="S18" i="9"/>
  <c r="BI18" i="4" s="1"/>
  <c r="S19" i="9"/>
  <c r="S20" i="9"/>
  <c r="S21" i="9"/>
  <c r="S22" i="9"/>
  <c r="S23" i="9"/>
  <c r="S24" i="9"/>
  <c r="S25" i="9"/>
  <c r="BI25" i="4" s="1"/>
  <c r="S26" i="9"/>
  <c r="BI26" i="4" s="1"/>
  <c r="S27" i="9"/>
  <c r="S28" i="9"/>
  <c r="S29" i="9"/>
  <c r="S30" i="9"/>
  <c r="S31" i="9"/>
  <c r="S32" i="9"/>
  <c r="S33" i="9"/>
  <c r="BI33" i="4" s="1"/>
  <c r="S34" i="9"/>
  <c r="BI34" i="4" s="1"/>
  <c r="S35" i="9"/>
  <c r="S36" i="9"/>
  <c r="S37" i="9"/>
  <c r="R8" i="9"/>
  <c r="R9" i="9"/>
  <c r="R10" i="9"/>
  <c r="R11" i="9"/>
  <c r="BH11" i="4" s="1"/>
  <c r="R12" i="9"/>
  <c r="BH12" i="4" s="1"/>
  <c r="R13" i="9"/>
  <c r="R14" i="9"/>
  <c r="R15" i="9"/>
  <c r="R16" i="9"/>
  <c r="R17" i="9"/>
  <c r="R18" i="9"/>
  <c r="R19" i="9"/>
  <c r="BH19" i="4" s="1"/>
  <c r="R20" i="9"/>
  <c r="BH20" i="4" s="1"/>
  <c r="R21" i="9"/>
  <c r="R22" i="9"/>
  <c r="R23" i="9"/>
  <c r="R24" i="9"/>
  <c r="R25" i="9"/>
  <c r="R26" i="9"/>
  <c r="R27" i="9"/>
  <c r="BH27" i="4" s="1"/>
  <c r="R28" i="9"/>
  <c r="BH28" i="4" s="1"/>
  <c r="R29" i="9"/>
  <c r="R30" i="9"/>
  <c r="R31" i="9"/>
  <c r="R32" i="9"/>
  <c r="R33" i="9"/>
  <c r="R34" i="9"/>
  <c r="R35" i="9"/>
  <c r="BH35" i="4" s="1"/>
  <c r="R36" i="9"/>
  <c r="BH36" i="4" s="1"/>
  <c r="R37" i="9"/>
  <c r="Q8" i="9"/>
  <c r="Q9" i="9"/>
  <c r="Q10" i="9"/>
  <c r="Q11" i="9"/>
  <c r="Q12" i="9"/>
  <c r="Q13" i="9"/>
  <c r="BG13" i="4" s="1"/>
  <c r="Q14" i="9"/>
  <c r="BG14" i="4" s="1"/>
  <c r="Q15" i="9"/>
  <c r="Q16" i="9"/>
  <c r="Q17" i="9"/>
  <c r="Q18" i="9"/>
  <c r="Q19" i="9"/>
  <c r="Q20" i="9"/>
  <c r="Q21" i="9"/>
  <c r="BG21" i="4" s="1"/>
  <c r="Q22" i="9"/>
  <c r="BG22" i="4" s="1"/>
  <c r="Q23" i="9"/>
  <c r="Q24" i="9"/>
  <c r="Q25" i="9"/>
  <c r="Q26" i="9"/>
  <c r="Q27" i="9"/>
  <c r="Q28" i="9"/>
  <c r="Q29" i="9"/>
  <c r="BG29" i="4" s="1"/>
  <c r="Q30" i="9"/>
  <c r="BG30" i="4" s="1"/>
  <c r="Q31" i="9"/>
  <c r="Q32" i="9"/>
  <c r="Q33" i="9"/>
  <c r="Q34" i="9"/>
  <c r="Q35" i="9"/>
  <c r="Q36" i="9"/>
  <c r="Q37" i="9"/>
  <c r="BG37" i="4" s="1"/>
  <c r="P8" i="9"/>
  <c r="BF8" i="4" s="1"/>
  <c r="P9" i="9"/>
  <c r="P10" i="9"/>
  <c r="P11" i="9"/>
  <c r="P12" i="9"/>
  <c r="P13" i="9"/>
  <c r="P14" i="9"/>
  <c r="P15" i="9"/>
  <c r="BF15" i="4" s="1"/>
  <c r="P16" i="9"/>
  <c r="BF16" i="4" s="1"/>
  <c r="P17" i="9"/>
  <c r="P18" i="9"/>
  <c r="P19" i="9"/>
  <c r="P20" i="9"/>
  <c r="P21" i="9"/>
  <c r="P22" i="9"/>
  <c r="P23" i="9"/>
  <c r="BF23" i="4" s="1"/>
  <c r="P24" i="9"/>
  <c r="BF24" i="4" s="1"/>
  <c r="P25" i="9"/>
  <c r="P26" i="9"/>
  <c r="P27" i="9"/>
  <c r="P28" i="9"/>
  <c r="P29" i="9"/>
  <c r="P30" i="9"/>
  <c r="P31" i="9"/>
  <c r="BF31" i="4" s="1"/>
  <c r="P32" i="9"/>
  <c r="BF32" i="4" s="1"/>
  <c r="P33" i="9"/>
  <c r="P34" i="9"/>
  <c r="P35" i="9"/>
  <c r="P36" i="9"/>
  <c r="P37" i="9"/>
  <c r="O8" i="9"/>
  <c r="O9" i="9"/>
  <c r="BE9" i="4" s="1"/>
  <c r="O10" i="9"/>
  <c r="BE10" i="4" s="1"/>
  <c r="O11" i="9"/>
  <c r="O12" i="9"/>
  <c r="O13" i="9"/>
  <c r="O14" i="9"/>
  <c r="O15" i="9"/>
  <c r="O16" i="9"/>
  <c r="O17" i="9"/>
  <c r="BE17" i="4" s="1"/>
  <c r="O18" i="9"/>
  <c r="BE18" i="4" s="1"/>
  <c r="O19" i="9"/>
  <c r="O20" i="9"/>
  <c r="O21" i="9"/>
  <c r="O22" i="9"/>
  <c r="O23" i="9"/>
  <c r="O24" i="9"/>
  <c r="O25" i="9"/>
  <c r="BE25" i="4" s="1"/>
  <c r="O26" i="9"/>
  <c r="BE26" i="4" s="1"/>
  <c r="O27" i="9"/>
  <c r="O28" i="9"/>
  <c r="O29" i="9"/>
  <c r="O30" i="9"/>
  <c r="O31" i="9"/>
  <c r="O32" i="9"/>
  <c r="O33" i="9"/>
  <c r="BE33" i="4" s="1"/>
  <c r="O34" i="9"/>
  <c r="BE34" i="4" s="1"/>
  <c r="O35" i="9"/>
  <c r="O36" i="9"/>
  <c r="O37" i="9"/>
  <c r="N8" i="9"/>
  <c r="N9" i="9"/>
  <c r="N10" i="9"/>
  <c r="N11" i="9"/>
  <c r="BD11" i="4" s="1"/>
  <c r="N12" i="9"/>
  <c r="BD12" i="4" s="1"/>
  <c r="N13" i="9"/>
  <c r="N14" i="9"/>
  <c r="N15" i="9"/>
  <c r="N16" i="9"/>
  <c r="N17" i="9"/>
  <c r="N18" i="9"/>
  <c r="N19" i="9"/>
  <c r="BD19" i="4" s="1"/>
  <c r="N20" i="9"/>
  <c r="BD20" i="4" s="1"/>
  <c r="N21" i="9"/>
  <c r="N22" i="9"/>
  <c r="N23" i="9"/>
  <c r="N24" i="9"/>
  <c r="N25" i="9"/>
  <c r="N26" i="9"/>
  <c r="N27" i="9"/>
  <c r="BD27" i="4" s="1"/>
  <c r="N28" i="9"/>
  <c r="BD28" i="4" s="1"/>
  <c r="N29" i="9"/>
  <c r="N30" i="9"/>
  <c r="N31" i="9"/>
  <c r="N32" i="9"/>
  <c r="N33" i="9"/>
  <c r="N34" i="9"/>
  <c r="N35" i="9"/>
  <c r="BD35" i="4" s="1"/>
  <c r="N35" i="4" s="1"/>
  <c r="N36" i="9"/>
  <c r="BD36" i="4" s="1"/>
  <c r="N37" i="9"/>
  <c r="M8" i="9"/>
  <c r="M9" i="9"/>
  <c r="M10" i="9"/>
  <c r="M11" i="9"/>
  <c r="M12" i="9"/>
  <c r="M13" i="9"/>
  <c r="BC13" i="4" s="1"/>
  <c r="M13" i="4" s="1"/>
  <c r="M14" i="9"/>
  <c r="BC14" i="4" s="1"/>
  <c r="M15" i="9"/>
  <c r="M16" i="9"/>
  <c r="M17" i="9"/>
  <c r="M18" i="9"/>
  <c r="M19" i="9"/>
  <c r="M20" i="9"/>
  <c r="M21" i="9"/>
  <c r="BC21" i="4" s="1"/>
  <c r="M21" i="4" s="1"/>
  <c r="M22" i="9"/>
  <c r="BC22" i="4" s="1"/>
  <c r="M23" i="9"/>
  <c r="M24" i="9"/>
  <c r="M25" i="9"/>
  <c r="M26" i="9"/>
  <c r="M27" i="9"/>
  <c r="M28" i="9"/>
  <c r="M29" i="9"/>
  <c r="BC29" i="4" s="1"/>
  <c r="M29" i="4" s="1"/>
  <c r="M30" i="9"/>
  <c r="BC30" i="4" s="1"/>
  <c r="M31" i="9"/>
  <c r="M32" i="9"/>
  <c r="M33" i="9"/>
  <c r="M34" i="9"/>
  <c r="M35" i="9"/>
  <c r="M36" i="9"/>
  <c r="M37" i="9"/>
  <c r="BC37" i="4" s="1"/>
  <c r="M37" i="4" s="1"/>
  <c r="L8" i="9"/>
  <c r="BB8" i="4" s="1"/>
  <c r="L9" i="9"/>
  <c r="L10" i="9"/>
  <c r="L11" i="9"/>
  <c r="L12" i="9"/>
  <c r="L13" i="9"/>
  <c r="L14" i="9"/>
  <c r="L15" i="9"/>
  <c r="BB15" i="4" s="1"/>
  <c r="L15" i="4" s="1"/>
  <c r="L16" i="9"/>
  <c r="BB16" i="4" s="1"/>
  <c r="L17" i="9"/>
  <c r="L18" i="9"/>
  <c r="L19" i="9"/>
  <c r="L20" i="9"/>
  <c r="L21" i="9"/>
  <c r="L22" i="9"/>
  <c r="L23" i="9"/>
  <c r="BB23" i="4" s="1"/>
  <c r="L23" i="4" s="1"/>
  <c r="L24" i="9"/>
  <c r="BB24" i="4" s="1"/>
  <c r="L25" i="9"/>
  <c r="L26" i="9"/>
  <c r="L27" i="9"/>
  <c r="L28" i="9"/>
  <c r="L29" i="9"/>
  <c r="L30" i="9"/>
  <c r="L31" i="9"/>
  <c r="BB31" i="4" s="1"/>
  <c r="L31" i="4" s="1"/>
  <c r="L32" i="9"/>
  <c r="BB32" i="4" s="1"/>
  <c r="L33" i="9"/>
  <c r="L34" i="9"/>
  <c r="L35" i="9"/>
  <c r="L36" i="9"/>
  <c r="L37" i="9"/>
  <c r="K8" i="9"/>
  <c r="K9" i="9"/>
  <c r="BA9" i="4" s="1"/>
  <c r="K9" i="4" s="1"/>
  <c r="K10" i="9"/>
  <c r="BA10" i="4" s="1"/>
  <c r="K11" i="9"/>
  <c r="K12" i="9"/>
  <c r="K13" i="9"/>
  <c r="K14" i="9"/>
  <c r="K15" i="9"/>
  <c r="K16" i="9"/>
  <c r="K17" i="9"/>
  <c r="BA17" i="4" s="1"/>
  <c r="K17" i="4" s="1"/>
  <c r="K18" i="9"/>
  <c r="BA18" i="4" s="1"/>
  <c r="K19" i="9"/>
  <c r="K20" i="9"/>
  <c r="K21" i="9"/>
  <c r="K22" i="9"/>
  <c r="K23" i="9"/>
  <c r="K24" i="9"/>
  <c r="K25" i="9"/>
  <c r="BA25" i="4" s="1"/>
  <c r="K25" i="4" s="1"/>
  <c r="K26" i="9"/>
  <c r="BA26" i="4" s="1"/>
  <c r="K27" i="9"/>
  <c r="K28" i="9"/>
  <c r="K29" i="9"/>
  <c r="K30" i="9"/>
  <c r="K31" i="9"/>
  <c r="K32" i="9"/>
  <c r="K33" i="9"/>
  <c r="BA33" i="4" s="1"/>
  <c r="K33" i="4" s="1"/>
  <c r="K34" i="9"/>
  <c r="BA34" i="4" s="1"/>
  <c r="K35" i="9"/>
  <c r="K36" i="9"/>
  <c r="K37" i="9"/>
  <c r="J8" i="9"/>
  <c r="J9" i="9"/>
  <c r="J10" i="9"/>
  <c r="J11" i="9"/>
  <c r="AZ11" i="4" s="1"/>
  <c r="J11" i="4" s="1"/>
  <c r="J12" i="9"/>
  <c r="AZ12" i="4" s="1"/>
  <c r="J13" i="9"/>
  <c r="J14" i="9"/>
  <c r="J15" i="9"/>
  <c r="J16" i="9"/>
  <c r="J17" i="9"/>
  <c r="J18" i="9"/>
  <c r="J19" i="9"/>
  <c r="AZ19" i="4" s="1"/>
  <c r="J19" i="4" s="1"/>
  <c r="J20" i="9"/>
  <c r="AZ20" i="4" s="1"/>
  <c r="J21" i="9"/>
  <c r="J22" i="9"/>
  <c r="J23" i="9"/>
  <c r="J24" i="9"/>
  <c r="J25" i="9"/>
  <c r="J26" i="9"/>
  <c r="J27" i="9"/>
  <c r="AZ27" i="4" s="1"/>
  <c r="J27" i="4" s="1"/>
  <c r="J28" i="9"/>
  <c r="AZ28" i="4" s="1"/>
  <c r="J29" i="9"/>
  <c r="J30" i="9"/>
  <c r="J31" i="9"/>
  <c r="J32" i="9"/>
  <c r="J33" i="9"/>
  <c r="J34" i="9"/>
  <c r="J35" i="9"/>
  <c r="AZ35" i="4" s="1"/>
  <c r="J35" i="4" s="1"/>
  <c r="J36" i="9"/>
  <c r="AZ36" i="4" s="1"/>
  <c r="J37" i="9"/>
  <c r="I8" i="9"/>
  <c r="I9" i="9"/>
  <c r="I10" i="9"/>
  <c r="I11" i="9"/>
  <c r="I12" i="9"/>
  <c r="I13" i="9"/>
  <c r="AY13" i="4" s="1"/>
  <c r="I13" i="4" s="1"/>
  <c r="I14" i="9"/>
  <c r="AY14" i="4" s="1"/>
  <c r="I15" i="9"/>
  <c r="I16" i="9"/>
  <c r="I17" i="9"/>
  <c r="I18" i="9"/>
  <c r="I19" i="9"/>
  <c r="I20" i="9"/>
  <c r="I21" i="9"/>
  <c r="AY21" i="4" s="1"/>
  <c r="I21" i="4" s="1"/>
  <c r="I22" i="9"/>
  <c r="AY22" i="4" s="1"/>
  <c r="I23" i="9"/>
  <c r="I24" i="9"/>
  <c r="I25" i="9"/>
  <c r="I26" i="9"/>
  <c r="I27" i="9"/>
  <c r="I28" i="9"/>
  <c r="I29" i="9"/>
  <c r="AY29" i="4" s="1"/>
  <c r="I29" i="4" s="1"/>
  <c r="I30" i="9"/>
  <c r="AY30" i="4" s="1"/>
  <c r="I31" i="9"/>
  <c r="I32" i="9"/>
  <c r="I33" i="9"/>
  <c r="I34" i="9"/>
  <c r="I35" i="9"/>
  <c r="I36" i="9"/>
  <c r="I37" i="9"/>
  <c r="AY37" i="4" s="1"/>
  <c r="I37" i="4" s="1"/>
  <c r="H8" i="9"/>
  <c r="AX8" i="4" s="1"/>
  <c r="H9" i="9"/>
  <c r="H10" i="9"/>
  <c r="H11" i="9"/>
  <c r="H12" i="9"/>
  <c r="H13" i="9"/>
  <c r="H14" i="9"/>
  <c r="H15" i="9"/>
  <c r="AX15" i="4" s="1"/>
  <c r="H15" i="4" s="1"/>
  <c r="H16" i="9"/>
  <c r="AX16" i="4" s="1"/>
  <c r="H17" i="9"/>
  <c r="H18" i="9"/>
  <c r="H19" i="9"/>
  <c r="H20" i="9"/>
  <c r="H21" i="9"/>
  <c r="H22" i="9"/>
  <c r="H23" i="9"/>
  <c r="AX23" i="4" s="1"/>
  <c r="H23" i="4" s="1"/>
  <c r="H24" i="9"/>
  <c r="AX24" i="4" s="1"/>
  <c r="H24" i="4" s="1"/>
  <c r="H25" i="9"/>
  <c r="H26" i="9"/>
  <c r="H27" i="9"/>
  <c r="H28" i="9"/>
  <c r="H29" i="9"/>
  <c r="H30" i="9"/>
  <c r="H31" i="9"/>
  <c r="AX31" i="4" s="1"/>
  <c r="H31" i="4" s="1"/>
  <c r="H32" i="9"/>
  <c r="AX32" i="4" s="1"/>
  <c r="H32" i="4" s="1"/>
  <c r="H33" i="9"/>
  <c r="H34" i="9"/>
  <c r="H35" i="9"/>
  <c r="H36" i="9"/>
  <c r="H37" i="9"/>
  <c r="G8" i="9"/>
  <c r="G9" i="9"/>
  <c r="AW9" i="4" s="1"/>
  <c r="G9" i="4" s="1"/>
  <c r="G10" i="9"/>
  <c r="AW10" i="4" s="1"/>
  <c r="G10" i="4" s="1"/>
  <c r="G11" i="9"/>
  <c r="G12" i="9"/>
  <c r="G13" i="9"/>
  <c r="G14" i="9"/>
  <c r="G15" i="9"/>
  <c r="G16" i="9"/>
  <c r="G17" i="9"/>
  <c r="AW17" i="4" s="1"/>
  <c r="G17" i="4" s="1"/>
  <c r="G18" i="9"/>
  <c r="AW18" i="4" s="1"/>
  <c r="G18" i="4" s="1"/>
  <c r="G19" i="9"/>
  <c r="G20" i="9"/>
  <c r="G21" i="9"/>
  <c r="G22" i="9"/>
  <c r="G23" i="9"/>
  <c r="G24" i="9"/>
  <c r="G25" i="9"/>
  <c r="AW25" i="4" s="1"/>
  <c r="G25" i="4" s="1"/>
  <c r="G26" i="9"/>
  <c r="AW26" i="4" s="1"/>
  <c r="G26" i="4" s="1"/>
  <c r="G27" i="9"/>
  <c r="G28" i="9"/>
  <c r="G29" i="9"/>
  <c r="G30" i="9"/>
  <c r="G31" i="9"/>
  <c r="G32" i="9"/>
  <c r="G33" i="9"/>
  <c r="AW33" i="4" s="1"/>
  <c r="G33" i="4" s="1"/>
  <c r="G34" i="9"/>
  <c r="AW34" i="4" s="1"/>
  <c r="G34" i="4" s="1"/>
  <c r="G35" i="9"/>
  <c r="G36" i="9"/>
  <c r="G37" i="9"/>
  <c r="F8" i="9"/>
  <c r="F9" i="9"/>
  <c r="F10" i="9"/>
  <c r="F11" i="9"/>
  <c r="AV11" i="4" s="1"/>
  <c r="F11" i="4" s="1"/>
  <c r="F12" i="9"/>
  <c r="AV12" i="4" s="1"/>
  <c r="F12" i="4" s="1"/>
  <c r="F13" i="9"/>
  <c r="F14" i="9"/>
  <c r="F15" i="9"/>
  <c r="F16" i="9"/>
  <c r="F17" i="9"/>
  <c r="F18" i="9"/>
  <c r="F19" i="9"/>
  <c r="AV19" i="4" s="1"/>
  <c r="F19" i="4" s="1"/>
  <c r="F20" i="9"/>
  <c r="AV20" i="4" s="1"/>
  <c r="F20" i="4" s="1"/>
  <c r="F21" i="9"/>
  <c r="F22" i="9"/>
  <c r="F23" i="9"/>
  <c r="F24" i="9"/>
  <c r="F25" i="9"/>
  <c r="F26" i="9"/>
  <c r="F27" i="9"/>
  <c r="AV27" i="4" s="1"/>
  <c r="F27" i="4" s="1"/>
  <c r="F28" i="9"/>
  <c r="AV28" i="4" s="1"/>
  <c r="F28" i="4" s="1"/>
  <c r="F29" i="9"/>
  <c r="F30" i="9"/>
  <c r="F31" i="9"/>
  <c r="F32" i="9"/>
  <c r="F33" i="9"/>
  <c r="F34" i="9"/>
  <c r="F35" i="9"/>
  <c r="AV35" i="4" s="1"/>
  <c r="F35" i="4" s="1"/>
  <c r="F36" i="9"/>
  <c r="AV36" i="4" s="1"/>
  <c r="F36" i="4" s="1"/>
  <c r="F37" i="9"/>
  <c r="E8" i="9"/>
  <c r="E9" i="9"/>
  <c r="E10" i="9"/>
  <c r="E11" i="9"/>
  <c r="E12" i="9"/>
  <c r="E13" i="9"/>
  <c r="AU13" i="4" s="1"/>
  <c r="E13" i="4" s="1"/>
  <c r="E14" i="9"/>
  <c r="AU14" i="4" s="1"/>
  <c r="E14" i="4" s="1"/>
  <c r="E15" i="9"/>
  <c r="E16" i="9"/>
  <c r="E17" i="9"/>
  <c r="E18" i="9"/>
  <c r="E19" i="9"/>
  <c r="E20" i="9"/>
  <c r="E21" i="9"/>
  <c r="AU21" i="4" s="1"/>
  <c r="E21" i="4" s="1"/>
  <c r="E22" i="9"/>
  <c r="AU22" i="4" s="1"/>
  <c r="E22" i="4" s="1"/>
  <c r="E23" i="9"/>
  <c r="E24" i="9"/>
  <c r="E25" i="9"/>
  <c r="E26" i="9"/>
  <c r="E27" i="9"/>
  <c r="E28" i="9"/>
  <c r="E29" i="9"/>
  <c r="AU29" i="4" s="1"/>
  <c r="E29" i="4" s="1"/>
  <c r="E30" i="9"/>
  <c r="AU30" i="4" s="1"/>
  <c r="E30" i="4" s="1"/>
  <c r="E31" i="9"/>
  <c r="E32" i="9"/>
  <c r="E33" i="9"/>
  <c r="E34" i="9"/>
  <c r="E35" i="9"/>
  <c r="E36" i="9"/>
  <c r="E37" i="9"/>
  <c r="AU37" i="4" s="1"/>
  <c r="E37" i="4" s="1"/>
  <c r="D8" i="9"/>
  <c r="AT8" i="4" s="1"/>
  <c r="D15" i="9"/>
  <c r="D16" i="9"/>
  <c r="D23" i="9"/>
  <c r="D24" i="9"/>
  <c r="AT24" i="4" s="1"/>
  <c r="D31" i="9"/>
  <c r="D32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N9" i="4"/>
  <c r="BN10" i="4"/>
  <c r="BN11" i="4"/>
  <c r="X11" i="4" s="1"/>
  <c r="BN12" i="4"/>
  <c r="X12" i="4" s="1"/>
  <c r="BN13" i="4"/>
  <c r="BN14" i="4"/>
  <c r="BN17" i="4"/>
  <c r="BN18" i="4"/>
  <c r="BN19" i="4"/>
  <c r="BN20" i="4"/>
  <c r="BN21" i="4"/>
  <c r="BN22" i="4"/>
  <c r="BN25" i="4"/>
  <c r="BN26" i="4"/>
  <c r="BN27" i="4"/>
  <c r="BN28" i="4"/>
  <c r="X28" i="4" s="1"/>
  <c r="BN29" i="4"/>
  <c r="BN30" i="4"/>
  <c r="BN33" i="4"/>
  <c r="BN34" i="4"/>
  <c r="BN35" i="4"/>
  <c r="BN36" i="4"/>
  <c r="BN37" i="4"/>
  <c r="BM8" i="4"/>
  <c r="BM11" i="4"/>
  <c r="BM12" i="4"/>
  <c r="BM13" i="4"/>
  <c r="W13" i="4" s="1"/>
  <c r="BM14" i="4"/>
  <c r="W14" i="4" s="1"/>
  <c r="BM15" i="4"/>
  <c r="BM16" i="4"/>
  <c r="BM19" i="4"/>
  <c r="BM20" i="4"/>
  <c r="BM21" i="4"/>
  <c r="BM22" i="4"/>
  <c r="BM23" i="4"/>
  <c r="BM24" i="4"/>
  <c r="BM27" i="4"/>
  <c r="BM28" i="4"/>
  <c r="BM29" i="4"/>
  <c r="BM30" i="4"/>
  <c r="W30" i="4" s="1"/>
  <c r="BM31" i="4"/>
  <c r="BM32" i="4"/>
  <c r="BM35" i="4"/>
  <c r="BM36" i="4"/>
  <c r="BM37" i="4"/>
  <c r="BL8" i="4"/>
  <c r="BL9" i="4"/>
  <c r="BL10" i="4"/>
  <c r="BL13" i="4"/>
  <c r="BL14" i="4"/>
  <c r="BL15" i="4"/>
  <c r="V15" i="4" s="1"/>
  <c r="BL16" i="4"/>
  <c r="V16" i="4" s="1"/>
  <c r="BL17" i="4"/>
  <c r="BL18" i="4"/>
  <c r="BL21" i="4"/>
  <c r="BL22" i="4"/>
  <c r="BL23" i="4"/>
  <c r="BL24" i="4"/>
  <c r="BL25" i="4"/>
  <c r="BL26" i="4"/>
  <c r="BL29" i="4"/>
  <c r="BL30" i="4"/>
  <c r="BL31" i="4"/>
  <c r="BL32" i="4"/>
  <c r="V32" i="4" s="1"/>
  <c r="BL33" i="4"/>
  <c r="BL34" i="4"/>
  <c r="BL37" i="4"/>
  <c r="BK8" i="4"/>
  <c r="BK9" i="4"/>
  <c r="BK10" i="4"/>
  <c r="BK11" i="4"/>
  <c r="BK12" i="4"/>
  <c r="BK15" i="4"/>
  <c r="BK16" i="4"/>
  <c r="BK17" i="4"/>
  <c r="U17" i="4" s="1"/>
  <c r="BK18" i="4"/>
  <c r="U18" i="4" s="1"/>
  <c r="BK19" i="4"/>
  <c r="BK20" i="4"/>
  <c r="BK23" i="4"/>
  <c r="BK24" i="4"/>
  <c r="BK25" i="4"/>
  <c r="BK26" i="4"/>
  <c r="BK27" i="4"/>
  <c r="BK28" i="4"/>
  <c r="BK31" i="4"/>
  <c r="BK32" i="4"/>
  <c r="BK33" i="4"/>
  <c r="BK34" i="4"/>
  <c r="U34" i="4" s="1"/>
  <c r="BK35" i="4"/>
  <c r="BK36" i="4"/>
  <c r="BJ9" i="4"/>
  <c r="BJ10" i="4"/>
  <c r="BJ11" i="4"/>
  <c r="BJ12" i="4"/>
  <c r="BJ13" i="4"/>
  <c r="BJ14" i="4"/>
  <c r="BJ17" i="4"/>
  <c r="BJ18" i="4"/>
  <c r="BJ19" i="4"/>
  <c r="T19" i="4" s="1"/>
  <c r="BJ20" i="4"/>
  <c r="T20" i="4" s="1"/>
  <c r="BJ21" i="4"/>
  <c r="BJ22" i="4"/>
  <c r="BJ25" i="4"/>
  <c r="BJ26" i="4"/>
  <c r="BJ27" i="4"/>
  <c r="BJ28" i="4"/>
  <c r="BJ29" i="4"/>
  <c r="BJ30" i="4"/>
  <c r="BJ33" i="4"/>
  <c r="BJ34" i="4"/>
  <c r="BJ35" i="4"/>
  <c r="BJ36" i="4"/>
  <c r="T36" i="4" s="1"/>
  <c r="BJ37" i="4"/>
  <c r="BI8" i="4"/>
  <c r="BI11" i="4"/>
  <c r="BI12" i="4"/>
  <c r="BI13" i="4"/>
  <c r="BI14" i="4"/>
  <c r="BI15" i="4"/>
  <c r="BI16" i="4"/>
  <c r="BI19" i="4"/>
  <c r="BI20" i="4"/>
  <c r="BI21" i="4"/>
  <c r="S21" i="4" s="1"/>
  <c r="BI22" i="4"/>
  <c r="S22" i="4" s="1"/>
  <c r="BI23" i="4"/>
  <c r="BI24" i="4"/>
  <c r="BI27" i="4"/>
  <c r="BI28" i="4"/>
  <c r="BI29" i="4"/>
  <c r="BI30" i="4"/>
  <c r="BI31" i="4"/>
  <c r="BI32" i="4"/>
  <c r="BI35" i="4"/>
  <c r="BI36" i="4"/>
  <c r="BI37" i="4"/>
  <c r="BH8" i="4"/>
  <c r="R8" i="4" s="1"/>
  <c r="BH9" i="4"/>
  <c r="BH10" i="4"/>
  <c r="BH13" i="4"/>
  <c r="BH14" i="4"/>
  <c r="BH15" i="4"/>
  <c r="BH16" i="4"/>
  <c r="BH17" i="4"/>
  <c r="BH18" i="4"/>
  <c r="BH21" i="4"/>
  <c r="BH22" i="4"/>
  <c r="BH23" i="4"/>
  <c r="R23" i="4" s="1"/>
  <c r="BH24" i="4"/>
  <c r="R24" i="4" s="1"/>
  <c r="BH25" i="4"/>
  <c r="BH26" i="4"/>
  <c r="BH29" i="4"/>
  <c r="BH30" i="4"/>
  <c r="BH31" i="4"/>
  <c r="BH32" i="4"/>
  <c r="BH33" i="4"/>
  <c r="BH34" i="4"/>
  <c r="BH37" i="4"/>
  <c r="BG8" i="4"/>
  <c r="BG9" i="4"/>
  <c r="BG10" i="4"/>
  <c r="Q10" i="4" s="1"/>
  <c r="BG11" i="4"/>
  <c r="BG12" i="4"/>
  <c r="BG15" i="4"/>
  <c r="BG16" i="4"/>
  <c r="BG17" i="4"/>
  <c r="BG18" i="4"/>
  <c r="BG19" i="4"/>
  <c r="BG20" i="4"/>
  <c r="BG23" i="4"/>
  <c r="BG24" i="4"/>
  <c r="BG25" i="4"/>
  <c r="Q25" i="4" s="1"/>
  <c r="BG26" i="4"/>
  <c r="Q26" i="4" s="1"/>
  <c r="BG27" i="4"/>
  <c r="BG28" i="4"/>
  <c r="BG31" i="4"/>
  <c r="BG32" i="4"/>
  <c r="BG33" i="4"/>
  <c r="BG34" i="4"/>
  <c r="BG35" i="4"/>
  <c r="BG36" i="4"/>
  <c r="BF9" i="4"/>
  <c r="BF10" i="4"/>
  <c r="BF11" i="4"/>
  <c r="BF12" i="4"/>
  <c r="P12" i="4" s="1"/>
  <c r="BF13" i="4"/>
  <c r="BF14" i="4"/>
  <c r="BF17" i="4"/>
  <c r="BF18" i="4"/>
  <c r="BF19" i="4"/>
  <c r="BF20" i="4"/>
  <c r="BF21" i="4"/>
  <c r="BF22" i="4"/>
  <c r="BF25" i="4"/>
  <c r="BF26" i="4"/>
  <c r="BF27" i="4"/>
  <c r="P27" i="4" s="1"/>
  <c r="BF28" i="4"/>
  <c r="P28" i="4" s="1"/>
  <c r="BF29" i="4"/>
  <c r="BF30" i="4"/>
  <c r="BF33" i="4"/>
  <c r="BF34" i="4"/>
  <c r="BF35" i="4"/>
  <c r="BF36" i="4"/>
  <c r="BF37" i="4"/>
  <c r="BE8" i="4"/>
  <c r="BE11" i="4"/>
  <c r="BE12" i="4"/>
  <c r="BE13" i="4"/>
  <c r="BE14" i="4"/>
  <c r="O14" i="4" s="1"/>
  <c r="BE15" i="4"/>
  <c r="BE16" i="4"/>
  <c r="BE19" i="4"/>
  <c r="BE20" i="4"/>
  <c r="BE21" i="4"/>
  <c r="BE22" i="4"/>
  <c r="BE23" i="4"/>
  <c r="BE24" i="4"/>
  <c r="BE27" i="4"/>
  <c r="BE28" i="4"/>
  <c r="BE29" i="4"/>
  <c r="O29" i="4" s="1"/>
  <c r="BE30" i="4"/>
  <c r="O30" i="4" s="1"/>
  <c r="BE31" i="4"/>
  <c r="BE32" i="4"/>
  <c r="BE35" i="4"/>
  <c r="BE36" i="4"/>
  <c r="BE37" i="4"/>
  <c r="BD8" i="4"/>
  <c r="BD9" i="4"/>
  <c r="BD10" i="4"/>
  <c r="BD13" i="4"/>
  <c r="BD14" i="4"/>
  <c r="BD15" i="4"/>
  <c r="BD16" i="4"/>
  <c r="N16" i="4" s="1"/>
  <c r="BD17" i="4"/>
  <c r="BD18" i="4"/>
  <c r="BD21" i="4"/>
  <c r="BD22" i="4"/>
  <c r="BD23" i="4"/>
  <c r="BD24" i="4"/>
  <c r="BD25" i="4"/>
  <c r="BD26" i="4"/>
  <c r="BD29" i="4"/>
  <c r="BD30" i="4"/>
  <c r="BD31" i="4"/>
  <c r="N31" i="4" s="1"/>
  <c r="BD32" i="4"/>
  <c r="N32" i="4" s="1"/>
  <c r="BD33" i="4"/>
  <c r="BD34" i="4"/>
  <c r="BD37" i="4"/>
  <c r="BC8" i="4"/>
  <c r="BC9" i="4"/>
  <c r="BC10" i="4"/>
  <c r="BC11" i="4"/>
  <c r="BC12" i="4"/>
  <c r="BC15" i="4"/>
  <c r="BC16" i="4"/>
  <c r="BC17" i="4"/>
  <c r="BC18" i="4"/>
  <c r="M18" i="4" s="1"/>
  <c r="BC19" i="4"/>
  <c r="BC20" i="4"/>
  <c r="BC23" i="4"/>
  <c r="BC24" i="4"/>
  <c r="BC25" i="4"/>
  <c r="BC26" i="4"/>
  <c r="BC27" i="4"/>
  <c r="BC28" i="4"/>
  <c r="BC31" i="4"/>
  <c r="BC32" i="4"/>
  <c r="BC33" i="4"/>
  <c r="M33" i="4" s="1"/>
  <c r="BC34" i="4"/>
  <c r="M34" i="4" s="1"/>
  <c r="BC35" i="4"/>
  <c r="BC36" i="4"/>
  <c r="BB9" i="4"/>
  <c r="BB10" i="4"/>
  <c r="BB11" i="4"/>
  <c r="BB12" i="4"/>
  <c r="BB13" i="4"/>
  <c r="BB14" i="4"/>
  <c r="BB17" i="4"/>
  <c r="BB18" i="4"/>
  <c r="BB19" i="4"/>
  <c r="BB20" i="4"/>
  <c r="L20" i="4" s="1"/>
  <c r="BB21" i="4"/>
  <c r="BB22" i="4"/>
  <c r="BB25" i="4"/>
  <c r="BB26" i="4"/>
  <c r="BB27" i="4"/>
  <c r="BB28" i="4"/>
  <c r="BB29" i="4"/>
  <c r="BB30" i="4"/>
  <c r="BB33" i="4"/>
  <c r="BB34" i="4"/>
  <c r="BB35" i="4"/>
  <c r="L35" i="4" s="1"/>
  <c r="BB36" i="4"/>
  <c r="L36" i="4" s="1"/>
  <c r="BB37" i="4"/>
  <c r="BA8" i="4"/>
  <c r="BA11" i="4"/>
  <c r="BA12" i="4"/>
  <c r="BA13" i="4"/>
  <c r="BA14" i="4"/>
  <c r="BA15" i="4"/>
  <c r="BA16" i="4"/>
  <c r="BA19" i="4"/>
  <c r="BA20" i="4"/>
  <c r="BA21" i="4"/>
  <c r="BA22" i="4"/>
  <c r="K22" i="4" s="1"/>
  <c r="BA23" i="4"/>
  <c r="BA24" i="4"/>
  <c r="BA27" i="4"/>
  <c r="BA28" i="4"/>
  <c r="BA29" i="4"/>
  <c r="BA30" i="4"/>
  <c r="BA31" i="4"/>
  <c r="BA32" i="4"/>
  <c r="BA35" i="4"/>
  <c r="BA36" i="4"/>
  <c r="BA37" i="4"/>
  <c r="K37" i="4" s="1"/>
  <c r="AZ8" i="4"/>
  <c r="J8" i="4" s="1"/>
  <c r="AZ9" i="4"/>
  <c r="AZ10" i="4"/>
  <c r="AZ13" i="4"/>
  <c r="AZ14" i="4"/>
  <c r="AZ15" i="4"/>
  <c r="AZ16" i="4"/>
  <c r="AZ17" i="4"/>
  <c r="AZ18" i="4"/>
  <c r="AZ21" i="4"/>
  <c r="AZ22" i="4"/>
  <c r="AZ23" i="4"/>
  <c r="AZ24" i="4"/>
  <c r="J24" i="4" s="1"/>
  <c r="AZ25" i="4"/>
  <c r="AZ26" i="4"/>
  <c r="AZ29" i="4"/>
  <c r="AZ30" i="4"/>
  <c r="AZ31" i="4"/>
  <c r="AZ32" i="4"/>
  <c r="AZ33" i="4"/>
  <c r="AZ34" i="4"/>
  <c r="AZ37" i="4"/>
  <c r="AY8" i="4"/>
  <c r="AY9" i="4"/>
  <c r="I9" i="4" s="1"/>
  <c r="AY10" i="4"/>
  <c r="I10" i="4" s="1"/>
  <c r="AY11" i="4"/>
  <c r="AY12" i="4"/>
  <c r="AY15" i="4"/>
  <c r="AY16" i="4"/>
  <c r="AY17" i="4"/>
  <c r="AY18" i="4"/>
  <c r="AY19" i="4"/>
  <c r="AY20" i="4"/>
  <c r="AY23" i="4"/>
  <c r="AY24" i="4"/>
  <c r="AY25" i="4"/>
  <c r="AY26" i="4"/>
  <c r="I26" i="4" s="1"/>
  <c r="AY27" i="4"/>
  <c r="AY28" i="4"/>
  <c r="AY31" i="4"/>
  <c r="AY32" i="4"/>
  <c r="AY33" i="4"/>
  <c r="AY34" i="4"/>
  <c r="AY35" i="4"/>
  <c r="AY36" i="4"/>
  <c r="AX9" i="4"/>
  <c r="AX10" i="4"/>
  <c r="AX11" i="4"/>
  <c r="H11" i="4" s="1"/>
  <c r="AX12" i="4"/>
  <c r="H12" i="4" s="1"/>
  <c r="AX13" i="4"/>
  <c r="AX14" i="4"/>
  <c r="AX17" i="4"/>
  <c r="AX18" i="4"/>
  <c r="AX19" i="4"/>
  <c r="AX20" i="4"/>
  <c r="AX21" i="4"/>
  <c r="AX22" i="4"/>
  <c r="AX25" i="4"/>
  <c r="AX26" i="4"/>
  <c r="AX27" i="4"/>
  <c r="AX28" i="4"/>
  <c r="H28" i="4" s="1"/>
  <c r="AX29" i="4"/>
  <c r="AX30" i="4"/>
  <c r="AX33" i="4"/>
  <c r="AX34" i="4"/>
  <c r="AX35" i="4"/>
  <c r="AX36" i="4"/>
  <c r="AX37" i="4"/>
  <c r="AW8" i="4"/>
  <c r="AW11" i="4"/>
  <c r="G11" i="4" s="1"/>
  <c r="AW12" i="4"/>
  <c r="AW13" i="4"/>
  <c r="AW14" i="4"/>
  <c r="AW15" i="4"/>
  <c r="AW16" i="4"/>
  <c r="G16" i="4" s="1"/>
  <c r="AW19" i="4"/>
  <c r="G19" i="4" s="1"/>
  <c r="AW20" i="4"/>
  <c r="AW21" i="4"/>
  <c r="AW22" i="4"/>
  <c r="AW23" i="4"/>
  <c r="AW24" i="4"/>
  <c r="G24" i="4" s="1"/>
  <c r="AW27" i="4"/>
  <c r="G27" i="4" s="1"/>
  <c r="AW28" i="4"/>
  <c r="AW29" i="4"/>
  <c r="AW30" i="4"/>
  <c r="AW31" i="4"/>
  <c r="AW32" i="4"/>
  <c r="G32" i="4" s="1"/>
  <c r="AW35" i="4"/>
  <c r="G35" i="4" s="1"/>
  <c r="AW36" i="4"/>
  <c r="AW37" i="4"/>
  <c r="AV8" i="4"/>
  <c r="AV9" i="4"/>
  <c r="AV10" i="4"/>
  <c r="F10" i="4" s="1"/>
  <c r="AV13" i="4"/>
  <c r="F13" i="4" s="1"/>
  <c r="AV14" i="4"/>
  <c r="AV15" i="4"/>
  <c r="AV16" i="4"/>
  <c r="AV17" i="4"/>
  <c r="AV18" i="4"/>
  <c r="F18" i="4" s="1"/>
  <c r="AV21" i="4"/>
  <c r="F21" i="4" s="1"/>
  <c r="AV22" i="4"/>
  <c r="AV23" i="4"/>
  <c r="AV24" i="4"/>
  <c r="AV25" i="4"/>
  <c r="AV26" i="4"/>
  <c r="F26" i="4" s="1"/>
  <c r="AV29" i="4"/>
  <c r="F29" i="4" s="1"/>
  <c r="AV30" i="4"/>
  <c r="AV31" i="4"/>
  <c r="AV32" i="4"/>
  <c r="AV33" i="4"/>
  <c r="AV34" i="4"/>
  <c r="F34" i="4" s="1"/>
  <c r="AV37" i="4"/>
  <c r="F37" i="4" s="1"/>
  <c r="AU8" i="4"/>
  <c r="AU9" i="4"/>
  <c r="AU10" i="4"/>
  <c r="AU11" i="4"/>
  <c r="AU12" i="4"/>
  <c r="E12" i="4" s="1"/>
  <c r="AU15" i="4"/>
  <c r="E15" i="4" s="1"/>
  <c r="AU16" i="4"/>
  <c r="AU17" i="4"/>
  <c r="AU18" i="4"/>
  <c r="AU19" i="4"/>
  <c r="AU20" i="4"/>
  <c r="E20" i="4" s="1"/>
  <c r="AU23" i="4"/>
  <c r="E23" i="4" s="1"/>
  <c r="AU24" i="4"/>
  <c r="AU25" i="4"/>
  <c r="AU26" i="4"/>
  <c r="AU27" i="4"/>
  <c r="AU28" i="4"/>
  <c r="E28" i="4" s="1"/>
  <c r="AU31" i="4"/>
  <c r="E31" i="4" s="1"/>
  <c r="AU32" i="4"/>
  <c r="AU33" i="4"/>
  <c r="AU34" i="4"/>
  <c r="AU35" i="4"/>
  <c r="AU36" i="4"/>
  <c r="E36" i="4" s="1"/>
  <c r="AT9" i="4"/>
  <c r="D9" i="4" s="1"/>
  <c r="AT10" i="4"/>
  <c r="AT11" i="4"/>
  <c r="AT12" i="4"/>
  <c r="AT13" i="4"/>
  <c r="AT14" i="4"/>
  <c r="D14" i="4" s="1"/>
  <c r="AT15" i="4"/>
  <c r="AT16" i="4"/>
  <c r="AT17" i="4"/>
  <c r="D17" i="4" s="1"/>
  <c r="AT18" i="4"/>
  <c r="AT19" i="4"/>
  <c r="AT20" i="4"/>
  <c r="AT21" i="4"/>
  <c r="AT22" i="4"/>
  <c r="D22" i="4" s="1"/>
  <c r="AT23" i="4"/>
  <c r="AT25" i="4"/>
  <c r="D25" i="4" s="1"/>
  <c r="AT26" i="4"/>
  <c r="AT27" i="4"/>
  <c r="AT28" i="4"/>
  <c r="AT29" i="4"/>
  <c r="AT30" i="4"/>
  <c r="D30" i="4" s="1"/>
  <c r="AT31" i="4"/>
  <c r="AT32" i="4"/>
  <c r="AT33" i="4"/>
  <c r="D33" i="4" s="1"/>
  <c r="AT34" i="4"/>
  <c r="AT35" i="4"/>
  <c r="AT36" i="4"/>
  <c r="AT37" i="4"/>
  <c r="Y8" i="4"/>
  <c r="Y9" i="4"/>
  <c r="Y10" i="4"/>
  <c r="Y11" i="4"/>
  <c r="O11" i="3" s="1"/>
  <c r="Y12" i="4"/>
  <c r="O12" i="3" s="1"/>
  <c r="Y13" i="4"/>
  <c r="Y14" i="4"/>
  <c r="Y15" i="4"/>
  <c r="Y16" i="4"/>
  <c r="Y17" i="4"/>
  <c r="Y18" i="4"/>
  <c r="Y19" i="4"/>
  <c r="O19" i="3" s="1"/>
  <c r="Y20" i="4"/>
  <c r="O20" i="3" s="1"/>
  <c r="Y21" i="4"/>
  <c r="Y22" i="4"/>
  <c r="Y23" i="4"/>
  <c r="Y24" i="4"/>
  <c r="Y25" i="4"/>
  <c r="Y26" i="4"/>
  <c r="Y27" i="4"/>
  <c r="O27" i="3" s="1"/>
  <c r="Y28" i="4"/>
  <c r="O28" i="3" s="1"/>
  <c r="Y29" i="4"/>
  <c r="Y30" i="4"/>
  <c r="Y31" i="4"/>
  <c r="Y32" i="4"/>
  <c r="Y33" i="4"/>
  <c r="Y34" i="4"/>
  <c r="Y35" i="4"/>
  <c r="O35" i="3" s="1"/>
  <c r="Y36" i="4"/>
  <c r="O36" i="3" s="1"/>
  <c r="Y37" i="4"/>
  <c r="X8" i="4"/>
  <c r="X9" i="4"/>
  <c r="X10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9" i="4"/>
  <c r="X30" i="4"/>
  <c r="X31" i="4"/>
  <c r="X32" i="4"/>
  <c r="X33" i="4"/>
  <c r="X34" i="4"/>
  <c r="X35" i="4"/>
  <c r="X36" i="4"/>
  <c r="X37" i="4"/>
  <c r="W8" i="4"/>
  <c r="W9" i="4"/>
  <c r="W10" i="4"/>
  <c r="W11" i="4"/>
  <c r="W12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1" i="4"/>
  <c r="W32" i="4"/>
  <c r="W33" i="4"/>
  <c r="W34" i="4"/>
  <c r="W35" i="4"/>
  <c r="W36" i="4"/>
  <c r="W37" i="4"/>
  <c r="V8" i="4"/>
  <c r="V9" i="4"/>
  <c r="V10" i="4"/>
  <c r="V11" i="4"/>
  <c r="V12" i="4"/>
  <c r="V13" i="4"/>
  <c r="V14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3" i="4"/>
  <c r="V34" i="4"/>
  <c r="V35" i="4"/>
  <c r="V36" i="4"/>
  <c r="V37" i="4"/>
  <c r="U8" i="4"/>
  <c r="U9" i="4"/>
  <c r="U10" i="4"/>
  <c r="U11" i="4"/>
  <c r="U12" i="4"/>
  <c r="U13" i="4"/>
  <c r="U14" i="4"/>
  <c r="U15" i="4"/>
  <c r="U16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5" i="4"/>
  <c r="U36" i="4"/>
  <c r="U37" i="4"/>
  <c r="T8" i="4"/>
  <c r="T9" i="4"/>
  <c r="T10" i="4"/>
  <c r="T11" i="4"/>
  <c r="T12" i="4"/>
  <c r="T13" i="4"/>
  <c r="T14" i="4"/>
  <c r="T15" i="4"/>
  <c r="T16" i="4"/>
  <c r="T17" i="4"/>
  <c r="T18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Q8" i="4"/>
  <c r="Q9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7" i="4"/>
  <c r="Q28" i="4"/>
  <c r="Q29" i="4"/>
  <c r="Q30" i="4"/>
  <c r="Q31" i="4"/>
  <c r="Q32" i="4"/>
  <c r="Q33" i="4"/>
  <c r="Q34" i="4"/>
  <c r="Q35" i="4"/>
  <c r="Q36" i="4"/>
  <c r="Q37" i="4"/>
  <c r="P8" i="4"/>
  <c r="P9" i="4"/>
  <c r="P10" i="4"/>
  <c r="P11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9" i="4"/>
  <c r="P30" i="4"/>
  <c r="P31" i="4"/>
  <c r="P32" i="4"/>
  <c r="P33" i="4"/>
  <c r="P34" i="4"/>
  <c r="P35" i="4"/>
  <c r="P36" i="4"/>
  <c r="P37" i="4"/>
  <c r="O8" i="4"/>
  <c r="O9" i="4"/>
  <c r="O10" i="4"/>
  <c r="O11" i="4"/>
  <c r="O12" i="4"/>
  <c r="O13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31" i="4"/>
  <c r="O32" i="4"/>
  <c r="O33" i="4"/>
  <c r="O34" i="4"/>
  <c r="O35" i="4"/>
  <c r="O36" i="4"/>
  <c r="O37" i="4"/>
  <c r="N8" i="4"/>
  <c r="N9" i="4"/>
  <c r="N10" i="4"/>
  <c r="N11" i="4"/>
  <c r="N12" i="4"/>
  <c r="N13" i="4"/>
  <c r="N14" i="4"/>
  <c r="N15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3" i="4"/>
  <c r="N34" i="4"/>
  <c r="N36" i="4"/>
  <c r="N37" i="4"/>
  <c r="M8" i="4"/>
  <c r="M9" i="4"/>
  <c r="M10" i="4"/>
  <c r="M11" i="4"/>
  <c r="M12" i="4"/>
  <c r="M14" i="4"/>
  <c r="M15" i="4"/>
  <c r="M16" i="4"/>
  <c r="M17" i="4"/>
  <c r="M19" i="4"/>
  <c r="M20" i="4"/>
  <c r="M22" i="4"/>
  <c r="M23" i="4"/>
  <c r="M24" i="4"/>
  <c r="M25" i="4"/>
  <c r="M26" i="4"/>
  <c r="M27" i="4"/>
  <c r="M28" i="4"/>
  <c r="M30" i="4"/>
  <c r="M31" i="4"/>
  <c r="M32" i="4"/>
  <c r="M35" i="4"/>
  <c r="M36" i="4"/>
  <c r="L8" i="4"/>
  <c r="L9" i="4"/>
  <c r="L10" i="4"/>
  <c r="L11" i="4"/>
  <c r="L12" i="4"/>
  <c r="L13" i="4"/>
  <c r="L14" i="4"/>
  <c r="L16" i="4"/>
  <c r="L17" i="4"/>
  <c r="L18" i="4"/>
  <c r="L19" i="4"/>
  <c r="L21" i="4"/>
  <c r="L22" i="4"/>
  <c r="L24" i="4"/>
  <c r="L25" i="4"/>
  <c r="L26" i="4"/>
  <c r="L27" i="4"/>
  <c r="L28" i="4"/>
  <c r="L29" i="4"/>
  <c r="L30" i="4"/>
  <c r="L32" i="4"/>
  <c r="L33" i="4"/>
  <c r="L34" i="4"/>
  <c r="L37" i="4"/>
  <c r="K8" i="4"/>
  <c r="K10" i="4"/>
  <c r="K11" i="4"/>
  <c r="K12" i="4"/>
  <c r="K13" i="4"/>
  <c r="K14" i="4"/>
  <c r="K15" i="4"/>
  <c r="K16" i="4"/>
  <c r="K18" i="4"/>
  <c r="K19" i="4"/>
  <c r="K20" i="4"/>
  <c r="K21" i="4"/>
  <c r="K23" i="4"/>
  <c r="K24" i="4"/>
  <c r="K26" i="4"/>
  <c r="K27" i="4"/>
  <c r="K28" i="4"/>
  <c r="K29" i="4"/>
  <c r="K30" i="4"/>
  <c r="K31" i="4"/>
  <c r="K32" i="4"/>
  <c r="K34" i="4"/>
  <c r="K35" i="4"/>
  <c r="K36" i="4"/>
  <c r="J9" i="4"/>
  <c r="J10" i="4"/>
  <c r="J12" i="4"/>
  <c r="J13" i="4"/>
  <c r="J14" i="4"/>
  <c r="J15" i="4"/>
  <c r="J16" i="4"/>
  <c r="J17" i="4"/>
  <c r="J18" i="4"/>
  <c r="J20" i="4"/>
  <c r="J21" i="4"/>
  <c r="J22" i="4"/>
  <c r="J23" i="4"/>
  <c r="J25" i="4"/>
  <c r="J26" i="4"/>
  <c r="J28" i="4"/>
  <c r="J29" i="4"/>
  <c r="J30" i="4"/>
  <c r="J31" i="4"/>
  <c r="J32" i="4"/>
  <c r="J33" i="4"/>
  <c r="J34" i="4"/>
  <c r="J36" i="4"/>
  <c r="J37" i="4"/>
  <c r="I8" i="4"/>
  <c r="I11" i="4"/>
  <c r="I12" i="4"/>
  <c r="I14" i="4"/>
  <c r="I15" i="4"/>
  <c r="I16" i="4"/>
  <c r="I17" i="4"/>
  <c r="I18" i="4"/>
  <c r="I19" i="4"/>
  <c r="I20" i="4"/>
  <c r="I22" i="4"/>
  <c r="I23" i="4"/>
  <c r="I24" i="4"/>
  <c r="I25" i="4"/>
  <c r="I27" i="4"/>
  <c r="I28" i="4"/>
  <c r="I30" i="4"/>
  <c r="I31" i="4"/>
  <c r="I32" i="4"/>
  <c r="I33" i="4"/>
  <c r="I34" i="4"/>
  <c r="I35" i="4"/>
  <c r="I36" i="4"/>
  <c r="H8" i="4"/>
  <c r="H9" i="4"/>
  <c r="H10" i="4"/>
  <c r="H13" i="4"/>
  <c r="H14" i="4"/>
  <c r="H16" i="4"/>
  <c r="H17" i="4"/>
  <c r="H18" i="4"/>
  <c r="H19" i="4"/>
  <c r="H20" i="4"/>
  <c r="H21" i="4"/>
  <c r="H22" i="4"/>
  <c r="H25" i="4"/>
  <c r="H26" i="4"/>
  <c r="H27" i="4"/>
  <c r="H29" i="4"/>
  <c r="H30" i="4"/>
  <c r="H33" i="4"/>
  <c r="H34" i="4"/>
  <c r="H35" i="4"/>
  <c r="H36" i="4"/>
  <c r="H37" i="4"/>
  <c r="G8" i="4"/>
  <c r="G12" i="4"/>
  <c r="G13" i="4"/>
  <c r="G14" i="4"/>
  <c r="G15" i="4"/>
  <c r="G20" i="4"/>
  <c r="G21" i="4"/>
  <c r="G22" i="4"/>
  <c r="G23" i="4"/>
  <c r="G28" i="4"/>
  <c r="G29" i="4"/>
  <c r="G30" i="4"/>
  <c r="G31" i="4"/>
  <c r="G36" i="4"/>
  <c r="G37" i="4"/>
  <c r="F8" i="4"/>
  <c r="F9" i="4"/>
  <c r="F14" i="4"/>
  <c r="F15" i="4"/>
  <c r="F16" i="4"/>
  <c r="F17" i="4"/>
  <c r="F22" i="4"/>
  <c r="F23" i="4"/>
  <c r="F24" i="4"/>
  <c r="F25" i="4"/>
  <c r="F30" i="4"/>
  <c r="F31" i="4"/>
  <c r="F32" i="4"/>
  <c r="F33" i="4"/>
  <c r="E8" i="4"/>
  <c r="E9" i="4"/>
  <c r="E10" i="4"/>
  <c r="E11" i="4"/>
  <c r="E16" i="4"/>
  <c r="E17" i="4"/>
  <c r="E18" i="4"/>
  <c r="E19" i="4"/>
  <c r="E24" i="4"/>
  <c r="E25" i="4"/>
  <c r="E26" i="4"/>
  <c r="E27" i="4"/>
  <c r="E32" i="4"/>
  <c r="E33" i="4"/>
  <c r="E34" i="4"/>
  <c r="E35" i="4"/>
  <c r="D10" i="4"/>
  <c r="D13" i="4"/>
  <c r="D15" i="4"/>
  <c r="D18" i="4"/>
  <c r="D21" i="4"/>
  <c r="D23" i="4"/>
  <c r="D26" i="4"/>
  <c r="D29" i="4"/>
  <c r="D31" i="4"/>
  <c r="D34" i="4"/>
  <c r="D37" i="4"/>
  <c r="AK8" i="3"/>
  <c r="AK9" i="3"/>
  <c r="AK10" i="3"/>
  <c r="AK11" i="3"/>
  <c r="AK12" i="3"/>
  <c r="AK13" i="3"/>
  <c r="AK14" i="3"/>
  <c r="AK15" i="3"/>
  <c r="AK16" i="3"/>
  <c r="AK17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C8" i="3"/>
  <c r="AC9" i="3"/>
  <c r="Z9" i="3" s="1"/>
  <c r="AC10" i="3"/>
  <c r="Z10" i="3" s="1"/>
  <c r="AC11" i="3"/>
  <c r="AC12" i="3"/>
  <c r="AC13" i="3"/>
  <c r="AC14" i="3"/>
  <c r="Z14" i="3" s="1"/>
  <c r="AC15" i="3"/>
  <c r="AC16" i="3"/>
  <c r="AC17" i="3"/>
  <c r="Z17" i="3" s="1"/>
  <c r="AC19" i="3"/>
  <c r="AC20" i="3"/>
  <c r="AC21" i="3"/>
  <c r="AC22" i="3"/>
  <c r="Z22" i="3" s="1"/>
  <c r="AC23" i="3"/>
  <c r="AC24" i="3"/>
  <c r="AC25" i="3"/>
  <c r="Z25" i="3" s="1"/>
  <c r="AC26" i="3"/>
  <c r="Z26" i="3" s="1"/>
  <c r="AC27" i="3"/>
  <c r="AC28" i="3"/>
  <c r="AC29" i="3"/>
  <c r="AC30" i="3"/>
  <c r="Z30" i="3" s="1"/>
  <c r="AC31" i="3"/>
  <c r="AC32" i="3"/>
  <c r="AC33" i="3"/>
  <c r="Z33" i="3" s="1"/>
  <c r="AC34" i="3"/>
  <c r="Z34" i="3" s="1"/>
  <c r="AC35" i="3"/>
  <c r="AC36" i="3"/>
  <c r="AC37" i="3"/>
  <c r="Z8" i="3"/>
  <c r="Z11" i="3"/>
  <c r="Z12" i="3"/>
  <c r="Z13" i="3"/>
  <c r="Z15" i="3"/>
  <c r="Z16" i="3"/>
  <c r="Z19" i="3"/>
  <c r="Z20" i="3"/>
  <c r="Z21" i="3"/>
  <c r="Z23" i="3"/>
  <c r="Z24" i="3"/>
  <c r="Z27" i="3"/>
  <c r="Z28" i="3"/>
  <c r="Z29" i="3"/>
  <c r="Z31" i="3"/>
  <c r="Z32" i="3"/>
  <c r="Z35" i="3"/>
  <c r="Z36" i="3"/>
  <c r="Z37" i="3"/>
  <c r="R8" i="3"/>
  <c r="R9" i="3"/>
  <c r="R10" i="3"/>
  <c r="P10" i="3" s="1"/>
  <c r="R11" i="3"/>
  <c r="R12" i="3"/>
  <c r="R13" i="3"/>
  <c r="P13" i="3" s="1"/>
  <c r="R14" i="3"/>
  <c r="P14" i="3" s="1"/>
  <c r="R15" i="3"/>
  <c r="R16" i="3"/>
  <c r="R17" i="3"/>
  <c r="R19" i="3"/>
  <c r="R20" i="3"/>
  <c r="R21" i="3"/>
  <c r="P21" i="3" s="1"/>
  <c r="R22" i="3"/>
  <c r="P22" i="3" s="1"/>
  <c r="R23" i="3"/>
  <c r="R24" i="3"/>
  <c r="R25" i="3"/>
  <c r="R26" i="3"/>
  <c r="P26" i="3" s="1"/>
  <c r="R27" i="3"/>
  <c r="R28" i="3"/>
  <c r="R29" i="3"/>
  <c r="P29" i="3" s="1"/>
  <c r="R30" i="3"/>
  <c r="P30" i="3" s="1"/>
  <c r="R31" i="3"/>
  <c r="R32" i="3"/>
  <c r="R33" i="3"/>
  <c r="R34" i="3"/>
  <c r="P34" i="3" s="1"/>
  <c r="R35" i="3"/>
  <c r="R36" i="3"/>
  <c r="R37" i="3"/>
  <c r="P37" i="3" s="1"/>
  <c r="P8" i="3"/>
  <c r="P9" i="3"/>
  <c r="P11" i="3"/>
  <c r="P12" i="3"/>
  <c r="P15" i="3"/>
  <c r="P16" i="3"/>
  <c r="P17" i="3"/>
  <c r="P19" i="3"/>
  <c r="P20" i="3"/>
  <c r="P23" i="3"/>
  <c r="P24" i="3"/>
  <c r="P25" i="3"/>
  <c r="P27" i="3"/>
  <c r="P28" i="3"/>
  <c r="P31" i="3"/>
  <c r="P32" i="3"/>
  <c r="P33" i="3"/>
  <c r="P35" i="3"/>
  <c r="P36" i="3"/>
  <c r="O9" i="3"/>
  <c r="D9" i="3" s="1"/>
  <c r="O10" i="3"/>
  <c r="O13" i="3"/>
  <c r="O14" i="3"/>
  <c r="D14" i="3" s="1"/>
  <c r="O15" i="3"/>
  <c r="O17" i="3"/>
  <c r="O21" i="3"/>
  <c r="O22" i="3"/>
  <c r="D22" i="3" s="1"/>
  <c r="O23" i="3"/>
  <c r="O25" i="3"/>
  <c r="O26" i="3"/>
  <c r="O29" i="3"/>
  <c r="O30" i="3"/>
  <c r="O31" i="3"/>
  <c r="O33" i="3"/>
  <c r="O34" i="3"/>
  <c r="O37" i="3"/>
  <c r="N8" i="3"/>
  <c r="N9" i="3"/>
  <c r="N10" i="3"/>
  <c r="N11" i="3"/>
  <c r="N12" i="3"/>
  <c r="N13" i="3"/>
  <c r="N14" i="3"/>
  <c r="N15" i="3"/>
  <c r="N16" i="3"/>
  <c r="N17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F8" i="3"/>
  <c r="F9" i="3"/>
  <c r="F10" i="3"/>
  <c r="D10" i="3" s="1"/>
  <c r="F11" i="3"/>
  <c r="F12" i="3"/>
  <c r="F13" i="3"/>
  <c r="D13" i="3" s="1"/>
  <c r="F14" i="3"/>
  <c r="F15" i="3"/>
  <c r="F16" i="3"/>
  <c r="F17" i="3"/>
  <c r="F19" i="3"/>
  <c r="F20" i="3"/>
  <c r="F21" i="3"/>
  <c r="D21" i="3" s="1"/>
  <c r="F22" i="3"/>
  <c r="F23" i="3"/>
  <c r="F24" i="3"/>
  <c r="F25" i="3"/>
  <c r="F26" i="3"/>
  <c r="D26" i="3" s="1"/>
  <c r="F27" i="3"/>
  <c r="F28" i="3"/>
  <c r="F29" i="3"/>
  <c r="D29" i="3" s="1"/>
  <c r="F30" i="3"/>
  <c r="F31" i="3"/>
  <c r="F32" i="3"/>
  <c r="F33" i="3"/>
  <c r="F34" i="3"/>
  <c r="D34" i="3" s="1"/>
  <c r="F35" i="3"/>
  <c r="F36" i="3"/>
  <c r="F37" i="3"/>
  <c r="D37" i="3" s="1"/>
  <c r="E8" i="3"/>
  <c r="E9" i="3"/>
  <c r="E10" i="3"/>
  <c r="E11" i="3"/>
  <c r="E12" i="3"/>
  <c r="E13" i="3"/>
  <c r="E14" i="3"/>
  <c r="E15" i="3"/>
  <c r="D15" i="3" s="1"/>
  <c r="E16" i="3"/>
  <c r="E17" i="3"/>
  <c r="E19" i="3"/>
  <c r="E20" i="3"/>
  <c r="E21" i="3"/>
  <c r="E22" i="3"/>
  <c r="E23" i="3"/>
  <c r="D23" i="3" s="1"/>
  <c r="E24" i="3"/>
  <c r="E25" i="3"/>
  <c r="E26" i="3"/>
  <c r="E27" i="3"/>
  <c r="E28" i="3"/>
  <c r="E29" i="3"/>
  <c r="E30" i="3"/>
  <c r="E31" i="3"/>
  <c r="D31" i="3" s="1"/>
  <c r="E32" i="3"/>
  <c r="E33" i="3"/>
  <c r="E34" i="3"/>
  <c r="E35" i="3"/>
  <c r="E36" i="3"/>
  <c r="E37" i="3"/>
  <c r="D17" i="3"/>
  <c r="D25" i="3"/>
  <c r="D30" i="3"/>
  <c r="D33" i="3"/>
  <c r="EH8" i="8"/>
  <c r="DZ8" i="8" s="1"/>
  <c r="EH9" i="8"/>
  <c r="EH10" i="8"/>
  <c r="EH11" i="8"/>
  <c r="DZ11" i="8" s="1"/>
  <c r="EH12" i="8"/>
  <c r="EH13" i="8"/>
  <c r="EH14" i="8"/>
  <c r="EH15" i="8"/>
  <c r="EH16" i="8"/>
  <c r="EH17" i="8"/>
  <c r="EH18" i="8"/>
  <c r="EH19" i="8"/>
  <c r="DZ19" i="8" s="1"/>
  <c r="EH20" i="8"/>
  <c r="EH21" i="8"/>
  <c r="EH22" i="8"/>
  <c r="EH23" i="8"/>
  <c r="EH24" i="8"/>
  <c r="DZ24" i="8" s="1"/>
  <c r="EH25" i="8"/>
  <c r="EH26" i="8"/>
  <c r="EH27" i="8"/>
  <c r="DZ27" i="8" s="1"/>
  <c r="EH28" i="8"/>
  <c r="EH29" i="8"/>
  <c r="EH30" i="8"/>
  <c r="EH31" i="8"/>
  <c r="EH32" i="8"/>
  <c r="EH33" i="8"/>
  <c r="EH34" i="8"/>
  <c r="EH35" i="8"/>
  <c r="DZ35" i="8" s="1"/>
  <c r="EH36" i="8"/>
  <c r="EH37" i="8"/>
  <c r="EA8" i="8"/>
  <c r="EA9" i="8"/>
  <c r="EA10" i="8"/>
  <c r="DZ10" i="8" s="1"/>
  <c r="EA11" i="8"/>
  <c r="EA12" i="8"/>
  <c r="EA13" i="8"/>
  <c r="DZ13" i="8" s="1"/>
  <c r="EA14" i="8"/>
  <c r="DZ14" i="8" s="1"/>
  <c r="EA15" i="8"/>
  <c r="EA16" i="8"/>
  <c r="EA17" i="8"/>
  <c r="EA18" i="8"/>
  <c r="DZ18" i="8" s="1"/>
  <c r="EA19" i="8"/>
  <c r="EA20" i="8"/>
  <c r="EA21" i="8"/>
  <c r="DZ21" i="8" s="1"/>
  <c r="EA22" i="8"/>
  <c r="DZ22" i="8" s="1"/>
  <c r="EA23" i="8"/>
  <c r="EA24" i="8"/>
  <c r="EA25" i="8"/>
  <c r="EA26" i="8"/>
  <c r="DZ26" i="8" s="1"/>
  <c r="EA27" i="8"/>
  <c r="EA28" i="8"/>
  <c r="EA29" i="8"/>
  <c r="DZ29" i="8" s="1"/>
  <c r="EA30" i="8"/>
  <c r="DZ30" i="8" s="1"/>
  <c r="EA31" i="8"/>
  <c r="EA32" i="8"/>
  <c r="EA33" i="8"/>
  <c r="EA34" i="8"/>
  <c r="DZ34" i="8" s="1"/>
  <c r="EA35" i="8"/>
  <c r="EA36" i="8"/>
  <c r="EA37" i="8"/>
  <c r="DZ37" i="8" s="1"/>
  <c r="DZ9" i="8"/>
  <c r="DZ12" i="8"/>
  <c r="DZ15" i="8"/>
  <c r="DZ16" i="8"/>
  <c r="DZ17" i="8"/>
  <c r="DZ20" i="8"/>
  <c r="DZ23" i="8"/>
  <c r="DZ25" i="8"/>
  <c r="DZ28" i="8"/>
  <c r="DZ31" i="8"/>
  <c r="DZ32" i="8"/>
  <c r="DZ33" i="8"/>
  <c r="DZ3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N8" i="8"/>
  <c r="DN9" i="8"/>
  <c r="DN10" i="8"/>
  <c r="DN11" i="8"/>
  <c r="DF11" i="8" s="1"/>
  <c r="DN12" i="8"/>
  <c r="DF12" i="8" s="1"/>
  <c r="DN13" i="8"/>
  <c r="DN14" i="8"/>
  <c r="DN15" i="8"/>
  <c r="DN16" i="8"/>
  <c r="DN17" i="8"/>
  <c r="DN18" i="8"/>
  <c r="DN19" i="8"/>
  <c r="DF19" i="8" s="1"/>
  <c r="DN20" i="8"/>
  <c r="DF20" i="8" s="1"/>
  <c r="DN21" i="8"/>
  <c r="DN22" i="8"/>
  <c r="DN23" i="8"/>
  <c r="DN24" i="8"/>
  <c r="DN25" i="8"/>
  <c r="DN26" i="8"/>
  <c r="DN27" i="8"/>
  <c r="DF27" i="8" s="1"/>
  <c r="DN28" i="8"/>
  <c r="DF28" i="8" s="1"/>
  <c r="DN29" i="8"/>
  <c r="DN30" i="8"/>
  <c r="DN31" i="8"/>
  <c r="DN32" i="8"/>
  <c r="DN33" i="8"/>
  <c r="DN34" i="8"/>
  <c r="DN35" i="8"/>
  <c r="DF35" i="8" s="1"/>
  <c r="DN36" i="8"/>
  <c r="DF36" i="8" s="1"/>
  <c r="DN37" i="8"/>
  <c r="DG8" i="8"/>
  <c r="DG9" i="8"/>
  <c r="DG10" i="8"/>
  <c r="DF10" i="8" s="1"/>
  <c r="DG11" i="8"/>
  <c r="DG12" i="8"/>
  <c r="DG13" i="8"/>
  <c r="DF13" i="8" s="1"/>
  <c r="DG14" i="8"/>
  <c r="DF14" i="8" s="1"/>
  <c r="DG15" i="8"/>
  <c r="DG16" i="8"/>
  <c r="DG17" i="8"/>
  <c r="DG18" i="8"/>
  <c r="DF18" i="8" s="1"/>
  <c r="DG19" i="8"/>
  <c r="DG20" i="8"/>
  <c r="DG21" i="8"/>
  <c r="DF21" i="8" s="1"/>
  <c r="DG22" i="8"/>
  <c r="DF22" i="8" s="1"/>
  <c r="DG23" i="8"/>
  <c r="DG24" i="8"/>
  <c r="DG25" i="8"/>
  <c r="DG26" i="8"/>
  <c r="DF26" i="8" s="1"/>
  <c r="DG27" i="8"/>
  <c r="DG28" i="8"/>
  <c r="DG29" i="8"/>
  <c r="DF29" i="8" s="1"/>
  <c r="DG30" i="8"/>
  <c r="DF30" i="8" s="1"/>
  <c r="DG31" i="8"/>
  <c r="DG32" i="8"/>
  <c r="DG33" i="8"/>
  <c r="DG34" i="8"/>
  <c r="DF34" i="8" s="1"/>
  <c r="DG35" i="8"/>
  <c r="DG36" i="8"/>
  <c r="DG37" i="8"/>
  <c r="DF37" i="8" s="1"/>
  <c r="DF8" i="8"/>
  <c r="DF9" i="8"/>
  <c r="DF15" i="8"/>
  <c r="DF16" i="8"/>
  <c r="DF17" i="8"/>
  <c r="DF23" i="8"/>
  <c r="DF24" i="8"/>
  <c r="DF25" i="8"/>
  <c r="DF31" i="8"/>
  <c r="DF32" i="8"/>
  <c r="DF33" i="8"/>
  <c r="CY8" i="8"/>
  <c r="CY9" i="8"/>
  <c r="CQ9" i="8" s="1"/>
  <c r="CY10" i="8"/>
  <c r="CQ10" i="8" s="1"/>
  <c r="CY11" i="8"/>
  <c r="CY12" i="8"/>
  <c r="CY13" i="8"/>
  <c r="CY14" i="8"/>
  <c r="CY15" i="8"/>
  <c r="CY16" i="8"/>
  <c r="CY17" i="8"/>
  <c r="CQ17" i="8" s="1"/>
  <c r="CY18" i="8"/>
  <c r="CQ18" i="8" s="1"/>
  <c r="CY19" i="8"/>
  <c r="CY20" i="8"/>
  <c r="CY21" i="8"/>
  <c r="CY22" i="8"/>
  <c r="CY23" i="8"/>
  <c r="CY24" i="8"/>
  <c r="CY25" i="8"/>
  <c r="CQ25" i="8" s="1"/>
  <c r="CY26" i="8"/>
  <c r="CQ26" i="8" s="1"/>
  <c r="CY27" i="8"/>
  <c r="CY28" i="8"/>
  <c r="CY29" i="8"/>
  <c r="CY30" i="8"/>
  <c r="CY31" i="8"/>
  <c r="CY32" i="8"/>
  <c r="CY33" i="8"/>
  <c r="CQ33" i="8" s="1"/>
  <c r="CY34" i="8"/>
  <c r="CQ34" i="8" s="1"/>
  <c r="CY35" i="8"/>
  <c r="CY36" i="8"/>
  <c r="CY37" i="8"/>
  <c r="CR8" i="8"/>
  <c r="CQ8" i="8" s="1"/>
  <c r="CR9" i="8"/>
  <c r="CR10" i="8"/>
  <c r="CR11" i="8"/>
  <c r="CQ11" i="8" s="1"/>
  <c r="CR12" i="8"/>
  <c r="CQ12" i="8" s="1"/>
  <c r="CR13" i="8"/>
  <c r="CR14" i="8"/>
  <c r="CR15" i="8"/>
  <c r="CR16" i="8"/>
  <c r="CQ16" i="8" s="1"/>
  <c r="CR17" i="8"/>
  <c r="CR18" i="8"/>
  <c r="CR19" i="8"/>
  <c r="CQ19" i="8" s="1"/>
  <c r="CR20" i="8"/>
  <c r="CQ20" i="8" s="1"/>
  <c r="CR21" i="8"/>
  <c r="CR22" i="8"/>
  <c r="CR23" i="8"/>
  <c r="CR24" i="8"/>
  <c r="CQ24" i="8" s="1"/>
  <c r="CR25" i="8"/>
  <c r="CR26" i="8"/>
  <c r="CR27" i="8"/>
  <c r="CQ27" i="8" s="1"/>
  <c r="CR28" i="8"/>
  <c r="CQ28" i="8" s="1"/>
  <c r="CR29" i="8"/>
  <c r="CR30" i="8"/>
  <c r="CR31" i="8"/>
  <c r="CR32" i="8"/>
  <c r="CQ32" i="8" s="1"/>
  <c r="CR33" i="8"/>
  <c r="CR34" i="8"/>
  <c r="CR35" i="8"/>
  <c r="CQ35" i="8" s="1"/>
  <c r="CR36" i="8"/>
  <c r="CQ36" i="8" s="1"/>
  <c r="CR37" i="8"/>
  <c r="CQ13" i="8"/>
  <c r="CQ14" i="8"/>
  <c r="CQ15" i="8"/>
  <c r="CQ21" i="8"/>
  <c r="CQ22" i="8"/>
  <c r="CQ23" i="8"/>
  <c r="CQ29" i="8"/>
  <c r="CQ30" i="8"/>
  <c r="CQ31" i="8"/>
  <c r="CQ37" i="8"/>
  <c r="CJ8" i="8"/>
  <c r="CB8" i="8" s="1"/>
  <c r="CJ9" i="8"/>
  <c r="CJ10" i="8"/>
  <c r="CJ11" i="8"/>
  <c r="CJ12" i="8"/>
  <c r="CB12" i="8" s="1"/>
  <c r="CJ13" i="8"/>
  <c r="CJ14" i="8"/>
  <c r="CJ15" i="8"/>
  <c r="CB15" i="8" s="1"/>
  <c r="CJ16" i="8"/>
  <c r="CJ17" i="8"/>
  <c r="CJ18" i="8"/>
  <c r="CJ19" i="8"/>
  <c r="CJ20" i="8"/>
  <c r="CB20" i="8" s="1"/>
  <c r="CJ21" i="8"/>
  <c r="CJ22" i="8"/>
  <c r="CJ23" i="8"/>
  <c r="CB23" i="8" s="1"/>
  <c r="CJ24" i="8"/>
  <c r="CJ25" i="8"/>
  <c r="CJ26" i="8"/>
  <c r="CJ27" i="8"/>
  <c r="CJ28" i="8"/>
  <c r="CB28" i="8" s="1"/>
  <c r="CJ29" i="8"/>
  <c r="CJ30" i="8"/>
  <c r="CJ31" i="8"/>
  <c r="CB31" i="8" s="1"/>
  <c r="CJ32" i="8"/>
  <c r="CJ33" i="8"/>
  <c r="CJ34" i="8"/>
  <c r="CJ35" i="8"/>
  <c r="CJ36" i="8"/>
  <c r="CB36" i="8" s="1"/>
  <c r="CJ37" i="8"/>
  <c r="CC8" i="8"/>
  <c r="CC9" i="8"/>
  <c r="CB9" i="8" s="1"/>
  <c r="CC10" i="8"/>
  <c r="CB10" i="8" s="1"/>
  <c r="CC11" i="8"/>
  <c r="CC12" i="8"/>
  <c r="CC13" i="8"/>
  <c r="CC14" i="8"/>
  <c r="CB14" i="8" s="1"/>
  <c r="CC15" i="8"/>
  <c r="CC16" i="8"/>
  <c r="CC17" i="8"/>
  <c r="CB17" i="8" s="1"/>
  <c r="CC18" i="8"/>
  <c r="CB18" i="8" s="1"/>
  <c r="CC19" i="8"/>
  <c r="CC20" i="8"/>
  <c r="CC21" i="8"/>
  <c r="CC22" i="8"/>
  <c r="CC23" i="8"/>
  <c r="CC24" i="8"/>
  <c r="CC25" i="8"/>
  <c r="CB25" i="8" s="1"/>
  <c r="CC26" i="8"/>
  <c r="CB26" i="8" s="1"/>
  <c r="CC27" i="8"/>
  <c r="CC28" i="8"/>
  <c r="CC29" i="8"/>
  <c r="CC30" i="8"/>
  <c r="CC31" i="8"/>
  <c r="CC32" i="8"/>
  <c r="CC33" i="8"/>
  <c r="CB33" i="8" s="1"/>
  <c r="CC34" i="8"/>
  <c r="CB34" i="8" s="1"/>
  <c r="CC35" i="8"/>
  <c r="CC36" i="8"/>
  <c r="CC37" i="8"/>
  <c r="CB11" i="8"/>
  <c r="CB13" i="8"/>
  <c r="CB16" i="8"/>
  <c r="CB19" i="8"/>
  <c r="CB21" i="8"/>
  <c r="CB22" i="8"/>
  <c r="CB24" i="8"/>
  <c r="CB27" i="8"/>
  <c r="CB29" i="8"/>
  <c r="CB30" i="8"/>
  <c r="CB32" i="8"/>
  <c r="CB35" i="8"/>
  <c r="CB37" i="8"/>
  <c r="BU8" i="8"/>
  <c r="BM8" i="8" s="1"/>
  <c r="BU9" i="8"/>
  <c r="BU10" i="8"/>
  <c r="BU11" i="8"/>
  <c r="BM11" i="8" s="1"/>
  <c r="BU12" i="8"/>
  <c r="BU13" i="8"/>
  <c r="BU14" i="8"/>
  <c r="BU15" i="8"/>
  <c r="BU16" i="8"/>
  <c r="BM16" i="8" s="1"/>
  <c r="BU17" i="8"/>
  <c r="BU18" i="8"/>
  <c r="BU19" i="8"/>
  <c r="BM19" i="8" s="1"/>
  <c r="BU20" i="8"/>
  <c r="BU21" i="8"/>
  <c r="BU22" i="8"/>
  <c r="BU23" i="8"/>
  <c r="BU24" i="8"/>
  <c r="BM24" i="8" s="1"/>
  <c r="BU25" i="8"/>
  <c r="BU26" i="8"/>
  <c r="BU27" i="8"/>
  <c r="BM27" i="8" s="1"/>
  <c r="BU28" i="8"/>
  <c r="BU29" i="8"/>
  <c r="BU30" i="8"/>
  <c r="BU31" i="8"/>
  <c r="BU32" i="8"/>
  <c r="BM32" i="8" s="1"/>
  <c r="BU33" i="8"/>
  <c r="BU34" i="8"/>
  <c r="BU35" i="8"/>
  <c r="BM35" i="8" s="1"/>
  <c r="BU36" i="8"/>
  <c r="BU37" i="8"/>
  <c r="BN8" i="8"/>
  <c r="BN9" i="8"/>
  <c r="BN10" i="8"/>
  <c r="BN11" i="8"/>
  <c r="BN12" i="8"/>
  <c r="BM12" i="8" s="1"/>
  <c r="BN13" i="8"/>
  <c r="BM13" i="8" s="1"/>
  <c r="BN14" i="8"/>
  <c r="BN15" i="8"/>
  <c r="BN16" i="8"/>
  <c r="BN17" i="8"/>
  <c r="BN18" i="8"/>
  <c r="BN19" i="8"/>
  <c r="BN20" i="8"/>
  <c r="BM20" i="8" s="1"/>
  <c r="BN21" i="8"/>
  <c r="BM21" i="8" s="1"/>
  <c r="BN22" i="8"/>
  <c r="BN23" i="8"/>
  <c r="BN24" i="8"/>
  <c r="BN25" i="8"/>
  <c r="BN26" i="8"/>
  <c r="BN27" i="8"/>
  <c r="BN28" i="8"/>
  <c r="BM28" i="8" s="1"/>
  <c r="BN29" i="8"/>
  <c r="BM29" i="8" s="1"/>
  <c r="BN30" i="8"/>
  <c r="BN31" i="8"/>
  <c r="BN32" i="8"/>
  <c r="BN33" i="8"/>
  <c r="BN34" i="8"/>
  <c r="BN35" i="8"/>
  <c r="BN36" i="8"/>
  <c r="BM36" i="8" s="1"/>
  <c r="BN37" i="8"/>
  <c r="BM37" i="8" s="1"/>
  <c r="BM9" i="8"/>
  <c r="BM14" i="8"/>
  <c r="BM15" i="8"/>
  <c r="BM17" i="8"/>
  <c r="BM22" i="8"/>
  <c r="BM23" i="8"/>
  <c r="BM25" i="8"/>
  <c r="BM30" i="8"/>
  <c r="BM31" i="8"/>
  <c r="BM33" i="8"/>
  <c r="BF8" i="8"/>
  <c r="BF9" i="8"/>
  <c r="AX9" i="8" s="1"/>
  <c r="BF10" i="8"/>
  <c r="BF11" i="8"/>
  <c r="BF12" i="8"/>
  <c r="BF13" i="8"/>
  <c r="BF14" i="8"/>
  <c r="AX14" i="8" s="1"/>
  <c r="BF15" i="8"/>
  <c r="BF16" i="8"/>
  <c r="BF17" i="8"/>
  <c r="AX17" i="8" s="1"/>
  <c r="BF18" i="8"/>
  <c r="BF19" i="8"/>
  <c r="BF20" i="8"/>
  <c r="BF21" i="8"/>
  <c r="BF22" i="8"/>
  <c r="AX22" i="8" s="1"/>
  <c r="BF23" i="8"/>
  <c r="BF24" i="8"/>
  <c r="BF25" i="8"/>
  <c r="AX25" i="8" s="1"/>
  <c r="BF26" i="8"/>
  <c r="BF27" i="8"/>
  <c r="BF28" i="8"/>
  <c r="BF29" i="8"/>
  <c r="BF30" i="8"/>
  <c r="AX30" i="8" s="1"/>
  <c r="BF31" i="8"/>
  <c r="BF32" i="8"/>
  <c r="BF33" i="8"/>
  <c r="AX33" i="8" s="1"/>
  <c r="BF34" i="8"/>
  <c r="BF35" i="8"/>
  <c r="BF36" i="8"/>
  <c r="BF37" i="8"/>
  <c r="AY8" i="8"/>
  <c r="AX8" i="8" s="1"/>
  <c r="D8" i="8" s="1"/>
  <c r="AY9" i="8"/>
  <c r="AY10" i="8"/>
  <c r="AX10" i="8" s="1"/>
  <c r="AY11" i="8"/>
  <c r="AX11" i="8" s="1"/>
  <c r="AY12" i="8"/>
  <c r="AY13" i="8"/>
  <c r="AY14" i="8"/>
  <c r="AY15" i="8"/>
  <c r="AY16" i="8"/>
  <c r="AX16" i="8" s="1"/>
  <c r="AY17" i="8"/>
  <c r="AY18" i="8"/>
  <c r="AX18" i="8" s="1"/>
  <c r="AY19" i="8"/>
  <c r="AX19" i="8" s="1"/>
  <c r="AY20" i="8"/>
  <c r="AY21" i="8"/>
  <c r="AY22" i="8"/>
  <c r="AY23" i="8"/>
  <c r="AY24" i="8"/>
  <c r="AX24" i="8" s="1"/>
  <c r="AY25" i="8"/>
  <c r="AY26" i="8"/>
  <c r="AX26" i="8" s="1"/>
  <c r="AY27" i="8"/>
  <c r="AX27" i="8" s="1"/>
  <c r="AY28" i="8"/>
  <c r="AY29" i="8"/>
  <c r="AY30" i="8"/>
  <c r="AY31" i="8"/>
  <c r="AY32" i="8"/>
  <c r="AX32" i="8" s="1"/>
  <c r="AY33" i="8"/>
  <c r="AY34" i="8"/>
  <c r="AX34" i="8" s="1"/>
  <c r="AY35" i="8"/>
  <c r="AX35" i="8" s="1"/>
  <c r="AY36" i="8"/>
  <c r="AY37" i="8"/>
  <c r="AX12" i="8"/>
  <c r="AX13" i="8"/>
  <c r="AX15" i="8"/>
  <c r="AX20" i="8"/>
  <c r="AX21" i="8"/>
  <c r="AX23" i="8"/>
  <c r="AX28" i="8"/>
  <c r="AX29" i="8"/>
  <c r="AX31" i="8"/>
  <c r="AX36" i="8"/>
  <c r="AX37" i="8"/>
  <c r="AQ8" i="8"/>
  <c r="AQ9" i="8"/>
  <c r="AQ10" i="8"/>
  <c r="AQ11" i="8"/>
  <c r="AQ12" i="8"/>
  <c r="AI12" i="8" s="1"/>
  <c r="AQ13" i="8"/>
  <c r="AQ14" i="8"/>
  <c r="AQ15" i="8"/>
  <c r="AI15" i="8" s="1"/>
  <c r="AQ16" i="8"/>
  <c r="AQ17" i="8"/>
  <c r="AQ18" i="8"/>
  <c r="AQ19" i="8"/>
  <c r="AQ20" i="8"/>
  <c r="AI20" i="8" s="1"/>
  <c r="AQ21" i="8"/>
  <c r="AQ22" i="8"/>
  <c r="AQ23" i="8"/>
  <c r="AI23" i="8" s="1"/>
  <c r="AQ24" i="8"/>
  <c r="AQ25" i="8"/>
  <c r="AQ26" i="8"/>
  <c r="AQ27" i="8"/>
  <c r="AQ28" i="8"/>
  <c r="AI28" i="8" s="1"/>
  <c r="AQ29" i="8"/>
  <c r="AQ30" i="8"/>
  <c r="AQ31" i="8"/>
  <c r="AI31" i="8" s="1"/>
  <c r="AQ32" i="8"/>
  <c r="AQ33" i="8"/>
  <c r="AQ34" i="8"/>
  <c r="AQ35" i="8"/>
  <c r="AQ36" i="8"/>
  <c r="AI36" i="8" s="1"/>
  <c r="AQ37" i="8"/>
  <c r="AJ8" i="8"/>
  <c r="AI8" i="8" s="1"/>
  <c r="AJ9" i="8"/>
  <c r="AI9" i="8" s="1"/>
  <c r="AJ10" i="8"/>
  <c r="AJ11" i="8"/>
  <c r="AJ12" i="8"/>
  <c r="AJ13" i="8"/>
  <c r="AJ14" i="8"/>
  <c r="AJ15" i="8"/>
  <c r="AJ16" i="8"/>
  <c r="AI16" i="8" s="1"/>
  <c r="AJ17" i="8"/>
  <c r="AI17" i="8" s="1"/>
  <c r="AJ18" i="8"/>
  <c r="AJ19" i="8"/>
  <c r="AJ20" i="8"/>
  <c r="AJ21" i="8"/>
  <c r="AJ22" i="8"/>
  <c r="AJ23" i="8"/>
  <c r="AJ24" i="8"/>
  <c r="AI24" i="8" s="1"/>
  <c r="D24" i="8" s="1"/>
  <c r="AJ25" i="8"/>
  <c r="AI25" i="8" s="1"/>
  <c r="AJ26" i="8"/>
  <c r="AJ27" i="8"/>
  <c r="AJ28" i="8"/>
  <c r="AJ29" i="8"/>
  <c r="AJ30" i="8"/>
  <c r="AJ31" i="8"/>
  <c r="AJ32" i="8"/>
  <c r="AI32" i="8" s="1"/>
  <c r="AJ33" i="8"/>
  <c r="AI33" i="8" s="1"/>
  <c r="AJ34" i="8"/>
  <c r="AJ35" i="8"/>
  <c r="AJ36" i="8"/>
  <c r="AJ37" i="8"/>
  <c r="AI10" i="8"/>
  <c r="AI11" i="8"/>
  <c r="AI13" i="8"/>
  <c r="AI18" i="8"/>
  <c r="AI19" i="8"/>
  <c r="AI21" i="8"/>
  <c r="AI26" i="8"/>
  <c r="AI27" i="8"/>
  <c r="AI29" i="8"/>
  <c r="AI34" i="8"/>
  <c r="AI35" i="8"/>
  <c r="AI37" i="8"/>
  <c r="AB8" i="8"/>
  <c r="AB9" i="8"/>
  <c r="AB10" i="8"/>
  <c r="T10" i="8" s="1"/>
  <c r="AB11" i="8"/>
  <c r="AB12" i="8"/>
  <c r="AB13" i="8"/>
  <c r="T13" i="8" s="1"/>
  <c r="AB14" i="8"/>
  <c r="AB15" i="8"/>
  <c r="AB16" i="8"/>
  <c r="AB17" i="8"/>
  <c r="AB18" i="8"/>
  <c r="T18" i="8" s="1"/>
  <c r="AB19" i="8"/>
  <c r="AB20" i="8"/>
  <c r="AB21" i="8"/>
  <c r="T21" i="8" s="1"/>
  <c r="AB22" i="8"/>
  <c r="AB23" i="8"/>
  <c r="AB24" i="8"/>
  <c r="AB25" i="8"/>
  <c r="AB26" i="8"/>
  <c r="T26" i="8" s="1"/>
  <c r="AB27" i="8"/>
  <c r="AB28" i="8"/>
  <c r="AB29" i="8"/>
  <c r="T29" i="8" s="1"/>
  <c r="AB30" i="8"/>
  <c r="AB31" i="8"/>
  <c r="AB32" i="8"/>
  <c r="AB33" i="8"/>
  <c r="AB34" i="8"/>
  <c r="T34" i="8" s="1"/>
  <c r="AB35" i="8"/>
  <c r="AB36" i="8"/>
  <c r="AB37" i="8"/>
  <c r="T37" i="8" s="1"/>
  <c r="U8" i="8"/>
  <c r="U9" i="8"/>
  <c r="U10" i="8"/>
  <c r="U11" i="8"/>
  <c r="U12" i="8"/>
  <c r="U13" i="8"/>
  <c r="U14" i="8"/>
  <c r="T14" i="8" s="1"/>
  <c r="U15" i="8"/>
  <c r="T15" i="8" s="1"/>
  <c r="U16" i="8"/>
  <c r="U17" i="8"/>
  <c r="U18" i="8"/>
  <c r="U19" i="8"/>
  <c r="U20" i="8"/>
  <c r="T20" i="8" s="1"/>
  <c r="U21" i="8"/>
  <c r="U22" i="8"/>
  <c r="T22" i="8" s="1"/>
  <c r="U23" i="8"/>
  <c r="T23" i="8" s="1"/>
  <c r="U24" i="8"/>
  <c r="U25" i="8"/>
  <c r="U26" i="8"/>
  <c r="U27" i="8"/>
  <c r="U28" i="8"/>
  <c r="T28" i="8" s="1"/>
  <c r="U29" i="8"/>
  <c r="U30" i="8"/>
  <c r="T30" i="8" s="1"/>
  <c r="U31" i="8"/>
  <c r="T31" i="8" s="1"/>
  <c r="U32" i="8"/>
  <c r="U33" i="8"/>
  <c r="U34" i="8"/>
  <c r="U35" i="8"/>
  <c r="U36" i="8"/>
  <c r="T36" i="8" s="1"/>
  <c r="U37" i="8"/>
  <c r="T8" i="8"/>
  <c r="T9" i="8"/>
  <c r="T11" i="8"/>
  <c r="T16" i="8"/>
  <c r="T17" i="8"/>
  <c r="T19" i="8"/>
  <c r="T24" i="8"/>
  <c r="T25" i="8"/>
  <c r="T27" i="8"/>
  <c r="T32" i="8"/>
  <c r="D32" i="8" s="1"/>
  <c r="T33" i="8"/>
  <c r="T35" i="8"/>
  <c r="M8" i="8"/>
  <c r="E8" i="8" s="1"/>
  <c r="M9" i="8"/>
  <c r="M10" i="8"/>
  <c r="M11" i="8"/>
  <c r="E11" i="8" s="1"/>
  <c r="M12" i="8"/>
  <c r="M13" i="8"/>
  <c r="M14" i="8"/>
  <c r="M15" i="8"/>
  <c r="M16" i="8"/>
  <c r="E16" i="8" s="1"/>
  <c r="M17" i="8"/>
  <c r="M18" i="8"/>
  <c r="M19" i="8"/>
  <c r="E19" i="8" s="1"/>
  <c r="M20" i="8"/>
  <c r="M21" i="8"/>
  <c r="M22" i="8"/>
  <c r="M23" i="8"/>
  <c r="M24" i="8"/>
  <c r="E24" i="8" s="1"/>
  <c r="M25" i="8"/>
  <c r="M26" i="8"/>
  <c r="M27" i="8"/>
  <c r="E27" i="8" s="1"/>
  <c r="M28" i="8"/>
  <c r="M29" i="8"/>
  <c r="M30" i="8"/>
  <c r="M31" i="8"/>
  <c r="M32" i="8"/>
  <c r="E32" i="8" s="1"/>
  <c r="M33" i="8"/>
  <c r="M34" i="8"/>
  <c r="M35" i="8"/>
  <c r="E35" i="8" s="1"/>
  <c r="M36" i="8"/>
  <c r="M37" i="8"/>
  <c r="F8" i="8"/>
  <c r="F9" i="8"/>
  <c r="F10" i="8"/>
  <c r="F11" i="8"/>
  <c r="F12" i="8"/>
  <c r="E12" i="8" s="1"/>
  <c r="F13" i="8"/>
  <c r="E13" i="8" s="1"/>
  <c r="F14" i="8"/>
  <c r="F15" i="8"/>
  <c r="F16" i="8"/>
  <c r="F17" i="8"/>
  <c r="F18" i="8"/>
  <c r="F19" i="8"/>
  <c r="F20" i="8"/>
  <c r="E20" i="8" s="1"/>
  <c r="F21" i="8"/>
  <c r="E21" i="8" s="1"/>
  <c r="F22" i="8"/>
  <c r="F23" i="8"/>
  <c r="F24" i="8"/>
  <c r="F25" i="8"/>
  <c r="F26" i="8"/>
  <c r="F27" i="8"/>
  <c r="F28" i="8"/>
  <c r="E28" i="8" s="1"/>
  <c r="F29" i="8"/>
  <c r="E29" i="8" s="1"/>
  <c r="F30" i="8"/>
  <c r="F31" i="8"/>
  <c r="F32" i="8"/>
  <c r="F33" i="8"/>
  <c r="F34" i="8"/>
  <c r="F35" i="8"/>
  <c r="F36" i="8"/>
  <c r="E36" i="8" s="1"/>
  <c r="F37" i="8"/>
  <c r="E37" i="8" s="1"/>
  <c r="E9" i="8"/>
  <c r="E14" i="8"/>
  <c r="E15" i="8"/>
  <c r="E17" i="8"/>
  <c r="E22" i="8"/>
  <c r="E23" i="8"/>
  <c r="E25" i="8"/>
  <c r="E30" i="8"/>
  <c r="E31" i="8"/>
  <c r="E33" i="8"/>
  <c r="D1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A24" i="10" s="1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D8" i="10"/>
  <c r="DD9" i="10"/>
  <c r="DD10" i="10"/>
  <c r="DD11" i="10"/>
  <c r="DA11" i="10" s="1"/>
  <c r="DD12" i="10"/>
  <c r="DD13" i="10"/>
  <c r="DD14" i="10"/>
  <c r="DD15" i="10"/>
  <c r="DD16" i="10"/>
  <c r="DD17" i="10"/>
  <c r="DD18" i="10"/>
  <c r="DD19" i="10"/>
  <c r="DA19" i="10" s="1"/>
  <c r="DD20" i="10"/>
  <c r="DD21" i="10"/>
  <c r="DD22" i="10"/>
  <c r="DD23" i="10"/>
  <c r="DD24" i="10"/>
  <c r="DD25" i="10"/>
  <c r="DD26" i="10"/>
  <c r="DD27" i="10"/>
  <c r="DA27" i="10" s="1"/>
  <c r="DD28" i="10"/>
  <c r="DD29" i="10"/>
  <c r="DD30" i="10"/>
  <c r="DD31" i="10"/>
  <c r="DD32" i="10"/>
  <c r="DD33" i="10"/>
  <c r="DD34" i="10"/>
  <c r="DD35" i="10"/>
  <c r="DA35" i="10" s="1"/>
  <c r="DD36" i="10"/>
  <c r="DD37" i="10"/>
  <c r="DC8" i="10"/>
  <c r="DC9" i="10"/>
  <c r="DC10" i="10"/>
  <c r="DA10" i="10" s="1"/>
  <c r="DC11" i="10"/>
  <c r="DC12" i="10"/>
  <c r="DC13" i="10"/>
  <c r="DA13" i="10" s="1"/>
  <c r="DC14" i="10"/>
  <c r="DC15" i="10"/>
  <c r="DC16" i="10"/>
  <c r="DC17" i="10"/>
  <c r="DC18" i="10"/>
  <c r="DA18" i="10" s="1"/>
  <c r="DC19" i="10"/>
  <c r="DC20" i="10"/>
  <c r="DC21" i="10"/>
  <c r="DA21" i="10" s="1"/>
  <c r="DC22" i="10"/>
  <c r="DC23" i="10"/>
  <c r="DC24" i="10"/>
  <c r="DC25" i="10"/>
  <c r="DC26" i="10"/>
  <c r="DA26" i="10" s="1"/>
  <c r="DC27" i="10"/>
  <c r="DC28" i="10"/>
  <c r="DC29" i="10"/>
  <c r="DA29" i="10" s="1"/>
  <c r="DC30" i="10"/>
  <c r="DC31" i="10"/>
  <c r="DC32" i="10"/>
  <c r="DC33" i="10"/>
  <c r="DC34" i="10"/>
  <c r="DA34" i="10" s="1"/>
  <c r="DC35" i="10"/>
  <c r="DC36" i="10"/>
  <c r="DC37" i="10"/>
  <c r="DA37" i="10" s="1"/>
  <c r="DB8" i="10"/>
  <c r="DB9" i="10"/>
  <c r="DB10" i="10"/>
  <c r="DB11" i="10"/>
  <c r="DB12" i="10"/>
  <c r="DA12" i="10" s="1"/>
  <c r="DB13" i="10"/>
  <c r="DB14" i="10"/>
  <c r="DA14" i="10" s="1"/>
  <c r="DB15" i="10"/>
  <c r="DA15" i="10" s="1"/>
  <c r="DB16" i="10"/>
  <c r="DB17" i="10"/>
  <c r="DB18" i="10"/>
  <c r="DB19" i="10"/>
  <c r="DB20" i="10"/>
  <c r="DA20" i="10" s="1"/>
  <c r="DB21" i="10"/>
  <c r="DB22" i="10"/>
  <c r="DA22" i="10" s="1"/>
  <c r="DB23" i="10"/>
  <c r="DA23" i="10" s="1"/>
  <c r="DB24" i="10"/>
  <c r="DB25" i="10"/>
  <c r="DB26" i="10"/>
  <c r="DB27" i="10"/>
  <c r="DB28" i="10"/>
  <c r="DA28" i="10" s="1"/>
  <c r="DB29" i="10"/>
  <c r="DB30" i="10"/>
  <c r="DA30" i="10" s="1"/>
  <c r="DB31" i="10"/>
  <c r="DA31" i="10" s="1"/>
  <c r="DB32" i="10"/>
  <c r="DB33" i="10"/>
  <c r="DB34" i="10"/>
  <c r="DB35" i="10"/>
  <c r="DB36" i="10"/>
  <c r="DA36" i="10" s="1"/>
  <c r="DB37" i="10"/>
  <c r="DA8" i="10"/>
  <c r="DA9" i="10"/>
  <c r="DA16" i="10"/>
  <c r="DA17" i="10"/>
  <c r="DA25" i="10"/>
  <c r="DA32" i="10"/>
  <c r="DA33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J8" i="10"/>
  <c r="CJ9" i="10"/>
  <c r="CJ10" i="10"/>
  <c r="CJ11" i="10"/>
  <c r="CJ12" i="10"/>
  <c r="CJ13" i="10"/>
  <c r="CJ14" i="10"/>
  <c r="CF14" i="10" s="1"/>
  <c r="CJ15" i="10"/>
  <c r="CJ16" i="10"/>
  <c r="CJ17" i="10"/>
  <c r="CJ18" i="10"/>
  <c r="CJ19" i="10"/>
  <c r="CJ20" i="10"/>
  <c r="CJ21" i="10"/>
  <c r="CJ22" i="10"/>
  <c r="CF22" i="10" s="1"/>
  <c r="CJ23" i="10"/>
  <c r="CJ24" i="10"/>
  <c r="CJ25" i="10"/>
  <c r="CJ26" i="10"/>
  <c r="CJ27" i="10"/>
  <c r="CJ28" i="10"/>
  <c r="CJ29" i="10"/>
  <c r="CJ30" i="10"/>
  <c r="CF30" i="10" s="1"/>
  <c r="CJ31" i="10"/>
  <c r="CJ32" i="10"/>
  <c r="CJ33" i="10"/>
  <c r="CJ34" i="10"/>
  <c r="CJ35" i="10"/>
  <c r="CJ36" i="10"/>
  <c r="CJ37" i="10"/>
  <c r="CI8" i="10"/>
  <c r="CF8" i="10" s="1"/>
  <c r="CI9" i="10"/>
  <c r="CF9" i="10" s="1"/>
  <c r="CI10" i="10"/>
  <c r="CI11" i="10"/>
  <c r="CI12" i="10"/>
  <c r="CI13" i="10"/>
  <c r="CI14" i="10"/>
  <c r="CI15" i="10"/>
  <c r="CI16" i="10"/>
  <c r="CF16" i="10" s="1"/>
  <c r="CI17" i="10"/>
  <c r="CF17" i="10" s="1"/>
  <c r="CI18" i="10"/>
  <c r="CI19" i="10"/>
  <c r="CI20" i="10"/>
  <c r="CI21" i="10"/>
  <c r="CI22" i="10"/>
  <c r="CI23" i="10"/>
  <c r="CI24" i="10"/>
  <c r="CF24" i="10" s="1"/>
  <c r="CI25" i="10"/>
  <c r="CF25" i="10" s="1"/>
  <c r="CI26" i="10"/>
  <c r="CI27" i="10"/>
  <c r="CI28" i="10"/>
  <c r="CI29" i="10"/>
  <c r="CI30" i="10"/>
  <c r="CI31" i="10"/>
  <c r="CI32" i="10"/>
  <c r="CF32" i="10" s="1"/>
  <c r="CI33" i="10"/>
  <c r="CF33" i="10" s="1"/>
  <c r="CI34" i="10"/>
  <c r="CI35" i="10"/>
  <c r="CI36" i="10"/>
  <c r="CI37" i="10"/>
  <c r="CH8" i="10"/>
  <c r="CH9" i="10"/>
  <c r="CH10" i="10"/>
  <c r="CH11" i="10"/>
  <c r="CF11" i="10" s="1"/>
  <c r="CH12" i="10"/>
  <c r="CH13" i="10"/>
  <c r="CH14" i="10"/>
  <c r="CH15" i="10"/>
  <c r="CH16" i="10"/>
  <c r="CH17" i="10"/>
  <c r="CH18" i="10"/>
  <c r="CH19" i="10"/>
  <c r="CF19" i="10" s="1"/>
  <c r="CH20" i="10"/>
  <c r="CH21" i="10"/>
  <c r="CH22" i="10"/>
  <c r="CH23" i="10"/>
  <c r="CH24" i="10"/>
  <c r="CH25" i="10"/>
  <c r="CH26" i="10"/>
  <c r="CH27" i="10"/>
  <c r="CF27" i="10" s="1"/>
  <c r="CH28" i="10"/>
  <c r="CH29" i="10"/>
  <c r="CH30" i="10"/>
  <c r="CH31" i="10"/>
  <c r="CH32" i="10"/>
  <c r="CH33" i="10"/>
  <c r="CH34" i="10"/>
  <c r="CH35" i="10"/>
  <c r="CF35" i="10" s="1"/>
  <c r="CH36" i="10"/>
  <c r="CH37" i="10"/>
  <c r="CG8" i="10"/>
  <c r="CG9" i="10"/>
  <c r="CG10" i="10"/>
  <c r="CG11" i="10"/>
  <c r="CG12" i="10"/>
  <c r="CF12" i="10" s="1"/>
  <c r="CG13" i="10"/>
  <c r="CF13" i="10" s="1"/>
  <c r="CG14" i="10"/>
  <c r="CG15" i="10"/>
  <c r="CG16" i="10"/>
  <c r="CG17" i="10"/>
  <c r="CG18" i="10"/>
  <c r="CG19" i="10"/>
  <c r="CG20" i="10"/>
  <c r="CF20" i="10" s="1"/>
  <c r="CG21" i="10"/>
  <c r="CF21" i="10" s="1"/>
  <c r="CG22" i="10"/>
  <c r="CG23" i="10"/>
  <c r="CG24" i="10"/>
  <c r="CG25" i="10"/>
  <c r="CG26" i="10"/>
  <c r="CG27" i="10"/>
  <c r="CG28" i="10"/>
  <c r="CF28" i="10" s="1"/>
  <c r="CG29" i="10"/>
  <c r="CF29" i="10" s="1"/>
  <c r="CG30" i="10"/>
  <c r="CG31" i="10"/>
  <c r="CG32" i="10"/>
  <c r="CG33" i="10"/>
  <c r="CG34" i="10"/>
  <c r="CG35" i="10"/>
  <c r="CG36" i="10"/>
  <c r="CF36" i="10" s="1"/>
  <c r="CG37" i="10"/>
  <c r="CF37" i="10" s="1"/>
  <c r="CF15" i="10"/>
  <c r="CF23" i="10"/>
  <c r="CF31" i="10"/>
  <c r="BK8" i="10"/>
  <c r="BC8" i="10" s="1"/>
  <c r="BK9" i="10"/>
  <c r="BC9" i="10" s="1"/>
  <c r="I9" i="1" s="1"/>
  <c r="BK10" i="10"/>
  <c r="BK11" i="10"/>
  <c r="BK12" i="10"/>
  <c r="BK13" i="10"/>
  <c r="BK14" i="10"/>
  <c r="BK15" i="10"/>
  <c r="BK16" i="10"/>
  <c r="BC16" i="10" s="1"/>
  <c r="I16" i="1" s="1"/>
  <c r="BK17" i="10"/>
  <c r="BC17" i="10" s="1"/>
  <c r="I17" i="1" s="1"/>
  <c r="BK18" i="10"/>
  <c r="BK19" i="10"/>
  <c r="BK20" i="10"/>
  <c r="BK21" i="10"/>
  <c r="BK22" i="10"/>
  <c r="BK23" i="10"/>
  <c r="BK24" i="10"/>
  <c r="BC24" i="10" s="1"/>
  <c r="I24" i="1" s="1"/>
  <c r="BK25" i="10"/>
  <c r="BC25" i="10" s="1"/>
  <c r="I25" i="1" s="1"/>
  <c r="BK26" i="10"/>
  <c r="BK27" i="10"/>
  <c r="BK28" i="10"/>
  <c r="BK29" i="10"/>
  <c r="BK30" i="10"/>
  <c r="BK31" i="10"/>
  <c r="BK32" i="10"/>
  <c r="BC32" i="10" s="1"/>
  <c r="BK33" i="10"/>
  <c r="BC33" i="10" s="1"/>
  <c r="I33" i="1" s="1"/>
  <c r="BK34" i="10"/>
  <c r="BK35" i="10"/>
  <c r="BK36" i="10"/>
  <c r="BK37" i="10"/>
  <c r="BD8" i="10"/>
  <c r="BD9" i="10"/>
  <c r="BD10" i="10"/>
  <c r="BC10" i="10" s="1"/>
  <c r="I10" i="1" s="1"/>
  <c r="BD11" i="10"/>
  <c r="BC11" i="10" s="1"/>
  <c r="I11" i="1" s="1"/>
  <c r="BD12" i="10"/>
  <c r="BD13" i="10"/>
  <c r="BD14" i="10"/>
  <c r="BD15" i="10"/>
  <c r="BD16" i="10"/>
  <c r="BD17" i="10"/>
  <c r="BD18" i="10"/>
  <c r="BC18" i="10" s="1"/>
  <c r="I18" i="1" s="1"/>
  <c r="BD19" i="10"/>
  <c r="BC19" i="10" s="1"/>
  <c r="I19" i="1" s="1"/>
  <c r="BD20" i="10"/>
  <c r="BD21" i="10"/>
  <c r="BD22" i="10"/>
  <c r="BD23" i="10"/>
  <c r="BD24" i="10"/>
  <c r="BD25" i="10"/>
  <c r="BD26" i="10"/>
  <c r="BC26" i="10" s="1"/>
  <c r="I26" i="1" s="1"/>
  <c r="BD27" i="10"/>
  <c r="BC27" i="10" s="1"/>
  <c r="I27" i="1" s="1"/>
  <c r="BD28" i="10"/>
  <c r="BD29" i="10"/>
  <c r="BD30" i="10"/>
  <c r="BD31" i="10"/>
  <c r="BD32" i="10"/>
  <c r="BD33" i="10"/>
  <c r="BD34" i="10"/>
  <c r="BC34" i="10" s="1"/>
  <c r="I34" i="1" s="1"/>
  <c r="BD35" i="10"/>
  <c r="BC35" i="10" s="1"/>
  <c r="I35" i="1" s="1"/>
  <c r="BD36" i="10"/>
  <c r="BD37" i="10"/>
  <c r="BC12" i="10"/>
  <c r="I12" i="1" s="1"/>
  <c r="BC13" i="10"/>
  <c r="I13" i="1" s="1"/>
  <c r="BC14" i="10"/>
  <c r="BC15" i="10"/>
  <c r="BC20" i="10"/>
  <c r="I20" i="1" s="1"/>
  <c r="BC21" i="10"/>
  <c r="BC22" i="10"/>
  <c r="I22" i="1" s="1"/>
  <c r="BC23" i="10"/>
  <c r="BC28" i="10"/>
  <c r="I28" i="1" s="1"/>
  <c r="BC29" i="10"/>
  <c r="BC30" i="10"/>
  <c r="BC31" i="10"/>
  <c r="I31" i="1" s="1"/>
  <c r="BC36" i="10"/>
  <c r="I36" i="1" s="1"/>
  <c r="BC37" i="10"/>
  <c r="I37" i="1" s="1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AY29" i="10"/>
  <c r="CZ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AY37" i="10"/>
  <c r="CZ37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AU23" i="10"/>
  <c r="CY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Q8" i="10"/>
  <c r="CX8" i="10" s="1"/>
  <c r="AQ9" i="10"/>
  <c r="CX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AQ17" i="10"/>
  <c r="CX17" i="10" s="1"/>
  <c r="AQ18" i="10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AQ25" i="10"/>
  <c r="CX25" i="10" s="1"/>
  <c r="AQ26" i="10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AQ33" i="10"/>
  <c r="CX33" i="10" s="1"/>
  <c r="AQ34" i="10"/>
  <c r="AQ35" i="10"/>
  <c r="CX35" i="10" s="1"/>
  <c r="CQ35" i="10" s="1"/>
  <c r="AQ36" i="10"/>
  <c r="CX36" i="10" s="1"/>
  <c r="CQ36" i="10" s="1"/>
  <c r="AQ37" i="10"/>
  <c r="CX37" i="10" s="1"/>
  <c r="CQ37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AM12" i="10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AM19" i="10"/>
  <c r="CW19" i="10" s="1"/>
  <c r="AM20" i="10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AM27" i="10"/>
  <c r="CW27" i="10" s="1"/>
  <c r="AM28" i="10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AM35" i="10"/>
  <c r="CW35" i="10" s="1"/>
  <c r="AM36" i="10"/>
  <c r="AM37" i="10"/>
  <c r="CW37" i="10" s="1"/>
  <c r="CP37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AI13" i="10"/>
  <c r="CV13" i="10" s="1"/>
  <c r="AI14" i="10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AI21" i="10"/>
  <c r="CV21" i="10" s="1"/>
  <c r="CO21" i="10" s="1"/>
  <c r="AI22" i="10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AI29" i="10"/>
  <c r="CV29" i="10" s="1"/>
  <c r="CO29" i="10" s="1"/>
  <c r="AI30" i="10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AI37" i="10"/>
  <c r="CV37" i="10" s="1"/>
  <c r="CO37" i="10" s="1"/>
  <c r="AE8" i="10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AE33" i="10"/>
  <c r="CU33" i="10" s="1"/>
  <c r="AE34" i="10"/>
  <c r="CU34" i="10" s="1"/>
  <c r="AE35" i="10"/>
  <c r="CU35" i="10" s="1"/>
  <c r="AE36" i="10"/>
  <c r="CU36" i="10" s="1"/>
  <c r="AE37" i="10"/>
  <c r="CU37" i="10" s="1"/>
  <c r="AD11" i="10"/>
  <c r="AD19" i="10"/>
  <c r="AD27" i="10"/>
  <c r="AD35" i="10"/>
  <c r="Z8" i="10"/>
  <c r="CE8" i="10" s="1"/>
  <c r="BX8" i="10" s="1"/>
  <c r="Z9" i="10"/>
  <c r="CE9" i="10" s="1"/>
  <c r="BX9" i="10" s="1"/>
  <c r="Z10" i="10"/>
  <c r="CE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Z35" i="10"/>
  <c r="CE35" i="10" s="1"/>
  <c r="BX35" i="10" s="1"/>
  <c r="Z36" i="10"/>
  <c r="CE36" i="10" s="1"/>
  <c r="BX36" i="10" s="1"/>
  <c r="Z37" i="10"/>
  <c r="CE37" i="10" s="1"/>
  <c r="BX37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V37" i="10"/>
  <c r="CD37" i="10" s="1"/>
  <c r="BW37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N8" i="10"/>
  <c r="CB8" i="10" s="1"/>
  <c r="N9" i="10"/>
  <c r="CB9" i="10" s="1"/>
  <c r="BU9" i="10" s="1"/>
  <c r="N10" i="10"/>
  <c r="CB10" i="10" s="1"/>
  <c r="BU10" i="10" s="1"/>
  <c r="N11" i="10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N17" i="10"/>
  <c r="CB17" i="10" s="1"/>
  <c r="BU17" i="10" s="1"/>
  <c r="N18" i="10"/>
  <c r="CB18" i="10" s="1"/>
  <c r="BU18" i="10" s="1"/>
  <c r="N19" i="10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N25" i="10"/>
  <c r="CB25" i="10" s="1"/>
  <c r="BU25" i="10" s="1"/>
  <c r="N26" i="10"/>
  <c r="CB26" i="10" s="1"/>
  <c r="BU26" i="10" s="1"/>
  <c r="N27" i="10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N33" i="10"/>
  <c r="CB33" i="10" s="1"/>
  <c r="BU33" i="10" s="1"/>
  <c r="N34" i="10"/>
  <c r="CB34" i="10" s="1"/>
  <c r="BU34" i="10" s="1"/>
  <c r="N35" i="10"/>
  <c r="N36" i="10"/>
  <c r="CB36" i="10" s="1"/>
  <c r="BU36" i="10" s="1"/>
  <c r="N37" i="10"/>
  <c r="CB37" i="10" s="1"/>
  <c r="BU37" i="10" s="1"/>
  <c r="J8" i="10"/>
  <c r="CA8" i="10" s="1"/>
  <c r="BT8" i="10" s="1"/>
  <c r="J9" i="10"/>
  <c r="CA9" i="10" s="1"/>
  <c r="BT9" i="10" s="1"/>
  <c r="J10" i="10"/>
  <c r="CA10" i="10" s="1"/>
  <c r="J11" i="10"/>
  <c r="CA11" i="10" s="1"/>
  <c r="BT11" i="10" s="1"/>
  <c r="J12" i="10"/>
  <c r="CA12" i="10" s="1"/>
  <c r="BT12" i="10" s="1"/>
  <c r="J13" i="10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J19" i="10"/>
  <c r="CA19" i="10" s="1"/>
  <c r="BT19" i="10" s="1"/>
  <c r="J20" i="10"/>
  <c r="CA20" i="10" s="1"/>
  <c r="BT20" i="10" s="1"/>
  <c r="J21" i="10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J27" i="10"/>
  <c r="CA27" i="10" s="1"/>
  <c r="BT27" i="10" s="1"/>
  <c r="J28" i="10"/>
  <c r="CA28" i="10" s="1"/>
  <c r="BT28" i="10" s="1"/>
  <c r="J29" i="10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J35" i="10"/>
  <c r="CA35" i="10" s="1"/>
  <c r="BT35" i="10" s="1"/>
  <c r="J36" i="10"/>
  <c r="CA36" i="10" s="1"/>
  <c r="BT36" i="10" s="1"/>
  <c r="J37" i="10"/>
  <c r="F8" i="10"/>
  <c r="BZ8" i="10" s="1"/>
  <c r="F9" i="10"/>
  <c r="BZ9" i="10" s="1"/>
  <c r="F10" i="10"/>
  <c r="BZ10" i="10" s="1"/>
  <c r="F11" i="10"/>
  <c r="BZ11" i="10" s="1"/>
  <c r="F12" i="10"/>
  <c r="BZ12" i="10" s="1"/>
  <c r="F13" i="10"/>
  <c r="BZ13" i="10" s="1"/>
  <c r="F14" i="10"/>
  <c r="BZ14" i="10" s="1"/>
  <c r="F15" i="10"/>
  <c r="F16" i="10"/>
  <c r="BZ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F24" i="10"/>
  <c r="BZ24" i="10" s="1"/>
  <c r="F25" i="10"/>
  <c r="BZ25" i="10" s="1"/>
  <c r="F26" i="10"/>
  <c r="BZ26" i="10" s="1"/>
  <c r="F27" i="10"/>
  <c r="BZ27" i="10" s="1"/>
  <c r="F28" i="10"/>
  <c r="BZ28" i="10" s="1"/>
  <c r="F29" i="10"/>
  <c r="BZ29" i="10" s="1"/>
  <c r="F30" i="10"/>
  <c r="BZ30" i="10" s="1"/>
  <c r="F31" i="10"/>
  <c r="F32" i="10"/>
  <c r="BZ32" i="10" s="1"/>
  <c r="F33" i="10"/>
  <c r="BZ33" i="10" s="1"/>
  <c r="F34" i="10"/>
  <c r="BZ34" i="10" s="1"/>
  <c r="F35" i="10"/>
  <c r="BZ35" i="10" s="1"/>
  <c r="F36" i="10"/>
  <c r="BZ36" i="10" s="1"/>
  <c r="F37" i="10"/>
  <c r="BZ37" i="10" s="1"/>
  <c r="E9" i="10"/>
  <c r="E10" i="10"/>
  <c r="E12" i="10"/>
  <c r="E18" i="10"/>
  <c r="E20" i="10"/>
  <c r="E26" i="10"/>
  <c r="E28" i="10"/>
  <c r="E33" i="10"/>
  <c r="E34" i="10"/>
  <c r="E36" i="10"/>
  <c r="AP25" i="1"/>
  <c r="AP32" i="1"/>
  <c r="AO8" i="1"/>
  <c r="AO9" i="1"/>
  <c r="AO10" i="1"/>
  <c r="AP10" i="1" s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P26" i="1" s="1"/>
  <c r="AO27" i="1"/>
  <c r="AO28" i="1"/>
  <c r="AO29" i="1"/>
  <c r="AO30" i="1"/>
  <c r="AO31" i="1"/>
  <c r="AO32" i="1"/>
  <c r="AO33" i="1"/>
  <c r="AO34" i="1"/>
  <c r="AO35" i="1"/>
  <c r="AO36" i="1"/>
  <c r="AO3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M8" i="1"/>
  <c r="AP8" i="1" s="1"/>
  <c r="AM9" i="1"/>
  <c r="AP9" i="1" s="1"/>
  <c r="AM10" i="1"/>
  <c r="AM11" i="1"/>
  <c r="AM12" i="1"/>
  <c r="AM13" i="1"/>
  <c r="AM14" i="1"/>
  <c r="AP14" i="1" s="1"/>
  <c r="AM15" i="1"/>
  <c r="AP15" i="1" s="1"/>
  <c r="AM16" i="1"/>
  <c r="AP16" i="1" s="1"/>
  <c r="AM17" i="1"/>
  <c r="AP17" i="1" s="1"/>
  <c r="AM18" i="1"/>
  <c r="AM19" i="1"/>
  <c r="AM20" i="1"/>
  <c r="AP20" i="1" s="1"/>
  <c r="AM21" i="1"/>
  <c r="AM22" i="1"/>
  <c r="AP22" i="1" s="1"/>
  <c r="AM23" i="1"/>
  <c r="AP23" i="1" s="1"/>
  <c r="AM24" i="1"/>
  <c r="AP24" i="1" s="1"/>
  <c r="AM25" i="1"/>
  <c r="AM26" i="1"/>
  <c r="AM27" i="1"/>
  <c r="AM28" i="1"/>
  <c r="AP28" i="1" s="1"/>
  <c r="AM29" i="1"/>
  <c r="AM30" i="1"/>
  <c r="AP30" i="1" s="1"/>
  <c r="AM31" i="1"/>
  <c r="AP31" i="1" s="1"/>
  <c r="AM32" i="1"/>
  <c r="AM33" i="1"/>
  <c r="AP33" i="1" s="1"/>
  <c r="AM34" i="1"/>
  <c r="AP34" i="1" s="1"/>
  <c r="AM35" i="1"/>
  <c r="AP35" i="1" s="1"/>
  <c r="AM36" i="1"/>
  <c r="AM3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J23" i="1" s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C8" i="1"/>
  <c r="AJ8" i="1" s="1"/>
  <c r="AC9" i="1"/>
  <c r="AC10" i="1"/>
  <c r="AJ10" i="1" s="1"/>
  <c r="AC11" i="1"/>
  <c r="AC12" i="1"/>
  <c r="AC13" i="1"/>
  <c r="AJ13" i="1" s="1"/>
  <c r="AK13" i="1" s="1"/>
  <c r="AC14" i="1"/>
  <c r="AJ14" i="1" s="1"/>
  <c r="AC15" i="1"/>
  <c r="AC16" i="1"/>
  <c r="AJ16" i="1" s="1"/>
  <c r="AC17" i="1"/>
  <c r="AC18" i="1"/>
  <c r="AJ18" i="1" s="1"/>
  <c r="AC19" i="1"/>
  <c r="AC20" i="1"/>
  <c r="AJ20" i="1" s="1"/>
  <c r="AC21" i="1"/>
  <c r="AJ21" i="1" s="1"/>
  <c r="AC22" i="1"/>
  <c r="AJ22" i="1" s="1"/>
  <c r="AC23" i="1"/>
  <c r="AC24" i="1"/>
  <c r="AJ24" i="1" s="1"/>
  <c r="AC25" i="1"/>
  <c r="AC26" i="1"/>
  <c r="AJ26" i="1" s="1"/>
  <c r="AC27" i="1"/>
  <c r="AC28" i="1"/>
  <c r="AJ28" i="1" s="1"/>
  <c r="AC29" i="1"/>
  <c r="AJ29" i="1" s="1"/>
  <c r="AC30" i="1"/>
  <c r="AJ30" i="1" s="1"/>
  <c r="AC31" i="1"/>
  <c r="AC32" i="1"/>
  <c r="AJ32" i="1" s="1"/>
  <c r="AC33" i="1"/>
  <c r="AC34" i="1"/>
  <c r="AJ34" i="1" s="1"/>
  <c r="AC35" i="1"/>
  <c r="AC36" i="1"/>
  <c r="AJ36" i="1" s="1"/>
  <c r="AC37" i="1"/>
  <c r="AJ37" i="1" s="1"/>
  <c r="AA19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V8" i="1"/>
  <c r="V9" i="1"/>
  <c r="V10" i="1"/>
  <c r="V11" i="1"/>
  <c r="V12" i="1"/>
  <c r="V13" i="1"/>
  <c r="V14" i="1"/>
  <c r="R14" i="1" s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R30" i="1" s="1"/>
  <c r="V31" i="1"/>
  <c r="V32" i="1"/>
  <c r="V33" i="1"/>
  <c r="V34" i="1"/>
  <c r="V35" i="1"/>
  <c r="V36" i="1"/>
  <c r="V37" i="1"/>
  <c r="U8" i="1"/>
  <c r="R8" i="1" s="1"/>
  <c r="U9" i="1"/>
  <c r="U10" i="1"/>
  <c r="U11" i="1"/>
  <c r="U12" i="1"/>
  <c r="U13" i="1"/>
  <c r="U14" i="1"/>
  <c r="U15" i="1"/>
  <c r="U16" i="1"/>
  <c r="R16" i="1" s="1"/>
  <c r="U17" i="1"/>
  <c r="U18" i="1"/>
  <c r="U19" i="1"/>
  <c r="U20" i="1"/>
  <c r="U21" i="1"/>
  <c r="U22" i="1"/>
  <c r="U23" i="1"/>
  <c r="U24" i="1"/>
  <c r="R24" i="1" s="1"/>
  <c r="U25" i="1"/>
  <c r="U26" i="1"/>
  <c r="U27" i="1"/>
  <c r="U28" i="1"/>
  <c r="U29" i="1"/>
  <c r="U30" i="1"/>
  <c r="U31" i="1"/>
  <c r="U32" i="1"/>
  <c r="R32" i="1" s="1"/>
  <c r="U33" i="1"/>
  <c r="U34" i="1"/>
  <c r="U35" i="1"/>
  <c r="U36" i="1"/>
  <c r="U37" i="1"/>
  <c r="T8" i="1"/>
  <c r="T9" i="1"/>
  <c r="T10" i="1"/>
  <c r="R10" i="1" s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R26" i="1" s="1"/>
  <c r="T27" i="1"/>
  <c r="T28" i="1"/>
  <c r="T29" i="1"/>
  <c r="T30" i="1"/>
  <c r="T31" i="1"/>
  <c r="T32" i="1"/>
  <c r="T33" i="1"/>
  <c r="T34" i="1"/>
  <c r="R34" i="1" s="1"/>
  <c r="T35" i="1"/>
  <c r="T36" i="1"/>
  <c r="T37" i="1"/>
  <c r="S8" i="1"/>
  <c r="S9" i="1"/>
  <c r="S10" i="1"/>
  <c r="S11" i="1"/>
  <c r="S12" i="1"/>
  <c r="R12" i="1" s="1"/>
  <c r="S13" i="1"/>
  <c r="S14" i="1"/>
  <c r="S15" i="1"/>
  <c r="S16" i="1"/>
  <c r="S17" i="1"/>
  <c r="S18" i="1"/>
  <c r="S19" i="1"/>
  <c r="S20" i="1"/>
  <c r="R20" i="1" s="1"/>
  <c r="S21" i="1"/>
  <c r="S22" i="1"/>
  <c r="S23" i="1"/>
  <c r="S24" i="1"/>
  <c r="S25" i="1"/>
  <c r="S26" i="1"/>
  <c r="S27" i="1"/>
  <c r="S28" i="1"/>
  <c r="R28" i="1" s="1"/>
  <c r="S29" i="1"/>
  <c r="S30" i="1"/>
  <c r="S31" i="1"/>
  <c r="S32" i="1"/>
  <c r="S33" i="1"/>
  <c r="S34" i="1"/>
  <c r="S35" i="1"/>
  <c r="S36" i="1"/>
  <c r="R36" i="1" s="1"/>
  <c r="S37" i="1"/>
  <c r="R9" i="1"/>
  <c r="R11" i="1"/>
  <c r="R13" i="1"/>
  <c r="R15" i="1"/>
  <c r="R17" i="1"/>
  <c r="R19" i="1"/>
  <c r="R21" i="1"/>
  <c r="R22" i="1"/>
  <c r="R23" i="1"/>
  <c r="R25" i="1"/>
  <c r="R27" i="1"/>
  <c r="R29" i="1"/>
  <c r="R31" i="1"/>
  <c r="R33" i="1"/>
  <c r="R35" i="1"/>
  <c r="R3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P8" i="1"/>
  <c r="P9" i="1"/>
  <c r="AA9" i="1" s="1"/>
  <c r="AB9" i="1" s="1"/>
  <c r="P10" i="1"/>
  <c r="P11" i="1"/>
  <c r="AA11" i="1" s="1"/>
  <c r="P12" i="1"/>
  <c r="P13" i="1"/>
  <c r="AA13" i="1" s="1"/>
  <c r="P14" i="1"/>
  <c r="P15" i="1"/>
  <c r="AA15" i="1" s="1"/>
  <c r="AB15" i="1" s="1"/>
  <c r="P16" i="1"/>
  <c r="AA16" i="1" s="1"/>
  <c r="P17" i="1"/>
  <c r="AA17" i="1" s="1"/>
  <c r="P18" i="1"/>
  <c r="P19" i="1"/>
  <c r="P20" i="1"/>
  <c r="P21" i="1"/>
  <c r="AA21" i="1" s="1"/>
  <c r="P22" i="1"/>
  <c r="P23" i="1"/>
  <c r="AA23" i="1" s="1"/>
  <c r="P24" i="1"/>
  <c r="P25" i="1"/>
  <c r="AA25" i="1" s="1"/>
  <c r="P26" i="1"/>
  <c r="P27" i="1"/>
  <c r="AA27" i="1" s="1"/>
  <c r="P28" i="1"/>
  <c r="P29" i="1"/>
  <c r="AA29" i="1" s="1"/>
  <c r="P30" i="1"/>
  <c r="P31" i="1"/>
  <c r="AA31" i="1" s="1"/>
  <c r="P32" i="1"/>
  <c r="P33" i="1"/>
  <c r="AA33" i="1" s="1"/>
  <c r="P34" i="1"/>
  <c r="P35" i="1"/>
  <c r="AA35" i="1" s="1"/>
  <c r="P36" i="1"/>
  <c r="P37" i="1"/>
  <c r="AA37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I8" i="1"/>
  <c r="I14" i="1"/>
  <c r="I15" i="1"/>
  <c r="I21" i="1"/>
  <c r="I23" i="1"/>
  <c r="I29" i="1"/>
  <c r="I30" i="1"/>
  <c r="I3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R18" i="1" l="1"/>
  <c r="D33" i="8"/>
  <c r="D25" i="8"/>
  <c r="D17" i="8"/>
  <c r="D9" i="8"/>
  <c r="AB16" i="1"/>
  <c r="BZ31" i="10"/>
  <c r="E31" i="10"/>
  <c r="BZ23" i="10"/>
  <c r="E23" i="10"/>
  <c r="D23" i="10" s="1"/>
  <c r="BZ15" i="10"/>
  <c r="E15" i="10"/>
  <c r="CA37" i="10"/>
  <c r="BT37" i="10" s="1"/>
  <c r="E37" i="10"/>
  <c r="CA29" i="10"/>
  <c r="BT29" i="10" s="1"/>
  <c r="E29" i="10"/>
  <c r="CA21" i="10"/>
  <c r="BT21" i="10" s="1"/>
  <c r="E21" i="10"/>
  <c r="D21" i="10" s="1"/>
  <c r="CA13" i="10"/>
  <c r="BT13" i="10" s="1"/>
  <c r="E13" i="10"/>
  <c r="CB35" i="10"/>
  <c r="BU35" i="10" s="1"/>
  <c r="E35" i="10"/>
  <c r="CB27" i="10"/>
  <c r="BU27" i="10" s="1"/>
  <c r="E27" i="10"/>
  <c r="D27" i="10" s="1"/>
  <c r="CB19" i="10"/>
  <c r="BU19" i="10" s="1"/>
  <c r="E19" i="10"/>
  <c r="D19" i="10" s="1"/>
  <c r="CB11" i="10"/>
  <c r="BU11" i="10" s="1"/>
  <c r="E11" i="10"/>
  <c r="CU32" i="10"/>
  <c r="AD32" i="10"/>
  <c r="CU24" i="10"/>
  <c r="AD24" i="10"/>
  <c r="CU16" i="10"/>
  <c r="CT16" i="10" s="1"/>
  <c r="CM16" i="10" s="1"/>
  <c r="N16" i="1" s="1"/>
  <c r="AD16" i="10"/>
  <c r="CU8" i="10"/>
  <c r="AD8" i="10"/>
  <c r="CV30" i="10"/>
  <c r="CO30" i="10" s="1"/>
  <c r="AD30" i="10"/>
  <c r="CV22" i="10"/>
  <c r="CO22" i="10" s="1"/>
  <c r="AD22" i="10"/>
  <c r="CV14" i="10"/>
  <c r="CO14" i="10" s="1"/>
  <c r="AD14" i="10"/>
  <c r="CW36" i="10"/>
  <c r="CP36" i="10" s="1"/>
  <c r="AD36" i="10"/>
  <c r="CW28" i="10"/>
  <c r="CP28" i="10" s="1"/>
  <c r="AD28" i="10"/>
  <c r="CW20" i="10"/>
  <c r="CP20" i="10" s="1"/>
  <c r="AD20" i="10"/>
  <c r="CW12" i="10"/>
  <c r="CP12" i="10" s="1"/>
  <c r="AD12" i="10"/>
  <c r="CX34" i="10"/>
  <c r="CQ34" i="10" s="1"/>
  <c r="AD34" i="10"/>
  <c r="H34" i="1" s="1"/>
  <c r="CX26" i="10"/>
  <c r="CQ26" i="10" s="1"/>
  <c r="AD26" i="10"/>
  <c r="H26" i="1" s="1"/>
  <c r="K26" i="1" s="1"/>
  <c r="CX18" i="10"/>
  <c r="CQ18" i="10" s="1"/>
  <c r="AD18" i="10"/>
  <c r="H18" i="1" s="1"/>
  <c r="K18" i="1" s="1"/>
  <c r="D15" i="8"/>
  <c r="D26" i="10"/>
  <c r="AD10" i="10"/>
  <c r="H10" i="1" s="1"/>
  <c r="K10" i="1" s="1"/>
  <c r="CF34" i="10"/>
  <c r="CF26" i="10"/>
  <c r="CF18" i="10"/>
  <c r="CF10" i="10"/>
  <c r="D31" i="8"/>
  <c r="AI30" i="8"/>
  <c r="AI22" i="8"/>
  <c r="D22" i="8" s="1"/>
  <c r="AI14" i="8"/>
  <c r="D14" i="8" s="1"/>
  <c r="AA22" i="1"/>
  <c r="AB22" i="1" s="1"/>
  <c r="AL13" i="1"/>
  <c r="AB13" i="1"/>
  <c r="E25" i="10"/>
  <c r="D25" i="10" s="1"/>
  <c r="D30" i="8"/>
  <c r="D37" i="8"/>
  <c r="D29" i="8"/>
  <c r="D21" i="8"/>
  <c r="D13" i="8"/>
  <c r="D35" i="8"/>
  <c r="D27" i="8"/>
  <c r="D19" i="8"/>
  <c r="D11" i="8"/>
  <c r="BM34" i="8"/>
  <c r="BM26" i="8"/>
  <c r="BM18" i="8"/>
  <c r="BM10" i="8"/>
  <c r="AJ35" i="1"/>
  <c r="AJ19" i="1"/>
  <c r="AK19" i="1" s="1"/>
  <c r="AJ11" i="1"/>
  <c r="D36" i="8"/>
  <c r="D28" i="8"/>
  <c r="D20" i="8"/>
  <c r="D12" i="8"/>
  <c r="T12" i="8"/>
  <c r="AL9" i="1"/>
  <c r="D18" i="10"/>
  <c r="D23" i="8"/>
  <c r="AA34" i="1"/>
  <c r="AA26" i="1"/>
  <c r="AA18" i="1"/>
  <c r="AA10" i="1"/>
  <c r="AJ25" i="1"/>
  <c r="AK25" i="1" s="1"/>
  <c r="AJ17" i="1"/>
  <c r="E17" i="10"/>
  <c r="D17" i="10" s="1"/>
  <c r="E34" i="8"/>
  <c r="E26" i="8"/>
  <c r="D26" i="8" s="1"/>
  <c r="E18" i="8"/>
  <c r="D18" i="8" s="1"/>
  <c r="E10" i="8"/>
  <c r="D10" i="8" s="1"/>
  <c r="AJ12" i="1"/>
  <c r="AP37" i="1"/>
  <c r="AP29" i="1"/>
  <c r="AP21" i="1"/>
  <c r="AP13" i="1"/>
  <c r="E32" i="10"/>
  <c r="D32" i="10" s="1"/>
  <c r="E24" i="10"/>
  <c r="D24" i="10" s="1"/>
  <c r="E16" i="10"/>
  <c r="D16" i="10" s="1"/>
  <c r="E8" i="10"/>
  <c r="D8" i="10" s="1"/>
  <c r="AD9" i="10"/>
  <c r="H9" i="1" s="1"/>
  <c r="K9" i="1" s="1"/>
  <c r="CO13" i="10"/>
  <c r="CP35" i="10"/>
  <c r="CP27" i="10"/>
  <c r="CP19" i="10"/>
  <c r="CP11" i="10"/>
  <c r="CQ33" i="10"/>
  <c r="CQ25" i="10"/>
  <c r="CQ17" i="10"/>
  <c r="CQ9" i="10"/>
  <c r="CR31" i="10"/>
  <c r="CR23" i="10"/>
  <c r="CR15" i="10"/>
  <c r="CS37" i="10"/>
  <c r="CS29" i="10"/>
  <c r="CS21" i="10"/>
  <c r="CS13" i="10"/>
  <c r="AA32" i="1"/>
  <c r="AA24" i="1"/>
  <c r="AA8" i="1"/>
  <c r="AJ27" i="1"/>
  <c r="AP36" i="1"/>
  <c r="AP12" i="1"/>
  <c r="AD33" i="10"/>
  <c r="H33" i="1" s="1"/>
  <c r="K33" i="1" s="1"/>
  <c r="AD25" i="10"/>
  <c r="AD17" i="10"/>
  <c r="CO36" i="10"/>
  <c r="CO28" i="10"/>
  <c r="CO20" i="10"/>
  <c r="CO12" i="10"/>
  <c r="CP34" i="10"/>
  <c r="CP26" i="10"/>
  <c r="CP18" i="10"/>
  <c r="CP10" i="10"/>
  <c r="CQ32" i="10"/>
  <c r="CQ24" i="10"/>
  <c r="CQ16" i="10"/>
  <c r="CQ8" i="10"/>
  <c r="CR30" i="10"/>
  <c r="CR22" i="10"/>
  <c r="CR14" i="10"/>
  <c r="CS36" i="10"/>
  <c r="CS28" i="10"/>
  <c r="CS20" i="10"/>
  <c r="CS12" i="10"/>
  <c r="D32" i="3"/>
  <c r="D24" i="3"/>
  <c r="D16" i="3"/>
  <c r="AP27" i="1"/>
  <c r="AP19" i="1"/>
  <c r="AP11" i="1"/>
  <c r="E30" i="10"/>
  <c r="D30" i="10" s="1"/>
  <c r="E22" i="10"/>
  <c r="D22" i="10" s="1"/>
  <c r="E14" i="10"/>
  <c r="D14" i="10" s="1"/>
  <c r="BT34" i="10"/>
  <c r="BT26" i="10"/>
  <c r="BT18" i="10"/>
  <c r="BT10" i="10"/>
  <c r="BU32" i="10"/>
  <c r="BU24" i="10"/>
  <c r="BU16" i="10"/>
  <c r="BU8" i="10"/>
  <c r="BV30" i="10"/>
  <c r="BV22" i="10"/>
  <c r="BV14" i="10"/>
  <c r="BW36" i="10"/>
  <c r="BW28" i="10"/>
  <c r="BW20" i="10"/>
  <c r="BW12" i="10"/>
  <c r="BX34" i="10"/>
  <c r="BX26" i="10"/>
  <c r="BX18" i="10"/>
  <c r="BX10" i="10"/>
  <c r="D35" i="3"/>
  <c r="D27" i="3"/>
  <c r="D19" i="3"/>
  <c r="D11" i="3"/>
  <c r="D32" i="4"/>
  <c r="O32" i="3"/>
  <c r="D24" i="4"/>
  <c r="O24" i="3"/>
  <c r="D16" i="4"/>
  <c r="AL16" i="1" s="1"/>
  <c r="O16" i="3"/>
  <c r="D8" i="4"/>
  <c r="O8" i="3"/>
  <c r="D8" i="3" s="1"/>
  <c r="F29" i="5"/>
  <c r="D29" i="5" s="1"/>
  <c r="AA30" i="1"/>
  <c r="AA14" i="1"/>
  <c r="AJ33" i="1"/>
  <c r="AJ9" i="1"/>
  <c r="AP18" i="1"/>
  <c r="AD31" i="10"/>
  <c r="H31" i="1" s="1"/>
  <c r="K31" i="1" s="1"/>
  <c r="L31" i="1" s="1"/>
  <c r="AD23" i="10"/>
  <c r="AD15" i="10"/>
  <c r="H15" i="1" s="1"/>
  <c r="K15" i="1" s="1"/>
  <c r="AA36" i="1"/>
  <c r="AA28" i="1"/>
  <c r="AA20" i="1"/>
  <c r="AA12" i="1"/>
  <c r="AJ31" i="1"/>
  <c r="AK31" i="1" s="1"/>
  <c r="AJ15" i="1"/>
  <c r="AK15" i="1" s="1"/>
  <c r="AD37" i="10"/>
  <c r="H37" i="1" s="1"/>
  <c r="AD29" i="10"/>
  <c r="H29" i="1" s="1"/>
  <c r="K29" i="1" s="1"/>
  <c r="L29" i="1" s="1"/>
  <c r="AD21" i="10"/>
  <c r="D36" i="3"/>
  <c r="D28" i="3"/>
  <c r="D20" i="3"/>
  <c r="D12" i="3"/>
  <c r="D36" i="4"/>
  <c r="D28" i="4"/>
  <c r="D20" i="4"/>
  <c r="AL20" i="1" s="1"/>
  <c r="D12" i="4"/>
  <c r="D33" i="5"/>
  <c r="D25" i="5"/>
  <c r="D17" i="5"/>
  <c r="D9" i="5"/>
  <c r="D37" i="5"/>
  <c r="F37" i="5"/>
  <c r="D35" i="4"/>
  <c r="D27" i="4"/>
  <c r="AL27" i="1" s="1"/>
  <c r="D19" i="4"/>
  <c r="AL19" i="1" s="1"/>
  <c r="D11" i="4"/>
  <c r="D34" i="5"/>
  <c r="F13" i="5"/>
  <c r="D13" i="5" s="1"/>
  <c r="F21" i="5"/>
  <c r="D21" i="5" s="1"/>
  <c r="D26" i="5"/>
  <c r="F11" i="5"/>
  <c r="D11" i="5" s="1"/>
  <c r="AF31" i="5"/>
  <c r="G31" i="5" s="1"/>
  <c r="F31" i="5" s="1"/>
  <c r="AF23" i="5"/>
  <c r="G23" i="5" s="1"/>
  <c r="F23" i="5" s="1"/>
  <c r="AF15" i="5"/>
  <c r="G15" i="5" s="1"/>
  <c r="F15" i="5" s="1"/>
  <c r="F27" i="5"/>
  <c r="D27" i="5" s="1"/>
  <c r="F24" i="5"/>
  <c r="D24" i="5" s="1"/>
  <c r="F35" i="5"/>
  <c r="D35" i="5" s="1"/>
  <c r="F32" i="5"/>
  <c r="D32" i="5" s="1"/>
  <c r="F19" i="5"/>
  <c r="D19" i="5" s="1"/>
  <c r="X31" i="5"/>
  <c r="E31" i="5" s="1"/>
  <c r="D31" i="5" s="1"/>
  <c r="X23" i="5"/>
  <c r="E23" i="5" s="1"/>
  <c r="D23" i="5" s="1"/>
  <c r="X15" i="5"/>
  <c r="E15" i="5" s="1"/>
  <c r="D15" i="5" s="1"/>
  <c r="P36" i="5"/>
  <c r="P28" i="5"/>
  <c r="P20" i="5"/>
  <c r="P12" i="5"/>
  <c r="F16" i="5"/>
  <c r="D16" i="5" s="1"/>
  <c r="F8" i="5"/>
  <c r="D8" i="5" s="1"/>
  <c r="AL36" i="1"/>
  <c r="AK36" i="1"/>
  <c r="AB36" i="1"/>
  <c r="AK27" i="1"/>
  <c r="AB27" i="1"/>
  <c r="AL32" i="1"/>
  <c r="AK32" i="1"/>
  <c r="AB32" i="1"/>
  <c r="AK26" i="1"/>
  <c r="AL26" i="1"/>
  <c r="AB26" i="1"/>
  <c r="AK20" i="1"/>
  <c r="AB20" i="1"/>
  <c r="AB14" i="1"/>
  <c r="AL14" i="1"/>
  <c r="AK14" i="1"/>
  <c r="AB8" i="1"/>
  <c r="AL8" i="1"/>
  <c r="AK8" i="1"/>
  <c r="AK9" i="1"/>
  <c r="BY37" i="10"/>
  <c r="BR37" i="10" s="1"/>
  <c r="M37" i="1" s="1"/>
  <c r="BS37" i="10"/>
  <c r="BY31" i="10"/>
  <c r="BR31" i="10" s="1"/>
  <c r="M31" i="1" s="1"/>
  <c r="BS31" i="10"/>
  <c r="BY25" i="10"/>
  <c r="BR25" i="10" s="1"/>
  <c r="BS25" i="10"/>
  <c r="BY19" i="10"/>
  <c r="BR19" i="10" s="1"/>
  <c r="M19" i="1" s="1"/>
  <c r="BS19" i="10"/>
  <c r="BY13" i="10"/>
  <c r="BR13" i="10" s="1"/>
  <c r="M13" i="1" s="1"/>
  <c r="BS13" i="10"/>
  <c r="K37" i="1"/>
  <c r="L37" i="1" s="1"/>
  <c r="AL33" i="1"/>
  <c r="AK33" i="1"/>
  <c r="AB33" i="1"/>
  <c r="AB21" i="1"/>
  <c r="AL21" i="1"/>
  <c r="AK21" i="1"/>
  <c r="AB37" i="1"/>
  <c r="AK37" i="1"/>
  <c r="AL37" i="1"/>
  <c r="AB31" i="1"/>
  <c r="AL31" i="1"/>
  <c r="AL25" i="1"/>
  <c r="AB25" i="1"/>
  <c r="AL30" i="1"/>
  <c r="AK30" i="1"/>
  <c r="AB30" i="1"/>
  <c r="AB35" i="1"/>
  <c r="AL35" i="1"/>
  <c r="AK35" i="1"/>
  <c r="AB29" i="1"/>
  <c r="AK29" i="1"/>
  <c r="AL29" i="1"/>
  <c r="AK23" i="1"/>
  <c r="AB23" i="1"/>
  <c r="AL23" i="1"/>
  <c r="AL17" i="1"/>
  <c r="AK17" i="1"/>
  <c r="AB17" i="1"/>
  <c r="AK11" i="1"/>
  <c r="AL11" i="1"/>
  <c r="AB11" i="1"/>
  <c r="AK16" i="1"/>
  <c r="K34" i="1"/>
  <c r="AL34" i="1"/>
  <c r="AK34" i="1"/>
  <c r="AB34" i="1"/>
  <c r="AB28" i="1"/>
  <c r="AL28" i="1"/>
  <c r="AK28" i="1"/>
  <c r="AL10" i="1"/>
  <c r="AK10" i="1"/>
  <c r="AB10" i="1"/>
  <c r="AK22" i="1"/>
  <c r="BY28" i="10"/>
  <c r="BR28" i="10" s="1"/>
  <c r="M28" i="1" s="1"/>
  <c r="BS28" i="10"/>
  <c r="BY16" i="10"/>
  <c r="BR16" i="10" s="1"/>
  <c r="M16" i="1" s="1"/>
  <c r="BS16" i="10"/>
  <c r="CT28" i="10"/>
  <c r="CM28" i="10" s="1"/>
  <c r="N28" i="1" s="1"/>
  <c r="CN28" i="10"/>
  <c r="M25" i="1"/>
  <c r="AB19" i="1"/>
  <c r="AL22" i="1"/>
  <c r="AL15" i="1"/>
  <c r="BY33" i="10"/>
  <c r="BR33" i="10" s="1"/>
  <c r="M33" i="1" s="1"/>
  <c r="BS33" i="10"/>
  <c r="BY27" i="10"/>
  <c r="BR27" i="10" s="1"/>
  <c r="M27" i="1" s="1"/>
  <c r="BS27" i="10"/>
  <c r="BY21" i="10"/>
  <c r="BR21" i="10" s="1"/>
  <c r="BS21" i="10"/>
  <c r="BY15" i="10"/>
  <c r="BR15" i="10" s="1"/>
  <c r="BS15" i="10"/>
  <c r="BY9" i="10"/>
  <c r="BR9" i="10" s="1"/>
  <c r="M9" i="1" s="1"/>
  <c r="BS9" i="10"/>
  <c r="CT33" i="10"/>
  <c r="CM33" i="10" s="1"/>
  <c r="N33" i="1" s="1"/>
  <c r="CN33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CT9" i="10"/>
  <c r="CM9" i="10" s="1"/>
  <c r="N9" i="1" s="1"/>
  <c r="CN9" i="10"/>
  <c r="L26" i="1"/>
  <c r="BY34" i="10"/>
  <c r="BR34" i="10" s="1"/>
  <c r="BS34" i="10"/>
  <c r="BY22" i="10"/>
  <c r="BR22" i="10" s="1"/>
  <c r="M22" i="1" s="1"/>
  <c r="BS22" i="10"/>
  <c r="BY10" i="10"/>
  <c r="BR10" i="10" s="1"/>
  <c r="BS10" i="10"/>
  <c r="CT34" i="10"/>
  <c r="CM34" i="10" s="1"/>
  <c r="N34" i="1" s="1"/>
  <c r="CN34" i="10"/>
  <c r="CT22" i="10"/>
  <c r="CM22" i="10" s="1"/>
  <c r="N22" i="1" s="1"/>
  <c r="CN22" i="10"/>
  <c r="CT10" i="10"/>
  <c r="CM10" i="10" s="1"/>
  <c r="N10" i="1" s="1"/>
  <c r="CN10" i="10"/>
  <c r="L18" i="1"/>
  <c r="M24" i="1"/>
  <c r="AL24" i="1"/>
  <c r="AK24" i="1"/>
  <c r="AB24" i="1"/>
  <c r="AL18" i="1"/>
  <c r="AK18" i="1"/>
  <c r="AB18" i="1"/>
  <c r="AL12" i="1"/>
  <c r="AK12" i="1"/>
  <c r="AB12" i="1"/>
  <c r="BY32" i="10"/>
  <c r="BR32" i="10" s="1"/>
  <c r="M32" i="1" s="1"/>
  <c r="BS32" i="10"/>
  <c r="BY26" i="10"/>
  <c r="BR26" i="10" s="1"/>
  <c r="M26" i="1" s="1"/>
  <c r="BS26" i="10"/>
  <c r="BY20" i="10"/>
  <c r="BR20" i="10" s="1"/>
  <c r="M20" i="1" s="1"/>
  <c r="BS20" i="10"/>
  <c r="BY14" i="10"/>
  <c r="BR14" i="10" s="1"/>
  <c r="M14" i="1" s="1"/>
  <c r="BS14" i="10"/>
  <c r="BY8" i="10"/>
  <c r="BR8" i="10" s="1"/>
  <c r="M8" i="1" s="1"/>
  <c r="BS8" i="10"/>
  <c r="M35" i="1"/>
  <c r="AD13" i="10"/>
  <c r="CT37" i="10"/>
  <c r="CM37" i="10" s="1"/>
  <c r="N37" i="1" s="1"/>
  <c r="CN37" i="10"/>
  <c r="CT31" i="10"/>
  <c r="CM31" i="10" s="1"/>
  <c r="N31" i="1" s="1"/>
  <c r="CN31" i="10"/>
  <c r="CT25" i="10"/>
  <c r="CM25" i="10" s="1"/>
  <c r="N25" i="1" s="1"/>
  <c r="CN25" i="10"/>
  <c r="CT19" i="10"/>
  <c r="CM19" i="10" s="1"/>
  <c r="N19" i="1" s="1"/>
  <c r="CN19" i="10"/>
  <c r="CT13" i="10"/>
  <c r="CM13" i="10" s="1"/>
  <c r="N13" i="1" s="1"/>
  <c r="CN13" i="10"/>
  <c r="L34" i="1"/>
  <c r="L10" i="1"/>
  <c r="M34" i="1"/>
  <c r="M10" i="1"/>
  <c r="BY36" i="10"/>
  <c r="BR36" i="10" s="1"/>
  <c r="M36" i="1" s="1"/>
  <c r="BS36" i="10"/>
  <c r="BY30" i="10"/>
  <c r="BR30" i="10" s="1"/>
  <c r="M30" i="1" s="1"/>
  <c r="BS30" i="10"/>
  <c r="BY24" i="10"/>
  <c r="BR24" i="10" s="1"/>
  <c r="BS24" i="10"/>
  <c r="BY18" i="10"/>
  <c r="BR18" i="10" s="1"/>
  <c r="M18" i="1" s="1"/>
  <c r="BS18" i="10"/>
  <c r="BY12" i="10"/>
  <c r="BR12" i="10" s="1"/>
  <c r="M12" i="1" s="1"/>
  <c r="BS12" i="10"/>
  <c r="L33" i="1"/>
  <c r="L15" i="1"/>
  <c r="L9" i="1"/>
  <c r="M21" i="1"/>
  <c r="M15" i="1"/>
  <c r="BY35" i="10"/>
  <c r="BR35" i="10" s="1"/>
  <c r="BS35" i="10"/>
  <c r="BY29" i="10"/>
  <c r="BR29" i="10" s="1"/>
  <c r="M29" i="1" s="1"/>
  <c r="BS29" i="10"/>
  <c r="BY23" i="10"/>
  <c r="BR23" i="10" s="1"/>
  <c r="M23" i="1" s="1"/>
  <c r="BS23" i="10"/>
  <c r="BY17" i="10"/>
  <c r="BR17" i="10" s="1"/>
  <c r="M17" i="1" s="1"/>
  <c r="BS17" i="10"/>
  <c r="BY11" i="10"/>
  <c r="BR11" i="10" s="1"/>
  <c r="M11" i="1" s="1"/>
  <c r="BS11" i="10"/>
  <c r="CT35" i="10"/>
  <c r="CM35" i="10" s="1"/>
  <c r="N35" i="1" s="1"/>
  <c r="CN35" i="10"/>
  <c r="CT29" i="10"/>
  <c r="CM29" i="10" s="1"/>
  <c r="N29" i="1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CT36" i="10"/>
  <c r="CM36" i="10" s="1"/>
  <c r="N36" i="1" s="1"/>
  <c r="CN36" i="10"/>
  <c r="CT30" i="10"/>
  <c r="CM30" i="10" s="1"/>
  <c r="N30" i="1" s="1"/>
  <c r="CN30" i="10"/>
  <c r="CT24" i="10"/>
  <c r="CM24" i="10" s="1"/>
  <c r="N24" i="1" s="1"/>
  <c r="CN24" i="10"/>
  <c r="CT18" i="10"/>
  <c r="CM18" i="10" s="1"/>
  <c r="N18" i="1" s="1"/>
  <c r="CN18" i="10"/>
  <c r="CN12" i="10"/>
  <c r="CT32" i="10"/>
  <c r="CM32" i="10" s="1"/>
  <c r="N32" i="1" s="1"/>
  <c r="CN32" i="10"/>
  <c r="CT26" i="10"/>
  <c r="CM26" i="10" s="1"/>
  <c r="N26" i="1" s="1"/>
  <c r="CN26" i="10"/>
  <c r="CT20" i="10"/>
  <c r="CM20" i="10" s="1"/>
  <c r="N20" i="1" s="1"/>
  <c r="CN20" i="10"/>
  <c r="CN14" i="10"/>
  <c r="CT8" i="10"/>
  <c r="CM8" i="10" s="1"/>
  <c r="N8" i="1" s="1"/>
  <c r="CN8" i="10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J7" i="5" s="1"/>
  <c r="N7" i="5" s="1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T7" i="1"/>
  <c r="DG7" i="10"/>
  <c r="DE7" i="10"/>
  <c r="CK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G7" i="9"/>
  <c r="AW7" i="4" s="1"/>
  <c r="G7" i="4" s="1"/>
  <c r="CH7" i="10"/>
  <c r="P7" i="9" l="1"/>
  <c r="BF7" i="4" s="1"/>
  <c r="P7" i="4" s="1"/>
  <c r="CR7" i="5"/>
  <c r="O7" i="5" s="1"/>
  <c r="H11" i="1"/>
  <c r="K11" i="1" s="1"/>
  <c r="L11" i="1" s="1"/>
  <c r="D11" i="10"/>
  <c r="D15" i="10"/>
  <c r="D7" i="1"/>
  <c r="W7" i="9"/>
  <c r="BM7" i="4" s="1"/>
  <c r="W7" i="4" s="1"/>
  <c r="H23" i="1"/>
  <c r="K23" i="1" s="1"/>
  <c r="L23" i="1" s="1"/>
  <c r="D12" i="10"/>
  <c r="H12" i="1"/>
  <c r="K12" i="1" s="1"/>
  <c r="L12" i="1" s="1"/>
  <c r="H14" i="1"/>
  <c r="K14" i="1" s="1"/>
  <c r="L14" i="1" s="1"/>
  <c r="H16" i="1"/>
  <c r="K16" i="1" s="1"/>
  <c r="L16" i="1" s="1"/>
  <c r="CT14" i="10"/>
  <c r="CM14" i="10" s="1"/>
  <c r="N14" i="1" s="1"/>
  <c r="CT12" i="10"/>
  <c r="CM12" i="10" s="1"/>
  <c r="N12" i="1" s="1"/>
  <c r="H20" i="1"/>
  <c r="K20" i="1" s="1"/>
  <c r="L20" i="1" s="1"/>
  <c r="D20" i="10"/>
  <c r="H22" i="1"/>
  <c r="K22" i="1" s="1"/>
  <c r="L22" i="1" s="1"/>
  <c r="H24" i="1"/>
  <c r="K24" i="1" s="1"/>
  <c r="L24" i="1" s="1"/>
  <c r="BD7" i="5"/>
  <c r="J7" i="5" s="1"/>
  <c r="D9" i="10"/>
  <c r="D29" i="10"/>
  <c r="D31" i="10"/>
  <c r="CN16" i="10"/>
  <c r="H28" i="1"/>
  <c r="K28" i="1" s="1"/>
  <c r="L28" i="1" s="1"/>
  <c r="D28" i="10"/>
  <c r="H30" i="1"/>
  <c r="K30" i="1" s="1"/>
  <c r="L30" i="1" s="1"/>
  <c r="H32" i="1"/>
  <c r="K32" i="1" s="1"/>
  <c r="L32" i="1" s="1"/>
  <c r="AN7" i="5"/>
  <c r="H7" i="5" s="1"/>
  <c r="AV7" i="5"/>
  <c r="I7" i="5" s="1"/>
  <c r="H17" i="1"/>
  <c r="K17" i="1" s="1"/>
  <c r="L17" i="1" s="1"/>
  <c r="D34" i="8"/>
  <c r="D35" i="10"/>
  <c r="H35" i="1"/>
  <c r="K35" i="1" s="1"/>
  <c r="L35" i="1" s="1"/>
  <c r="D37" i="10"/>
  <c r="D10" i="10"/>
  <c r="H27" i="1"/>
  <c r="K27" i="1" s="1"/>
  <c r="L27" i="1" s="1"/>
  <c r="H21" i="1"/>
  <c r="K21" i="1" s="1"/>
  <c r="L21" i="1" s="1"/>
  <c r="H25" i="1"/>
  <c r="K25" i="1" s="1"/>
  <c r="L25" i="1" s="1"/>
  <c r="H36" i="1"/>
  <c r="K36" i="1" s="1"/>
  <c r="L36" i="1" s="1"/>
  <c r="D36" i="10"/>
  <c r="H8" i="1"/>
  <c r="K8" i="1" s="1"/>
  <c r="L8" i="1" s="1"/>
  <c r="H19" i="1"/>
  <c r="K19" i="1" s="1"/>
  <c r="L19" i="1" s="1"/>
  <c r="D33" i="10"/>
  <c r="D34" i="10"/>
  <c r="F7" i="10"/>
  <c r="N7" i="10"/>
  <c r="CB7" i="10" s="1"/>
  <c r="BU7" i="10" s="1"/>
  <c r="V7" i="10"/>
  <c r="CD7" i="10" s="1"/>
  <c r="BW7" i="10" s="1"/>
  <c r="AU7" i="10"/>
  <c r="CY7" i="10" s="1"/>
  <c r="CR7" i="10" s="1"/>
  <c r="D13" i="10"/>
  <c r="H13" i="1"/>
  <c r="K13" i="1" s="1"/>
  <c r="L13" i="1" s="1"/>
  <c r="F7" i="9"/>
  <c r="AV7" i="4" s="1"/>
  <c r="F7" i="4" s="1"/>
  <c r="L7" i="9"/>
  <c r="BB7" i="4" s="1"/>
  <c r="L7" i="4" s="1"/>
  <c r="F7" i="8"/>
  <c r="M7" i="8"/>
  <c r="E7" i="8" s="1"/>
  <c r="EH7" i="8"/>
  <c r="DI7" i="10"/>
  <c r="Z7" i="10"/>
  <c r="CE7" i="10" s="1"/>
  <c r="BX7" i="10" s="1"/>
  <c r="AI7" i="10"/>
  <c r="CV7" i="10" s="1"/>
  <c r="CO7" i="10" s="1"/>
  <c r="AY7" i="10"/>
  <c r="CZ7" i="10" s="1"/>
  <c r="EA7" i="8"/>
  <c r="BD7" i="10"/>
  <c r="BU7" i="8"/>
  <c r="CC7" i="8"/>
  <c r="CF7" i="10"/>
  <c r="BK7" i="10"/>
  <c r="AC7" i="3"/>
  <c r="AO7" i="1" s="1"/>
  <c r="BO7" i="9"/>
  <c r="AE7" i="1" s="1"/>
  <c r="EU7" i="9"/>
  <c r="AI7" i="1" s="1"/>
  <c r="H7" i="9"/>
  <c r="AX7" i="4" s="1"/>
  <c r="H7" i="4" s="1"/>
  <c r="N7" i="9"/>
  <c r="BD7" i="4" s="1"/>
  <c r="N7" i="4" s="1"/>
  <c r="DZ7" i="8"/>
  <c r="V7" i="9"/>
  <c r="BL7" i="4" s="1"/>
  <c r="V7" i="4" s="1"/>
  <c r="CY7" i="8"/>
  <c r="BV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0" i="13"/>
  <c r="AA10" i="13"/>
  <c r="AA63" i="13"/>
  <c r="AA21" i="13"/>
  <c r="AA51" i="13"/>
  <c r="AA40" i="13"/>
  <c r="AA231" i="13"/>
  <c r="AA85" i="13"/>
  <c r="AA223" i="13"/>
  <c r="AA34" i="13"/>
  <c r="AA37" i="13"/>
  <c r="AA7" i="13"/>
  <c r="AA151" i="13"/>
  <c r="AA105" i="13"/>
  <c r="AA100" i="13"/>
  <c r="AA155" i="13"/>
  <c r="AA172" i="13"/>
  <c r="AA30" i="13"/>
  <c r="AA149" i="13"/>
  <c r="AA27" i="13"/>
  <c r="AA101" i="13"/>
  <c r="AA96" i="13"/>
  <c r="AA220" i="13"/>
  <c r="AA140" i="13"/>
  <c r="AA103" i="13"/>
  <c r="AA42" i="13"/>
  <c r="AA69" i="13"/>
  <c r="AA78" i="13"/>
  <c r="AA61" i="13"/>
  <c r="AA179" i="13"/>
  <c r="AA79" i="13"/>
  <c r="AA237" i="13"/>
  <c r="AA104" i="13"/>
  <c r="AA136" i="13"/>
  <c r="AA245" i="13"/>
  <c r="AA127" i="13"/>
  <c r="AA189" i="13"/>
  <c r="AA116" i="13"/>
  <c r="AA166" i="13"/>
  <c r="AA133" i="13"/>
  <c r="AA183" i="13"/>
  <c r="AA160" i="13"/>
  <c r="AA13" i="13"/>
  <c r="AA65" i="13"/>
  <c r="AA89" i="13"/>
  <c r="AA31" i="13"/>
  <c r="AA19" i="13"/>
  <c r="AA233" i="13"/>
  <c r="AA72" i="13"/>
  <c r="AA210" i="13"/>
  <c r="AA107" i="13"/>
  <c r="AA43" i="13"/>
  <c r="AA239" i="13"/>
  <c r="AA49" i="13"/>
  <c r="AA132" i="13"/>
  <c r="AA216" i="13"/>
  <c r="AA98" i="13"/>
  <c r="AA14" i="13"/>
  <c r="AA108" i="13"/>
  <c r="AA118" i="13"/>
  <c r="AA47" i="13"/>
  <c r="AA195" i="13"/>
  <c r="AA188" i="13"/>
  <c r="AA36" i="13"/>
  <c r="AA2" i="13"/>
  <c r="AA23" i="13"/>
  <c r="AA93" i="13"/>
  <c r="AA247" i="13"/>
  <c r="AA83" i="13"/>
  <c r="AA202" i="13"/>
  <c r="AA92" i="13"/>
  <c r="AA95" i="13"/>
  <c r="AA243" i="13"/>
  <c r="AA70" i="13"/>
  <c r="AA206" i="13"/>
  <c r="AA117" i="13"/>
  <c r="AA221" i="13"/>
  <c r="AA52" i="13"/>
  <c r="AA185" i="13"/>
  <c r="AA112" i="13"/>
  <c r="AA212" i="13"/>
  <c r="AA5" i="13"/>
  <c r="AA235" i="13"/>
  <c r="AA9" i="13"/>
  <c r="AA125" i="13"/>
  <c r="AA154" i="13"/>
  <c r="AA130" i="13"/>
  <c r="AA197" i="13"/>
  <c r="AA218" i="13"/>
  <c r="AA68" i="13"/>
  <c r="AA62" i="13"/>
  <c r="AA91" i="13"/>
  <c r="AA120" i="13"/>
  <c r="AA29" i="13"/>
  <c r="AA90" i="13"/>
  <c r="AA165" i="13"/>
  <c r="AA99" i="13"/>
  <c r="AA244" i="13"/>
  <c r="AA173" i="13"/>
  <c r="AA177" i="13"/>
  <c r="AA64" i="13"/>
  <c r="AA39" i="13"/>
  <c r="AA121" i="13"/>
  <c r="AA147" i="13"/>
  <c r="AA115" i="13"/>
  <c r="AA146" i="13"/>
  <c r="AA135" i="13"/>
  <c r="AA32" i="13"/>
  <c r="AA219" i="13"/>
  <c r="AA138" i="13"/>
  <c r="AA171" i="13"/>
  <c r="AA168" i="13"/>
  <c r="AA248" i="13"/>
  <c r="AA213" i="13"/>
  <c r="AA131" i="13"/>
  <c r="AA178" i="13"/>
  <c r="AA161" i="13"/>
  <c r="AA181" i="13"/>
  <c r="AA238" i="13"/>
  <c r="AA84" i="13"/>
  <c r="AA126" i="13"/>
  <c r="AA190" i="13"/>
  <c r="AA150" i="13"/>
  <c r="AA15" i="13"/>
  <c r="AA22" i="13"/>
  <c r="AA201" i="13"/>
  <c r="AA246" i="13"/>
  <c r="AA122" i="13"/>
  <c r="AA76" i="13"/>
  <c r="AA203" i="13"/>
  <c r="AA53" i="13"/>
  <c r="AA196" i="13"/>
  <c r="AA111" i="13"/>
  <c r="AA20" i="13"/>
  <c r="AA26" i="13"/>
  <c r="AA224" i="13"/>
  <c r="AA194" i="13"/>
  <c r="AA123" i="13"/>
  <c r="AA18" i="13"/>
  <c r="AA175" i="13"/>
  <c r="AA6" i="13"/>
  <c r="AA226" i="13"/>
  <c r="AA162" i="13"/>
  <c r="AA191" i="13"/>
  <c r="AA225" i="13"/>
  <c r="AA208" i="13"/>
  <c r="AA134" i="13"/>
  <c r="AA242" i="13"/>
  <c r="AA184" i="13"/>
  <c r="AA128" i="13"/>
  <c r="AA240" i="13"/>
  <c r="AA8" i="13"/>
  <c r="AA80" i="13"/>
  <c r="AA174" i="13"/>
  <c r="AA211" i="13"/>
  <c r="AA58" i="13"/>
  <c r="AA227" i="13"/>
  <c r="AA169" i="13"/>
  <c r="AA97" i="13"/>
  <c r="AA87" i="13"/>
  <c r="AA33" i="13"/>
  <c r="AA82" i="13"/>
  <c r="AA199" i="13"/>
  <c r="AA163" i="13"/>
  <c r="AA215" i="13"/>
  <c r="AA230" i="13"/>
  <c r="AA182" i="13"/>
  <c r="AA106" i="13"/>
  <c r="AA228" i="13"/>
  <c r="AA17" i="13"/>
  <c r="AA198" i="13"/>
  <c r="AA250" i="13"/>
  <c r="AA41" i="13"/>
  <c r="AA229" i="13"/>
  <c r="AA86" i="13"/>
  <c r="AA236" i="13"/>
  <c r="AA44" i="13"/>
  <c r="AA205" i="13"/>
  <c r="AA176" i="13"/>
  <c r="AA54" i="13"/>
  <c r="AA142" i="13"/>
  <c r="AA56" i="13"/>
  <c r="AA187" i="13"/>
  <c r="AA73" i="13"/>
  <c r="AA88" i="13"/>
  <c r="AA102" i="13"/>
  <c r="AA16" i="13"/>
  <c r="AA57" i="13"/>
  <c r="AA164" i="13"/>
  <c r="AA192" i="13"/>
  <c r="AA25" i="13"/>
  <c r="AA241" i="13"/>
  <c r="AA145" i="13"/>
  <c r="AA153" i="13"/>
  <c r="AA109" i="13"/>
  <c r="AA209" i="13"/>
  <c r="AA60" i="13"/>
  <c r="AA200" i="13"/>
  <c r="AA204" i="13"/>
  <c r="AA48" i="13"/>
  <c r="AA45" i="13"/>
  <c r="AA143" i="13"/>
  <c r="AA124" i="13"/>
  <c r="AA75" i="13"/>
  <c r="AA222" i="13"/>
  <c r="AA180" i="13"/>
  <c r="AA170" i="13"/>
  <c r="AA66" i="13"/>
  <c r="AA114" i="13"/>
  <c r="AA110" i="13"/>
  <c r="AA74" i="13"/>
  <c r="AA214" i="13"/>
  <c r="AA232" i="13"/>
  <c r="AA28" i="13"/>
  <c r="AA81" i="13"/>
  <c r="AA159" i="13"/>
  <c r="AA249" i="13"/>
  <c r="AA11" i="13"/>
  <c r="AA158" i="13"/>
  <c r="AA35" i="13"/>
  <c r="AA12" i="13"/>
  <c r="AA137" i="13"/>
  <c r="AA186" i="13"/>
  <c r="AA141" i="13"/>
  <c r="AA129" i="13"/>
  <c r="AA156" i="13"/>
  <c r="AA46" i="13"/>
  <c r="AA207" i="13"/>
  <c r="AA113" i="13"/>
  <c r="AA139" i="13"/>
  <c r="AA38" i="13"/>
  <c r="AA77" i="13"/>
  <c r="AA144" i="13"/>
  <c r="AA217" i="13"/>
  <c r="AA59" i="13"/>
  <c r="AA24" i="13"/>
  <c r="AA148" i="13"/>
  <c r="AA167" i="13"/>
  <c r="AA193" i="13"/>
  <c r="AA152" i="13"/>
  <c r="AA67" i="13"/>
  <c r="AA71" i="13"/>
  <c r="AA94" i="13"/>
  <c r="AA234" i="13"/>
  <c r="AA157" i="13"/>
  <c r="AA55" i="13"/>
  <c r="AA119" i="13"/>
  <c r="F7" i="5" l="1"/>
  <c r="D7" i="5" s="1"/>
  <c r="CB7" i="8"/>
  <c r="T7" i="8"/>
  <c r="BM7" i="8"/>
  <c r="AP7" i="1"/>
  <c r="Z7" i="3"/>
  <c r="O7" i="3"/>
  <c r="D7" i="3" s="1"/>
  <c r="BC7" i="10"/>
  <c r="I7" i="1" s="1"/>
  <c r="AD7" i="10"/>
  <c r="CU7" i="10"/>
  <c r="CT7" i="10" s="1"/>
  <c r="CM7" i="10" s="1"/>
  <c r="N7" i="1" s="1"/>
  <c r="AX7" i="8"/>
  <c r="AI7" i="8"/>
  <c r="E7" i="10"/>
  <c r="CQ7" i="8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BS7" i="10"/>
  <c r="BY7" i="10"/>
  <c r="BR7" i="10" s="1"/>
  <c r="M7" i="1" s="1"/>
  <c r="D7" i="9"/>
  <c r="AT7" i="4" s="1"/>
  <c r="D7" i="4" s="1"/>
  <c r="I37" i="14"/>
  <c r="C12" i="14"/>
  <c r="F5" i="14"/>
  <c r="I17" i="14"/>
  <c r="M7" i="14"/>
  <c r="C24" i="14"/>
  <c r="M32" i="14"/>
  <c r="M19" i="14"/>
  <c r="C16" i="14"/>
  <c r="I21" i="14"/>
  <c r="M28" i="14"/>
  <c r="M34" i="14"/>
  <c r="M22" i="14"/>
  <c r="M9" i="14"/>
  <c r="M16" i="14"/>
  <c r="M33" i="14"/>
  <c r="M17" i="14"/>
  <c r="C20" i="14"/>
  <c r="M21" i="14"/>
  <c r="M18" i="14"/>
  <c r="M25" i="14"/>
  <c r="M31" i="14"/>
  <c r="M14" i="14"/>
  <c r="M36" i="14"/>
  <c r="M20" i="14"/>
  <c r="M13" i="14"/>
  <c r="I13" i="14"/>
  <c r="C10" i="14"/>
  <c r="M15" i="14"/>
  <c r="F40" i="14"/>
  <c r="C39" i="14"/>
  <c r="M12" i="14"/>
  <c r="M24" i="14"/>
  <c r="M26" i="14"/>
  <c r="F8" i="14"/>
  <c r="I29" i="14"/>
  <c r="I25" i="14"/>
  <c r="M37" i="14"/>
  <c r="I33" i="14"/>
  <c r="M30" i="14"/>
  <c r="C14" i="14"/>
  <c r="C38" i="14"/>
  <c r="M38" i="14"/>
  <c r="M27" i="14"/>
  <c r="C18" i="14"/>
  <c r="M29" i="14"/>
  <c r="M8" i="14"/>
  <c r="M35" i="14"/>
  <c r="M23" i="14"/>
  <c r="CN7" i="10" l="1"/>
  <c r="H7" i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2" i="14"/>
  <c r="C26" i="14"/>
  <c r="C40" i="14"/>
  <c r="M10" i="14"/>
  <c r="P11" i="14"/>
  <c r="F21" i="14"/>
  <c r="I8" i="14"/>
  <c r="O37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<sst xmlns="http://schemas.openxmlformats.org/spreadsheetml/2006/main" count="4885" uniqueCount="823">
  <si>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</si>
  <si>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</si>
  <si>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</si>
  <si>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</si>
  <si>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</si>
  <si>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</si>
  <si>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</si>
  <si>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</si>
  <si>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</si>
  <si>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</si>
  <si>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</si>
  <si>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</si>
  <si>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</si>
  <si>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</si>
  <si>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</si>
  <si>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</si>
  <si>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</si>
  <si>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</si>
  <si>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</si>
  <si>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</si>
  <si>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</si>
  <si>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</si>
  <si>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</si>
  <si>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</si>
  <si>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</si>
  <si>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</si>
  <si>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</si>
  <si>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</si>
  <si>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</si>
  <si>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</si>
  <si>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</si>
  <si>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</si>
  <si>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</si>
  <si>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</si>
  <si>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</si>
  <si>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</si>
  <si>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</si>
  <si>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</si>
  <si>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</si>
  <si>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</si>
  <si>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</si>
  <si>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</si>
  <si>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</si>
  <si>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</si>
  <si>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</si>
  <si>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</si>
  <si>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</si>
  <si>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</si>
  <si>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</si>
  <si>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</si>
  <si>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</si>
  <si>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</si>
  <si>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</si>
  <si>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</si>
  <si>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</si>
  <si>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</si>
  <si>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</si>
  <si>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</si>
  <si>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</si>
  <si>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</si>
  <si>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</si>
  <si>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</si>
  <si>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</si>
  <si>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</si>
  <si>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</si>
  <si>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</si>
  <si>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</si>
  <si>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</si>
  <si>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</si>
  <si>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</si>
  <si>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</si>
  <si>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</si>
  <si>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</si>
  <si>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</si>
  <si>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</si>
  <si>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</si>
  <si>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</si>
  <si>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</si>
  <si>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</si>
  <si>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</si>
  <si>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</si>
  <si>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</si>
  <si>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</si>
  <si>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</si>
  <si>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</si>
  <si>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</si>
  <si>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</si>
  <si>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</si>
  <si>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</si>
  <si>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</si>
  <si>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</si>
  <si>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</si>
  <si>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</si>
  <si>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</si>
  <si>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</si>
  <si>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</si>
  <si>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</si>
  <si>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</si>
  <si>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</si>
  <si>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</si>
  <si>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</si>
  <si>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</si>
  <si>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</si>
  <si>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</si>
  <si>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</si>
  <si>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</si>
  <si>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</si>
  <si>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</si>
  <si>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</si>
  <si>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</si>
  <si>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</si>
  <si>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</si>
  <si>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</si>
  <si>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</si>
  <si>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</si>
  <si>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</si>
  <si>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</si>
  <si>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</si>
  <si>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</si>
  <si>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</si>
  <si>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</si>
  <si>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</si>
  <si>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</si>
  <si>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</si>
  <si>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</si>
  <si>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</si>
  <si>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</si>
  <si>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</si>
  <si>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</si>
  <si>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</si>
  <si>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</si>
  <si>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</si>
  <si>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</si>
  <si>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</si>
  <si>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</si>
  <si>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</si>
  <si>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</si>
  <si>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</si>
  <si>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</si>
  <si>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</si>
  <si>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</si>
  <si>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</si>
  <si>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</si>
  <si>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</si>
  <si>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</si>
  <si>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</si>
  <si>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</si>
  <si>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</si>
  <si>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</si>
  <si>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</si>
  <si>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</si>
  <si>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</si>
  <si>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</si>
  <si>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</si>
  <si>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</si>
  <si>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</si>
  <si>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</si>
  <si>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</si>
  <si>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</si>
  <si>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</si>
  <si>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</si>
  <si>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</si>
  <si>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</si>
  <si>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</si>
  <si>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</si>
  <si>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</si>
  <si>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</si>
  <si>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</si>
  <si>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</si>
  <si>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</si>
  <si>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</si>
  <si>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</si>
  <si>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</si>
  <si>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</si>
  <si>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</si>
  <si>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</si>
  <si>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</si>
  <si>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</si>
  <si>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</si>
  <si>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</si>
  <si>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</si>
  <si>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</si>
  <si>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</si>
  <si>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</si>
  <si>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</si>
  <si>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</si>
  <si>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</si>
  <si>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</si>
  <si>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</si>
  <si>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</si>
  <si>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</si>
  <si>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</si>
  <si>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</si>
  <si>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</si>
  <si>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</si>
  <si>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</si>
  <si>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</si>
  <si>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</si>
  <si>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</si>
  <si>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</si>
  <si>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</si>
  <si>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</si>
  <si>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</si>
  <si>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</si>
  <si>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</si>
  <si>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</si>
  <si>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</si>
  <si>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</si>
  <si>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</si>
  <si>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</si>
  <si>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</si>
  <si>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</si>
  <si>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</si>
  <si>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</si>
  <si>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</si>
  <si>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</si>
  <si>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</si>
  <si>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</si>
  <si>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</si>
  <si>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</si>
  <si>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</si>
  <si>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</si>
  <si>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</si>
  <si>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</si>
  <si>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</si>
  <si>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</si>
  <si>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</si>
  <si>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</si>
  <si>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</si>
  <si>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</si>
  <si>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</si>
  <si>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</si>
  <si>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</si>
  <si>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</si>
  <si>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</si>
  <si>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</si>
  <si>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</si>
  <si>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</si>
  <si>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</si>
  <si>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</si>
  <si>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</si>
  <si>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</si>
  <si>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</si>
  <si>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</si>
  <si>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</si>
  <si>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</si>
  <si>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</si>
  <si>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</si>
  <si>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</si>
  <si>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</si>
  <si>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</si>
  <si>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</si>
  <si>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</si>
  <si>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</si>
  <si>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</si>
  <si>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</si>
  <si>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</si>
  <si>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</si>
  <si>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</si>
  <si>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</si>
  <si>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</si>
  <si>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</si>
  <si>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</si>
  <si>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</si>
  <si>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</si>
  <si>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</si>
  <si>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</si>
  <si>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</si>
  <si>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</si>
  <si>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</si>
  <si>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</si>
  <si>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</si>
  <si>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</si>
  <si>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</si>
  <si>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</si>
  <si>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</si>
  <si>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</si>
  <si>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</si>
  <si>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</si>
  <si>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</si>
  <si>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</si>
  <si>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</si>
  <si>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</si>
  <si>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</si>
  <si>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</si>
  <si>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</si>
  <si>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</si>
  <si>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</si>
  <si>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</si>
  <si>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</si>
  <si>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</si>
  <si>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</si>
  <si>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</si>
  <si>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</si>
  <si>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</si>
  <si>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</si>
  <si>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</si>
  <si>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</si>
  <si>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</si>
  <si>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</si>
  <si>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</si>
  <si>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</si>
  <si>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</si>
  <si>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</si>
  <si>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</si>
  <si>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</si>
  <si>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</si>
  <si>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</si>
  <si>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</si>
  <si>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</si>
  <si>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</si>
  <si>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</si>
  <si>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</si>
  <si>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</si>
  <si>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</si>
  <si>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</si>
  <si>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</si>
  <si>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</si>
  <si>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</si>
  <si>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</si>
  <si>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</si>
  <si>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</si>
  <si>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</si>
  <si>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</si>
  <si>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</si>
  <si>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</si>
  <si>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</si>
  <si>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</si>
  <si>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</si>
  <si>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</si>
  <si>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</si>
  <si>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</si>
  <si>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</si>
  <si>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</si>
  <si>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</si>
  <si>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</si>
  <si>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</si>
  <si>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</si>
  <si>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</si>
  <si>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</si>
  <si>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</si>
  <si>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</si>
  <si>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</si>
  <si>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</si>
  <si>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</si>
  <si>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</si>
  <si>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</si>
  <si>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</si>
  <si>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</si>
  <si>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</si>
  <si>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</si>
  <si>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</si>
  <si>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</si>
  <si>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</si>
  <si>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</si>
  <si>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</si>
  <si>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</si>
  <si>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</si>
  <si>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</si>
  <si>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</si>
  <si>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</si>
  <si>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</si>
  <si>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</si>
  <si>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</si>
  <si>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</si>
  <si>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</si>
  <si>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</si>
  <si>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</si>
  <si>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</si>
  <si>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</si>
  <si>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</si>
  <si>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</si>
  <si>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</si>
  <si>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</si>
  <si>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</si>
  <si>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</si>
  <si>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</si>
  <si>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</si>
  <si>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</si>
  <si>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</si>
  <si>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</si>
  <si>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</si>
  <si>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</si>
  <si>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</si>
  <si>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</si>
  <si>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</si>
  <si>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</si>
  <si>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</si>
  <si>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</si>
  <si>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</si>
  <si>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</si>
  <si>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</si>
  <si>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</si>
  <si>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</si>
  <si>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</si>
  <si>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</si>
  <si>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</si>
  <si>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</si>
  <si>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</si>
  <si>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</si>
  <si>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</si>
  <si>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</si>
  <si>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</si>
  <si>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</si>
  <si>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</si>
  <si>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</si>
  <si>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</si>
  <si>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</si>
  <si>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</si>
  <si>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</si>
  <si>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</si>
  <si>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</si>
  <si>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</si>
  <si>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</si>
  <si>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</si>
  <si>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</si>
  <si>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</si>
  <si>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</si>
  <si>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</si>
  <si>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</si>
  <si>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</si>
  <si>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</si>
  <si>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</si>
  <si>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</si>
  <si>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</si>
  <si>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</si>
  <si>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</si>
  <si>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</si>
  <si>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</si>
  <si>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</si>
  <si>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</si>
  <si>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</si>
  <si>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</si>
  <si>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</si>
  <si>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</si>
  <si>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</si>
  <si>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</si>
  <si>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</si>
  <si>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</si>
  <si>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</si>
  <si>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</si>
  <si>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</si>
  <si>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</si>
  <si>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</si>
  <si>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</si>
  <si>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</si>
  <si>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</si>
  <si>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</si>
  <si>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</si>
  <si>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</si>
  <si>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</si>
  <si>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</si>
  <si>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</si>
  <si>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</si>
  <si>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</si>
  <si>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</si>
  <si>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</si>
  <si>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</si>
  <si>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</si>
  <si>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</si>
  <si>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</si>
  <si>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</si>
  <si>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</si>
  <si>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</si>
  <si>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</si>
  <si>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</si>
  <si>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</si>
  <si>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</si>
  <si>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</si>
  <si>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</si>
  <si>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</si>
  <si>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</si>
  <si>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</si>
  <si>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</si>
  <si>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</si>
  <si>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</si>
  <si>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</si>
  <si>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</si>
  <si>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</si>
  <si>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</si>
  <si>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</si>
  <si>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</si>
  <si>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</si>
  <si>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</si>
  <si>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</si>
  <si>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</si>
  <si>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</si>
  <si>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</si>
  <si>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</si>
  <si>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</si>
  <si>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</si>
  <si>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</si>
  <si>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</si>
  <si>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</si>
  <si>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</si>
  <si>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</si>
  <si>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</si>
  <si>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</si>
  <si>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</si>
  <si>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</si>
  <si>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</si>
  <si>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</si>
  <si>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</si>
  <si>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</si>
  <si>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</si>
  <si>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</si>
  <si>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</si>
  <si>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</si>
  <si>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</si>
  <si>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</si>
  <si>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</si>
  <si>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</si>
  <si>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</si>
  <si>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</si>
  <si>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</si>
  <si>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</si>
  <si>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</si>
  <si>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</si>
  <si>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</si>
  <si>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</si>
  <si>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</si>
  <si>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</si>
  <si>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</si>
  <si>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</si>
  <si>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</si>
  <si>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</si>
  <si>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</si>
  <si>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</si>
  <si>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</si>
  <si>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</si>
  <si>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</si>
  <si>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</si>
  <si>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</si>
  <si>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</si>
  <si>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</si>
  <si>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</si>
  <si>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</si>
  <si>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</si>
  <si>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</si>
  <si>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</si>
  <si>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</si>
  <si>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</si>
  <si>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</si>
  <si>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</si>
  <si>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</si>
  <si>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</si>
  <si>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</si>
  <si>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</si>
  <si>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</si>
  <si>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</si>
  <si>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</si>
  <si>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</si>
  <si>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</si>
  <si>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</si>
  <si>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</si>
  <si>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</si>
  <si>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</si>
  <si>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</si>
  <si>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</si>
  <si>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</si>
  <si>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</si>
  <si>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</si>
  <si>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</si>
  <si>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</si>
  <si>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</si>
  <si>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</si>
  <si>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</si>
  <si>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</si>
  <si>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</si>
  <si>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</si>
  <si>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</si>
  <si>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</si>
  <si>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</si>
  <si>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</si>
  <si>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</si>
  <si>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</si>
  <si>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</si>
  <si>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</si>
  <si>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</si>
  <si>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</si>
  <si>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</si>
  <si>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</si>
  <si>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</si>
  <si>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</si>
  <si>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</si>
  <si>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</si>
  <si>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</si>
  <si>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</si>
  <si>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</si>
  <si>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</si>
  <si>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</si>
  <si>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</si>
  <si>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</si>
  <si>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</si>
  <si>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</si>
  <si>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</si>
  <si>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</si>
  <si>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</si>
  <si>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</si>
  <si>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</si>
  <si>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</si>
  <si>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</si>
  <si>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</si>
  <si>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</si>
  <si>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</si>
  <si>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</si>
  <si>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</si>
  <si>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</si>
  <si>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</si>
  <si>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</si>
  <si>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</si>
  <si>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</si>
  <si>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</si>
  <si>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</si>
  <si>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</si>
  <si>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</si>
  <si>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</si>
  <si>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</si>
  <si>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</si>
  <si>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</si>
  <si>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</si>
  <si>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</si>
  <si>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</si>
  <si>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</si>
  <si>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</si>
  <si>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</si>
  <si>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</si>
  <si>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</si>
  <si>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</si>
  <si>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</si>
  <si>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</si>
  <si>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</si>
  <si>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</si>
  <si>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</si>
  <si>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</si>
  <si>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</si>
  <si>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</si>
  <si>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</si>
  <si>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</si>
  <si>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</si>
  <si>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</si>
  <si>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</si>
  <si>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</si>
  <si>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</si>
  <si>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</si>
  <si>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</si>
  <si>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</si>
  <si>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</si>
  <si>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</si>
  <si>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</si>
  <si>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</si>
  <si>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</si>
  <si>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</si>
  <si>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</si>
  <si>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</si>
  <si>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</si>
  <si>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</si>
  <si>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</si>
  <si>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</si>
  <si>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</si>
  <si>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</si>
  <si>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</si>
  <si>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</si>
  <si>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</si>
  <si>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</si>
  <si>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</si>
  <si>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</si>
  <si>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</si>
  <si>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</si>
  <si>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</si>
  <si>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</si>
  <si>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</si>
  <si>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</si>
  <si>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</si>
  <si>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</si>
  <si>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</si>
  <si>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</si>
  <si>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</si>
  <si>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</si>
  <si>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</si>
  <si>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</si>
  <si>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</si>
  <si>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</si>
  <si>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</si>
  <si>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</si>
  <si>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</si>
  <si>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</si>
  <si>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</si>
  <si>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</si>
  <si>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</si>
  <si>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</si>
  <si>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</si>
  <si>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</si>
  <si>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</si>
  <si>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</si>
  <si>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</si>
  <si>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</si>
  <si>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</si>
  <si>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</si>
  <si>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</si>
  <si>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</si>
  <si>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</si>
  <si>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</si>
  <si>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</si>
  <si>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</si>
  <si>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</si>
  <si>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</si>
  <si>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</si>
  <si>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</si>
  <si>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</si>
  <si>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</si>
  <si>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</si>
  <si>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</si>
  <si>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</si>
  <si>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</si>
  <si>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</si>
  <si>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</si>
  <si>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</si>
  <si>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</si>
  <si>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</si>
  <si>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</si>
  <si>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</si>
  <si>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</si>
  <si>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</si>
  <si>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</si>
  <si>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</si>
  <si>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</si>
  <si>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</si>
  <si>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</si>
  <si>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</si>
  <si>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</si>
  <si>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</si>
  <si>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</si>
  <si>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</si>
  <si>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</si>
  <si>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</si>
  <si>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</si>
  <si>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</si>
  <si>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</si>
  <si>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</si>
  <si>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</si>
  <si>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</si>
  <si>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</si>
  <si>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</si>
  <si>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</si>
  <si>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新潟県</t>
  </si>
  <si>
    <t>15000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</si>
  <si>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</si>
  <si>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</si>
  <si>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</si>
  <si>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</si>
  <si>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</si>
  <si>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</si>
  <si>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</si>
  <si>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</si>
  <si>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</si>
  <si>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合計
(ごみ総排出量)*10^6/総人口/366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</si>
  <si>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</si>
  <si>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</si>
  <si>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15100</t>
  </si>
  <si>
    <t>新潟市</t>
  </si>
  <si>
    <t/>
  </si>
  <si>
    <t>有る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</si>
  <si>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</si>
  <si>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</si>
  <si>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</si>
  <si>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</si>
  <si>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</si>
  <si>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</si>
  <si>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</si>
  <si>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</si>
  <si>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</si>
  <si>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</si>
  <si>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</si>
  <si>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</si>
  <si>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</si>
  <si>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</si>
  <si>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</si>
  <si>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</si>
  <si>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</si>
  <si>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</si>
  <si>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</si>
  <si>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</si>
  <si>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</si>
  <si>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</si>
  <si>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無い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</si>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</sst>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-SMB3\wk_IT&#20107;&#26989;&#37096;\MOE&#19968;&#24259;&#35519;&#26619;\03_DSG&#20316;&#26989;&#29992;\00_&#36942;&#24180;&#24230;&#12398;&#20462;&#27491;&#20381;&#38972;\&#26032;&#28511;&#30476;\R1&#12304;&#29141;&#24066;&#20462;&#27491;&#12305;1&#26032;&#28511;&#30476;&#38598;&#35336;&#32080;&#26524;&#65288;&#12372;&#12415;&#20966;&#29702;&#29366;&#2784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み処理概要"/>
      <sheetName val="ごみ搬入量内訳"/>
      <sheetName val="施設区分別搬入量内訳"/>
      <sheetName val="ごみ処理量内訳"/>
      <sheetName val="資源化量内訳"/>
      <sheetName val="施設資源化量内訳"/>
      <sheetName val="災害廃棄物搬入量"/>
      <sheetName val="ごみ集計結果"/>
      <sheetName val="ごみフローシート"/>
    </sheetNames>
    <sheetDataSet>
      <sheetData sheetId="0"/>
      <sheetData sheetId="1"/>
      <sheetData sheetId="2"/>
      <sheetData sheetId="3"/>
      <sheetData sheetId="4">
        <row r="18">
          <cell r="Y18">
            <v>1540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316"/>
    <col min="45" max="16384" width="9" style="222"/>
  </cols>
  <sheetData>
    <row r="1" spans="1:44" ht="17.25" x14ac:dyDescent="0.1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 x14ac:dyDescent="0.15">
      <c r="A2" s="345" t="s">
        <v>665</v>
      </c>
      <c r="B2" s="345" t="s">
        <v>666</v>
      </c>
      <c r="C2" s="347" t="s">
        <v>667</v>
      </c>
      <c r="D2" s="330" t="s">
        <v>668</v>
      </c>
      <c r="E2" s="333"/>
      <c r="F2" s="209"/>
      <c r="G2" s="210" t="s">
        <v>669</v>
      </c>
      <c r="H2" s="330" t="s">
        <v>670</v>
      </c>
      <c r="I2" s="333"/>
      <c r="J2" s="333"/>
      <c r="K2" s="338"/>
      <c r="L2" s="342" t="s">
        <v>671</v>
      </c>
      <c r="M2" s="343"/>
      <c r="N2" s="344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5" t="s">
        <v>674</v>
      </c>
      <c r="AC2" s="330" t="s">
        <v>675</v>
      </c>
      <c r="AD2" s="333"/>
      <c r="AE2" s="333"/>
      <c r="AF2" s="333"/>
      <c r="AG2" s="333"/>
      <c r="AH2" s="333"/>
      <c r="AI2" s="333"/>
      <c r="AJ2" s="334"/>
      <c r="AK2" s="335" t="s">
        <v>676</v>
      </c>
      <c r="AL2" s="335" t="s">
        <v>677</v>
      </c>
      <c r="AM2" s="330" t="s">
        <v>678</v>
      </c>
      <c r="AN2" s="331"/>
      <c r="AO2" s="331"/>
      <c r="AP2" s="332"/>
      <c r="AQ2" s="317"/>
      <c r="AR2" s="317"/>
    </row>
    <row r="3" spans="1:44" s="228" customFormat="1" ht="22.5" customHeight="1" x14ac:dyDescent="0.15">
      <c r="A3" s="346"/>
      <c r="B3" s="346"/>
      <c r="C3" s="348"/>
      <c r="D3" s="214"/>
      <c r="E3" s="323" t="s">
        <v>679</v>
      </c>
      <c r="F3" s="328" t="s">
        <v>680</v>
      </c>
      <c r="G3" s="215"/>
      <c r="H3" s="323" t="s">
        <v>681</v>
      </c>
      <c r="I3" s="323" t="s">
        <v>682</v>
      </c>
      <c r="J3" s="328" t="s">
        <v>683</v>
      </c>
      <c r="K3" s="326" t="s">
        <v>684</v>
      </c>
      <c r="L3" s="325" t="s">
        <v>756</v>
      </c>
      <c r="M3" s="325" t="s">
        <v>757</v>
      </c>
      <c r="N3" s="325" t="s">
        <v>758</v>
      </c>
      <c r="O3" s="329"/>
      <c r="P3" s="323" t="s">
        <v>685</v>
      </c>
      <c r="Q3" s="323" t="s">
        <v>686</v>
      </c>
      <c r="R3" s="339" t="s">
        <v>687</v>
      </c>
      <c r="S3" s="340"/>
      <c r="T3" s="340"/>
      <c r="U3" s="340"/>
      <c r="V3" s="340"/>
      <c r="W3" s="340"/>
      <c r="X3" s="340"/>
      <c r="Y3" s="341"/>
      <c r="Z3" s="323" t="s">
        <v>688</v>
      </c>
      <c r="AA3" s="326" t="s">
        <v>684</v>
      </c>
      <c r="AB3" s="336"/>
      <c r="AC3" s="323" t="s">
        <v>689</v>
      </c>
      <c r="AD3" s="323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6" t="s">
        <v>684</v>
      </c>
      <c r="AK3" s="336"/>
      <c r="AL3" s="336"/>
      <c r="AM3" s="323" t="s">
        <v>686</v>
      </c>
      <c r="AN3" s="323" t="s">
        <v>696</v>
      </c>
      <c r="AO3" s="323" t="s">
        <v>697</v>
      </c>
      <c r="AP3" s="326" t="s">
        <v>684</v>
      </c>
      <c r="AQ3" s="317"/>
      <c r="AR3" s="317"/>
    </row>
    <row r="4" spans="1:44" s="228" customFormat="1" ht="25.5" customHeight="1" x14ac:dyDescent="0.15">
      <c r="A4" s="346"/>
      <c r="B4" s="346"/>
      <c r="C4" s="348"/>
      <c r="D4" s="214"/>
      <c r="E4" s="329"/>
      <c r="F4" s="324"/>
      <c r="G4" s="216"/>
      <c r="H4" s="329"/>
      <c r="I4" s="329"/>
      <c r="J4" s="329"/>
      <c r="K4" s="326"/>
      <c r="L4" s="326"/>
      <c r="M4" s="326"/>
      <c r="N4" s="326"/>
      <c r="O4" s="329"/>
      <c r="P4" s="327"/>
      <c r="Q4" s="327"/>
      <c r="R4" s="326" t="s">
        <v>684</v>
      </c>
      <c r="S4" s="323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3" t="s">
        <v>700</v>
      </c>
      <c r="Z4" s="337"/>
      <c r="AA4" s="326"/>
      <c r="AB4" s="336"/>
      <c r="AC4" s="327"/>
      <c r="AD4" s="327"/>
      <c r="AE4" s="327"/>
      <c r="AF4" s="324"/>
      <c r="AG4" s="324"/>
      <c r="AH4" s="327"/>
      <c r="AI4" s="327"/>
      <c r="AJ4" s="326"/>
      <c r="AK4" s="336"/>
      <c r="AL4" s="336"/>
      <c r="AM4" s="327"/>
      <c r="AN4" s="327"/>
      <c r="AO4" s="327"/>
      <c r="AP4" s="326"/>
      <c r="AQ4" s="317"/>
      <c r="AR4" s="317"/>
    </row>
    <row r="5" spans="1:44" s="229" customFormat="1" ht="60" customHeight="1" x14ac:dyDescent="0.15">
      <c r="A5" s="346"/>
      <c r="B5" s="346"/>
      <c r="C5" s="348"/>
      <c r="D5" s="217"/>
      <c r="E5" s="218"/>
      <c r="F5" s="218"/>
      <c r="G5" s="218"/>
      <c r="H5" s="218"/>
      <c r="I5" s="218"/>
      <c r="J5" s="218"/>
      <c r="K5" s="217"/>
      <c r="L5" s="326"/>
      <c r="M5" s="326"/>
      <c r="N5" s="326"/>
      <c r="O5" s="218"/>
      <c r="P5" s="218"/>
      <c r="Q5" s="218"/>
      <c r="R5" s="326"/>
      <c r="S5" s="324"/>
      <c r="T5" s="329"/>
      <c r="U5" s="329"/>
      <c r="V5" s="329"/>
      <c r="W5" s="329"/>
      <c r="X5" s="329"/>
      <c r="Y5" s="324"/>
      <c r="Z5" s="217"/>
      <c r="AA5" s="217"/>
      <c r="AB5" s="336"/>
      <c r="AC5" s="218"/>
      <c r="AD5" s="218"/>
      <c r="AE5" s="218"/>
      <c r="AF5" s="218"/>
      <c r="AG5" s="218"/>
      <c r="AH5" s="218"/>
      <c r="AI5" s="218"/>
      <c r="AJ5" s="217"/>
      <c r="AK5" s="336"/>
      <c r="AL5" s="336"/>
      <c r="AM5" s="218"/>
      <c r="AN5" s="218"/>
      <c r="AO5" s="218"/>
      <c r="AP5" s="217"/>
      <c r="AQ5" s="318"/>
      <c r="AR5" s="318"/>
    </row>
    <row r="6" spans="1:44" s="230" customFormat="1" ht="13.5" customHeight="1" x14ac:dyDescent="0.15">
      <c r="A6" s="346"/>
      <c r="B6" s="346"/>
      <c r="C6" s="348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319"/>
      <c r="AR6" s="319"/>
    </row>
    <row r="7" spans="1:44" s="299" customFormat="1" ht="13.5" customHeight="1" x14ac:dyDescent="0.15">
      <c r="A7" s="302" t="s">
        <v>745</v>
      </c>
      <c r="B7" s="315" t="s">
        <v>746</v>
      </c>
      <c r="C7" s="304" t="s">
        <v>684</v>
      </c>
      <c r="D7" s="306">
        <f t="shared" ref="D7:D37" si="0">+E7+F7</f>
        <v>2233964</v>
      </c>
      <c r="E7" s="306">
        <f>SUM(E$8:E$207)</f>
        <v>2233964</v>
      </c>
      <c r="F7" s="306">
        <f>SUM(F$8:F$207)</f>
        <v>0</v>
      </c>
      <c r="G7" s="306">
        <f>SUM(G$8:G$207)</f>
        <v>17692</v>
      </c>
      <c r="H7" s="306">
        <f>SUM(ごみ搬入量内訳!E7,+ごみ搬入量内訳!AD7)</f>
        <v>734682</v>
      </c>
      <c r="I7" s="306">
        <f>ごみ搬入量内訳!BC7</f>
        <v>81506</v>
      </c>
      <c r="J7" s="306">
        <f>資源化量内訳!BO7</f>
        <v>29376</v>
      </c>
      <c r="K7" s="306">
        <f t="shared" ref="K7:K37" si="1">SUM(H7:J7)</f>
        <v>845564</v>
      </c>
      <c r="L7" s="306">
        <f t="shared" ref="L7:L37" si="2">IF(D7&lt;&gt;0,K7/D7/366*1000000,"-")</f>
        <v>1034.1635554581292</v>
      </c>
      <c r="M7" s="306">
        <f>IF(D7&lt;&gt;0,(ごみ搬入量内訳!BR7+ごみ処理概要!J7)/ごみ処理概要!D7/366*1000000,"-")</f>
        <v>694.67537588822609</v>
      </c>
      <c r="N7" s="306">
        <f>IF(D7&lt;&gt;0,ごみ搬入量内訳!CM7/ごみ処理概要!D7/366*1000000,"-")</f>
        <v>339.48817956990331</v>
      </c>
      <c r="O7" s="306">
        <f>ごみ搬入量内訳!DH7</f>
        <v>0</v>
      </c>
      <c r="P7" s="306">
        <f>ごみ処理量内訳!E7</f>
        <v>612210</v>
      </c>
      <c r="Q7" s="306">
        <f>ごみ処理量内訳!N7</f>
        <v>9432</v>
      </c>
      <c r="R7" s="306">
        <f t="shared" ref="R7:R37" si="3">SUM(S7:Y7)</f>
        <v>120748</v>
      </c>
      <c r="S7" s="306">
        <f>ごみ処理量内訳!G7</f>
        <v>27315</v>
      </c>
      <c r="T7" s="306">
        <f>ごみ処理量内訳!L7</f>
        <v>70069</v>
      </c>
      <c r="U7" s="306">
        <f>ごみ処理量内訳!H7</f>
        <v>5502</v>
      </c>
      <c r="V7" s="306">
        <f>ごみ処理量内訳!I7</f>
        <v>0</v>
      </c>
      <c r="W7" s="306">
        <f>ごみ処理量内訳!J7</f>
        <v>17715</v>
      </c>
      <c r="X7" s="306">
        <f>ごみ処理量内訳!K7</f>
        <v>14</v>
      </c>
      <c r="Y7" s="306">
        <f>ごみ処理量内訳!M7</f>
        <v>133</v>
      </c>
      <c r="Z7" s="306">
        <f>資源化量内訳!Y7</f>
        <v>72454</v>
      </c>
      <c r="AA7" s="306">
        <f t="shared" ref="AA7:AA37" si="4">SUM(P7,Q7,R7,Z7)</f>
        <v>814844</v>
      </c>
      <c r="AB7" s="309">
        <f t="shared" ref="AB7:AB37" si="5">IF(AA7&lt;&gt;0,(Z7+P7+R7)/AA7*100,"-")</f>
        <v>98.842477823976125</v>
      </c>
      <c r="AC7" s="306">
        <f>施設資源化量内訳!Y7</f>
        <v>17134</v>
      </c>
      <c r="AD7" s="306">
        <f>施設資源化量内訳!AT7</f>
        <v>7459</v>
      </c>
      <c r="AE7" s="306">
        <f>施設資源化量内訳!BO7</f>
        <v>5458</v>
      </c>
      <c r="AF7" s="306">
        <f>施設資源化量内訳!CJ7</f>
        <v>0</v>
      </c>
      <c r="AG7" s="306">
        <f>施設資源化量内訳!DE7</f>
        <v>1726</v>
      </c>
      <c r="AH7" s="306">
        <f>施設資源化量内訳!DZ7</f>
        <v>14</v>
      </c>
      <c r="AI7" s="306">
        <f>施設資源化量内訳!EU7</f>
        <v>52511</v>
      </c>
      <c r="AJ7" s="306">
        <f t="shared" ref="AJ7:AJ37" si="6">SUM(AC7:AI7)</f>
        <v>84302</v>
      </c>
      <c r="AK7" s="309">
        <f t="shared" ref="AK7:AK37" si="7">IF((AA7+J7)&lt;&gt;0,(Z7+AJ7+J7)/(AA7+J7)*100,"-")</f>
        <v>22.047807443557367</v>
      </c>
      <c r="AL7" s="309">
        <f>IF((AA7+J7)&lt;&gt;0,(資源化量内訳!D7-資源化量内訳!R7-資源化量内訳!T7-資源化量内訳!V7-資源化量内訳!U7)/(AA7+J7)*100,"-")</f>
        <v>21.479590628035346</v>
      </c>
      <c r="AM7" s="306">
        <f>ごみ処理量内訳!AA7</f>
        <v>9432</v>
      </c>
      <c r="AN7" s="306">
        <f>ごみ処理量内訳!AB7</f>
        <v>51649</v>
      </c>
      <c r="AO7" s="306">
        <f>ごみ処理量内訳!AC7</f>
        <v>8605</v>
      </c>
      <c r="AP7" s="306">
        <f t="shared" ref="AP7:AP37" si="8">SUM(AM7:AO7)</f>
        <v>69686</v>
      </c>
      <c r="AQ7" s="320"/>
      <c r="AR7" s="320"/>
    </row>
    <row r="8" spans="1: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783535</v>
      </c>
      <c r="E8" s="292">
        <v>783535</v>
      </c>
      <c r="F8" s="292">
        <v>0</v>
      </c>
      <c r="G8" s="292">
        <v>5833</v>
      </c>
      <c r="H8" s="292">
        <f>SUM(ごみ搬入量内訳!E8,+ごみ搬入量内訳!AD8)</f>
        <v>248757</v>
      </c>
      <c r="I8" s="292">
        <f>ごみ搬入量内訳!BC8</f>
        <v>18149</v>
      </c>
      <c r="J8" s="292">
        <f>資源化量内訳!BO8</f>
        <v>24865</v>
      </c>
      <c r="K8" s="292">
        <f t="shared" si="1"/>
        <v>291771</v>
      </c>
      <c r="L8" s="295">
        <f t="shared" si="2"/>
        <v>1017.4255452406898</v>
      </c>
      <c r="M8" s="292">
        <f>IF(D8&lt;&gt;0,(ごみ搬入量内訳!BR8+ごみ処理概要!J8)/ごみ処理概要!D8/366*1000000,"-")</f>
        <v>732.93652582849177</v>
      </c>
      <c r="N8" s="292">
        <f>IF(D8&lt;&gt;0,ごみ搬入量内訳!CM8/ごみ処理概要!D8/366*1000000,"-")</f>
        <v>284.48901941219805</v>
      </c>
      <c r="O8" s="292">
        <f>ごみ搬入量内訳!DH8</f>
        <v>0</v>
      </c>
      <c r="P8" s="292">
        <f>ごみ処理量内訳!E8</f>
        <v>204947</v>
      </c>
      <c r="Q8" s="292">
        <f>ごみ処理量内訳!N8</f>
        <v>3131</v>
      </c>
      <c r="R8" s="292">
        <f t="shared" si="3"/>
        <v>33799</v>
      </c>
      <c r="S8" s="292">
        <f>ごみ処理量内訳!G8</f>
        <v>8832</v>
      </c>
      <c r="T8" s="292">
        <f>ごみ処理量内訳!L8</f>
        <v>24967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25029</v>
      </c>
      <c r="AA8" s="292">
        <f t="shared" si="4"/>
        <v>266906</v>
      </c>
      <c r="AB8" s="297">
        <f t="shared" si="5"/>
        <v>98.826927832270542</v>
      </c>
      <c r="AC8" s="292">
        <f>施設資源化量内訳!Y8</f>
        <v>5971</v>
      </c>
      <c r="AD8" s="292">
        <f>施設資源化量内訳!AT8</f>
        <v>1699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17364</v>
      </c>
      <c r="AJ8" s="292">
        <f t="shared" si="6"/>
        <v>25034</v>
      </c>
      <c r="AK8" s="297">
        <f t="shared" si="7"/>
        <v>25.680413749138882</v>
      </c>
      <c r="AL8" s="297">
        <f>IF((AA8+J8)&lt;&gt;0,(資源化量内訳!D8-資源化量内訳!R8-資源化量内訳!T8-資源化量内訳!V8-資源化量内訳!U8)/(AA8+J8)*100,"-")</f>
        <v>25.644769356790086</v>
      </c>
      <c r="AM8" s="292">
        <f>ごみ処理量内訳!AA8</f>
        <v>3131</v>
      </c>
      <c r="AN8" s="292">
        <f>ごみ処理量内訳!AB8</f>
        <v>15114</v>
      </c>
      <c r="AO8" s="292">
        <f>ごみ処理量内訳!AC8</f>
        <v>3542</v>
      </c>
      <c r="AP8" s="292">
        <f t="shared" si="8"/>
        <v>21787</v>
      </c>
      <c r="AQ8" s="321" t="s">
        <v>761</v>
      </c>
      <c r="AR8" s="322"/>
    </row>
    <row r="9" spans="1: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269338</v>
      </c>
      <c r="E9" s="292">
        <v>269338</v>
      </c>
      <c r="F9" s="292">
        <v>0</v>
      </c>
      <c r="G9" s="292">
        <v>2482</v>
      </c>
      <c r="H9" s="292">
        <f>SUM(ごみ搬入量内訳!E9,+ごみ搬入量内訳!AD9)</f>
        <v>83116</v>
      </c>
      <c r="I9" s="292">
        <f>ごみ搬入量内訳!BC9</f>
        <v>1973</v>
      </c>
      <c r="J9" s="292">
        <f>資源化量内訳!BO9</f>
        <v>2328</v>
      </c>
      <c r="K9" s="292">
        <f t="shared" si="1"/>
        <v>87417</v>
      </c>
      <c r="L9" s="295">
        <f t="shared" si="2"/>
        <v>886.78263852513192</v>
      </c>
      <c r="M9" s="292">
        <f>IF(D9&lt;&gt;0,(ごみ搬入量内訳!BR9+ごみ処理概要!J9)/ごみ処理概要!D9/366*1000000,"-")</f>
        <v>584.15843874154587</v>
      </c>
      <c r="N9" s="292">
        <f>IF(D9&lt;&gt;0,ごみ搬入量内訳!CM9/ごみ処理概要!D9/366*1000000,"-")</f>
        <v>302.62419978358599</v>
      </c>
      <c r="O9" s="292">
        <f>ごみ搬入量内訳!DH9</f>
        <v>0</v>
      </c>
      <c r="P9" s="292">
        <f>ごみ処理量内訳!E9</f>
        <v>52056</v>
      </c>
      <c r="Q9" s="292">
        <f>ごみ処理量内訳!N9</f>
        <v>0</v>
      </c>
      <c r="R9" s="292">
        <f t="shared" si="3"/>
        <v>26458</v>
      </c>
      <c r="S9" s="292">
        <f>ごみ処理量内訳!G9</f>
        <v>5544</v>
      </c>
      <c r="T9" s="292">
        <f>ごみ処理量内訳!L9</f>
        <v>7375</v>
      </c>
      <c r="U9" s="292">
        <f>ごみ処理量内訳!H9</f>
        <v>3949</v>
      </c>
      <c r="V9" s="292">
        <f>ごみ処理量内訳!I9</f>
        <v>0</v>
      </c>
      <c r="W9" s="292">
        <f>ごみ処理量内訳!J9</f>
        <v>9590</v>
      </c>
      <c r="X9" s="292">
        <f>ごみ処理量内訳!K9</f>
        <v>0</v>
      </c>
      <c r="Y9" s="292">
        <f>ごみ処理量内訳!M9</f>
        <v>0</v>
      </c>
      <c r="Z9" s="292">
        <f>資源化量内訳!Y9</f>
        <v>6611</v>
      </c>
      <c r="AA9" s="292">
        <f t="shared" si="4"/>
        <v>85125</v>
      </c>
      <c r="AB9" s="297">
        <f t="shared" si="5"/>
        <v>100</v>
      </c>
      <c r="AC9" s="292">
        <f>施設資源化量内訳!Y9</f>
        <v>46</v>
      </c>
      <c r="AD9" s="292">
        <f>施設資源化量内訳!AT9</f>
        <v>692</v>
      </c>
      <c r="AE9" s="292">
        <f>施設資源化量内訳!BO9</f>
        <v>3949</v>
      </c>
      <c r="AF9" s="292">
        <f>施設資源化量内訳!CJ9</f>
        <v>0</v>
      </c>
      <c r="AG9" s="292">
        <f>施設資源化量内訳!DE9</f>
        <v>1030</v>
      </c>
      <c r="AH9" s="292">
        <f>施設資源化量内訳!DZ9</f>
        <v>0</v>
      </c>
      <c r="AI9" s="292">
        <f>施設資源化量内訳!EU9</f>
        <v>6310</v>
      </c>
      <c r="AJ9" s="292">
        <f t="shared" si="6"/>
        <v>12027</v>
      </c>
      <c r="AK9" s="297">
        <f t="shared" si="7"/>
        <v>23.974020330920609</v>
      </c>
      <c r="AL9" s="297">
        <f>IF((AA9+J9)&lt;&gt;0,(資源化量内訳!D9-資源化量内訳!R9-資源化量内訳!T9-資源化量内訳!V9-資源化量内訳!U9)/(AA9+J9)*100,"-")</f>
        <v>23.974020330920609</v>
      </c>
      <c r="AM9" s="292">
        <f>ごみ処理量内訳!AA9</f>
        <v>0</v>
      </c>
      <c r="AN9" s="292">
        <f>ごみ処理量内訳!AB9</f>
        <v>6786</v>
      </c>
      <c r="AO9" s="292">
        <f>ごみ処理量内訳!AC9</f>
        <v>765</v>
      </c>
      <c r="AP9" s="292">
        <f t="shared" si="8"/>
        <v>7551</v>
      </c>
      <c r="AQ9" s="321" t="s">
        <v>761</v>
      </c>
      <c r="AR9" s="322"/>
    </row>
    <row r="10" spans="1:44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97350</v>
      </c>
      <c r="E10" s="292">
        <v>97350</v>
      </c>
      <c r="F10" s="292">
        <v>0</v>
      </c>
      <c r="G10" s="292">
        <v>655</v>
      </c>
      <c r="H10" s="292">
        <f>SUM(ごみ搬入量内訳!E10,+ごみ搬入量内訳!AD10)</f>
        <v>33811</v>
      </c>
      <c r="I10" s="292">
        <f>ごみ搬入量内訳!BC10</f>
        <v>6070</v>
      </c>
      <c r="J10" s="292">
        <f>資源化量内訳!BO10</f>
        <v>422</v>
      </c>
      <c r="K10" s="292">
        <f t="shared" si="1"/>
        <v>40303</v>
      </c>
      <c r="L10" s="295">
        <f t="shared" si="2"/>
        <v>1131.1503475993611</v>
      </c>
      <c r="M10" s="292">
        <f>IF(D10&lt;&gt;0,(ごみ搬入量内訳!BR10+ごみ処理概要!J10)/ごみ処理概要!D10/366*1000000,"-")</f>
        <v>663.84882444899119</v>
      </c>
      <c r="N10" s="292">
        <f>IF(D10&lt;&gt;0,ごみ搬入量内訳!CM10/ごみ処理概要!D10/366*1000000,"-")</f>
        <v>467.30152315037009</v>
      </c>
      <c r="O10" s="292">
        <f>ごみ搬入量内訳!DH10</f>
        <v>0</v>
      </c>
      <c r="P10" s="292">
        <f>ごみ処理量内訳!E10</f>
        <v>35100</v>
      </c>
      <c r="Q10" s="292">
        <f>ごみ処理量内訳!N10</f>
        <v>65</v>
      </c>
      <c r="R10" s="292">
        <f t="shared" si="3"/>
        <v>861</v>
      </c>
      <c r="S10" s="292">
        <f>ごみ処理量内訳!G10</f>
        <v>0</v>
      </c>
      <c r="T10" s="292">
        <f>ごみ処理量内訳!L10</f>
        <v>860</v>
      </c>
      <c r="U10" s="292">
        <f>ごみ処理量内訳!H10</f>
        <v>1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3855</v>
      </c>
      <c r="AA10" s="292">
        <f t="shared" si="4"/>
        <v>39881</v>
      </c>
      <c r="AB10" s="297">
        <f t="shared" si="5"/>
        <v>99.837015119981942</v>
      </c>
      <c r="AC10" s="292">
        <f>施設資源化量内訳!Y10</f>
        <v>1100</v>
      </c>
      <c r="AD10" s="292">
        <f>施設資源化量内訳!AT10</f>
        <v>0</v>
      </c>
      <c r="AE10" s="292">
        <f>施設資源化量内訳!BO10</f>
        <v>1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332</v>
      </c>
      <c r="AJ10" s="292">
        <f t="shared" si="6"/>
        <v>1433</v>
      </c>
      <c r="AK10" s="297">
        <f t="shared" si="7"/>
        <v>14.167679825323177</v>
      </c>
      <c r="AL10" s="297">
        <f>IF((AA10+J10)&lt;&gt;0,(資源化量内訳!D10-資源化量内訳!R10-資源化量内訳!T10-資源化量内訳!V10-資源化量内訳!U10)/(AA10+J10)*100,"-")</f>
        <v>14.167679825323177</v>
      </c>
      <c r="AM10" s="292">
        <f>ごみ処理量内訳!AA10</f>
        <v>65</v>
      </c>
      <c r="AN10" s="292">
        <f>ごみ処理量内訳!AB10</f>
        <v>2262</v>
      </c>
      <c r="AO10" s="292">
        <f>ごみ処理量内訳!AC10</f>
        <v>0</v>
      </c>
      <c r="AP10" s="292">
        <f t="shared" si="8"/>
        <v>2327</v>
      </c>
      <c r="AQ10" s="321" t="s">
        <v>761</v>
      </c>
      <c r="AR10" s="322"/>
    </row>
    <row r="11" spans="1:44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83093</v>
      </c>
      <c r="E11" s="292">
        <v>83093</v>
      </c>
      <c r="F11" s="292">
        <v>0</v>
      </c>
      <c r="G11" s="292">
        <v>913</v>
      </c>
      <c r="H11" s="292">
        <f>SUM(ごみ搬入量内訳!E11,+ごみ搬入量内訳!AD11)</f>
        <v>25891</v>
      </c>
      <c r="I11" s="292">
        <f>ごみ搬入量内訳!BC11</f>
        <v>1968</v>
      </c>
      <c r="J11" s="292">
        <f>資源化量内訳!BO11</f>
        <v>0</v>
      </c>
      <c r="K11" s="292">
        <f t="shared" si="1"/>
        <v>27859</v>
      </c>
      <c r="L11" s="295">
        <f t="shared" si="2"/>
        <v>916.05172925273871</v>
      </c>
      <c r="M11" s="292">
        <f>IF(D11&lt;&gt;0,(ごみ搬入量内訳!BR11+ごみ処理概要!J11)/ごみ処理概要!D11/366*1000000,"-")</f>
        <v>607.22665149898864</v>
      </c>
      <c r="N11" s="292">
        <f>IF(D11&lt;&gt;0,ごみ搬入量内訳!CM11/ごみ処理概要!D11/366*1000000,"-")</f>
        <v>308.82507775375007</v>
      </c>
      <c r="O11" s="292">
        <f>ごみ搬入量内訳!DH11</f>
        <v>0</v>
      </c>
      <c r="P11" s="292">
        <f>ごみ処理量内訳!E11</f>
        <v>21494</v>
      </c>
      <c r="Q11" s="292">
        <f>ごみ処理量内訳!N11</f>
        <v>0</v>
      </c>
      <c r="R11" s="292">
        <f t="shared" si="3"/>
        <v>2739</v>
      </c>
      <c r="S11" s="292">
        <f>ごみ処理量内訳!G11</f>
        <v>1444</v>
      </c>
      <c r="T11" s="292">
        <f>ごみ処理量内訳!L11</f>
        <v>1295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3639</v>
      </c>
      <c r="AA11" s="292">
        <f t="shared" si="4"/>
        <v>27872</v>
      </c>
      <c r="AB11" s="297">
        <f t="shared" si="5"/>
        <v>100</v>
      </c>
      <c r="AC11" s="292">
        <f>施設資源化量内訳!Y11</f>
        <v>0</v>
      </c>
      <c r="AD11" s="292">
        <f>施設資源化量内訳!AT11</f>
        <v>286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1295</v>
      </c>
      <c r="AJ11" s="292">
        <f t="shared" si="6"/>
        <v>1581</v>
      </c>
      <c r="AK11" s="297">
        <f t="shared" si="7"/>
        <v>18.728473019517796</v>
      </c>
      <c r="AL11" s="297">
        <f>IF((AA11+J11)&lt;&gt;0,(資源化量内訳!D11-資源化量内訳!R11-資源化量内訳!T11-資源化量内訳!V11-資源化量内訳!U11)/(AA11+J11)*100,"-")</f>
        <v>18.728473019517796</v>
      </c>
      <c r="AM11" s="292">
        <f>ごみ処理量内訳!AA11</f>
        <v>0</v>
      </c>
      <c r="AN11" s="292">
        <f>ごみ処理量内訳!AB11</f>
        <v>2290</v>
      </c>
      <c r="AO11" s="292">
        <f>ごみ処理量内訳!AC11</f>
        <v>443</v>
      </c>
      <c r="AP11" s="292">
        <f t="shared" si="8"/>
        <v>2733</v>
      </c>
      <c r="AQ11" s="321" t="s">
        <v>761</v>
      </c>
      <c r="AR11" s="322"/>
    </row>
    <row r="12" spans="1:44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97196</v>
      </c>
      <c r="E12" s="292">
        <v>97196</v>
      </c>
      <c r="F12" s="292">
        <v>0</v>
      </c>
      <c r="G12" s="292">
        <v>609</v>
      </c>
      <c r="H12" s="292">
        <f>SUM(ごみ搬入量内訳!E12,+ごみ搬入量内訳!AD12)</f>
        <v>46477</v>
      </c>
      <c r="I12" s="292">
        <f>ごみ搬入量内訳!BC12</f>
        <v>1726</v>
      </c>
      <c r="J12" s="292">
        <f>資源化量内訳!BO12</f>
        <v>0</v>
      </c>
      <c r="K12" s="292">
        <f t="shared" si="1"/>
        <v>48203</v>
      </c>
      <c r="L12" s="295">
        <f t="shared" si="2"/>
        <v>1355.016521177309</v>
      </c>
      <c r="M12" s="292">
        <f>IF(D12&lt;&gt;0,(ごみ搬入量内訳!BR12+ごみ処理概要!J12)/ごみ処理概要!D12/366*1000000,"-")</f>
        <v>592.26278623083056</v>
      </c>
      <c r="N12" s="292">
        <f>IF(D12&lt;&gt;0,ごみ搬入量内訳!CM12/ごみ処理概要!D12/366*1000000,"-")</f>
        <v>762.75373494647852</v>
      </c>
      <c r="O12" s="292">
        <f>ごみ搬入量内訳!DH12</f>
        <v>0</v>
      </c>
      <c r="P12" s="292">
        <f>ごみ処理量内訳!E12</f>
        <v>34303</v>
      </c>
      <c r="Q12" s="292">
        <f>ごみ処理量内訳!N12</f>
        <v>0</v>
      </c>
      <c r="R12" s="292">
        <f t="shared" si="3"/>
        <v>1306</v>
      </c>
      <c r="S12" s="292">
        <f>ごみ処理量内訳!G12</f>
        <v>1306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12594</v>
      </c>
      <c r="AA12" s="292">
        <f t="shared" si="4"/>
        <v>48203</v>
      </c>
      <c r="AB12" s="297">
        <f t="shared" si="5"/>
        <v>100</v>
      </c>
      <c r="AC12" s="292">
        <f>施設資源化量内訳!Y12</f>
        <v>0</v>
      </c>
      <c r="AD12" s="292">
        <f>施設資源化量内訳!AT12</f>
        <v>455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 t="shared" si="6"/>
        <v>455</v>
      </c>
      <c r="AK12" s="297">
        <f t="shared" si="7"/>
        <v>27.070929195278303</v>
      </c>
      <c r="AL12" s="297">
        <f>IF((AA12+J12)&lt;&gt;0,(資源化量内訳!D12-資源化量内訳!R12-資源化量内訳!T12-資源化量内訳!V12-資源化量内訳!U12)/(AA12+J12)*100,"-")</f>
        <v>27.070929195278303</v>
      </c>
      <c r="AM12" s="292">
        <f>ごみ処理量内訳!AA12</f>
        <v>0</v>
      </c>
      <c r="AN12" s="292">
        <f>ごみ処理量内訳!AB12</f>
        <v>4345</v>
      </c>
      <c r="AO12" s="292">
        <f>ごみ処理量内訳!AC12</f>
        <v>700</v>
      </c>
      <c r="AP12" s="292">
        <f t="shared" si="8"/>
        <v>5045</v>
      </c>
      <c r="AQ12" s="321" t="s">
        <v>761</v>
      </c>
      <c r="AR12" s="322"/>
    </row>
    <row r="13" spans="1:44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0"/>
        <v>34883</v>
      </c>
      <c r="E13" s="292">
        <v>34883</v>
      </c>
      <c r="F13" s="292">
        <v>0</v>
      </c>
      <c r="G13" s="292">
        <v>213</v>
      </c>
      <c r="H13" s="292">
        <f>SUM(ごみ搬入量内訳!E13,+ごみ搬入量内訳!AD13)</f>
        <v>11922</v>
      </c>
      <c r="I13" s="292">
        <f>ごみ搬入量内訳!BC13</f>
        <v>1653</v>
      </c>
      <c r="J13" s="292">
        <f>資源化量内訳!BO13</f>
        <v>517</v>
      </c>
      <c r="K13" s="292">
        <f t="shared" si="1"/>
        <v>14092</v>
      </c>
      <c r="L13" s="295">
        <f t="shared" si="2"/>
        <v>1103.7678020937751</v>
      </c>
      <c r="M13" s="292">
        <f>IF(D13&lt;&gt;0,(ごみ搬入量内訳!BR13+ごみ処理概要!J13)/ごみ処理概要!D13/366*1000000,"-")</f>
        <v>653.9424765598161</v>
      </c>
      <c r="N13" s="292">
        <f>IF(D13&lt;&gt;0,ごみ搬入量内訳!CM13/ごみ処理概要!D13/366*1000000,"-")</f>
        <v>449.82532553395902</v>
      </c>
      <c r="O13" s="292">
        <f>ごみ搬入量内訳!DH13</f>
        <v>0</v>
      </c>
      <c r="P13" s="292">
        <f>ごみ処理量内訳!E13</f>
        <v>11050</v>
      </c>
      <c r="Q13" s="292">
        <f>ごみ処理量内訳!N13</f>
        <v>55</v>
      </c>
      <c r="R13" s="292">
        <f t="shared" si="3"/>
        <v>1986</v>
      </c>
      <c r="S13" s="292">
        <f>ごみ処理量内訳!G13</f>
        <v>0</v>
      </c>
      <c r="T13" s="292">
        <f>ごみ処理量内訳!L13</f>
        <v>1986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484</v>
      </c>
      <c r="AA13" s="292">
        <f t="shared" si="4"/>
        <v>13575</v>
      </c>
      <c r="AB13" s="297">
        <f t="shared" si="5"/>
        <v>99.594843462246772</v>
      </c>
      <c r="AC13" s="292">
        <f>施設資源化量内訳!Y13</f>
        <v>254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1306</v>
      </c>
      <c r="AJ13" s="292">
        <f t="shared" si="6"/>
        <v>1560</v>
      </c>
      <c r="AK13" s="297">
        <f t="shared" si="7"/>
        <v>18.173431734317344</v>
      </c>
      <c r="AL13" s="297">
        <f>IF((AA13+J13)&lt;&gt;0,(資源化量内訳!D13-資源化量内訳!R13-資源化量内訳!T13-資源化量内訳!V13-資源化量内訳!U13)/(AA13+J13)*100,"-")</f>
        <v>18.173431734317344</v>
      </c>
      <c r="AM13" s="292">
        <f>ごみ処理量内訳!AA13</f>
        <v>55</v>
      </c>
      <c r="AN13" s="292">
        <f>ごみ処理量内訳!AB13</f>
        <v>830</v>
      </c>
      <c r="AO13" s="292">
        <f>ごみ処理量内訳!AC13</f>
        <v>497</v>
      </c>
      <c r="AP13" s="292">
        <f t="shared" si="8"/>
        <v>1382</v>
      </c>
      <c r="AQ13" s="321" t="s">
        <v>761</v>
      </c>
      <c r="AR13" s="322"/>
    </row>
    <row r="14" spans="1:44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0"/>
        <v>26829</v>
      </c>
      <c r="E14" s="292">
        <v>26829</v>
      </c>
      <c r="F14" s="292">
        <v>0</v>
      </c>
      <c r="G14" s="292">
        <v>102</v>
      </c>
      <c r="H14" s="292">
        <f>SUM(ごみ搬入量内訳!E14,+ごみ搬入量内訳!AD14)</f>
        <v>9173</v>
      </c>
      <c r="I14" s="292">
        <f>ごみ搬入量内訳!BC14</f>
        <v>1346</v>
      </c>
      <c r="J14" s="292">
        <f>資源化量内訳!BO14</f>
        <v>544</v>
      </c>
      <c r="K14" s="292">
        <f t="shared" si="1"/>
        <v>11063</v>
      </c>
      <c r="L14" s="295">
        <f t="shared" si="2"/>
        <v>1126.6456430088394</v>
      </c>
      <c r="M14" s="292">
        <f>IF(D14&lt;&gt;0,(ごみ搬入量内訳!BR14+ごみ処理概要!J14)/ごみ処理概要!D14/366*1000000,"-")</f>
        <v>1072.8746134952655</v>
      </c>
      <c r="N14" s="292">
        <f>IF(D14&lt;&gt;0,ごみ搬入量内訳!CM14/ごみ処理概要!D14/366*1000000,"-")</f>
        <v>53.771029513573829</v>
      </c>
      <c r="O14" s="292">
        <f>ごみ搬入量内訳!DH14</f>
        <v>0</v>
      </c>
      <c r="P14" s="292">
        <f>ごみ処理量内訳!E14</f>
        <v>8666</v>
      </c>
      <c r="Q14" s="292">
        <f>ごみ処理量内訳!N14</f>
        <v>395</v>
      </c>
      <c r="R14" s="292">
        <f t="shared" si="3"/>
        <v>1458</v>
      </c>
      <c r="S14" s="292">
        <f>ごみ処理量内訳!G14</f>
        <v>275</v>
      </c>
      <c r="T14" s="292">
        <f>ごみ処理量内訳!L14</f>
        <v>1183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 t="shared" si="4"/>
        <v>10519</v>
      </c>
      <c r="AB14" s="297">
        <f t="shared" si="5"/>
        <v>96.244890198688097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1086</v>
      </c>
      <c r="AJ14" s="292">
        <f t="shared" si="6"/>
        <v>1086</v>
      </c>
      <c r="AK14" s="297">
        <f t="shared" si="7"/>
        <v>14.733797342492993</v>
      </c>
      <c r="AL14" s="297">
        <f>IF((AA14+J14)&lt;&gt;0,(資源化量内訳!D14-資源化量内訳!R14-資源化量内訳!T14-資源化量内訳!V14-資源化量内訳!U14)/(AA14+J14)*100,"-")</f>
        <v>14.733797342492993</v>
      </c>
      <c r="AM14" s="292">
        <f>ごみ処理量内訳!AA14</f>
        <v>395</v>
      </c>
      <c r="AN14" s="292">
        <f>ごみ処理量内訳!AB14</f>
        <v>992</v>
      </c>
      <c r="AO14" s="292">
        <f>ごみ処理量内訳!AC14</f>
        <v>21</v>
      </c>
      <c r="AP14" s="292">
        <f t="shared" si="8"/>
        <v>1408</v>
      </c>
      <c r="AQ14" s="321" t="s">
        <v>761</v>
      </c>
      <c r="AR14" s="322"/>
    </row>
    <row r="15" spans="1:44" s="224" customFormat="1" ht="13.5" customHeight="1" x14ac:dyDescent="0.15">
      <c r="A15" s="290" t="s">
        <v>745</v>
      </c>
      <c r="B15" s="291" t="s">
        <v>775</v>
      </c>
      <c r="C15" s="290" t="s">
        <v>776</v>
      </c>
      <c r="D15" s="292">
        <f t="shared" si="0"/>
        <v>52265</v>
      </c>
      <c r="E15" s="292">
        <v>52265</v>
      </c>
      <c r="F15" s="292">
        <v>0</v>
      </c>
      <c r="G15" s="292">
        <v>327</v>
      </c>
      <c r="H15" s="292">
        <f>SUM(ごみ搬入量内訳!E15,+ごみ搬入量内訳!AD15)</f>
        <v>15869</v>
      </c>
      <c r="I15" s="292">
        <f>ごみ搬入量内訳!BC15</f>
        <v>1953</v>
      </c>
      <c r="J15" s="292">
        <f>資源化量内訳!BO15</f>
        <v>0</v>
      </c>
      <c r="K15" s="292">
        <f t="shared" si="1"/>
        <v>17822</v>
      </c>
      <c r="L15" s="295">
        <f t="shared" si="2"/>
        <v>931.67490808453556</v>
      </c>
      <c r="M15" s="292">
        <f>IF(D15&lt;&gt;0,(ごみ搬入量内訳!BR15+ごみ処理概要!J15)/ごみ処理概要!D15/366*1000000,"-")</f>
        <v>608.18684101983433</v>
      </c>
      <c r="N15" s="292">
        <f>IF(D15&lt;&gt;0,ごみ搬入量内訳!CM15/ごみ処理概要!D15/366*1000000,"-")</f>
        <v>323.48806706470128</v>
      </c>
      <c r="O15" s="292">
        <f>ごみ搬入量内訳!DH15</f>
        <v>0</v>
      </c>
      <c r="P15" s="292">
        <f>ごみ処理量内訳!E15</f>
        <v>13562</v>
      </c>
      <c r="Q15" s="292">
        <f>ごみ処理量内訳!N15</f>
        <v>888</v>
      </c>
      <c r="R15" s="292">
        <f t="shared" si="3"/>
        <v>434</v>
      </c>
      <c r="S15" s="292">
        <f>ごみ処理量内訳!G15</f>
        <v>0</v>
      </c>
      <c r="T15" s="292">
        <f>ごみ処理量内訳!L15</f>
        <v>0</v>
      </c>
      <c r="U15" s="292">
        <f>ごみ処理量内訳!H15</f>
        <v>420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14</v>
      </c>
      <c r="Y15" s="292">
        <f>ごみ処理量内訳!M15</f>
        <v>0</v>
      </c>
      <c r="Z15" s="292">
        <f>資源化量内訳!Y15</f>
        <v>2937</v>
      </c>
      <c r="AA15" s="292">
        <f t="shared" si="4"/>
        <v>17821</v>
      </c>
      <c r="AB15" s="297">
        <f t="shared" si="5"/>
        <v>95.017114640031423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420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14</v>
      </c>
      <c r="AI15" s="292">
        <f>施設資源化量内訳!EU15</f>
        <v>0</v>
      </c>
      <c r="AJ15" s="292">
        <f t="shared" si="6"/>
        <v>434</v>
      </c>
      <c r="AK15" s="297">
        <f t="shared" si="7"/>
        <v>18.915885752763593</v>
      </c>
      <c r="AL15" s="297">
        <f>IF((AA15+J15)&lt;&gt;0,(資源化量内訳!D15-資源化量内訳!R15-資源化量内訳!T15-資源化量内訳!V15-資源化量内訳!U15)/(AA15+J15)*100,"-")</f>
        <v>18.915885752763593</v>
      </c>
      <c r="AM15" s="292">
        <f>ごみ処理量内訳!AA15</f>
        <v>888</v>
      </c>
      <c r="AN15" s="292">
        <f>ごみ処理量内訳!AB15</f>
        <v>1518</v>
      </c>
      <c r="AO15" s="292">
        <f>ごみ処理量内訳!AC15</f>
        <v>0</v>
      </c>
      <c r="AP15" s="292">
        <f t="shared" si="8"/>
        <v>2406</v>
      </c>
      <c r="AQ15" s="321" t="s">
        <v>761</v>
      </c>
      <c r="AR15" s="322"/>
    </row>
    <row r="16" spans="1:44" s="224" customFormat="1" ht="13.5" customHeight="1" x14ac:dyDescent="0.15">
      <c r="A16" s="290" t="s">
        <v>745</v>
      </c>
      <c r="B16" s="291" t="s">
        <v>777</v>
      </c>
      <c r="C16" s="290" t="s">
        <v>778</v>
      </c>
      <c r="D16" s="292">
        <f t="shared" si="0"/>
        <v>40232</v>
      </c>
      <c r="E16" s="292">
        <v>40232</v>
      </c>
      <c r="F16" s="292">
        <v>0</v>
      </c>
      <c r="G16" s="292">
        <v>294</v>
      </c>
      <c r="H16" s="292">
        <f>SUM(ごみ搬入量内訳!E16,+ごみ搬入量内訳!AD16)</f>
        <v>11589</v>
      </c>
      <c r="I16" s="292">
        <f>ごみ搬入量内訳!BC16</f>
        <v>1168</v>
      </c>
      <c r="J16" s="292">
        <f>資源化量内訳!BO16</f>
        <v>0</v>
      </c>
      <c r="K16" s="292">
        <f t="shared" si="1"/>
        <v>12757</v>
      </c>
      <c r="L16" s="295">
        <f t="shared" si="2"/>
        <v>866.35492286812996</v>
      </c>
      <c r="M16" s="292">
        <f>IF(D16&lt;&gt;0,(ごみ搬入量内訳!BR16+ごみ処理概要!J16)/ごみ処理概要!D16/366*1000000,"-")</f>
        <v>565.84378908342546</v>
      </c>
      <c r="N16" s="292">
        <f>IF(D16&lt;&gt;0,ごみ搬入量内訳!CM16/ごみ処理概要!D16/366*1000000,"-")</f>
        <v>300.51113378470444</v>
      </c>
      <c r="O16" s="292">
        <f>ごみ搬入量内訳!DH16</f>
        <v>0</v>
      </c>
      <c r="P16" s="292">
        <f>ごみ処理量内訳!E16</f>
        <v>10215</v>
      </c>
      <c r="Q16" s="292">
        <f>ごみ処理量内訳!N16</f>
        <v>0</v>
      </c>
      <c r="R16" s="292">
        <f t="shared" si="3"/>
        <v>1193</v>
      </c>
      <c r="S16" s="292">
        <f>ごみ処理量内訳!G16</f>
        <v>556</v>
      </c>
      <c r="T16" s="292">
        <f>ごみ処理量内訳!L16</f>
        <v>637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1349</v>
      </c>
      <c r="AA16" s="292">
        <f t="shared" si="4"/>
        <v>12757</v>
      </c>
      <c r="AB16" s="297">
        <f t="shared" si="5"/>
        <v>100</v>
      </c>
      <c r="AC16" s="292">
        <f>施設資源化量内訳!Y16</f>
        <v>0</v>
      </c>
      <c r="AD16" s="292">
        <f>施設資源化量内訳!AT16</f>
        <v>155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456</v>
      </c>
      <c r="AJ16" s="292">
        <f t="shared" si="6"/>
        <v>611</v>
      </c>
      <c r="AK16" s="297">
        <f t="shared" si="7"/>
        <v>15.364113819863604</v>
      </c>
      <c r="AL16" s="297">
        <f>IF((AA16+J16)&lt;&gt;0,(資源化量内訳!D16-資源化量内訳!R16-資源化量内訳!T16-資源化量内訳!V16-資源化量内訳!U16)/(AA16+J16)*100,"-")</f>
        <v>14.940816806459198</v>
      </c>
      <c r="AM16" s="292">
        <f>ごみ処理量内訳!AA16</f>
        <v>0</v>
      </c>
      <c r="AN16" s="292">
        <f>ごみ処理量内訳!AB16</f>
        <v>802</v>
      </c>
      <c r="AO16" s="292">
        <f>ごみ処理量内訳!AC16</f>
        <v>171</v>
      </c>
      <c r="AP16" s="292">
        <f t="shared" si="8"/>
        <v>973</v>
      </c>
      <c r="AQ16" s="321" t="s">
        <v>761</v>
      </c>
      <c r="AR16" s="322"/>
    </row>
    <row r="17" spans="1:44" s="224" customFormat="1" ht="13.5" customHeight="1" x14ac:dyDescent="0.15">
      <c r="A17" s="290" t="s">
        <v>745</v>
      </c>
      <c r="B17" s="291" t="s">
        <v>779</v>
      </c>
      <c r="C17" s="290" t="s">
        <v>780</v>
      </c>
      <c r="D17" s="292">
        <f t="shared" si="0"/>
        <v>59473</v>
      </c>
      <c r="E17" s="292">
        <v>59473</v>
      </c>
      <c r="F17" s="292">
        <v>0</v>
      </c>
      <c r="G17" s="292">
        <v>316</v>
      </c>
      <c r="H17" s="292">
        <f>SUM(ごみ搬入量内訳!E17,+ごみ搬入量内訳!AD17)</f>
        <v>20869</v>
      </c>
      <c r="I17" s="292">
        <f>ごみ搬入量内訳!BC17</f>
        <v>3007</v>
      </c>
      <c r="J17" s="292">
        <f>資源化量内訳!BO17</f>
        <v>241</v>
      </c>
      <c r="K17" s="292">
        <f t="shared" si="1"/>
        <v>24117</v>
      </c>
      <c r="L17" s="295">
        <f t="shared" si="2"/>
        <v>1107.9555869545982</v>
      </c>
      <c r="M17" s="292">
        <f>IF(D17&lt;&gt;0,(ごみ搬入量内訳!BR17+ごみ処理概要!J17)/ごみ処理概要!D17/366*1000000,"-")</f>
        <v>770.47407010886786</v>
      </c>
      <c r="N17" s="292">
        <f>IF(D17&lt;&gt;0,ごみ搬入量内訳!CM17/ごみ処理概要!D17/366*1000000,"-")</f>
        <v>337.48151684573031</v>
      </c>
      <c r="O17" s="292">
        <f>ごみ搬入量内訳!DH17</f>
        <v>0</v>
      </c>
      <c r="P17" s="292">
        <f>ごみ処理量内訳!E17</f>
        <v>20904</v>
      </c>
      <c r="Q17" s="292">
        <f>ごみ処理量内訳!N17</f>
        <v>0</v>
      </c>
      <c r="R17" s="292">
        <f t="shared" si="3"/>
        <v>656</v>
      </c>
      <c r="S17" s="292">
        <f>ごみ処理量内訳!G17</f>
        <v>523</v>
      </c>
      <c r="T17" s="292">
        <f>ごみ処理量内訳!L17</f>
        <v>133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2330</v>
      </c>
      <c r="AA17" s="292">
        <f t="shared" si="4"/>
        <v>23890</v>
      </c>
      <c r="AB17" s="297">
        <f t="shared" si="5"/>
        <v>100</v>
      </c>
      <c r="AC17" s="292">
        <f>施設資源化量内訳!Y17</f>
        <v>1542</v>
      </c>
      <c r="AD17" s="292">
        <f>施設資源化量内訳!AT17</f>
        <v>203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133</v>
      </c>
      <c r="AJ17" s="292">
        <f t="shared" si="6"/>
        <v>1878</v>
      </c>
      <c r="AK17" s="297">
        <f t="shared" si="7"/>
        <v>18.436865442791429</v>
      </c>
      <c r="AL17" s="297">
        <f>IF((AA17+J17)&lt;&gt;0,(資源化量内訳!D17-資源化量内訳!R17-資源化量内訳!T17-資源化量内訳!V17-資源化量内訳!U17)/(AA17+J17)*100,"-")</f>
        <v>12.046744851021508</v>
      </c>
      <c r="AM17" s="292">
        <f>ごみ処理量内訳!AA17</f>
        <v>0</v>
      </c>
      <c r="AN17" s="292">
        <f>ごみ処理量内訳!AB17</f>
        <v>849</v>
      </c>
      <c r="AO17" s="292">
        <f>ごみ処理量内訳!AC17</f>
        <v>0</v>
      </c>
      <c r="AP17" s="292">
        <f t="shared" si="8"/>
        <v>849</v>
      </c>
      <c r="AQ17" s="321" t="s">
        <v>761</v>
      </c>
      <c r="AR17" s="322"/>
    </row>
    <row r="18" spans="1:44" s="224" customFormat="1" ht="13.5" customHeight="1" x14ac:dyDescent="0.15">
      <c r="A18" s="290" t="s">
        <v>745</v>
      </c>
      <c r="B18" s="291" t="s">
        <v>781</v>
      </c>
      <c r="C18" s="290" t="s">
        <v>782</v>
      </c>
      <c r="D18" s="292">
        <f t="shared" si="0"/>
        <v>79325</v>
      </c>
      <c r="E18" s="292">
        <v>79325</v>
      </c>
      <c r="F18" s="292">
        <v>0</v>
      </c>
      <c r="G18" s="292">
        <v>511</v>
      </c>
      <c r="H18" s="292">
        <f>SUM(ごみ搬入量内訳!E18,+ごみ搬入量内訳!AD18)</f>
        <v>20204</v>
      </c>
      <c r="I18" s="292">
        <f>ごみ搬入量内訳!BC18</f>
        <v>12754</v>
      </c>
      <c r="J18" s="292">
        <f>資源化量内訳!BO18</f>
        <v>0</v>
      </c>
      <c r="K18" s="292">
        <f t="shared" si="1"/>
        <v>32958</v>
      </c>
      <c r="L18" s="295">
        <f t="shared" si="2"/>
        <v>1135.1929445681544</v>
      </c>
      <c r="M18" s="292">
        <f>IF(D18&lt;&gt;0,(ごみ搬入量内訳!BR18+ごみ処理概要!J18)/ごみ処理概要!D18/366*1000000,"-")</f>
        <v>735.06136992623897</v>
      </c>
      <c r="N18" s="292">
        <f>IF(D18&lt;&gt;0,ごみ搬入量内訳!CM18/ごみ処理概要!D18/366*1000000,"-")</f>
        <v>400.13157464191545</v>
      </c>
      <c r="O18" s="292">
        <f>ごみ搬入量内訳!DH18</f>
        <v>0</v>
      </c>
      <c r="P18" s="292">
        <f>ごみ処理量内訳!E18</f>
        <v>23564</v>
      </c>
      <c r="Q18" s="292">
        <f>ごみ処理量内訳!N18</f>
        <v>3625</v>
      </c>
      <c r="R18" s="292">
        <f t="shared" si="3"/>
        <v>4203</v>
      </c>
      <c r="S18" s="292">
        <f>ごみ処理量内訳!G18</f>
        <v>497</v>
      </c>
      <c r="T18" s="292">
        <f>ごみ処理量内訳!L18</f>
        <v>2689</v>
      </c>
      <c r="U18" s="292">
        <f>ごみ処理量内訳!H18</f>
        <v>1017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1540</v>
      </c>
      <c r="AA18" s="292">
        <f t="shared" si="4"/>
        <v>32932</v>
      </c>
      <c r="AB18" s="297">
        <f t="shared" si="5"/>
        <v>88.992469330742125</v>
      </c>
      <c r="AC18" s="292">
        <f>施設資源化量内訳!Y18</f>
        <v>0</v>
      </c>
      <c r="AD18" s="292">
        <f>施設資源化量内訳!AT18</f>
        <v>79</v>
      </c>
      <c r="AE18" s="292">
        <f>施設資源化量内訳!BO18</f>
        <v>1017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2190</v>
      </c>
      <c r="AJ18" s="292">
        <f t="shared" si="6"/>
        <v>3286</v>
      </c>
      <c r="AK18" s="297">
        <f t="shared" si="7"/>
        <v>14.654439450989917</v>
      </c>
      <c r="AL18" s="297">
        <f>IF((AA18+J18)&lt;&gt;0,(資源化量内訳!D18-資源化量内訳!R18-資源化量内訳!T18-資源化量内訳!V18-資源化量内訳!U18)/(AA18+J18)*100,"-")</f>
        <v>14.654439450989917</v>
      </c>
      <c r="AM18" s="292">
        <f>ごみ処理量内訳!AA18</f>
        <v>3625</v>
      </c>
      <c r="AN18" s="292">
        <f>ごみ処理量内訳!AB18</f>
        <v>2519</v>
      </c>
      <c r="AO18" s="292">
        <f>ごみ処理量内訳!AC18</f>
        <v>394</v>
      </c>
      <c r="AP18" s="292">
        <f t="shared" si="8"/>
        <v>6538</v>
      </c>
      <c r="AQ18" s="321" t="s">
        <v>761</v>
      </c>
      <c r="AR18" s="322"/>
    </row>
    <row r="19" spans="1:44" s="224" customFormat="1" ht="13.5" customHeight="1" x14ac:dyDescent="0.15">
      <c r="A19" s="290" t="s">
        <v>745</v>
      </c>
      <c r="B19" s="291" t="s">
        <v>783</v>
      </c>
      <c r="C19" s="290" t="s">
        <v>784</v>
      </c>
      <c r="D19" s="292">
        <f t="shared" si="0"/>
        <v>42362</v>
      </c>
      <c r="E19" s="292">
        <v>42362</v>
      </c>
      <c r="F19" s="292">
        <v>0</v>
      </c>
      <c r="G19" s="292">
        <v>409</v>
      </c>
      <c r="H19" s="292">
        <f>SUM(ごみ搬入量内訳!E19,+ごみ搬入量内訳!AD19)</f>
        <v>15374</v>
      </c>
      <c r="I19" s="292">
        <f>ごみ搬入量内訳!BC19</f>
        <v>369</v>
      </c>
      <c r="J19" s="292">
        <f>資源化量内訳!BO19</f>
        <v>0</v>
      </c>
      <c r="K19" s="292">
        <f t="shared" si="1"/>
        <v>15743</v>
      </c>
      <c r="L19" s="295">
        <f t="shared" si="2"/>
        <v>1015.3831547657286</v>
      </c>
      <c r="M19" s="292">
        <f>IF(D19&lt;&gt;0,(ごみ搬入量内訳!BR19+ごみ処理概要!J19)/ごみ処理概要!D19/366*1000000,"-")</f>
        <v>840.98208441785778</v>
      </c>
      <c r="N19" s="292">
        <f>IF(D19&lt;&gt;0,ごみ搬入量内訳!CM19/ごみ処理概要!D19/366*1000000,"-")</f>
        <v>174.40107034787081</v>
      </c>
      <c r="O19" s="292">
        <f>ごみ搬入量内訳!DH19</f>
        <v>0</v>
      </c>
      <c r="P19" s="292">
        <f>ごみ処理量内訳!E19</f>
        <v>11729</v>
      </c>
      <c r="Q19" s="292">
        <f>ごみ処理量内訳!N19</f>
        <v>0</v>
      </c>
      <c r="R19" s="292">
        <f t="shared" si="3"/>
        <v>980</v>
      </c>
      <c r="S19" s="292">
        <f>ごみ処理量内訳!G19</f>
        <v>980</v>
      </c>
      <c r="T19" s="292">
        <f>ごみ処理量内訳!L19</f>
        <v>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3096</v>
      </c>
      <c r="AA19" s="292">
        <f t="shared" si="4"/>
        <v>15805</v>
      </c>
      <c r="AB19" s="297">
        <f t="shared" si="5"/>
        <v>100</v>
      </c>
      <c r="AC19" s="292">
        <f>施設資源化量内訳!Y19</f>
        <v>2376</v>
      </c>
      <c r="AD19" s="292">
        <f>施設資源化量内訳!AT19</f>
        <v>931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0</v>
      </c>
      <c r="AJ19" s="292">
        <f t="shared" si="6"/>
        <v>3307</v>
      </c>
      <c r="AK19" s="297">
        <f t="shared" si="7"/>
        <v>40.512496045555203</v>
      </c>
      <c r="AL19" s="297">
        <f>IF((AA19+J19)&lt;&gt;0,(資源化量内訳!D19-資源化量内訳!R19-資源化量内訳!T19-資源化量内訳!V19-資源化量内訳!U19)/(AA19+J19)*100,"-")</f>
        <v>39.911420436570708</v>
      </c>
      <c r="AM19" s="292">
        <f>ごみ処理量内訳!AA19</f>
        <v>0</v>
      </c>
      <c r="AN19" s="292">
        <f>ごみ処理量内訳!AB19</f>
        <v>344</v>
      </c>
      <c r="AO19" s="292">
        <f>ごみ処理量内訳!AC19</f>
        <v>49</v>
      </c>
      <c r="AP19" s="292">
        <f t="shared" si="8"/>
        <v>393</v>
      </c>
      <c r="AQ19" s="321" t="s">
        <v>761</v>
      </c>
      <c r="AR19" s="322"/>
    </row>
    <row r="20" spans="1:44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32024</v>
      </c>
      <c r="E20" s="292">
        <v>32024</v>
      </c>
      <c r="F20" s="292">
        <v>0</v>
      </c>
      <c r="G20" s="292">
        <v>416</v>
      </c>
      <c r="H20" s="292">
        <f>SUM(ごみ搬入量内訳!E20,+ごみ搬入量内訳!AD20)</f>
        <v>12411</v>
      </c>
      <c r="I20" s="292">
        <f>ごみ搬入量内訳!BC20</f>
        <v>2337</v>
      </c>
      <c r="J20" s="292">
        <f>資源化量内訳!BO20</f>
        <v>0</v>
      </c>
      <c r="K20" s="292">
        <f t="shared" si="1"/>
        <v>14748</v>
      </c>
      <c r="L20" s="295">
        <f t="shared" si="2"/>
        <v>1258.2776032729553</v>
      </c>
      <c r="M20" s="292">
        <f>IF(D20&lt;&gt;0,(ごみ搬入量内訳!BR20+ごみ処理概要!J20)/ごみ処理概要!D20/366*1000000,"-")</f>
        <v>673.41911599087575</v>
      </c>
      <c r="N20" s="292">
        <f>IF(D20&lt;&gt;0,ごみ搬入量内訳!CM20/ごみ処理概要!D20/366*1000000,"-")</f>
        <v>584.85848728207941</v>
      </c>
      <c r="O20" s="292">
        <f>ごみ搬入量内訳!DH20</f>
        <v>0</v>
      </c>
      <c r="P20" s="292">
        <f>ごみ処理量内訳!E20</f>
        <v>9826</v>
      </c>
      <c r="Q20" s="292">
        <f>ごみ処理量内訳!N20</f>
        <v>49</v>
      </c>
      <c r="R20" s="292">
        <f t="shared" si="3"/>
        <v>4910</v>
      </c>
      <c r="S20" s="292">
        <f>ごみ処理量内訳!G20</f>
        <v>511</v>
      </c>
      <c r="T20" s="292">
        <f>ごみ処理量内訳!L20</f>
        <v>4266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133</v>
      </c>
      <c r="Z20" s="292">
        <f>資源化量内訳!Y20</f>
        <v>3</v>
      </c>
      <c r="AA20" s="292">
        <f t="shared" si="4"/>
        <v>14788</v>
      </c>
      <c r="AB20" s="297">
        <f t="shared" si="5"/>
        <v>99.668650256965108</v>
      </c>
      <c r="AC20" s="292">
        <f>施設資源化量内訳!Y20</f>
        <v>0</v>
      </c>
      <c r="AD20" s="292">
        <f>施設資源化量内訳!AT20</f>
        <v>324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4226</v>
      </c>
      <c r="AJ20" s="292">
        <f t="shared" si="6"/>
        <v>4550</v>
      </c>
      <c r="AK20" s="297">
        <f t="shared" si="7"/>
        <v>30.788477143629972</v>
      </c>
      <c r="AL20" s="297">
        <f>IF((AA20+J20)&lt;&gt;0,(資源化量内訳!D20-資源化量内訳!R20-資源化量内訳!T20-資源化量内訳!V20-資源化量内訳!U20)/(AA20+J20)*100,"-")</f>
        <v>30.788477143629972</v>
      </c>
      <c r="AM20" s="292">
        <f>ごみ処理量内訳!AA20</f>
        <v>49</v>
      </c>
      <c r="AN20" s="292">
        <f>ごみ処理量内訳!AB20</f>
        <v>871</v>
      </c>
      <c r="AO20" s="292">
        <f>ごみ処理量内訳!AC20</f>
        <v>134</v>
      </c>
      <c r="AP20" s="292">
        <f t="shared" si="8"/>
        <v>1054</v>
      </c>
      <c r="AQ20" s="321" t="s">
        <v>761</v>
      </c>
      <c r="AR20" s="322"/>
    </row>
    <row r="21" spans="1:44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49871</v>
      </c>
      <c r="E21" s="292">
        <v>49871</v>
      </c>
      <c r="F21" s="292">
        <v>0</v>
      </c>
      <c r="G21" s="292">
        <v>464</v>
      </c>
      <c r="H21" s="292">
        <f>SUM(ごみ搬入量内訳!E21,+ごみ搬入量内訳!AD21)</f>
        <v>20239</v>
      </c>
      <c r="I21" s="292">
        <f>ごみ搬入量内訳!BC21</f>
        <v>917</v>
      </c>
      <c r="J21" s="292">
        <f>資源化量内訳!BO21</f>
        <v>79</v>
      </c>
      <c r="K21" s="292">
        <f t="shared" si="1"/>
        <v>21235</v>
      </c>
      <c r="L21" s="295">
        <f t="shared" si="2"/>
        <v>1163.3840444960019</v>
      </c>
      <c r="M21" s="292">
        <f>IF(D21&lt;&gt;0,(ごみ搬入量内訳!BR21+ごみ処理概要!J21)/ごみ処理概要!D21/366*1000000,"-")</f>
        <v>848.36364158326296</v>
      </c>
      <c r="N21" s="292">
        <f>IF(D21&lt;&gt;0,ごみ搬入量内訳!CM21/ごみ処理概要!D21/366*1000000,"-")</f>
        <v>315.02040291273892</v>
      </c>
      <c r="O21" s="292">
        <f>ごみ搬入量内訳!DH21</f>
        <v>0</v>
      </c>
      <c r="P21" s="292">
        <f>ごみ処理量内訳!E21</f>
        <v>17979</v>
      </c>
      <c r="Q21" s="292">
        <f>ごみ処理量内訳!N21</f>
        <v>0</v>
      </c>
      <c r="R21" s="292">
        <f t="shared" si="3"/>
        <v>1284</v>
      </c>
      <c r="S21" s="292">
        <f>ごみ処理量内訳!G21</f>
        <v>0</v>
      </c>
      <c r="T21" s="292">
        <f>ごみ処理量内訳!L21</f>
        <v>1284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1411</v>
      </c>
      <c r="AA21" s="292">
        <f t="shared" si="4"/>
        <v>20674</v>
      </c>
      <c r="AB21" s="297">
        <f t="shared" si="5"/>
        <v>100</v>
      </c>
      <c r="AC21" s="292">
        <f>施設資源化量内訳!Y21</f>
        <v>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866</v>
      </c>
      <c r="AJ21" s="292">
        <f t="shared" si="6"/>
        <v>866</v>
      </c>
      <c r="AK21" s="297">
        <f t="shared" si="7"/>
        <v>11.352575531248494</v>
      </c>
      <c r="AL21" s="297">
        <f>IF((AA21+J21)&lt;&gt;0,(資源化量内訳!D21-資源化量内訳!R21-資源化量内訳!T21-資源化量内訳!V21-資源化量内訳!U21)/(AA21+J21)*100,"-")</f>
        <v>11.352575531248494</v>
      </c>
      <c r="AM21" s="292">
        <f>ごみ処理量内訳!AA21</f>
        <v>0</v>
      </c>
      <c r="AN21" s="292">
        <f>ごみ処理量内訳!AB21</f>
        <v>2155</v>
      </c>
      <c r="AO21" s="292">
        <f>ごみ処理量内訳!AC21</f>
        <v>261</v>
      </c>
      <c r="AP21" s="292">
        <f t="shared" si="8"/>
        <v>2416</v>
      </c>
      <c r="AQ21" s="321" t="s">
        <v>761</v>
      </c>
      <c r="AR21" s="322"/>
    </row>
    <row r="22" spans="1:44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191563</v>
      </c>
      <c r="E22" s="292">
        <v>191563</v>
      </c>
      <c r="F22" s="292">
        <v>0</v>
      </c>
      <c r="G22" s="292">
        <v>1636</v>
      </c>
      <c r="H22" s="292">
        <f>SUM(ごみ搬入量内訳!E22,+ごみ搬入量内訳!AD22)</f>
        <v>60900</v>
      </c>
      <c r="I22" s="292">
        <f>ごみ搬入量内訳!BC22</f>
        <v>7407</v>
      </c>
      <c r="J22" s="292">
        <f>資源化量内訳!BO22</f>
        <v>0</v>
      </c>
      <c r="K22" s="292">
        <f t="shared" si="1"/>
        <v>68307</v>
      </c>
      <c r="L22" s="295">
        <f t="shared" si="2"/>
        <v>974.25467100109938</v>
      </c>
      <c r="M22" s="292">
        <f>IF(D22&lt;&gt;0,(ごみ搬入量内訳!BR22+ごみ処理概要!J22)/ごみ処理概要!D22/366*1000000,"-")</f>
        <v>618.15329967920786</v>
      </c>
      <c r="N22" s="292">
        <f>IF(D22&lt;&gt;0,ごみ搬入量内訳!CM22/ごみ処理概要!D22/366*1000000,"-")</f>
        <v>356.10137132189158</v>
      </c>
      <c r="O22" s="292">
        <f>ごみ搬入量内訳!DH22</f>
        <v>0</v>
      </c>
      <c r="P22" s="292">
        <f>ごみ処理量内訳!E22</f>
        <v>42347</v>
      </c>
      <c r="Q22" s="292">
        <f>ごみ処理量内訳!N22</f>
        <v>0</v>
      </c>
      <c r="R22" s="292">
        <f t="shared" si="3"/>
        <v>25960</v>
      </c>
      <c r="S22" s="292">
        <f>ごみ処理量内訳!G22</f>
        <v>0</v>
      </c>
      <c r="T22" s="292">
        <f>ごみ処理量内訳!L22</f>
        <v>17967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7993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 t="shared" si="4"/>
        <v>68307</v>
      </c>
      <c r="AB22" s="297">
        <f t="shared" si="5"/>
        <v>100</v>
      </c>
      <c r="AC22" s="292">
        <f>施設資源化量内訳!Y22</f>
        <v>3232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686</v>
      </c>
      <c r="AH22" s="292">
        <f>施設資源化量内訳!DZ22</f>
        <v>0</v>
      </c>
      <c r="AI22" s="292">
        <f>施設資源化量内訳!EU22</f>
        <v>12094</v>
      </c>
      <c r="AJ22" s="292">
        <f t="shared" si="6"/>
        <v>16012</v>
      </c>
      <c r="AK22" s="297">
        <f t="shared" si="7"/>
        <v>23.441228571010292</v>
      </c>
      <c r="AL22" s="297">
        <f>IF((AA22+J22)&lt;&gt;0,(資源化量内訳!D22-資源化量内訳!R22-資源化量内訳!T22-資源化量内訳!V22-資源化量内訳!U22)/(AA22+J22)*100,"-")</f>
        <v>19.507517531146149</v>
      </c>
      <c r="AM22" s="292">
        <f>ごみ処理量内訳!AA22</f>
        <v>0</v>
      </c>
      <c r="AN22" s="292">
        <f>ごみ処理量内訳!AB22</f>
        <v>3227</v>
      </c>
      <c r="AO22" s="292">
        <f>ごみ処理量内訳!AC22</f>
        <v>0</v>
      </c>
      <c r="AP22" s="292">
        <f t="shared" si="8"/>
        <v>3227</v>
      </c>
      <c r="AQ22" s="321" t="s">
        <v>761</v>
      </c>
      <c r="AR22" s="322"/>
    </row>
    <row r="23" spans="1:44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42002</v>
      </c>
      <c r="E23" s="292">
        <v>42002</v>
      </c>
      <c r="F23" s="292">
        <v>0</v>
      </c>
      <c r="G23" s="292">
        <v>261</v>
      </c>
      <c r="H23" s="292">
        <f>SUM(ごみ搬入量内訳!E23,+ごみ搬入量内訳!AD23)</f>
        <v>14391</v>
      </c>
      <c r="I23" s="292">
        <f>ごみ搬入量内訳!BC23</f>
        <v>443</v>
      </c>
      <c r="J23" s="292">
        <f>資源化量内訳!BO23</f>
        <v>0</v>
      </c>
      <c r="K23" s="292">
        <f t="shared" si="1"/>
        <v>14834</v>
      </c>
      <c r="L23" s="295">
        <f t="shared" si="2"/>
        <v>964.95535081207436</v>
      </c>
      <c r="M23" s="292">
        <f>IF(D23&lt;&gt;0,(ごみ搬入量内訳!BR23+ごみ処理概要!J23)/ごみ処理概要!D23/366*1000000,"-")</f>
        <v>733.83182637933191</v>
      </c>
      <c r="N23" s="292">
        <f>IF(D23&lt;&gt;0,ごみ搬入量内訳!CM23/ごみ処理概要!D23/366*1000000,"-")</f>
        <v>231.12352443274233</v>
      </c>
      <c r="O23" s="292">
        <f>ごみ搬入量内訳!DH23</f>
        <v>0</v>
      </c>
      <c r="P23" s="292">
        <f>ごみ処理量内訳!E23</f>
        <v>11955</v>
      </c>
      <c r="Q23" s="292">
        <f>ごみ処理量内訳!N23</f>
        <v>0</v>
      </c>
      <c r="R23" s="292">
        <f t="shared" si="3"/>
        <v>2879</v>
      </c>
      <c r="S23" s="292">
        <f>ごみ処理量内訳!G23</f>
        <v>795</v>
      </c>
      <c r="T23" s="292">
        <f>ごみ処理量内訳!L23</f>
        <v>2084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 t="shared" si="4"/>
        <v>14834</v>
      </c>
      <c r="AB23" s="297">
        <f t="shared" si="5"/>
        <v>100</v>
      </c>
      <c r="AC23" s="292">
        <f>施設資源化量内訳!Y23</f>
        <v>0</v>
      </c>
      <c r="AD23" s="292">
        <f>施設資源化量内訳!AT23</f>
        <v>134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2084</v>
      </c>
      <c r="AJ23" s="292">
        <f t="shared" si="6"/>
        <v>2218</v>
      </c>
      <c r="AK23" s="297">
        <f t="shared" si="7"/>
        <v>14.952136982607522</v>
      </c>
      <c r="AL23" s="297">
        <f>IF((AA23+J23)&lt;&gt;0,(資源化量内訳!D23-資源化量内訳!R23-資源化量内訳!T23-資源化量内訳!V23-資源化量内訳!U23)/(AA23+J23)*100,"-")</f>
        <v>14.952136982607522</v>
      </c>
      <c r="AM23" s="292">
        <f>ごみ処理量内訳!AA23</f>
        <v>0</v>
      </c>
      <c r="AN23" s="292">
        <f>ごみ処理量内訳!AB23</f>
        <v>1206</v>
      </c>
      <c r="AO23" s="292">
        <f>ごみ処理量内訳!AC23</f>
        <v>196</v>
      </c>
      <c r="AP23" s="292">
        <f t="shared" si="8"/>
        <v>1402</v>
      </c>
      <c r="AQ23" s="321" t="s">
        <v>761</v>
      </c>
      <c r="AR23" s="322"/>
    </row>
    <row r="24" spans="1:44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54438</v>
      </c>
      <c r="E24" s="292">
        <v>54438</v>
      </c>
      <c r="F24" s="292">
        <v>0</v>
      </c>
      <c r="G24" s="292">
        <v>232</v>
      </c>
      <c r="H24" s="292">
        <f>SUM(ごみ搬入量内訳!E24,+ごみ搬入量内訳!AD24)</f>
        <v>16952</v>
      </c>
      <c r="I24" s="292">
        <f>ごみ搬入量内訳!BC24</f>
        <v>6060</v>
      </c>
      <c r="J24" s="292">
        <f>資源化量内訳!BO24</f>
        <v>0</v>
      </c>
      <c r="K24" s="292">
        <f t="shared" si="1"/>
        <v>23012</v>
      </c>
      <c r="L24" s="295">
        <f t="shared" si="2"/>
        <v>1154.9711036388314</v>
      </c>
      <c r="M24" s="292">
        <f>IF(D24&lt;&gt;0,(ごみ搬入量内訳!BR24+ごみ処理概要!J24)/ごみ処理概要!D24/366*1000000,"-")</f>
        <v>923.54524935069253</v>
      </c>
      <c r="N24" s="292">
        <f>IF(D24&lt;&gt;0,ごみ搬入量内訳!CM24/ごみ処理概要!D24/366*1000000,"-")</f>
        <v>231.42585428813891</v>
      </c>
      <c r="O24" s="292">
        <f>ごみ搬入量内訳!DH24</f>
        <v>0</v>
      </c>
      <c r="P24" s="292">
        <f>ごみ処理量内訳!E24</f>
        <v>17320</v>
      </c>
      <c r="Q24" s="292">
        <f>ごみ処理量内訳!N24</f>
        <v>773</v>
      </c>
      <c r="R24" s="292">
        <f t="shared" si="3"/>
        <v>2852</v>
      </c>
      <c r="S24" s="292">
        <f>ごみ処理量内訳!G24</f>
        <v>2302</v>
      </c>
      <c r="T24" s="292">
        <f>ごみ処理量内訳!L24</f>
        <v>550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1181</v>
      </c>
      <c r="AA24" s="292">
        <f t="shared" si="4"/>
        <v>22126</v>
      </c>
      <c r="AB24" s="297">
        <f t="shared" si="5"/>
        <v>96.506372593329118</v>
      </c>
      <c r="AC24" s="292">
        <f>施設資源化量内訳!Y24</f>
        <v>1503</v>
      </c>
      <c r="AD24" s="292">
        <f>施設資源化量内訳!AT24</f>
        <v>938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495</v>
      </c>
      <c r="AJ24" s="292">
        <f t="shared" si="6"/>
        <v>2936</v>
      </c>
      <c r="AK24" s="297">
        <f t="shared" si="7"/>
        <v>18.607068607068609</v>
      </c>
      <c r="AL24" s="297">
        <f>IF((AA24+J24)&lt;&gt;0,(資源化量内訳!D24-資源化量内訳!R24-資源化量内訳!T24-資源化量内訳!V24-資源化量内訳!U24)/(AA24+J24)*100,"-")</f>
        <v>17.18340413992588</v>
      </c>
      <c r="AM24" s="292">
        <f>ごみ処理量内訳!AA24</f>
        <v>773</v>
      </c>
      <c r="AN24" s="292">
        <f>ごみ処理量内訳!AB24</f>
        <v>0</v>
      </c>
      <c r="AO24" s="292">
        <f>ごみ処理量内訳!AC24</f>
        <v>438</v>
      </c>
      <c r="AP24" s="292">
        <f t="shared" si="8"/>
        <v>1211</v>
      </c>
      <c r="AQ24" s="321" t="s">
        <v>761</v>
      </c>
      <c r="AR24" s="322"/>
    </row>
    <row r="25" spans="1:44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35849</v>
      </c>
      <c r="E25" s="292">
        <v>35849</v>
      </c>
      <c r="F25" s="292">
        <v>0</v>
      </c>
      <c r="G25" s="292">
        <v>214</v>
      </c>
      <c r="H25" s="292">
        <f>SUM(ごみ搬入量内訳!E25,+ごみ搬入量内訳!AD25)</f>
        <v>11861</v>
      </c>
      <c r="I25" s="292">
        <f>ごみ搬入量内訳!BC25</f>
        <v>2046</v>
      </c>
      <c r="J25" s="292">
        <f>資源化量内訳!BO25</f>
        <v>0</v>
      </c>
      <c r="K25" s="292">
        <f t="shared" si="1"/>
        <v>13907</v>
      </c>
      <c r="L25" s="295">
        <f t="shared" si="2"/>
        <v>1059.9254584385294</v>
      </c>
      <c r="M25" s="292">
        <f>IF(D25&lt;&gt;0,(ごみ搬入量内訳!BR25+ごみ処理概要!J25)/ごみ処理概要!D25/366*1000000,"-")</f>
        <v>635.86381676512917</v>
      </c>
      <c r="N25" s="292">
        <f>IF(D25&lt;&gt;0,ごみ搬入量内訳!CM25/ごみ処理概要!D25/366*1000000,"-")</f>
        <v>424.06164167340029</v>
      </c>
      <c r="O25" s="292">
        <f>ごみ搬入量内訳!DH25</f>
        <v>0</v>
      </c>
      <c r="P25" s="292">
        <f>ごみ処理量内訳!E25</f>
        <v>10605</v>
      </c>
      <c r="Q25" s="292">
        <f>ごみ処理量内訳!N25</f>
        <v>0</v>
      </c>
      <c r="R25" s="292">
        <f t="shared" si="3"/>
        <v>1597</v>
      </c>
      <c r="S25" s="292">
        <f>ごみ処理量内訳!G25</f>
        <v>898</v>
      </c>
      <c r="T25" s="292">
        <f>ごみ処理量内訳!L25</f>
        <v>699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1705</v>
      </c>
      <c r="AA25" s="292">
        <f t="shared" si="4"/>
        <v>13907</v>
      </c>
      <c r="AB25" s="297">
        <f t="shared" si="5"/>
        <v>100</v>
      </c>
      <c r="AC25" s="292">
        <f>施設資源化量内訳!Y25</f>
        <v>19</v>
      </c>
      <c r="AD25" s="292">
        <f>施設資源化量内訳!AT25</f>
        <v>167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400</v>
      </c>
      <c r="AJ25" s="292">
        <f t="shared" si="6"/>
        <v>586</v>
      </c>
      <c r="AK25" s="297">
        <f t="shared" si="7"/>
        <v>16.473718271374128</v>
      </c>
      <c r="AL25" s="297">
        <f>IF((AA25+J25)&lt;&gt;0,(資源化量内訳!D25-資源化量内訳!R25-資源化量内訳!T25-資源化量内訳!V25-資源化量内訳!U25)/(AA25+J25)*100,"-")</f>
        <v>16.473718271374128</v>
      </c>
      <c r="AM25" s="292">
        <f>ごみ処理量内訳!AA25</f>
        <v>0</v>
      </c>
      <c r="AN25" s="292">
        <f>ごみ処理量内訳!AB25</f>
        <v>1025</v>
      </c>
      <c r="AO25" s="292">
        <f>ごみ処理量内訳!AC25</f>
        <v>194</v>
      </c>
      <c r="AP25" s="292">
        <f t="shared" si="8"/>
        <v>1219</v>
      </c>
      <c r="AQ25" s="321" t="s">
        <v>761</v>
      </c>
      <c r="AR25" s="322"/>
    </row>
    <row r="26" spans="1:44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56298</v>
      </c>
      <c r="E26" s="292">
        <v>56298</v>
      </c>
      <c r="F26" s="292">
        <v>0</v>
      </c>
      <c r="G26" s="292">
        <v>979</v>
      </c>
      <c r="H26" s="292">
        <f>SUM(ごみ搬入量内訳!E26,+ごみ搬入量内訳!AD26)</f>
        <v>16570</v>
      </c>
      <c r="I26" s="292">
        <f>ごみ搬入量内訳!BC26</f>
        <v>5923</v>
      </c>
      <c r="J26" s="292">
        <f>資源化量内訳!BO26</f>
        <v>288</v>
      </c>
      <c r="K26" s="292">
        <f t="shared" si="1"/>
        <v>22781</v>
      </c>
      <c r="L26" s="295">
        <f t="shared" si="2"/>
        <v>1105.6017869001937</v>
      </c>
      <c r="M26" s="292">
        <f>IF(D26&lt;&gt;0,(ごみ搬入量内訳!BR26+ごみ処理概要!J26)/ごみ処理概要!D26/366*1000000,"-")</f>
        <v>651.34461094717085</v>
      </c>
      <c r="N26" s="292">
        <f>IF(D26&lt;&gt;0,ごみ搬入量内訳!CM26/ごみ処理概要!D26/366*1000000,"-")</f>
        <v>454.25717595302285</v>
      </c>
      <c r="O26" s="292">
        <f>ごみ搬入量内訳!DH26</f>
        <v>0</v>
      </c>
      <c r="P26" s="292">
        <f>ごみ処理量内訳!E26</f>
        <v>19965</v>
      </c>
      <c r="Q26" s="292">
        <f>ごみ処理量内訳!N26</f>
        <v>0</v>
      </c>
      <c r="R26" s="292">
        <f t="shared" si="3"/>
        <v>1541</v>
      </c>
      <c r="S26" s="292">
        <f>ごみ処理量内訳!G26</f>
        <v>1541</v>
      </c>
      <c r="T26" s="292">
        <f>ごみ処理量内訳!L26</f>
        <v>0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988</v>
      </c>
      <c r="AA26" s="292">
        <f t="shared" si="4"/>
        <v>22494</v>
      </c>
      <c r="AB26" s="297">
        <f t="shared" si="5"/>
        <v>100</v>
      </c>
      <c r="AC26" s="292">
        <f>施設資源化量内訳!Y26</f>
        <v>837</v>
      </c>
      <c r="AD26" s="292">
        <f>施設資源化量内訳!AT26</f>
        <v>863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0</v>
      </c>
      <c r="AJ26" s="292">
        <f t="shared" si="6"/>
        <v>1700</v>
      </c>
      <c r="AK26" s="297">
        <f t="shared" si="7"/>
        <v>13.062944429813012</v>
      </c>
      <c r="AL26" s="297">
        <f>IF((AA26+J26)&lt;&gt;0,(資源化量内訳!D26-資源化量内訳!R26-資源化量内訳!T26-資源化量内訳!V26-資源化量内訳!U26)/(AA26+J26)*100,"-")</f>
        <v>13.062944429813012</v>
      </c>
      <c r="AM26" s="292">
        <f>ごみ処理量内訳!AA26</f>
        <v>0</v>
      </c>
      <c r="AN26" s="292">
        <f>ごみ処理量内訳!AB26</f>
        <v>836</v>
      </c>
      <c r="AO26" s="292">
        <f>ごみ処理量内訳!AC26</f>
        <v>336</v>
      </c>
      <c r="AP26" s="292">
        <f t="shared" si="8"/>
        <v>1172</v>
      </c>
      <c r="AQ26" s="321" t="s">
        <v>761</v>
      </c>
      <c r="AR26" s="322"/>
    </row>
    <row r="27" spans="1:44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29037</v>
      </c>
      <c r="E27" s="292">
        <v>29037</v>
      </c>
      <c r="F27" s="292">
        <v>0</v>
      </c>
      <c r="G27" s="292">
        <v>218</v>
      </c>
      <c r="H27" s="292">
        <f>SUM(ごみ搬入量内訳!E27,+ごみ搬入量内訳!AD27)</f>
        <v>12119</v>
      </c>
      <c r="I27" s="292">
        <f>ごみ搬入量内訳!BC27</f>
        <v>445</v>
      </c>
      <c r="J27" s="292">
        <f>資源化量内訳!BO27</f>
        <v>0</v>
      </c>
      <c r="K27" s="292">
        <f t="shared" si="1"/>
        <v>12564</v>
      </c>
      <c r="L27" s="295">
        <f t="shared" si="2"/>
        <v>1182.2112770761105</v>
      </c>
      <c r="M27" s="292">
        <f>IF(D27&lt;&gt;0,(ごみ搬入量内訳!BR27+ごみ処理概要!J27)/ごみ処理概要!D27/366*1000000,"-")</f>
        <v>649.53871741932426</v>
      </c>
      <c r="N27" s="292">
        <f>IF(D27&lt;&gt;0,ごみ搬入量内訳!CM27/ごみ処理概要!D27/366*1000000,"-")</f>
        <v>532.67255965678612</v>
      </c>
      <c r="O27" s="292">
        <f>ごみ搬入量内訳!DH27</f>
        <v>0</v>
      </c>
      <c r="P27" s="292">
        <f>ごみ処理量内訳!E27</f>
        <v>9801</v>
      </c>
      <c r="Q27" s="292">
        <f>ごみ処理量内訳!N27</f>
        <v>0</v>
      </c>
      <c r="R27" s="292">
        <f t="shared" si="3"/>
        <v>436</v>
      </c>
      <c r="S27" s="292">
        <f>ごみ処理量内訳!G27</f>
        <v>436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2327</v>
      </c>
      <c r="AA27" s="292">
        <f t="shared" si="4"/>
        <v>12564</v>
      </c>
      <c r="AB27" s="297">
        <f t="shared" si="5"/>
        <v>100</v>
      </c>
      <c r="AC27" s="292">
        <f>施設資源化量内訳!Y27</f>
        <v>0</v>
      </c>
      <c r="AD27" s="292">
        <f>施設資源化量内訳!AT27</f>
        <v>132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 t="shared" si="6"/>
        <v>132</v>
      </c>
      <c r="AK27" s="297">
        <f t="shared" si="7"/>
        <v>19.571792422795291</v>
      </c>
      <c r="AL27" s="297">
        <f>IF((AA27+J27)&lt;&gt;0,(資源化量内訳!D27-資源化量内訳!R27-資源化量内訳!T27-資源化量内訳!V27-資源化量内訳!U27)/(AA27+J27)*100,"-")</f>
        <v>19.571792422795291</v>
      </c>
      <c r="AM27" s="292">
        <f>ごみ処理量内訳!AA27</f>
        <v>0</v>
      </c>
      <c r="AN27" s="292">
        <f>ごみ処理量内訳!AB27</f>
        <v>1327</v>
      </c>
      <c r="AO27" s="292">
        <f>ごみ処理量内訳!AC27</f>
        <v>203</v>
      </c>
      <c r="AP27" s="292">
        <f t="shared" si="8"/>
        <v>1530</v>
      </c>
      <c r="AQ27" s="321" t="s">
        <v>761</v>
      </c>
      <c r="AR27" s="322"/>
    </row>
    <row r="28" spans="1:44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14333</v>
      </c>
      <c r="E28" s="292">
        <v>14333</v>
      </c>
      <c r="F28" s="292">
        <v>0</v>
      </c>
      <c r="G28" s="292">
        <v>269</v>
      </c>
      <c r="H28" s="292">
        <f>SUM(ごみ搬入量内訳!E28,+ごみ搬入量内訳!AD28)</f>
        <v>4667</v>
      </c>
      <c r="I28" s="292">
        <f>ごみ搬入量内訳!BC28</f>
        <v>575</v>
      </c>
      <c r="J28" s="292">
        <f>資源化量内訳!BO28</f>
        <v>0</v>
      </c>
      <c r="K28" s="292">
        <f t="shared" si="1"/>
        <v>5242</v>
      </c>
      <c r="L28" s="295">
        <f t="shared" si="2"/>
        <v>999.26075291876782</v>
      </c>
      <c r="M28" s="292">
        <f>IF(D28&lt;&gt;0,(ごみ搬入量内訳!BR28+ごみ処理概要!J28)/ごみ処理概要!D28/366*1000000,"-")</f>
        <v>647.55604304941903</v>
      </c>
      <c r="N28" s="292">
        <f>IF(D28&lt;&gt;0,ごみ搬入量内訳!CM28/ごみ処理概要!D28/366*1000000,"-")</f>
        <v>351.70470986934885</v>
      </c>
      <c r="O28" s="292">
        <f>ごみ搬入量内訳!DH28</f>
        <v>0</v>
      </c>
      <c r="P28" s="292">
        <f>ごみ処理量内訳!E28</f>
        <v>4549</v>
      </c>
      <c r="Q28" s="292">
        <f>ごみ処理量内訳!N28</f>
        <v>13</v>
      </c>
      <c r="R28" s="292">
        <f t="shared" si="3"/>
        <v>681</v>
      </c>
      <c r="S28" s="292">
        <f>ごみ処理量内訳!G28</f>
        <v>196</v>
      </c>
      <c r="T28" s="292">
        <f>ごみ処理量内訳!L28</f>
        <v>485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 t="shared" si="4"/>
        <v>5243</v>
      </c>
      <c r="AB28" s="297">
        <f t="shared" si="5"/>
        <v>99.752050352851413</v>
      </c>
      <c r="AC28" s="292">
        <f>施設資源化量内訳!Y28</f>
        <v>19</v>
      </c>
      <c r="AD28" s="292">
        <f>施設資源化量内訳!AT28</f>
        <v>79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466</v>
      </c>
      <c r="AJ28" s="292">
        <f t="shared" si="6"/>
        <v>564</v>
      </c>
      <c r="AK28" s="297">
        <f t="shared" si="7"/>
        <v>10.757200076292198</v>
      </c>
      <c r="AL28" s="297">
        <f>IF((AA28+J28)&lt;&gt;0,(資源化量内訳!D28-資源化量内訳!R28-資源化量内訳!T28-資源化量内訳!V28-資源化量内訳!U28)/(AA28+J28)*100,"-")</f>
        <v>10.757200076292198</v>
      </c>
      <c r="AM28" s="292">
        <f>ごみ処理量内訳!AA28</f>
        <v>13</v>
      </c>
      <c r="AN28" s="292">
        <f>ごみ処理量内訳!AB28</f>
        <v>620</v>
      </c>
      <c r="AO28" s="292">
        <f>ごみ処理量内訳!AC28</f>
        <v>59</v>
      </c>
      <c r="AP28" s="292">
        <f t="shared" si="8"/>
        <v>692</v>
      </c>
      <c r="AQ28" s="321" t="s">
        <v>761</v>
      </c>
      <c r="AR28" s="322"/>
    </row>
    <row r="29" spans="1:44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8034</v>
      </c>
      <c r="E29" s="292">
        <v>8034</v>
      </c>
      <c r="F29" s="292">
        <v>0</v>
      </c>
      <c r="G29" s="292">
        <v>26</v>
      </c>
      <c r="H29" s="292">
        <f>SUM(ごみ搬入量内訳!E29,+ごみ搬入量内訳!AD29)</f>
        <v>1911</v>
      </c>
      <c r="I29" s="292">
        <f>ごみ搬入量内訳!BC29</f>
        <v>812</v>
      </c>
      <c r="J29" s="292">
        <f>資源化量内訳!BO29</f>
        <v>0</v>
      </c>
      <c r="K29" s="292">
        <f t="shared" si="1"/>
        <v>2723</v>
      </c>
      <c r="L29" s="295">
        <f t="shared" si="2"/>
        <v>926.05062364731316</v>
      </c>
      <c r="M29" s="292">
        <f>IF(D29&lt;&gt;0,(ごみ搬入量内訳!BR29+ごみ処理概要!J29)/ごみ処理概要!D29/366*1000000,"-")</f>
        <v>663.16515465011412</v>
      </c>
      <c r="N29" s="292">
        <f>IF(D29&lt;&gt;0,ごみ搬入量内訳!CM29/ごみ処理概要!D29/366*1000000,"-")</f>
        <v>262.8854689971991</v>
      </c>
      <c r="O29" s="292">
        <f>ごみ搬入量内訳!DH29</f>
        <v>0</v>
      </c>
      <c r="P29" s="292">
        <f>ごみ処理量内訳!E29</f>
        <v>2088</v>
      </c>
      <c r="Q29" s="292">
        <f>ごみ処理量内訳!N29</f>
        <v>128</v>
      </c>
      <c r="R29" s="292">
        <f t="shared" si="3"/>
        <v>371</v>
      </c>
      <c r="S29" s="292">
        <f>ごみ処理量内訳!G29</f>
        <v>36</v>
      </c>
      <c r="T29" s="292">
        <f>ごみ処理量内訳!L29</f>
        <v>274</v>
      </c>
      <c r="U29" s="292">
        <f>ごみ処理量内訳!H29</f>
        <v>61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136</v>
      </c>
      <c r="AA29" s="292">
        <f t="shared" si="4"/>
        <v>2723</v>
      </c>
      <c r="AB29" s="297">
        <f t="shared" si="5"/>
        <v>95.299302240176274</v>
      </c>
      <c r="AC29" s="292">
        <f>施設資源化量内訳!Y29</f>
        <v>0</v>
      </c>
      <c r="AD29" s="292">
        <f>施設資源化量内訳!AT29</f>
        <v>6</v>
      </c>
      <c r="AE29" s="292">
        <f>施設資源化量内訳!BO29</f>
        <v>61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229</v>
      </c>
      <c r="AJ29" s="292">
        <f t="shared" si="6"/>
        <v>296</v>
      </c>
      <c r="AK29" s="297">
        <f t="shared" si="7"/>
        <v>15.864854939405069</v>
      </c>
      <c r="AL29" s="297">
        <f>IF((AA29+J29)&lt;&gt;0,(資源化量内訳!D29-資源化量内訳!R29-資源化量内訳!T29-資源化量内訳!V29-資源化量内訳!U29)/(AA29+J29)*100,"-")</f>
        <v>15.864854939405069</v>
      </c>
      <c r="AM29" s="292">
        <f>ごみ処理量内訳!AA29</f>
        <v>128</v>
      </c>
      <c r="AN29" s="292">
        <f>ごみ処理量内訳!AB29</f>
        <v>223</v>
      </c>
      <c r="AO29" s="292">
        <f>ごみ処理量内訳!AC29</f>
        <v>40</v>
      </c>
      <c r="AP29" s="292">
        <f t="shared" si="8"/>
        <v>391</v>
      </c>
      <c r="AQ29" s="321" t="s">
        <v>761</v>
      </c>
      <c r="AR29" s="322"/>
    </row>
    <row r="30" spans="1:44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11607</v>
      </c>
      <c r="E30" s="292">
        <v>11607</v>
      </c>
      <c r="F30" s="292">
        <v>0</v>
      </c>
      <c r="G30" s="292">
        <v>52</v>
      </c>
      <c r="H30" s="292">
        <f>SUM(ごみ搬入量内訳!E30,+ごみ搬入量内訳!AD30)</f>
        <v>4269</v>
      </c>
      <c r="I30" s="292">
        <f>ごみ搬入量内訳!BC30</f>
        <v>209</v>
      </c>
      <c r="J30" s="292">
        <f>資源化量内訳!BO30</f>
        <v>52</v>
      </c>
      <c r="K30" s="292">
        <f t="shared" si="1"/>
        <v>4530</v>
      </c>
      <c r="L30" s="295">
        <f t="shared" si="2"/>
        <v>1066.3435151484337</v>
      </c>
      <c r="M30" s="292">
        <f>IF(D30&lt;&gt;0,(ごみ搬入量内訳!BR30+ごみ処理概要!J30)/ごみ処理概要!D30/366*1000000,"-")</f>
        <v>1018.5581434982942</v>
      </c>
      <c r="N30" s="292">
        <f>IF(D30&lt;&gt;0,ごみ搬入量内訳!CM30/ごみ処理概要!D30/366*1000000,"-")</f>
        <v>47.785371650139524</v>
      </c>
      <c r="O30" s="292">
        <f>ごみ搬入量内訳!DH30</f>
        <v>0</v>
      </c>
      <c r="P30" s="292">
        <f>ごみ処理量内訳!E30</f>
        <v>3868</v>
      </c>
      <c r="Q30" s="292">
        <f>ごみ処理量内訳!N30</f>
        <v>259</v>
      </c>
      <c r="R30" s="292">
        <f t="shared" si="3"/>
        <v>123</v>
      </c>
      <c r="S30" s="292">
        <f>ごみ処理量内訳!G30</f>
        <v>0</v>
      </c>
      <c r="T30" s="292">
        <f>ごみ処理量内訳!L30</f>
        <v>123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228</v>
      </c>
      <c r="AA30" s="292">
        <f t="shared" si="4"/>
        <v>4478</v>
      </c>
      <c r="AB30" s="297">
        <f t="shared" si="5"/>
        <v>94.216167932112555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123</v>
      </c>
      <c r="AJ30" s="292">
        <f t="shared" si="6"/>
        <v>123</v>
      </c>
      <c r="AK30" s="297">
        <f t="shared" si="7"/>
        <v>8.8962472406181021</v>
      </c>
      <c r="AL30" s="297">
        <f>IF((AA30+J30)&lt;&gt;0,(資源化量内訳!D30-資源化量内訳!R30-資源化量内訳!T30-資源化量内訳!V30-資源化量内訳!U30)/(AA30+J30)*100,"-")</f>
        <v>8.8962472406181021</v>
      </c>
      <c r="AM30" s="292">
        <f>ごみ処理量内訳!AA30</f>
        <v>259</v>
      </c>
      <c r="AN30" s="292">
        <f>ごみ処理量内訳!AB30</f>
        <v>228</v>
      </c>
      <c r="AO30" s="292">
        <f>ごみ処理量内訳!AC30</f>
        <v>0</v>
      </c>
      <c r="AP30" s="292">
        <f t="shared" si="8"/>
        <v>487</v>
      </c>
      <c r="AQ30" s="321" t="s">
        <v>761</v>
      </c>
      <c r="AR30" s="322"/>
    </row>
    <row r="31" spans="1:44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10775</v>
      </c>
      <c r="E31" s="292">
        <v>10775</v>
      </c>
      <c r="F31" s="292">
        <v>0</v>
      </c>
      <c r="G31" s="292">
        <v>32</v>
      </c>
      <c r="H31" s="292">
        <f>SUM(ごみ搬入量内訳!E31,+ごみ搬入量内訳!AD31)</f>
        <v>3829</v>
      </c>
      <c r="I31" s="292">
        <f>ごみ搬入量内訳!BC31</f>
        <v>324</v>
      </c>
      <c r="J31" s="292">
        <f>資源化量内訳!BO31</f>
        <v>0</v>
      </c>
      <c r="K31" s="292">
        <f t="shared" si="1"/>
        <v>4153</v>
      </c>
      <c r="L31" s="295">
        <f t="shared" si="2"/>
        <v>1053.0853397233527</v>
      </c>
      <c r="M31" s="292">
        <f>IF(D31&lt;&gt;0,(ごみ搬入量内訳!BR31+ごみ処理概要!J31)/ごみ処理概要!D31/366*1000000,"-")</f>
        <v>818.27748405664806</v>
      </c>
      <c r="N31" s="292">
        <f>IF(D31&lt;&gt;0,ごみ搬入量内訳!CM31/ごみ処理概要!D31/366*1000000,"-")</f>
        <v>234.80785566670468</v>
      </c>
      <c r="O31" s="292">
        <f>ごみ搬入量内訳!DH31</f>
        <v>0</v>
      </c>
      <c r="P31" s="292">
        <f>ごみ処理量内訳!E31</f>
        <v>3470</v>
      </c>
      <c r="Q31" s="292">
        <f>ごみ処理量内訳!N31</f>
        <v>0</v>
      </c>
      <c r="R31" s="292">
        <f t="shared" si="3"/>
        <v>615</v>
      </c>
      <c r="S31" s="292">
        <f>ごみ処理量内訳!G31</f>
        <v>0</v>
      </c>
      <c r="T31" s="292">
        <f>ごみ処理量内訳!L31</f>
        <v>615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 t="shared" si="4"/>
        <v>4085</v>
      </c>
      <c r="AB31" s="297">
        <f t="shared" si="5"/>
        <v>100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511</v>
      </c>
      <c r="AJ31" s="292">
        <f t="shared" si="6"/>
        <v>511</v>
      </c>
      <c r="AK31" s="297">
        <f t="shared" si="7"/>
        <v>12.509179926560588</v>
      </c>
      <c r="AL31" s="297">
        <f>IF((AA31+J31)&lt;&gt;0,(資源化量内訳!D31-資源化量内訳!R31-資源化量内訳!T31-資源化量内訳!V31-資源化量内訳!U31)/(AA31+J31)*100,"-")</f>
        <v>12.509179926560588</v>
      </c>
      <c r="AM31" s="292">
        <f>ごみ処理量内訳!AA31</f>
        <v>0</v>
      </c>
      <c r="AN31" s="292">
        <f>ごみ処理量内訳!AB31</f>
        <v>499</v>
      </c>
      <c r="AO31" s="292">
        <f>ごみ処理量内訳!AC31</f>
        <v>0</v>
      </c>
      <c r="AP31" s="292">
        <f t="shared" si="8"/>
        <v>499</v>
      </c>
      <c r="AQ31" s="321" t="s">
        <v>761</v>
      </c>
      <c r="AR31" s="322"/>
    </row>
    <row r="32" spans="1:44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4332</v>
      </c>
      <c r="E32" s="292">
        <v>4332</v>
      </c>
      <c r="F32" s="292">
        <v>0</v>
      </c>
      <c r="G32" s="292">
        <v>35</v>
      </c>
      <c r="H32" s="292">
        <f>SUM(ごみ搬入量内訳!E32,+ごみ搬入量内訳!AD32)</f>
        <v>1096</v>
      </c>
      <c r="I32" s="292">
        <f>ごみ搬入量内訳!BC32</f>
        <v>22</v>
      </c>
      <c r="J32" s="292">
        <f>資源化量内訳!BO32</f>
        <v>16</v>
      </c>
      <c r="K32" s="292">
        <f t="shared" si="1"/>
        <v>1134</v>
      </c>
      <c r="L32" s="295">
        <f t="shared" si="2"/>
        <v>715.22637482403161</v>
      </c>
      <c r="M32" s="292">
        <f>IF(D32&lt;&gt;0,(ごみ搬入量内訳!BR32+ごみ処理概要!J32)/ごみ処理概要!D32/366*1000000,"-")</f>
        <v>573.94709090817344</v>
      </c>
      <c r="N32" s="292">
        <f>IF(D32&lt;&gt;0,ごみ搬入量内訳!CM32/ごみ処理概要!D32/366*1000000,"-")</f>
        <v>141.27928391585809</v>
      </c>
      <c r="O32" s="292">
        <f>ごみ搬入量内訳!DH32</f>
        <v>0</v>
      </c>
      <c r="P32" s="292">
        <f>ごみ処理量内訳!E32</f>
        <v>653</v>
      </c>
      <c r="Q32" s="292">
        <f>ごみ処理量内訳!N32</f>
        <v>0</v>
      </c>
      <c r="R32" s="292">
        <f t="shared" si="3"/>
        <v>214</v>
      </c>
      <c r="S32" s="292">
        <f>ごみ処理量内訳!G32</f>
        <v>82</v>
      </c>
      <c r="T32" s="292">
        <f>ごみ処理量内訳!L32</f>
        <v>0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132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251</v>
      </c>
      <c r="AA32" s="292">
        <f t="shared" si="4"/>
        <v>1118</v>
      </c>
      <c r="AB32" s="297">
        <f t="shared" si="5"/>
        <v>100</v>
      </c>
      <c r="AC32" s="292">
        <f>施設資源化量内訳!Y32</f>
        <v>1</v>
      </c>
      <c r="AD32" s="292">
        <f>施設資源化量内訳!AT32</f>
        <v>10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10</v>
      </c>
      <c r="AH32" s="292">
        <f>施設資源化量内訳!DZ32</f>
        <v>0</v>
      </c>
      <c r="AI32" s="292">
        <f>施設資源化量内訳!EU32</f>
        <v>0</v>
      </c>
      <c r="AJ32" s="292">
        <f t="shared" si="6"/>
        <v>21</v>
      </c>
      <c r="AK32" s="297">
        <f t="shared" si="7"/>
        <v>25.396825396825395</v>
      </c>
      <c r="AL32" s="297">
        <f>IF((AA32+J32)&lt;&gt;0,(資源化量内訳!D32-資源化量内訳!R32-資源化量内訳!T32-資源化量内訳!V32-資源化量内訳!U32)/(AA32+J32)*100,"-")</f>
        <v>25.396825396825395</v>
      </c>
      <c r="AM32" s="292">
        <f>ごみ処理量内訳!AA32</f>
        <v>0</v>
      </c>
      <c r="AN32" s="292">
        <f>ごみ処理量内訳!AB32</f>
        <v>67</v>
      </c>
      <c r="AO32" s="292">
        <f>ごみ処理量内訳!AC32</f>
        <v>12</v>
      </c>
      <c r="AP32" s="292">
        <f t="shared" si="8"/>
        <v>79</v>
      </c>
      <c r="AQ32" s="321" t="s">
        <v>761</v>
      </c>
      <c r="AR32" s="322"/>
    </row>
    <row r="33" spans="1:44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8019</v>
      </c>
      <c r="E33" s="292">
        <v>8019</v>
      </c>
      <c r="F33" s="292">
        <v>0</v>
      </c>
      <c r="G33" s="292">
        <v>145</v>
      </c>
      <c r="H33" s="292">
        <f>SUM(ごみ搬入量内訳!E33,+ごみ搬入量内訳!AD33)</f>
        <v>4456</v>
      </c>
      <c r="I33" s="292">
        <f>ごみ搬入量内訳!BC33</f>
        <v>479</v>
      </c>
      <c r="J33" s="292">
        <f>資源化量内訳!BO33</f>
        <v>0</v>
      </c>
      <c r="K33" s="292">
        <f t="shared" si="1"/>
        <v>4935</v>
      </c>
      <c r="L33" s="295">
        <f t="shared" si="2"/>
        <v>1681.4573584458221</v>
      </c>
      <c r="M33" s="292">
        <f>IF(D33&lt;&gt;0,(ごみ搬入量内訳!BR33+ごみ処理概要!J33)/ごみ処理概要!D33/366*1000000,"-")</f>
        <v>1073.6113751697644</v>
      </c>
      <c r="N33" s="292">
        <f>IF(D33&lt;&gt;0,ごみ搬入量内訳!CM33/ごみ処理概要!D33/366*1000000,"-")</f>
        <v>607.84598327605818</v>
      </c>
      <c r="O33" s="292">
        <f>ごみ搬入量内訳!DH33</f>
        <v>0</v>
      </c>
      <c r="P33" s="292">
        <f>ごみ処理量内訳!E33</f>
        <v>4228</v>
      </c>
      <c r="Q33" s="292">
        <f>ごみ処理量内訳!N33</f>
        <v>0</v>
      </c>
      <c r="R33" s="292">
        <f t="shared" si="3"/>
        <v>438</v>
      </c>
      <c r="S33" s="292">
        <f>ごみ処理量内訳!G33</f>
        <v>438</v>
      </c>
      <c r="T33" s="292">
        <f>ごみ処理量内訳!L33</f>
        <v>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270</v>
      </c>
      <c r="AA33" s="292">
        <f t="shared" si="4"/>
        <v>4936</v>
      </c>
      <c r="AB33" s="297">
        <f t="shared" si="5"/>
        <v>100</v>
      </c>
      <c r="AC33" s="292">
        <f>施設資源化量内訳!Y33</f>
        <v>224</v>
      </c>
      <c r="AD33" s="292">
        <f>施設資源化量内訳!AT33</f>
        <v>266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 t="shared" si="6"/>
        <v>490</v>
      </c>
      <c r="AK33" s="297">
        <f t="shared" si="7"/>
        <v>15.39708265802269</v>
      </c>
      <c r="AL33" s="297">
        <f>IF((AA33+J33)&lt;&gt;0,(資源化量内訳!D33-資源化量内訳!R33-資源化量内訳!T33-資源化量内訳!V33-資源化量内訳!U33)/(AA33+J33)*100,"-")</f>
        <v>15.39708265802269</v>
      </c>
      <c r="AM33" s="292">
        <f>ごみ処理量内訳!AA33</f>
        <v>0</v>
      </c>
      <c r="AN33" s="292">
        <f>ごみ処理量内訳!AB33</f>
        <v>118</v>
      </c>
      <c r="AO33" s="292">
        <f>ごみ処理量内訳!AC33</f>
        <v>114</v>
      </c>
      <c r="AP33" s="292">
        <f t="shared" si="8"/>
        <v>232</v>
      </c>
      <c r="AQ33" s="321" t="s">
        <v>761</v>
      </c>
      <c r="AR33" s="322"/>
    </row>
    <row r="34" spans="1:44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9480</v>
      </c>
      <c r="E34" s="292">
        <v>9480</v>
      </c>
      <c r="F34" s="292">
        <v>0</v>
      </c>
      <c r="G34" s="292">
        <v>0</v>
      </c>
      <c r="H34" s="292">
        <f>SUM(ごみ搬入量内訳!E34,+ごみ搬入量内訳!AD34)</f>
        <v>2489</v>
      </c>
      <c r="I34" s="292">
        <f>ごみ搬入量内訳!BC34</f>
        <v>1233</v>
      </c>
      <c r="J34" s="292">
        <f>資源化量内訳!BO34</f>
        <v>24</v>
      </c>
      <c r="K34" s="292">
        <f t="shared" si="1"/>
        <v>3746</v>
      </c>
      <c r="L34" s="295">
        <f t="shared" si="2"/>
        <v>1079.6384681008049</v>
      </c>
      <c r="M34" s="292">
        <f>IF(D34&lt;&gt;0,(ごみ搬入量内訳!BR34+ごみ処理概要!J34)/ごみ処理概要!D34/366*1000000,"-")</f>
        <v>651.64510848262671</v>
      </c>
      <c r="N34" s="292">
        <f>IF(D34&lt;&gt;0,ごみ搬入量内訳!CM34/ごみ処理概要!D34/366*1000000,"-")</f>
        <v>427.99335961817803</v>
      </c>
      <c r="O34" s="292">
        <f>ごみ搬入量内訳!DH34</f>
        <v>0</v>
      </c>
      <c r="P34" s="292">
        <f>ごみ処理量内訳!E34</f>
        <v>3165</v>
      </c>
      <c r="Q34" s="292">
        <f>ごみ処理量内訳!N34</f>
        <v>50</v>
      </c>
      <c r="R34" s="292">
        <f t="shared" si="3"/>
        <v>40</v>
      </c>
      <c r="S34" s="292">
        <f>ごみ処理量内訳!G34</f>
        <v>40</v>
      </c>
      <c r="T34" s="292">
        <f>ごみ処理量内訳!L34</f>
        <v>0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467</v>
      </c>
      <c r="AA34" s="292">
        <f t="shared" si="4"/>
        <v>3722</v>
      </c>
      <c r="AB34" s="297">
        <f t="shared" si="5"/>
        <v>98.656636217087595</v>
      </c>
      <c r="AC34" s="292">
        <f>施設資源化量内訳!Y34</f>
        <v>0</v>
      </c>
      <c r="AD34" s="292">
        <f>施設資源化量内訳!AT34</f>
        <v>40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0</v>
      </c>
      <c r="AJ34" s="292">
        <f t="shared" si="6"/>
        <v>40</v>
      </c>
      <c r="AK34" s="297">
        <f t="shared" si="7"/>
        <v>14.175120128136678</v>
      </c>
      <c r="AL34" s="297">
        <f>IF((AA34+J34)&lt;&gt;0,(資源化量内訳!D34-資源化量内訳!R34-資源化量内訳!T34-資源化量内訳!V34-資源化量内訳!U34)/(AA34+J34)*100,"-")</f>
        <v>14.175120128136678</v>
      </c>
      <c r="AM34" s="292">
        <f>ごみ処理量内訳!AA34</f>
        <v>50</v>
      </c>
      <c r="AN34" s="292">
        <f>ごみ処理量内訳!AB34</f>
        <v>344</v>
      </c>
      <c r="AO34" s="292">
        <f>ごみ処理量内訳!AC34</f>
        <v>0</v>
      </c>
      <c r="AP34" s="292">
        <f t="shared" si="8"/>
        <v>394</v>
      </c>
      <c r="AQ34" s="321" t="s">
        <v>761</v>
      </c>
      <c r="AR34" s="322"/>
    </row>
    <row r="35" spans="1:44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4561</v>
      </c>
      <c r="E35" s="292">
        <v>4561</v>
      </c>
      <c r="F35" s="292">
        <v>0</v>
      </c>
      <c r="G35" s="292">
        <v>25</v>
      </c>
      <c r="H35" s="292">
        <f>SUM(ごみ搬入量内訳!E35,+ごみ搬入量内訳!AD35)</f>
        <v>1546</v>
      </c>
      <c r="I35" s="292">
        <f>ごみ搬入量内訳!BC35</f>
        <v>29</v>
      </c>
      <c r="J35" s="292">
        <f>資源化量内訳!BO35</f>
        <v>0</v>
      </c>
      <c r="K35" s="292">
        <f t="shared" si="1"/>
        <v>1575</v>
      </c>
      <c r="L35" s="295">
        <f t="shared" si="2"/>
        <v>943.49456007993638</v>
      </c>
      <c r="M35" s="292">
        <f>IF(D35&lt;&gt;0,(ごみ搬入量内訳!BR35+ごみ処理概要!J35)/ごみ処理概要!D35/366*1000000,"-")</f>
        <v>695.49027571606746</v>
      </c>
      <c r="N35" s="292">
        <f>IF(D35&lt;&gt;0,ごみ搬入量内訳!CM35/ごみ処理概要!D35/366*1000000,"-")</f>
        <v>248.004284363869</v>
      </c>
      <c r="O35" s="292">
        <f>ごみ搬入量内訳!DH35</f>
        <v>0</v>
      </c>
      <c r="P35" s="292">
        <f>ごみ処理量内訳!E35</f>
        <v>1197</v>
      </c>
      <c r="Q35" s="292">
        <f>ごみ処理量内訳!N35</f>
        <v>0</v>
      </c>
      <c r="R35" s="292">
        <f t="shared" si="3"/>
        <v>378</v>
      </c>
      <c r="S35" s="292">
        <f>ごみ処理量内訳!G35</f>
        <v>76</v>
      </c>
      <c r="T35" s="292">
        <f>ごみ処理量内訳!L35</f>
        <v>302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0</v>
      </c>
      <c r="AA35" s="292">
        <f t="shared" si="4"/>
        <v>1575</v>
      </c>
      <c r="AB35" s="297">
        <f t="shared" si="5"/>
        <v>100</v>
      </c>
      <c r="AC35" s="292">
        <f>施設資源化量内訳!Y35</f>
        <v>0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302</v>
      </c>
      <c r="AJ35" s="292">
        <f t="shared" si="6"/>
        <v>302</v>
      </c>
      <c r="AK35" s="297">
        <f t="shared" si="7"/>
        <v>19.174603174603174</v>
      </c>
      <c r="AL35" s="297">
        <f>IF((AA35+J35)&lt;&gt;0,(資源化量内訳!D35-資源化量内訳!R35-資源化量内訳!T35-資源化量内訳!V35-資源化量内訳!U35)/(AA35+J35)*100,"-")</f>
        <v>19.174603174603174</v>
      </c>
      <c r="AM35" s="292">
        <f>ごみ処理量内訳!AA35</f>
        <v>0</v>
      </c>
      <c r="AN35" s="292">
        <f>ごみ処理量内訳!AB35</f>
        <v>93</v>
      </c>
      <c r="AO35" s="292">
        <f>ごみ処理量内訳!AC35</f>
        <v>35</v>
      </c>
      <c r="AP35" s="292">
        <f t="shared" si="8"/>
        <v>128</v>
      </c>
      <c r="AQ35" s="321" t="s">
        <v>761</v>
      </c>
      <c r="AR35" s="322"/>
    </row>
    <row r="36" spans="1:44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5500</v>
      </c>
      <c r="E36" s="292">
        <v>5500</v>
      </c>
      <c r="F36" s="292">
        <v>0</v>
      </c>
      <c r="G36" s="292">
        <v>24</v>
      </c>
      <c r="H36" s="292">
        <f>SUM(ごみ搬入量内訳!E36,+ごみ搬入量内訳!AD36)</f>
        <v>1739</v>
      </c>
      <c r="I36" s="292">
        <f>ごみ搬入量内訳!BC36</f>
        <v>109</v>
      </c>
      <c r="J36" s="292">
        <f>資源化量内訳!BO36</f>
        <v>0</v>
      </c>
      <c r="K36" s="292">
        <f t="shared" si="1"/>
        <v>1848</v>
      </c>
      <c r="L36" s="295">
        <f t="shared" si="2"/>
        <v>918.03278688524597</v>
      </c>
      <c r="M36" s="292">
        <f>IF(D36&lt;&gt;0,(ごみ搬入量内訳!BR36+ごみ処理概要!J36)/ごみ処理概要!D36/366*1000000,"-")</f>
        <v>690.51167411823144</v>
      </c>
      <c r="N36" s="292">
        <f>IF(D36&lt;&gt;0,ごみ搬入量内訳!CM36/ごみ処理概要!D36/366*1000000,"-")</f>
        <v>227.52111276701442</v>
      </c>
      <c r="O36" s="292">
        <f>ごみ搬入量内訳!DH36</f>
        <v>0</v>
      </c>
      <c r="P36" s="292">
        <f>ごみ処理量内訳!E36</f>
        <v>1559</v>
      </c>
      <c r="Q36" s="292">
        <f>ごみ処理量内訳!N36</f>
        <v>0</v>
      </c>
      <c r="R36" s="292">
        <f t="shared" si="3"/>
        <v>289</v>
      </c>
      <c r="S36" s="292">
        <f>ごみ処理量内訳!G36</f>
        <v>7</v>
      </c>
      <c r="T36" s="292">
        <f>ごみ処理量内訳!L36</f>
        <v>282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0</v>
      </c>
      <c r="AA36" s="292">
        <f t="shared" si="4"/>
        <v>1848</v>
      </c>
      <c r="AB36" s="297">
        <f t="shared" si="5"/>
        <v>100</v>
      </c>
      <c r="AC36" s="292">
        <f>施設資源化量内訳!Y36</f>
        <v>0</v>
      </c>
      <c r="AD36" s="292">
        <f>施設資源化量内訳!AT36</f>
        <v>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242</v>
      </c>
      <c r="AJ36" s="292">
        <f t="shared" si="6"/>
        <v>242</v>
      </c>
      <c r="AK36" s="297">
        <f t="shared" si="7"/>
        <v>13.095238095238097</v>
      </c>
      <c r="AL36" s="297">
        <f>IF((AA36+J36)&lt;&gt;0,(資源化量内訳!D36-資源化量内訳!R36-資源化量内訳!T36-資源化量内訳!V36-資源化量内訳!U36)/(AA36+J36)*100,"-")</f>
        <v>13.095238095238097</v>
      </c>
      <c r="AM36" s="292">
        <f>ごみ処理量内訳!AA36</f>
        <v>0</v>
      </c>
      <c r="AN36" s="292">
        <f>ごみ処理量内訳!AB36</f>
        <v>156</v>
      </c>
      <c r="AO36" s="292">
        <f>ごみ処理量内訳!AC36</f>
        <v>1</v>
      </c>
      <c r="AP36" s="292">
        <f t="shared" si="8"/>
        <v>157</v>
      </c>
      <c r="AQ36" s="321" t="s">
        <v>761</v>
      </c>
      <c r="AR36" s="322"/>
    </row>
    <row r="37" spans="1:44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360</v>
      </c>
      <c r="E37" s="292">
        <v>360</v>
      </c>
      <c r="F37" s="292">
        <v>0</v>
      </c>
      <c r="G37" s="292">
        <v>0</v>
      </c>
      <c r="H37" s="292">
        <f>SUM(ごみ搬入量内訳!E37,+ごみ搬入量内訳!AD37)</f>
        <v>185</v>
      </c>
      <c r="I37" s="292">
        <f>ごみ搬入量内訳!BC37</f>
        <v>0</v>
      </c>
      <c r="J37" s="292">
        <f>資源化量内訳!BO37</f>
        <v>0</v>
      </c>
      <c r="K37" s="292">
        <f t="shared" si="1"/>
        <v>185</v>
      </c>
      <c r="L37" s="295">
        <f t="shared" si="2"/>
        <v>1404.068002428658</v>
      </c>
      <c r="M37" s="292">
        <f>IF(D37&lt;&gt;0,(ごみ搬入量内訳!BR37+ごみ処理概要!J37)/ごみ処理概要!D37/366*1000000,"-")</f>
        <v>1404.068002428658</v>
      </c>
      <c r="N37" s="292">
        <f>IF(D37&lt;&gt;0,ごみ搬入量内訳!CM37/ごみ処理概要!D37/366*1000000,"-")</f>
        <v>0</v>
      </c>
      <c r="O37" s="292">
        <f>ごみ搬入量内訳!DH37</f>
        <v>0</v>
      </c>
      <c r="P37" s="292">
        <f>ごみ処理量内訳!E37</f>
        <v>45</v>
      </c>
      <c r="Q37" s="292">
        <f>ごみ処理量内訳!N37</f>
        <v>1</v>
      </c>
      <c r="R37" s="292">
        <f t="shared" si="3"/>
        <v>67</v>
      </c>
      <c r="S37" s="292">
        <f>ごみ処理量内訳!G37</f>
        <v>0</v>
      </c>
      <c r="T37" s="292">
        <f>ごみ処理量内訳!L37</f>
        <v>13</v>
      </c>
      <c r="U37" s="292">
        <f>ごみ処理量内訳!H37</f>
        <v>54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23</v>
      </c>
      <c r="AA37" s="292">
        <f t="shared" si="4"/>
        <v>136</v>
      </c>
      <c r="AB37" s="297">
        <f t="shared" si="5"/>
        <v>99.264705882352942</v>
      </c>
      <c r="AC37" s="292">
        <f>施設資源化量内訳!Y37</f>
        <v>10</v>
      </c>
      <c r="AD37" s="292">
        <f>施設資源化量内訳!AT37</f>
        <v>0</v>
      </c>
      <c r="AE37" s="292">
        <f>施設資源化量内訳!BO37</f>
        <v>10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1</v>
      </c>
      <c r="AJ37" s="292">
        <f t="shared" si="6"/>
        <v>21</v>
      </c>
      <c r="AK37" s="297">
        <f t="shared" si="7"/>
        <v>32.352941176470587</v>
      </c>
      <c r="AL37" s="297">
        <f>IF((AA37+J37)&lt;&gt;0,(資源化量内訳!D37-資源化量内訳!R37-資源化量内訳!T37-資源化量内訳!V37-資源化量内訳!U37)/(AA37+J37)*100,"-")</f>
        <v>32.352941176470587</v>
      </c>
      <c r="AM37" s="292">
        <f>ごみ処理量内訳!AA37</f>
        <v>1</v>
      </c>
      <c r="AN37" s="292">
        <f>ごみ処理量内訳!AB37</f>
        <v>3</v>
      </c>
      <c r="AO37" s="292">
        <f>ごみ処理量内訳!AC37</f>
        <v>0</v>
      </c>
      <c r="AP37" s="292">
        <f t="shared" si="8"/>
        <v>4</v>
      </c>
      <c r="AQ37" s="321" t="s">
        <v>761</v>
      </c>
      <c r="AR37" s="322"/>
    </row>
    <row r="38" spans="1:44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322"/>
      <c r="AR38" s="322"/>
    </row>
    <row r="39" spans="1:44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322"/>
      <c r="AR39" s="322"/>
    </row>
    <row r="40" spans="1:44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322"/>
      <c r="AR40" s="322"/>
    </row>
    <row r="41" spans="1:44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322"/>
      <c r="AR41" s="322"/>
    </row>
    <row r="42" spans="1:44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322"/>
      <c r="AR42" s="322"/>
    </row>
    <row r="43" spans="1:44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322"/>
      <c r="AR43" s="322"/>
    </row>
    <row r="44" spans="1:44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322"/>
      <c r="AR44" s="322"/>
    </row>
    <row r="45" spans="1:44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322"/>
      <c r="AR45" s="322"/>
    </row>
    <row r="46" spans="1:44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322"/>
      <c r="AR46" s="322"/>
    </row>
    <row r="47" spans="1:44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322"/>
      <c r="AR47" s="322"/>
    </row>
    <row r="48" spans="1:44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322"/>
      <c r="AR48" s="322"/>
    </row>
    <row r="49" spans="1:44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322"/>
      <c r="AR49" s="322"/>
    </row>
    <row r="50" spans="1:44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322"/>
      <c r="AR50" s="322"/>
    </row>
    <row r="51" spans="1:44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322"/>
      <c r="AR51" s="322"/>
    </row>
    <row r="52" spans="1:44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322"/>
      <c r="AR52" s="322"/>
    </row>
    <row r="53" spans="1:44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322"/>
      <c r="AR53" s="322"/>
    </row>
    <row r="54" spans="1:44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322"/>
      <c r="AR54" s="322"/>
    </row>
    <row r="55" spans="1:44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322"/>
      <c r="AR55" s="322"/>
    </row>
    <row r="56" spans="1:44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322"/>
      <c r="AR56" s="322"/>
    </row>
    <row r="57" spans="1:44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322"/>
      <c r="AR57" s="322"/>
    </row>
    <row r="58" spans="1:44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322"/>
      <c r="AR58" s="322"/>
    </row>
    <row r="59" spans="1:44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322"/>
      <c r="AR59" s="322"/>
    </row>
    <row r="60" spans="1:44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322"/>
      <c r="AR60" s="322"/>
    </row>
    <row r="61" spans="1:44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322"/>
      <c r="AR61" s="322"/>
    </row>
    <row r="62" spans="1:44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322"/>
      <c r="AR62" s="322"/>
    </row>
    <row r="63" spans="1:44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322"/>
      <c r="AR63" s="322"/>
    </row>
    <row r="64" spans="1:44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322"/>
      <c r="AR64" s="322"/>
    </row>
    <row r="65" spans="1:44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322"/>
      <c r="AR65" s="322"/>
    </row>
    <row r="66" spans="1:44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322"/>
      <c r="AR66" s="322"/>
    </row>
    <row r="67" spans="1:44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322"/>
      <c r="AR67" s="322"/>
    </row>
    <row r="68" spans="1:44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322"/>
      <c r="AR68" s="322"/>
    </row>
    <row r="69" spans="1:44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322"/>
      <c r="AR69" s="322"/>
    </row>
    <row r="70" spans="1:44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322"/>
      <c r="AR70" s="322"/>
    </row>
    <row r="71" spans="1:44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322"/>
      <c r="AR71" s="322"/>
    </row>
    <row r="72" spans="1:44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322"/>
      <c r="AR72" s="322"/>
    </row>
    <row r="73" spans="1:44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322"/>
      <c r="AR73" s="322"/>
    </row>
    <row r="74" spans="1:44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322"/>
      <c r="AR74" s="322"/>
    </row>
    <row r="75" spans="1:44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322"/>
      <c r="AR75" s="322"/>
    </row>
    <row r="76" spans="1:44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322"/>
      <c r="AR76" s="322"/>
    </row>
    <row r="77" spans="1:44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322"/>
      <c r="AR77" s="322"/>
    </row>
    <row r="78" spans="1:44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322"/>
      <c r="AR78" s="322"/>
    </row>
    <row r="79" spans="1:44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322"/>
      <c r="AR79" s="322"/>
    </row>
    <row r="80" spans="1:44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322"/>
      <c r="AR80" s="322"/>
    </row>
    <row r="81" spans="1:44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322"/>
      <c r="AR81" s="322"/>
    </row>
    <row r="82" spans="1:44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322"/>
      <c r="AR82" s="322"/>
    </row>
    <row r="83" spans="1:44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322"/>
      <c r="AR83" s="322"/>
    </row>
    <row r="84" spans="1:44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322"/>
      <c r="AR84" s="322"/>
    </row>
    <row r="85" spans="1: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322"/>
      <c r="AR85" s="322"/>
    </row>
    <row r="86" spans="1: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322"/>
      <c r="AR86" s="322"/>
    </row>
    <row r="87" spans="1: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322"/>
      <c r="AR87" s="322"/>
    </row>
    <row r="88" spans="1: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322"/>
      <c r="AR88" s="322"/>
    </row>
    <row r="89" spans="1: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322"/>
      <c r="AR89" s="322"/>
    </row>
    <row r="90" spans="1: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322"/>
      <c r="AR90" s="322"/>
    </row>
    <row r="91" spans="1: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322"/>
      <c r="AR91" s="322"/>
    </row>
    <row r="92" spans="1: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322"/>
      <c r="AR92" s="322"/>
    </row>
    <row r="93" spans="1: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322"/>
      <c r="AR93" s="322"/>
    </row>
    <row r="94" spans="1: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322"/>
      <c r="AR94" s="322"/>
    </row>
    <row r="95" spans="1: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322"/>
      <c r="AR95" s="322"/>
    </row>
    <row r="96" spans="1: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322"/>
      <c r="AR96" s="322"/>
    </row>
    <row r="97" spans="1: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322"/>
      <c r="AR97" s="322"/>
    </row>
    <row r="98" spans="1: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322"/>
      <c r="AR98" s="322"/>
    </row>
    <row r="99" spans="1: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322"/>
      <c r="AR99" s="322"/>
    </row>
    <row r="100" spans="1: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322"/>
      <c r="AR100" s="322"/>
    </row>
    <row r="101" spans="1: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322"/>
      <c r="AR101" s="322"/>
    </row>
    <row r="102" spans="1: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322"/>
      <c r="AR102" s="322"/>
    </row>
    <row r="103" spans="1: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322"/>
      <c r="AR103" s="322"/>
    </row>
    <row r="104" spans="1: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322"/>
      <c r="AR104" s="322"/>
    </row>
    <row r="105" spans="1: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322"/>
      <c r="AR105" s="322"/>
    </row>
    <row r="106" spans="1: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322"/>
      <c r="AR106" s="322"/>
    </row>
    <row r="107" spans="1: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322"/>
      <c r="AR107" s="322"/>
    </row>
    <row r="108" spans="1: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322"/>
      <c r="AR108" s="322"/>
    </row>
    <row r="109" spans="1: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322"/>
      <c r="AR109" s="322"/>
    </row>
    <row r="110" spans="1: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322"/>
      <c r="AR110" s="322"/>
    </row>
    <row r="111" spans="1: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322"/>
      <c r="AR111" s="322"/>
    </row>
    <row r="112" spans="1: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322"/>
      <c r="AR112" s="322"/>
    </row>
    <row r="113" spans="1: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322"/>
      <c r="AR113" s="322"/>
    </row>
    <row r="114" spans="1: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322"/>
      <c r="AR114" s="322"/>
    </row>
    <row r="115" spans="1: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322"/>
      <c r="AR115" s="322"/>
    </row>
    <row r="116" spans="1: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322"/>
      <c r="AR116" s="322"/>
    </row>
    <row r="117" spans="1: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322"/>
      <c r="AR117" s="322"/>
    </row>
    <row r="118" spans="1: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322"/>
      <c r="AR118" s="322"/>
    </row>
    <row r="119" spans="1: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322"/>
      <c r="AR119" s="322"/>
    </row>
    <row r="120" spans="1: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322"/>
      <c r="AR120" s="322"/>
    </row>
    <row r="121" spans="1: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322"/>
      <c r="AR121" s="322"/>
    </row>
    <row r="122" spans="1: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322"/>
      <c r="AR122" s="322"/>
    </row>
    <row r="123" spans="1: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322"/>
      <c r="AR123" s="322"/>
    </row>
    <row r="124" spans="1: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322"/>
      <c r="AR124" s="322"/>
    </row>
    <row r="125" spans="1: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322"/>
      <c r="AR125" s="322"/>
    </row>
    <row r="126" spans="1: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322"/>
      <c r="AR126" s="322"/>
    </row>
    <row r="127" spans="1: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322"/>
      <c r="AR127" s="322"/>
    </row>
    <row r="128" spans="1: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322"/>
      <c r="AR128" s="322"/>
    </row>
    <row r="129" spans="1: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322"/>
      <c r="AR129" s="322"/>
    </row>
    <row r="130" spans="1: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322"/>
      <c r="AR130" s="322"/>
    </row>
    <row r="131" spans="1: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322"/>
      <c r="AR131" s="322"/>
    </row>
    <row r="132" spans="1: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322"/>
      <c r="AR132" s="322"/>
    </row>
    <row r="133" spans="1: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322"/>
      <c r="AR133" s="322"/>
    </row>
    <row r="134" spans="1: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322"/>
      <c r="AR134" s="322"/>
    </row>
    <row r="135" spans="1: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322"/>
      <c r="AR135" s="322"/>
    </row>
    <row r="136" spans="1: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322"/>
      <c r="AR136" s="322"/>
    </row>
    <row r="137" spans="1: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322"/>
      <c r="AR137" s="322"/>
    </row>
    <row r="138" spans="1: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322"/>
      <c r="AR138" s="322"/>
    </row>
    <row r="139" spans="1: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322"/>
      <c r="AR139" s="322"/>
    </row>
    <row r="140" spans="1: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322"/>
      <c r="AR140" s="322"/>
    </row>
    <row r="141" spans="1: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322"/>
      <c r="AR141" s="322"/>
    </row>
    <row r="142" spans="1: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322"/>
      <c r="AR142" s="322"/>
    </row>
    <row r="143" spans="1: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322"/>
      <c r="AR143" s="322"/>
    </row>
    <row r="144" spans="1: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322"/>
      <c r="AR144" s="322"/>
    </row>
    <row r="145" spans="1: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322"/>
      <c r="AR145" s="322"/>
    </row>
    <row r="146" spans="1: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322"/>
      <c r="AR146" s="322"/>
    </row>
    <row r="147" spans="1: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322"/>
      <c r="AR147" s="322"/>
    </row>
    <row r="148" spans="1: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322"/>
      <c r="AR148" s="322"/>
    </row>
    <row r="149" spans="1: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322"/>
      <c r="AR149" s="322"/>
    </row>
    <row r="150" spans="1: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322"/>
      <c r="AR150" s="322"/>
    </row>
    <row r="151" spans="1: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322"/>
      <c r="AR151" s="322"/>
    </row>
    <row r="152" spans="1: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322"/>
      <c r="AR152" s="322"/>
    </row>
    <row r="153" spans="1: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322"/>
      <c r="AR153" s="322"/>
    </row>
    <row r="154" spans="1: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322"/>
      <c r="AR154" s="322"/>
    </row>
    <row r="155" spans="1: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322"/>
      <c r="AR155" s="322"/>
    </row>
    <row r="156" spans="1: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322"/>
      <c r="AR156" s="322"/>
    </row>
    <row r="157" spans="1: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322"/>
      <c r="AR157" s="322"/>
    </row>
    <row r="158" spans="1: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322"/>
      <c r="AR158" s="322"/>
    </row>
    <row r="159" spans="1: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322"/>
      <c r="AR159" s="322"/>
    </row>
    <row r="160" spans="1: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322"/>
      <c r="AR160" s="322"/>
    </row>
    <row r="161" spans="1: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322"/>
      <c r="AR161" s="322"/>
    </row>
    <row r="162" spans="1: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322"/>
      <c r="AR162" s="322"/>
    </row>
    <row r="163" spans="1: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322"/>
      <c r="AR163" s="322"/>
    </row>
    <row r="164" spans="1: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322"/>
      <c r="AR164" s="322"/>
    </row>
    <row r="165" spans="1: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322"/>
      <c r="AR165" s="322"/>
    </row>
    <row r="166" spans="1: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322"/>
      <c r="AR166" s="322"/>
    </row>
    <row r="167" spans="1: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322"/>
      <c r="AR167" s="322"/>
    </row>
    <row r="168" spans="1: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322"/>
      <c r="AR168" s="322"/>
    </row>
    <row r="169" spans="1: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322"/>
      <c r="AR169" s="322"/>
    </row>
    <row r="170" spans="1: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322"/>
      <c r="AR170" s="322"/>
    </row>
    <row r="171" spans="1: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322"/>
      <c r="AR171" s="322"/>
    </row>
    <row r="172" spans="1: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322"/>
      <c r="AR172" s="322"/>
    </row>
    <row r="173" spans="1: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322"/>
      <c r="AR173" s="322"/>
    </row>
    <row r="174" spans="1: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322"/>
      <c r="AR174" s="322"/>
    </row>
    <row r="175" spans="1: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322"/>
      <c r="AR175" s="322"/>
    </row>
    <row r="176" spans="1: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322"/>
      <c r="AR176" s="322"/>
    </row>
    <row r="177" spans="1: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322"/>
      <c r="AR177" s="322"/>
    </row>
    <row r="178" spans="1: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322"/>
      <c r="AR178" s="322"/>
    </row>
    <row r="179" spans="1: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322"/>
      <c r="AR179" s="322"/>
    </row>
    <row r="180" spans="1: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322"/>
      <c r="AR180" s="322"/>
    </row>
    <row r="181" spans="1: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322"/>
      <c r="AR181" s="322"/>
    </row>
    <row r="182" spans="1: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322"/>
      <c r="AR182" s="322"/>
    </row>
    <row r="183" spans="1: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322"/>
      <c r="AR183" s="322"/>
    </row>
    <row r="184" spans="1: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322"/>
      <c r="AR184" s="322"/>
    </row>
    <row r="185" spans="1: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322"/>
      <c r="AR185" s="322"/>
    </row>
    <row r="186" spans="1: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322"/>
      <c r="AR186" s="322"/>
    </row>
    <row r="187" spans="1: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322"/>
      <c r="AR187" s="322"/>
    </row>
    <row r="188" spans="1: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322"/>
      <c r="AR188" s="322"/>
    </row>
    <row r="189" spans="1: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322"/>
      <c r="AR189" s="322"/>
    </row>
    <row r="190" spans="1: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322"/>
      <c r="AR190" s="322"/>
    </row>
    <row r="191" spans="1: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322"/>
      <c r="AR191" s="322"/>
    </row>
    <row r="192" spans="1: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322"/>
      <c r="AR192" s="322"/>
    </row>
    <row r="193" spans="1: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322"/>
      <c r="AR193" s="322"/>
    </row>
    <row r="194" spans="1: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322"/>
      <c r="AR194" s="322"/>
    </row>
    <row r="195" spans="1: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322"/>
      <c r="AR195" s="322"/>
    </row>
    <row r="196" spans="1: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322"/>
      <c r="AR196" s="322"/>
    </row>
    <row r="197" spans="1: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322"/>
      <c r="AR197" s="322"/>
    </row>
    <row r="198" spans="1: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322"/>
      <c r="AR198" s="322"/>
    </row>
    <row r="199" spans="1: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322"/>
      <c r="AR199" s="322"/>
    </row>
    <row r="200" spans="1: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322"/>
      <c r="AR200" s="322"/>
    </row>
    <row r="201" spans="1: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322"/>
      <c r="AR201" s="322"/>
    </row>
    <row r="202" spans="1: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322"/>
      <c r="AR202" s="322"/>
    </row>
    <row r="203" spans="1: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322"/>
      <c r="AR203" s="322"/>
    </row>
    <row r="204" spans="1: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322"/>
      <c r="AR204" s="322"/>
    </row>
    <row r="205" spans="1: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322"/>
      <c r="AR205" s="322"/>
    </row>
    <row r="206" spans="1: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322"/>
      <c r="AR206" s="322"/>
    </row>
    <row r="207" spans="1:44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322"/>
      <c r="AR207" s="322"/>
    </row>
  </sheetData>
  <sortState xmlns:xlrd2="http://schemas.microsoft.com/office/spreadsheetml/2017/richdata2" ref="A8:AQ37">
    <sortCondition ref="A8:A37"/>
    <sortCondition ref="B8:B37"/>
    <sortCondition ref="C8:C37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36" man="1"/>
    <brk id="28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 x14ac:dyDescent="0.1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 x14ac:dyDescent="0.15">
      <c r="A2" s="345" t="s">
        <v>11</v>
      </c>
      <c r="B2" s="345" t="s">
        <v>12</v>
      </c>
      <c r="C2" s="347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 x14ac:dyDescent="0.15">
      <c r="A3" s="346"/>
      <c r="B3" s="346"/>
      <c r="C3" s="348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50" t="s">
        <v>3</v>
      </c>
      <c r="DJ3" s="349" t="s">
        <v>34</v>
      </c>
      <c r="DK3" s="349" t="s">
        <v>35</v>
      </c>
      <c r="DL3" s="349" t="s">
        <v>36</v>
      </c>
      <c r="DM3" s="349" t="s">
        <v>37</v>
      </c>
    </row>
    <row r="4" spans="1:117" s="175" customFormat="1" ht="22.5" customHeight="1" x14ac:dyDescent="0.15">
      <c r="A4" s="346"/>
      <c r="B4" s="346"/>
      <c r="C4" s="348"/>
      <c r="D4" s="249"/>
      <c r="E4" s="242"/>
      <c r="F4" s="351" t="s">
        <v>38</v>
      </c>
      <c r="G4" s="352"/>
      <c r="H4" s="352"/>
      <c r="I4" s="353"/>
      <c r="J4" s="351" t="s">
        <v>39</v>
      </c>
      <c r="K4" s="352"/>
      <c r="L4" s="352"/>
      <c r="M4" s="353"/>
      <c r="N4" s="351" t="s">
        <v>40</v>
      </c>
      <c r="O4" s="352"/>
      <c r="P4" s="352"/>
      <c r="Q4" s="353"/>
      <c r="R4" s="351" t="s">
        <v>41</v>
      </c>
      <c r="S4" s="352"/>
      <c r="T4" s="352"/>
      <c r="U4" s="353"/>
      <c r="V4" s="351" t="s">
        <v>42</v>
      </c>
      <c r="W4" s="352"/>
      <c r="X4" s="352"/>
      <c r="Y4" s="353"/>
      <c r="Z4" s="351" t="s">
        <v>43</v>
      </c>
      <c r="AA4" s="352"/>
      <c r="AB4" s="352"/>
      <c r="AC4" s="353"/>
      <c r="AD4" s="242"/>
      <c r="AE4" s="351" t="s">
        <v>38</v>
      </c>
      <c r="AF4" s="352"/>
      <c r="AG4" s="352"/>
      <c r="AH4" s="353"/>
      <c r="AI4" s="351" t="s">
        <v>39</v>
      </c>
      <c r="AJ4" s="352"/>
      <c r="AK4" s="352"/>
      <c r="AL4" s="353"/>
      <c r="AM4" s="351" t="s">
        <v>40</v>
      </c>
      <c r="AN4" s="352"/>
      <c r="AO4" s="352"/>
      <c r="AP4" s="353"/>
      <c r="AQ4" s="351" t="s">
        <v>41</v>
      </c>
      <c r="AR4" s="352"/>
      <c r="AS4" s="352"/>
      <c r="AT4" s="353"/>
      <c r="AU4" s="351" t="s">
        <v>42</v>
      </c>
      <c r="AV4" s="352"/>
      <c r="AW4" s="352"/>
      <c r="AX4" s="353"/>
      <c r="AY4" s="351" t="s">
        <v>43</v>
      </c>
      <c r="AZ4" s="352"/>
      <c r="BA4" s="352"/>
      <c r="BB4" s="353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50"/>
      <c r="DJ4" s="350"/>
      <c r="DK4" s="350"/>
      <c r="DL4" s="350"/>
      <c r="DM4" s="350"/>
    </row>
    <row r="5" spans="1:117" s="175" customFormat="1" ht="22.5" customHeight="1" x14ac:dyDescent="0.15">
      <c r="A5" s="346"/>
      <c r="B5" s="346"/>
      <c r="C5" s="348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 x14ac:dyDescent="0.15">
      <c r="A6" s="346"/>
      <c r="B6" s="346"/>
      <c r="C6" s="348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 x14ac:dyDescent="0.15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8">
        <f t="shared" ref="D7:D37" si="0">SUM(E7,AD7,BC7)</f>
        <v>816188</v>
      </c>
      <c r="E7" s="308">
        <f t="shared" ref="E7:E37" si="1">SUM(F7,J7,N7,R7,V7,Z7)</f>
        <v>497150</v>
      </c>
      <c r="F7" s="308">
        <f t="shared" ref="F7:F37" si="2">SUM(G7:I7)</f>
        <v>1</v>
      </c>
      <c r="G7" s="308">
        <f>SUM(G$8:G$207)</f>
        <v>1</v>
      </c>
      <c r="H7" s="308">
        <f>SUM(H$8:H$207)</f>
        <v>0</v>
      </c>
      <c r="I7" s="308">
        <f>SUM(I$8:I$207)</f>
        <v>0</v>
      </c>
      <c r="J7" s="308">
        <f t="shared" ref="J7:J37" si="3">SUM(K7:M7)</f>
        <v>347218</v>
      </c>
      <c r="K7" s="308">
        <f>SUM(K$8:K$207)</f>
        <v>21108</v>
      </c>
      <c r="L7" s="308">
        <f>SUM(L$8:L$207)</f>
        <v>325452</v>
      </c>
      <c r="M7" s="308">
        <f>SUM(M$8:M$207)</f>
        <v>658</v>
      </c>
      <c r="N7" s="308">
        <f t="shared" ref="N7:N37" si="4">SUM(O7:Q7)</f>
        <v>20302</v>
      </c>
      <c r="O7" s="308">
        <f>SUM(O$8:O$207)</f>
        <v>1630</v>
      </c>
      <c r="P7" s="308">
        <f>SUM(P$8:P$207)</f>
        <v>18663</v>
      </c>
      <c r="Q7" s="308">
        <f>SUM(Q$8:Q$207)</f>
        <v>9</v>
      </c>
      <c r="R7" s="308">
        <f t="shared" ref="R7:R37" si="5">SUM(S7:U7)</f>
        <v>122928</v>
      </c>
      <c r="S7" s="308">
        <f>SUM(S$8:S$207)</f>
        <v>3023</v>
      </c>
      <c r="T7" s="308">
        <f>SUM(T$8:T$207)</f>
        <v>119493</v>
      </c>
      <c r="U7" s="308">
        <f>SUM(U$8:U$207)</f>
        <v>412</v>
      </c>
      <c r="V7" s="308">
        <f t="shared" ref="V7:V37" si="6">SUM(W7:Y7)</f>
        <v>613</v>
      </c>
      <c r="W7" s="308">
        <f>SUM(W$8:W$207)</f>
        <v>67</v>
      </c>
      <c r="X7" s="308">
        <f>SUM(X$8:X$207)</f>
        <v>546</v>
      </c>
      <c r="Y7" s="308">
        <f>SUM(Y$8:Y$207)</f>
        <v>0</v>
      </c>
      <c r="Z7" s="308">
        <f t="shared" ref="Z7:Z37" si="7">SUM(AA7:AC7)</f>
        <v>6088</v>
      </c>
      <c r="AA7" s="308">
        <f>SUM(AA$8:AA$207)</f>
        <v>738</v>
      </c>
      <c r="AB7" s="308">
        <f>SUM(AB$8:AB$207)</f>
        <v>5349</v>
      </c>
      <c r="AC7" s="308">
        <f>SUM(AC$8:AC$207)</f>
        <v>1</v>
      </c>
      <c r="AD7" s="308">
        <f t="shared" ref="AD7:AD37" si="8">SUM(AE7,AI7,AM7,AQ7,AU7,AY7)</f>
        <v>237532</v>
      </c>
      <c r="AE7" s="308">
        <f t="shared" ref="AE7:AE37" si="9"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 t="shared" ref="AI7:AI37" si="10">SUM(AJ7:AL7)</f>
        <v>213296</v>
      </c>
      <c r="AJ7" s="308">
        <f>SUM(AJ$8:AJ$207)</f>
        <v>31</v>
      </c>
      <c r="AK7" s="308">
        <f>SUM(AK$8:AK$207)</f>
        <v>459</v>
      </c>
      <c r="AL7" s="308">
        <f>SUM(AL$8:AL$207)</f>
        <v>212806</v>
      </c>
      <c r="AM7" s="308">
        <f t="shared" ref="AM7:AM37" si="11">SUM(AN7:AP7)</f>
        <v>6915</v>
      </c>
      <c r="AN7" s="308">
        <f>SUM(AN$8:AN$207)</f>
        <v>0</v>
      </c>
      <c r="AO7" s="308">
        <f>SUM(AO$8:AO$207)</f>
        <v>7</v>
      </c>
      <c r="AP7" s="308">
        <f>SUM(AP$8:AP$207)</f>
        <v>6908</v>
      </c>
      <c r="AQ7" s="308">
        <f t="shared" ref="AQ7:AQ37" si="12">SUM(AR7:AT7)</f>
        <v>16701</v>
      </c>
      <c r="AR7" s="308">
        <f>SUM(AR$8:AR$207)</f>
        <v>16</v>
      </c>
      <c r="AS7" s="308">
        <f>SUM(AS$8:AS$207)</f>
        <v>89</v>
      </c>
      <c r="AT7" s="308">
        <f>SUM(AT$8:AT$207)</f>
        <v>16596</v>
      </c>
      <c r="AU7" s="308">
        <f t="shared" ref="AU7:AU37" si="13">SUM(AV7:AX7)</f>
        <v>17</v>
      </c>
      <c r="AV7" s="308">
        <f>SUM(AV$8:AV$207)</f>
        <v>0</v>
      </c>
      <c r="AW7" s="308">
        <f>SUM(AW$8:AW$207)</f>
        <v>0</v>
      </c>
      <c r="AX7" s="308">
        <f>SUM(AX$8:AX$207)</f>
        <v>17</v>
      </c>
      <c r="AY7" s="308">
        <f t="shared" ref="AY7:AY37" si="14">SUM(AZ7:BB7)</f>
        <v>603</v>
      </c>
      <c r="AZ7" s="308">
        <f>SUM(AZ$8:AZ$207)</f>
        <v>0</v>
      </c>
      <c r="BA7" s="308">
        <f>SUM(BA$8:BA$207)</f>
        <v>0</v>
      </c>
      <c r="BB7" s="308">
        <f>SUM(BB$8:BB$207)</f>
        <v>603</v>
      </c>
      <c r="BC7" s="308">
        <f t="shared" ref="BC7:BC37" si="15">SUM(BD7,BK7)</f>
        <v>81506</v>
      </c>
      <c r="BD7" s="308">
        <f t="shared" ref="BD7:BD37" si="16">SUM(BE7:BJ7)</f>
        <v>41462</v>
      </c>
      <c r="BE7" s="308">
        <f t="shared" ref="BE7:BJ7" si="17">SUM(BE$8:BE$207)</f>
        <v>0</v>
      </c>
      <c r="BF7" s="308">
        <f t="shared" si="17"/>
        <v>19017</v>
      </c>
      <c r="BG7" s="308">
        <f t="shared" si="17"/>
        <v>4123</v>
      </c>
      <c r="BH7" s="308">
        <f t="shared" si="17"/>
        <v>6565</v>
      </c>
      <c r="BI7" s="308">
        <f t="shared" si="17"/>
        <v>1662</v>
      </c>
      <c r="BJ7" s="308">
        <f t="shared" si="17"/>
        <v>10095</v>
      </c>
      <c r="BK7" s="308">
        <f t="shared" ref="BK7:BK37" si="18">SUM(BL7:BQ7)</f>
        <v>40044</v>
      </c>
      <c r="BL7" s="308">
        <f t="shared" ref="BL7:BQ7" si="19">SUM(BL$8:BL$207)</f>
        <v>0</v>
      </c>
      <c r="BM7" s="308">
        <f t="shared" si="19"/>
        <v>30790</v>
      </c>
      <c r="BN7" s="308">
        <f t="shared" si="19"/>
        <v>4926</v>
      </c>
      <c r="BO7" s="308">
        <f t="shared" si="19"/>
        <v>3769</v>
      </c>
      <c r="BP7" s="308">
        <f t="shared" si="19"/>
        <v>19</v>
      </c>
      <c r="BQ7" s="308">
        <f t="shared" si="19"/>
        <v>540</v>
      </c>
      <c r="BR7" s="308">
        <f t="shared" ref="BR7:BX7" si="20">SUM(BY7,CF7)</f>
        <v>538612</v>
      </c>
      <c r="BS7" s="308">
        <f t="shared" si="20"/>
        <v>1</v>
      </c>
      <c r="BT7" s="308">
        <f t="shared" si="20"/>
        <v>366235</v>
      </c>
      <c r="BU7" s="308">
        <f t="shared" si="20"/>
        <v>24425</v>
      </c>
      <c r="BV7" s="308">
        <f t="shared" si="20"/>
        <v>129493</v>
      </c>
      <c r="BW7" s="308">
        <f t="shared" si="20"/>
        <v>2275</v>
      </c>
      <c r="BX7" s="308">
        <f t="shared" si="20"/>
        <v>16183</v>
      </c>
      <c r="BY7" s="308">
        <f t="shared" ref="BY7:BY37" si="21">SUM(BZ7:CE7)</f>
        <v>497150</v>
      </c>
      <c r="BZ7" s="308">
        <f t="shared" ref="BZ7:BZ37" si="22">F7</f>
        <v>1</v>
      </c>
      <c r="CA7" s="308">
        <f t="shared" ref="CA7:CA37" si="23">J7</f>
        <v>347218</v>
      </c>
      <c r="CB7" s="308">
        <f t="shared" ref="CB7:CB37" si="24">N7</f>
        <v>20302</v>
      </c>
      <c r="CC7" s="308">
        <f t="shared" ref="CC7:CC37" si="25">R7</f>
        <v>122928</v>
      </c>
      <c r="CD7" s="308">
        <f t="shared" ref="CD7:CD37" si="26">V7</f>
        <v>613</v>
      </c>
      <c r="CE7" s="308">
        <f t="shared" ref="CE7:CE37" si="27">Z7</f>
        <v>6088</v>
      </c>
      <c r="CF7" s="308">
        <f t="shared" ref="CF7:CF37" si="28">SUM(CG7:CL7)</f>
        <v>41462</v>
      </c>
      <c r="CG7" s="308">
        <f t="shared" ref="CG7:CL7" si="29">BE7</f>
        <v>0</v>
      </c>
      <c r="CH7" s="308">
        <f t="shared" si="29"/>
        <v>19017</v>
      </c>
      <c r="CI7" s="308">
        <f t="shared" si="29"/>
        <v>4123</v>
      </c>
      <c r="CJ7" s="308">
        <f t="shared" si="29"/>
        <v>6565</v>
      </c>
      <c r="CK7" s="308">
        <f t="shared" si="29"/>
        <v>1662</v>
      </c>
      <c r="CL7" s="308">
        <f t="shared" si="29"/>
        <v>10095</v>
      </c>
      <c r="CM7" s="308">
        <f t="shared" ref="CM7:CS7" si="30">SUM(CT7,DA7)</f>
        <v>277576</v>
      </c>
      <c r="CN7" s="308">
        <f t="shared" si="30"/>
        <v>0</v>
      </c>
      <c r="CO7" s="308">
        <f t="shared" si="30"/>
        <v>244086</v>
      </c>
      <c r="CP7" s="308">
        <f t="shared" si="30"/>
        <v>11841</v>
      </c>
      <c r="CQ7" s="308">
        <f t="shared" si="30"/>
        <v>20470</v>
      </c>
      <c r="CR7" s="308">
        <f t="shared" si="30"/>
        <v>36</v>
      </c>
      <c r="CS7" s="308">
        <f t="shared" si="30"/>
        <v>1143</v>
      </c>
      <c r="CT7" s="308">
        <f t="shared" ref="CT7:CT37" si="31">SUM(CU7:CZ7)</f>
        <v>237532</v>
      </c>
      <c r="CU7" s="308">
        <f t="shared" ref="CU7:CU37" si="32">AE7</f>
        <v>0</v>
      </c>
      <c r="CV7" s="308">
        <f t="shared" ref="CV7:CV37" si="33">AI7</f>
        <v>213296</v>
      </c>
      <c r="CW7" s="308">
        <f t="shared" ref="CW7:CW37" si="34">AM7</f>
        <v>6915</v>
      </c>
      <c r="CX7" s="308">
        <f t="shared" ref="CX7:CX37" si="35">AQ7</f>
        <v>16701</v>
      </c>
      <c r="CY7" s="308">
        <f t="shared" ref="CY7:CY37" si="36">AU7</f>
        <v>17</v>
      </c>
      <c r="CZ7" s="308">
        <f t="shared" ref="CZ7:CZ37" si="37">AY7</f>
        <v>603</v>
      </c>
      <c r="DA7" s="308">
        <f t="shared" ref="DA7:DA37" si="38">SUM(DB7:DG7)</f>
        <v>40044</v>
      </c>
      <c r="DB7" s="308">
        <f t="shared" ref="DB7:DG7" si="39">BL7</f>
        <v>0</v>
      </c>
      <c r="DC7" s="308">
        <f t="shared" si="39"/>
        <v>30790</v>
      </c>
      <c r="DD7" s="308">
        <f t="shared" si="39"/>
        <v>4926</v>
      </c>
      <c r="DE7" s="308">
        <f t="shared" si="39"/>
        <v>3769</v>
      </c>
      <c r="DF7" s="308">
        <f t="shared" si="39"/>
        <v>19</v>
      </c>
      <c r="DG7" s="308">
        <f t="shared" si="39"/>
        <v>540</v>
      </c>
      <c r="DH7" s="308">
        <f>SUM(DH$8:DH$207)</f>
        <v>0</v>
      </c>
      <c r="DI7" s="308">
        <f t="shared" ref="DI7:DI37" si="40">SUM(DJ7:DM7)</f>
        <v>50</v>
      </c>
      <c r="DJ7" s="308">
        <f>SUM(DJ$8:DJ$207)</f>
        <v>6</v>
      </c>
      <c r="DK7" s="308">
        <f>SUM(DK$8:DK$207)</f>
        <v>0</v>
      </c>
      <c r="DL7" s="308">
        <f>SUM(DL$8:DL$207)</f>
        <v>0</v>
      </c>
      <c r="DM7" s="308">
        <f>SUM(DM$8:DM$207)</f>
        <v>44</v>
      </c>
    </row>
    <row r="8" spans="1:117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266906</v>
      </c>
      <c r="E8" s="292">
        <f t="shared" si="1"/>
        <v>172347</v>
      </c>
      <c r="F8" s="292">
        <f t="shared" si="2"/>
        <v>0</v>
      </c>
      <c r="G8" s="292">
        <v>0</v>
      </c>
      <c r="H8" s="292">
        <v>0</v>
      </c>
      <c r="I8" s="292">
        <v>0</v>
      </c>
      <c r="J8" s="292">
        <f t="shared" si="3"/>
        <v>123866</v>
      </c>
      <c r="K8" s="292">
        <v>5599</v>
      </c>
      <c r="L8" s="292">
        <v>118267</v>
      </c>
      <c r="M8" s="292">
        <v>0</v>
      </c>
      <c r="N8" s="292">
        <f t="shared" si="4"/>
        <v>3873</v>
      </c>
      <c r="O8" s="292">
        <v>0</v>
      </c>
      <c r="P8" s="292">
        <v>3873</v>
      </c>
      <c r="Q8" s="292">
        <v>0</v>
      </c>
      <c r="R8" s="292">
        <f t="shared" si="5"/>
        <v>41459</v>
      </c>
      <c r="S8" s="292">
        <v>0</v>
      </c>
      <c r="T8" s="292">
        <v>41459</v>
      </c>
      <c r="U8" s="292">
        <v>0</v>
      </c>
      <c r="V8" s="292">
        <f t="shared" si="6"/>
        <v>0</v>
      </c>
      <c r="W8" s="292">
        <v>0</v>
      </c>
      <c r="X8" s="292">
        <v>0</v>
      </c>
      <c r="Y8" s="292">
        <v>0</v>
      </c>
      <c r="Z8" s="292">
        <f t="shared" si="7"/>
        <v>3149</v>
      </c>
      <c r="AA8" s="292">
        <v>0</v>
      </c>
      <c r="AB8" s="292">
        <v>3149</v>
      </c>
      <c r="AC8" s="292">
        <v>0</v>
      </c>
      <c r="AD8" s="292">
        <f t="shared" si="8"/>
        <v>76410</v>
      </c>
      <c r="AE8" s="292">
        <f t="shared" si="9"/>
        <v>0</v>
      </c>
      <c r="AF8" s="292">
        <v>0</v>
      </c>
      <c r="AG8" s="292">
        <v>0</v>
      </c>
      <c r="AH8" s="292">
        <v>0</v>
      </c>
      <c r="AI8" s="292">
        <f t="shared" si="10"/>
        <v>74272</v>
      </c>
      <c r="AJ8" s="292">
        <v>0</v>
      </c>
      <c r="AK8" s="292">
        <v>0</v>
      </c>
      <c r="AL8" s="292">
        <v>74272</v>
      </c>
      <c r="AM8" s="292">
        <f t="shared" si="11"/>
        <v>1999</v>
      </c>
      <c r="AN8" s="292">
        <v>0</v>
      </c>
      <c r="AO8" s="292">
        <v>0</v>
      </c>
      <c r="AP8" s="292">
        <v>1999</v>
      </c>
      <c r="AQ8" s="292">
        <f t="shared" si="12"/>
        <v>139</v>
      </c>
      <c r="AR8" s="292">
        <v>0</v>
      </c>
      <c r="AS8" s="292">
        <v>0</v>
      </c>
      <c r="AT8" s="292">
        <v>139</v>
      </c>
      <c r="AU8" s="292">
        <f t="shared" si="13"/>
        <v>0</v>
      </c>
      <c r="AV8" s="292">
        <v>0</v>
      </c>
      <c r="AW8" s="292">
        <v>0</v>
      </c>
      <c r="AX8" s="292">
        <v>0</v>
      </c>
      <c r="AY8" s="292">
        <f t="shared" si="14"/>
        <v>0</v>
      </c>
      <c r="AZ8" s="292">
        <v>0</v>
      </c>
      <c r="BA8" s="292">
        <v>0</v>
      </c>
      <c r="BB8" s="292">
        <v>0</v>
      </c>
      <c r="BC8" s="292">
        <f t="shared" si="15"/>
        <v>18149</v>
      </c>
      <c r="BD8" s="292">
        <f t="shared" si="16"/>
        <v>12975</v>
      </c>
      <c r="BE8" s="292">
        <v>0</v>
      </c>
      <c r="BF8" s="292">
        <v>4592</v>
      </c>
      <c r="BG8" s="292">
        <v>2093</v>
      </c>
      <c r="BH8" s="292">
        <v>480</v>
      </c>
      <c r="BI8" s="292">
        <v>0</v>
      </c>
      <c r="BJ8" s="292">
        <v>5810</v>
      </c>
      <c r="BK8" s="292">
        <f t="shared" si="18"/>
        <v>5174</v>
      </c>
      <c r="BL8" s="292">
        <v>0</v>
      </c>
      <c r="BM8" s="292">
        <v>2217</v>
      </c>
      <c r="BN8" s="292">
        <v>2489</v>
      </c>
      <c r="BO8" s="292">
        <v>468</v>
      </c>
      <c r="BP8" s="292">
        <v>0</v>
      </c>
      <c r="BQ8" s="292">
        <v>0</v>
      </c>
      <c r="BR8" s="292">
        <f t="shared" ref="BR8:BR37" si="41">SUM(BY8,CF8)</f>
        <v>185322</v>
      </c>
      <c r="BS8" s="292">
        <f t="shared" ref="BS8:BS37" si="42">SUM(BZ8,CG8)</f>
        <v>0</v>
      </c>
      <c r="BT8" s="292">
        <f t="shared" ref="BT8:BT37" si="43">SUM(CA8,CH8)</f>
        <v>128458</v>
      </c>
      <c r="BU8" s="292">
        <f t="shared" ref="BU8:BU37" si="44">SUM(CB8,CI8)</f>
        <v>5966</v>
      </c>
      <c r="BV8" s="292">
        <f t="shared" ref="BV8:BV37" si="45">SUM(CC8,CJ8)</f>
        <v>41939</v>
      </c>
      <c r="BW8" s="292">
        <f t="shared" ref="BW8:BW37" si="46">SUM(CD8,CK8)</f>
        <v>0</v>
      </c>
      <c r="BX8" s="292">
        <f t="shared" ref="BX8:BX37" si="47">SUM(CE8,CL8)</f>
        <v>8959</v>
      </c>
      <c r="BY8" s="292">
        <f t="shared" si="21"/>
        <v>172347</v>
      </c>
      <c r="BZ8" s="292">
        <f t="shared" si="22"/>
        <v>0</v>
      </c>
      <c r="CA8" s="292">
        <f t="shared" si="23"/>
        <v>123866</v>
      </c>
      <c r="CB8" s="292">
        <f t="shared" si="24"/>
        <v>3873</v>
      </c>
      <c r="CC8" s="292">
        <f t="shared" si="25"/>
        <v>41459</v>
      </c>
      <c r="CD8" s="292">
        <f t="shared" si="26"/>
        <v>0</v>
      </c>
      <c r="CE8" s="292">
        <f t="shared" si="27"/>
        <v>3149</v>
      </c>
      <c r="CF8" s="292">
        <f t="shared" si="28"/>
        <v>12975</v>
      </c>
      <c r="CG8" s="292">
        <f t="shared" ref="CG8:CG37" si="48">BE8</f>
        <v>0</v>
      </c>
      <c r="CH8" s="292">
        <f t="shared" ref="CH8:CH37" si="49">BF8</f>
        <v>4592</v>
      </c>
      <c r="CI8" s="292">
        <f t="shared" ref="CI8:CI37" si="50">BG8</f>
        <v>2093</v>
      </c>
      <c r="CJ8" s="292">
        <f t="shared" ref="CJ8:CJ37" si="51">BH8</f>
        <v>480</v>
      </c>
      <c r="CK8" s="292">
        <f t="shared" ref="CK8:CK37" si="52">BI8</f>
        <v>0</v>
      </c>
      <c r="CL8" s="292">
        <f t="shared" ref="CL8:CL37" si="53">BJ8</f>
        <v>5810</v>
      </c>
      <c r="CM8" s="292">
        <f t="shared" ref="CM8:CM37" si="54">SUM(CT8,DA8)</f>
        <v>81584</v>
      </c>
      <c r="CN8" s="292">
        <f t="shared" ref="CN8:CN37" si="55">SUM(CU8,DB8)</f>
        <v>0</v>
      </c>
      <c r="CO8" s="292">
        <f t="shared" ref="CO8:CO37" si="56">SUM(CV8,DC8)</f>
        <v>76489</v>
      </c>
      <c r="CP8" s="292">
        <f t="shared" ref="CP8:CP37" si="57">SUM(CW8,DD8)</f>
        <v>4488</v>
      </c>
      <c r="CQ8" s="292">
        <f t="shared" ref="CQ8:CQ37" si="58">SUM(CX8,DE8)</f>
        <v>607</v>
      </c>
      <c r="CR8" s="292">
        <f t="shared" ref="CR8:CR37" si="59">SUM(CY8,DF8)</f>
        <v>0</v>
      </c>
      <c r="CS8" s="292">
        <f t="shared" ref="CS8:CS37" si="60">SUM(CZ8,DG8)</f>
        <v>0</v>
      </c>
      <c r="CT8" s="292">
        <f t="shared" si="31"/>
        <v>76410</v>
      </c>
      <c r="CU8" s="292">
        <f t="shared" si="32"/>
        <v>0</v>
      </c>
      <c r="CV8" s="292">
        <f t="shared" si="33"/>
        <v>74272</v>
      </c>
      <c r="CW8" s="292">
        <f t="shared" si="34"/>
        <v>1999</v>
      </c>
      <c r="CX8" s="292">
        <f t="shared" si="35"/>
        <v>139</v>
      </c>
      <c r="CY8" s="292">
        <f t="shared" si="36"/>
        <v>0</v>
      </c>
      <c r="CZ8" s="292">
        <f t="shared" si="37"/>
        <v>0</v>
      </c>
      <c r="DA8" s="292">
        <f t="shared" si="38"/>
        <v>5174</v>
      </c>
      <c r="DB8" s="292">
        <f t="shared" ref="DB8:DB37" si="61">BL8</f>
        <v>0</v>
      </c>
      <c r="DC8" s="292">
        <f t="shared" ref="DC8:DC37" si="62">BM8</f>
        <v>2217</v>
      </c>
      <c r="DD8" s="292">
        <f t="shared" ref="DD8:DD37" si="63">BN8</f>
        <v>2489</v>
      </c>
      <c r="DE8" s="292">
        <f t="shared" ref="DE8:DE37" si="64">BO8</f>
        <v>468</v>
      </c>
      <c r="DF8" s="292">
        <f t="shared" ref="DF8:DF37" si="65">BP8</f>
        <v>0</v>
      </c>
      <c r="DG8" s="292">
        <f t="shared" ref="DG8:DG37" si="66">BQ8</f>
        <v>0</v>
      </c>
      <c r="DH8" s="292">
        <v>0</v>
      </c>
      <c r="DI8" s="292">
        <f t="shared" si="40"/>
        <v>5</v>
      </c>
      <c r="DJ8" s="292">
        <v>5</v>
      </c>
      <c r="DK8" s="292">
        <v>0</v>
      </c>
      <c r="DL8" s="292">
        <v>0</v>
      </c>
      <c r="DM8" s="292">
        <v>0</v>
      </c>
    </row>
    <row r="9" spans="1:117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85089</v>
      </c>
      <c r="E9" s="292">
        <f t="shared" si="1"/>
        <v>54052</v>
      </c>
      <c r="F9" s="292">
        <f t="shared" si="2"/>
        <v>0</v>
      </c>
      <c r="G9" s="292">
        <v>0</v>
      </c>
      <c r="H9" s="292">
        <v>0</v>
      </c>
      <c r="I9" s="292">
        <v>0</v>
      </c>
      <c r="J9" s="292">
        <f t="shared" si="3"/>
        <v>24607</v>
      </c>
      <c r="K9" s="292">
        <v>0</v>
      </c>
      <c r="L9" s="292">
        <v>24607</v>
      </c>
      <c r="M9" s="292">
        <v>0</v>
      </c>
      <c r="N9" s="292">
        <f t="shared" si="4"/>
        <v>4159</v>
      </c>
      <c r="O9" s="292">
        <v>108</v>
      </c>
      <c r="P9" s="292">
        <v>4051</v>
      </c>
      <c r="Q9" s="292">
        <v>0</v>
      </c>
      <c r="R9" s="292">
        <f t="shared" si="5"/>
        <v>24269</v>
      </c>
      <c r="S9" s="292">
        <v>0</v>
      </c>
      <c r="T9" s="292">
        <v>24269</v>
      </c>
      <c r="U9" s="292">
        <v>0</v>
      </c>
      <c r="V9" s="292">
        <f t="shared" si="6"/>
        <v>0</v>
      </c>
      <c r="W9" s="292">
        <v>0</v>
      </c>
      <c r="X9" s="292">
        <v>0</v>
      </c>
      <c r="Y9" s="292">
        <v>0</v>
      </c>
      <c r="Z9" s="292">
        <f t="shared" si="7"/>
        <v>1017</v>
      </c>
      <c r="AA9" s="292">
        <v>0</v>
      </c>
      <c r="AB9" s="292">
        <v>1017</v>
      </c>
      <c r="AC9" s="292">
        <v>0</v>
      </c>
      <c r="AD9" s="292">
        <f t="shared" si="8"/>
        <v>29064</v>
      </c>
      <c r="AE9" s="292">
        <f t="shared" si="9"/>
        <v>0</v>
      </c>
      <c r="AF9" s="292">
        <v>0</v>
      </c>
      <c r="AG9" s="292">
        <v>0</v>
      </c>
      <c r="AH9" s="292">
        <v>0</v>
      </c>
      <c r="AI9" s="292">
        <f t="shared" si="10"/>
        <v>26558</v>
      </c>
      <c r="AJ9" s="292">
        <v>0</v>
      </c>
      <c r="AK9" s="292">
        <v>0</v>
      </c>
      <c r="AL9" s="292">
        <v>26558</v>
      </c>
      <c r="AM9" s="292">
        <f t="shared" si="11"/>
        <v>0</v>
      </c>
      <c r="AN9" s="292">
        <v>0</v>
      </c>
      <c r="AO9" s="292">
        <v>0</v>
      </c>
      <c r="AP9" s="292">
        <v>0</v>
      </c>
      <c r="AQ9" s="292">
        <f t="shared" si="12"/>
        <v>2506</v>
      </c>
      <c r="AR9" s="292">
        <v>0</v>
      </c>
      <c r="AS9" s="292">
        <v>0</v>
      </c>
      <c r="AT9" s="292">
        <v>2506</v>
      </c>
      <c r="AU9" s="292">
        <f t="shared" si="13"/>
        <v>0</v>
      </c>
      <c r="AV9" s="292">
        <v>0</v>
      </c>
      <c r="AW9" s="292">
        <v>0</v>
      </c>
      <c r="AX9" s="292">
        <v>0</v>
      </c>
      <c r="AY9" s="292">
        <f t="shared" si="14"/>
        <v>0</v>
      </c>
      <c r="AZ9" s="292">
        <v>0</v>
      </c>
      <c r="BA9" s="292">
        <v>0</v>
      </c>
      <c r="BB9" s="292">
        <v>0</v>
      </c>
      <c r="BC9" s="292">
        <f t="shared" si="15"/>
        <v>1973</v>
      </c>
      <c r="BD9" s="292">
        <f t="shared" si="16"/>
        <v>1205</v>
      </c>
      <c r="BE9" s="292">
        <v>0</v>
      </c>
      <c r="BF9" s="292">
        <v>275</v>
      </c>
      <c r="BG9" s="292">
        <v>213</v>
      </c>
      <c r="BH9" s="292">
        <v>504</v>
      </c>
      <c r="BI9" s="292">
        <v>0</v>
      </c>
      <c r="BJ9" s="292">
        <v>213</v>
      </c>
      <c r="BK9" s="292">
        <f t="shared" si="18"/>
        <v>768</v>
      </c>
      <c r="BL9" s="292">
        <v>0</v>
      </c>
      <c r="BM9" s="292">
        <v>580</v>
      </c>
      <c r="BN9" s="292">
        <v>0</v>
      </c>
      <c r="BO9" s="292">
        <v>188</v>
      </c>
      <c r="BP9" s="292">
        <v>0</v>
      </c>
      <c r="BQ9" s="292">
        <v>0</v>
      </c>
      <c r="BR9" s="292">
        <f t="shared" si="41"/>
        <v>55257</v>
      </c>
      <c r="BS9" s="292">
        <f t="shared" si="42"/>
        <v>0</v>
      </c>
      <c r="BT9" s="292">
        <f t="shared" si="43"/>
        <v>24882</v>
      </c>
      <c r="BU9" s="292">
        <f t="shared" si="44"/>
        <v>4372</v>
      </c>
      <c r="BV9" s="292">
        <f t="shared" si="45"/>
        <v>24773</v>
      </c>
      <c r="BW9" s="292">
        <f t="shared" si="46"/>
        <v>0</v>
      </c>
      <c r="BX9" s="292">
        <f t="shared" si="47"/>
        <v>1230</v>
      </c>
      <c r="BY9" s="292">
        <f t="shared" si="21"/>
        <v>54052</v>
      </c>
      <c r="BZ9" s="292">
        <f t="shared" si="22"/>
        <v>0</v>
      </c>
      <c r="CA9" s="292">
        <f t="shared" si="23"/>
        <v>24607</v>
      </c>
      <c r="CB9" s="292">
        <f t="shared" si="24"/>
        <v>4159</v>
      </c>
      <c r="CC9" s="292">
        <f t="shared" si="25"/>
        <v>24269</v>
      </c>
      <c r="CD9" s="292">
        <f t="shared" si="26"/>
        <v>0</v>
      </c>
      <c r="CE9" s="292">
        <f t="shared" si="27"/>
        <v>1017</v>
      </c>
      <c r="CF9" s="292">
        <f t="shared" si="28"/>
        <v>1205</v>
      </c>
      <c r="CG9" s="292">
        <f t="shared" si="48"/>
        <v>0</v>
      </c>
      <c r="CH9" s="292">
        <f t="shared" si="49"/>
        <v>275</v>
      </c>
      <c r="CI9" s="292">
        <f t="shared" si="50"/>
        <v>213</v>
      </c>
      <c r="CJ9" s="292">
        <f t="shared" si="51"/>
        <v>504</v>
      </c>
      <c r="CK9" s="292">
        <f t="shared" si="52"/>
        <v>0</v>
      </c>
      <c r="CL9" s="292">
        <f t="shared" si="53"/>
        <v>213</v>
      </c>
      <c r="CM9" s="292">
        <f t="shared" si="54"/>
        <v>29832</v>
      </c>
      <c r="CN9" s="292">
        <f t="shared" si="55"/>
        <v>0</v>
      </c>
      <c r="CO9" s="292">
        <f t="shared" si="56"/>
        <v>27138</v>
      </c>
      <c r="CP9" s="292">
        <f t="shared" si="57"/>
        <v>0</v>
      </c>
      <c r="CQ9" s="292">
        <f t="shared" si="58"/>
        <v>2694</v>
      </c>
      <c r="CR9" s="292">
        <f t="shared" si="59"/>
        <v>0</v>
      </c>
      <c r="CS9" s="292">
        <f t="shared" si="60"/>
        <v>0</v>
      </c>
      <c r="CT9" s="292">
        <f t="shared" si="31"/>
        <v>29064</v>
      </c>
      <c r="CU9" s="292">
        <f t="shared" si="32"/>
        <v>0</v>
      </c>
      <c r="CV9" s="292">
        <f t="shared" si="33"/>
        <v>26558</v>
      </c>
      <c r="CW9" s="292">
        <f t="shared" si="34"/>
        <v>0</v>
      </c>
      <c r="CX9" s="292">
        <f t="shared" si="35"/>
        <v>2506</v>
      </c>
      <c r="CY9" s="292">
        <f t="shared" si="36"/>
        <v>0</v>
      </c>
      <c r="CZ9" s="292">
        <f t="shared" si="37"/>
        <v>0</v>
      </c>
      <c r="DA9" s="292">
        <f t="shared" si="38"/>
        <v>768</v>
      </c>
      <c r="DB9" s="292">
        <f t="shared" si="61"/>
        <v>0</v>
      </c>
      <c r="DC9" s="292">
        <f t="shared" si="62"/>
        <v>580</v>
      </c>
      <c r="DD9" s="292">
        <f t="shared" si="63"/>
        <v>0</v>
      </c>
      <c r="DE9" s="292">
        <f t="shared" si="64"/>
        <v>188</v>
      </c>
      <c r="DF9" s="292">
        <f t="shared" si="65"/>
        <v>0</v>
      </c>
      <c r="DG9" s="292">
        <f t="shared" si="66"/>
        <v>0</v>
      </c>
      <c r="DH9" s="292">
        <v>0</v>
      </c>
      <c r="DI9" s="292">
        <f t="shared" si="40"/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39881</v>
      </c>
      <c r="E10" s="292">
        <f t="shared" si="1"/>
        <v>21359</v>
      </c>
      <c r="F10" s="292">
        <f t="shared" si="2"/>
        <v>0</v>
      </c>
      <c r="G10" s="292">
        <v>0</v>
      </c>
      <c r="H10" s="292">
        <v>0</v>
      </c>
      <c r="I10" s="292">
        <v>0</v>
      </c>
      <c r="J10" s="292">
        <f t="shared" si="3"/>
        <v>17341</v>
      </c>
      <c r="K10" s="292">
        <v>0</v>
      </c>
      <c r="L10" s="292">
        <v>17341</v>
      </c>
      <c r="M10" s="292">
        <v>0</v>
      </c>
      <c r="N10" s="292">
        <f t="shared" si="4"/>
        <v>648</v>
      </c>
      <c r="O10" s="292">
        <v>0</v>
      </c>
      <c r="P10" s="292">
        <v>648</v>
      </c>
      <c r="Q10" s="292">
        <v>0</v>
      </c>
      <c r="R10" s="292">
        <f t="shared" si="5"/>
        <v>3297</v>
      </c>
      <c r="S10" s="292">
        <v>0</v>
      </c>
      <c r="T10" s="292">
        <v>3297</v>
      </c>
      <c r="U10" s="292">
        <v>0</v>
      </c>
      <c r="V10" s="292">
        <f t="shared" si="6"/>
        <v>0</v>
      </c>
      <c r="W10" s="292">
        <v>0</v>
      </c>
      <c r="X10" s="292">
        <v>0</v>
      </c>
      <c r="Y10" s="292">
        <v>0</v>
      </c>
      <c r="Z10" s="292">
        <f t="shared" si="7"/>
        <v>73</v>
      </c>
      <c r="AA10" s="292">
        <v>0</v>
      </c>
      <c r="AB10" s="292">
        <v>73</v>
      </c>
      <c r="AC10" s="292">
        <v>0</v>
      </c>
      <c r="AD10" s="292">
        <f t="shared" si="8"/>
        <v>12452</v>
      </c>
      <c r="AE10" s="292">
        <f t="shared" si="9"/>
        <v>0</v>
      </c>
      <c r="AF10" s="292">
        <v>0</v>
      </c>
      <c r="AG10" s="292">
        <v>0</v>
      </c>
      <c r="AH10" s="292">
        <v>0</v>
      </c>
      <c r="AI10" s="292">
        <f t="shared" si="10"/>
        <v>12213</v>
      </c>
      <c r="AJ10" s="292">
        <v>0</v>
      </c>
      <c r="AK10" s="292">
        <v>0</v>
      </c>
      <c r="AL10" s="292">
        <v>12213</v>
      </c>
      <c r="AM10" s="292">
        <f t="shared" si="11"/>
        <v>31</v>
      </c>
      <c r="AN10" s="292">
        <v>0</v>
      </c>
      <c r="AO10" s="292">
        <v>0</v>
      </c>
      <c r="AP10" s="292">
        <v>31</v>
      </c>
      <c r="AQ10" s="292">
        <f t="shared" si="12"/>
        <v>1</v>
      </c>
      <c r="AR10" s="292">
        <v>0</v>
      </c>
      <c r="AS10" s="292">
        <v>1</v>
      </c>
      <c r="AT10" s="292">
        <v>0</v>
      </c>
      <c r="AU10" s="292">
        <f t="shared" si="13"/>
        <v>0</v>
      </c>
      <c r="AV10" s="292">
        <v>0</v>
      </c>
      <c r="AW10" s="292">
        <v>0</v>
      </c>
      <c r="AX10" s="292">
        <v>0</v>
      </c>
      <c r="AY10" s="292">
        <f t="shared" si="14"/>
        <v>207</v>
      </c>
      <c r="AZ10" s="292">
        <v>0</v>
      </c>
      <c r="BA10" s="292">
        <v>0</v>
      </c>
      <c r="BB10" s="292">
        <v>207</v>
      </c>
      <c r="BC10" s="292">
        <f t="shared" si="15"/>
        <v>6070</v>
      </c>
      <c r="BD10" s="292">
        <f t="shared" si="16"/>
        <v>1872</v>
      </c>
      <c r="BE10" s="292">
        <v>0</v>
      </c>
      <c r="BF10" s="292">
        <v>677</v>
      </c>
      <c r="BG10" s="292">
        <v>146</v>
      </c>
      <c r="BH10" s="292">
        <v>268</v>
      </c>
      <c r="BI10" s="292">
        <v>0</v>
      </c>
      <c r="BJ10" s="292">
        <v>781</v>
      </c>
      <c r="BK10" s="292">
        <f t="shared" si="18"/>
        <v>4198</v>
      </c>
      <c r="BL10" s="292">
        <v>0</v>
      </c>
      <c r="BM10" s="292">
        <v>3730</v>
      </c>
      <c r="BN10" s="292">
        <v>76</v>
      </c>
      <c r="BO10" s="292">
        <v>290</v>
      </c>
      <c r="BP10" s="292">
        <v>0</v>
      </c>
      <c r="BQ10" s="292">
        <v>102</v>
      </c>
      <c r="BR10" s="292">
        <f t="shared" si="41"/>
        <v>23231</v>
      </c>
      <c r="BS10" s="292">
        <f t="shared" si="42"/>
        <v>0</v>
      </c>
      <c r="BT10" s="292">
        <f t="shared" si="43"/>
        <v>18018</v>
      </c>
      <c r="BU10" s="292">
        <f t="shared" si="44"/>
        <v>794</v>
      </c>
      <c r="BV10" s="292">
        <f t="shared" si="45"/>
        <v>3565</v>
      </c>
      <c r="BW10" s="292">
        <f t="shared" si="46"/>
        <v>0</v>
      </c>
      <c r="BX10" s="292">
        <f t="shared" si="47"/>
        <v>854</v>
      </c>
      <c r="BY10" s="292">
        <f t="shared" si="21"/>
        <v>21359</v>
      </c>
      <c r="BZ10" s="292">
        <f t="shared" si="22"/>
        <v>0</v>
      </c>
      <c r="CA10" s="292">
        <f t="shared" si="23"/>
        <v>17341</v>
      </c>
      <c r="CB10" s="292">
        <f t="shared" si="24"/>
        <v>648</v>
      </c>
      <c r="CC10" s="292">
        <f t="shared" si="25"/>
        <v>3297</v>
      </c>
      <c r="CD10" s="292">
        <f t="shared" si="26"/>
        <v>0</v>
      </c>
      <c r="CE10" s="292">
        <f t="shared" si="27"/>
        <v>73</v>
      </c>
      <c r="CF10" s="292">
        <f t="shared" si="28"/>
        <v>1872</v>
      </c>
      <c r="CG10" s="292">
        <f t="shared" si="48"/>
        <v>0</v>
      </c>
      <c r="CH10" s="292">
        <f t="shared" si="49"/>
        <v>677</v>
      </c>
      <c r="CI10" s="292">
        <f t="shared" si="50"/>
        <v>146</v>
      </c>
      <c r="CJ10" s="292">
        <f t="shared" si="51"/>
        <v>268</v>
      </c>
      <c r="CK10" s="292">
        <f t="shared" si="52"/>
        <v>0</v>
      </c>
      <c r="CL10" s="292">
        <f t="shared" si="53"/>
        <v>781</v>
      </c>
      <c r="CM10" s="292">
        <f t="shared" si="54"/>
        <v>16650</v>
      </c>
      <c r="CN10" s="292">
        <f t="shared" si="55"/>
        <v>0</v>
      </c>
      <c r="CO10" s="292">
        <f t="shared" si="56"/>
        <v>15943</v>
      </c>
      <c r="CP10" s="292">
        <f t="shared" si="57"/>
        <v>107</v>
      </c>
      <c r="CQ10" s="292">
        <f t="shared" si="58"/>
        <v>291</v>
      </c>
      <c r="CR10" s="292">
        <f t="shared" si="59"/>
        <v>0</v>
      </c>
      <c r="CS10" s="292">
        <f t="shared" si="60"/>
        <v>309</v>
      </c>
      <c r="CT10" s="292">
        <f t="shared" si="31"/>
        <v>12452</v>
      </c>
      <c r="CU10" s="292">
        <f t="shared" si="32"/>
        <v>0</v>
      </c>
      <c r="CV10" s="292">
        <f t="shared" si="33"/>
        <v>12213</v>
      </c>
      <c r="CW10" s="292">
        <f t="shared" si="34"/>
        <v>31</v>
      </c>
      <c r="CX10" s="292">
        <f t="shared" si="35"/>
        <v>1</v>
      </c>
      <c r="CY10" s="292">
        <f t="shared" si="36"/>
        <v>0</v>
      </c>
      <c r="CZ10" s="292">
        <f t="shared" si="37"/>
        <v>207</v>
      </c>
      <c r="DA10" s="292">
        <f t="shared" si="38"/>
        <v>4198</v>
      </c>
      <c r="DB10" s="292">
        <f t="shared" si="61"/>
        <v>0</v>
      </c>
      <c r="DC10" s="292">
        <f t="shared" si="62"/>
        <v>3730</v>
      </c>
      <c r="DD10" s="292">
        <f t="shared" si="63"/>
        <v>76</v>
      </c>
      <c r="DE10" s="292">
        <f t="shared" si="64"/>
        <v>290</v>
      </c>
      <c r="DF10" s="292">
        <f t="shared" si="65"/>
        <v>0</v>
      </c>
      <c r="DG10" s="292">
        <f t="shared" si="66"/>
        <v>102</v>
      </c>
      <c r="DH10" s="292">
        <v>0</v>
      </c>
      <c r="DI10" s="292">
        <f t="shared" si="40"/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27859</v>
      </c>
      <c r="E11" s="292">
        <f t="shared" si="1"/>
        <v>16705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f t="shared" si="3"/>
        <v>12202</v>
      </c>
      <c r="K11" s="292">
        <v>54</v>
      </c>
      <c r="L11" s="292">
        <v>12148</v>
      </c>
      <c r="M11" s="292">
        <v>0</v>
      </c>
      <c r="N11" s="292">
        <f t="shared" si="4"/>
        <v>429</v>
      </c>
      <c r="O11" s="292">
        <v>7</v>
      </c>
      <c r="P11" s="292">
        <v>422</v>
      </c>
      <c r="Q11" s="292">
        <v>0</v>
      </c>
      <c r="R11" s="292">
        <f t="shared" si="5"/>
        <v>3827</v>
      </c>
      <c r="S11" s="292">
        <v>0</v>
      </c>
      <c r="T11" s="292">
        <v>3827</v>
      </c>
      <c r="U11" s="292">
        <v>0</v>
      </c>
      <c r="V11" s="292">
        <f t="shared" si="6"/>
        <v>0</v>
      </c>
      <c r="W11" s="292">
        <v>0</v>
      </c>
      <c r="X11" s="292">
        <v>0</v>
      </c>
      <c r="Y11" s="292">
        <v>0</v>
      </c>
      <c r="Z11" s="292">
        <f t="shared" si="7"/>
        <v>247</v>
      </c>
      <c r="AA11" s="292">
        <v>247</v>
      </c>
      <c r="AB11" s="292">
        <v>0</v>
      </c>
      <c r="AC11" s="292">
        <v>0</v>
      </c>
      <c r="AD11" s="292">
        <f t="shared" si="8"/>
        <v>9186</v>
      </c>
      <c r="AE11" s="292">
        <f t="shared" si="9"/>
        <v>0</v>
      </c>
      <c r="AF11" s="292">
        <v>0</v>
      </c>
      <c r="AG11" s="292">
        <v>0</v>
      </c>
      <c r="AH11" s="292">
        <v>0</v>
      </c>
      <c r="AI11" s="292">
        <f t="shared" si="10"/>
        <v>8769</v>
      </c>
      <c r="AJ11" s="292">
        <v>0</v>
      </c>
      <c r="AK11" s="292">
        <v>0</v>
      </c>
      <c r="AL11" s="292">
        <v>8769</v>
      </c>
      <c r="AM11" s="292">
        <f t="shared" si="11"/>
        <v>318</v>
      </c>
      <c r="AN11" s="292">
        <v>0</v>
      </c>
      <c r="AO11" s="292">
        <v>0</v>
      </c>
      <c r="AP11" s="292">
        <v>318</v>
      </c>
      <c r="AQ11" s="292">
        <f t="shared" si="12"/>
        <v>0</v>
      </c>
      <c r="AR11" s="292">
        <v>0</v>
      </c>
      <c r="AS11" s="292">
        <v>0</v>
      </c>
      <c r="AT11" s="292">
        <v>0</v>
      </c>
      <c r="AU11" s="292">
        <f t="shared" si="13"/>
        <v>0</v>
      </c>
      <c r="AV11" s="292">
        <v>0</v>
      </c>
      <c r="AW11" s="292">
        <v>0</v>
      </c>
      <c r="AX11" s="292">
        <v>0</v>
      </c>
      <c r="AY11" s="292">
        <f t="shared" si="14"/>
        <v>99</v>
      </c>
      <c r="AZ11" s="292">
        <v>0</v>
      </c>
      <c r="BA11" s="292">
        <v>0</v>
      </c>
      <c r="BB11" s="292">
        <v>99</v>
      </c>
      <c r="BC11" s="292">
        <f t="shared" si="15"/>
        <v>1968</v>
      </c>
      <c r="BD11" s="292">
        <f t="shared" si="16"/>
        <v>1762</v>
      </c>
      <c r="BE11" s="292">
        <v>0</v>
      </c>
      <c r="BF11" s="292">
        <v>317</v>
      </c>
      <c r="BG11" s="292">
        <v>105</v>
      </c>
      <c r="BH11" s="292">
        <v>1094</v>
      </c>
      <c r="BI11" s="292">
        <v>0</v>
      </c>
      <c r="BJ11" s="292">
        <v>246</v>
      </c>
      <c r="BK11" s="292">
        <f t="shared" si="18"/>
        <v>206</v>
      </c>
      <c r="BL11" s="292">
        <v>0</v>
      </c>
      <c r="BM11" s="292">
        <v>206</v>
      </c>
      <c r="BN11" s="292">
        <v>0</v>
      </c>
      <c r="BO11" s="292">
        <v>0</v>
      </c>
      <c r="BP11" s="292">
        <v>0</v>
      </c>
      <c r="BQ11" s="292">
        <v>0</v>
      </c>
      <c r="BR11" s="292">
        <f t="shared" si="41"/>
        <v>18467</v>
      </c>
      <c r="BS11" s="292">
        <f t="shared" si="42"/>
        <v>0</v>
      </c>
      <c r="BT11" s="292">
        <f t="shared" si="43"/>
        <v>12519</v>
      </c>
      <c r="BU11" s="292">
        <f t="shared" si="44"/>
        <v>534</v>
      </c>
      <c r="BV11" s="292">
        <f t="shared" si="45"/>
        <v>4921</v>
      </c>
      <c r="BW11" s="292">
        <f t="shared" si="46"/>
        <v>0</v>
      </c>
      <c r="BX11" s="292">
        <f t="shared" si="47"/>
        <v>493</v>
      </c>
      <c r="BY11" s="292">
        <f t="shared" si="21"/>
        <v>16705</v>
      </c>
      <c r="BZ11" s="292">
        <f t="shared" si="22"/>
        <v>0</v>
      </c>
      <c r="CA11" s="292">
        <f t="shared" si="23"/>
        <v>12202</v>
      </c>
      <c r="CB11" s="292">
        <f t="shared" si="24"/>
        <v>429</v>
      </c>
      <c r="CC11" s="292">
        <f t="shared" si="25"/>
        <v>3827</v>
      </c>
      <c r="CD11" s="292">
        <f t="shared" si="26"/>
        <v>0</v>
      </c>
      <c r="CE11" s="292">
        <f t="shared" si="27"/>
        <v>247</v>
      </c>
      <c r="CF11" s="292">
        <f t="shared" si="28"/>
        <v>1762</v>
      </c>
      <c r="CG11" s="292">
        <f t="shared" si="48"/>
        <v>0</v>
      </c>
      <c r="CH11" s="292">
        <f t="shared" si="49"/>
        <v>317</v>
      </c>
      <c r="CI11" s="292">
        <f t="shared" si="50"/>
        <v>105</v>
      </c>
      <c r="CJ11" s="292">
        <f t="shared" si="51"/>
        <v>1094</v>
      </c>
      <c r="CK11" s="292">
        <f t="shared" si="52"/>
        <v>0</v>
      </c>
      <c r="CL11" s="292">
        <f t="shared" si="53"/>
        <v>246</v>
      </c>
      <c r="CM11" s="292">
        <f t="shared" si="54"/>
        <v>9392</v>
      </c>
      <c r="CN11" s="292">
        <f t="shared" si="55"/>
        <v>0</v>
      </c>
      <c r="CO11" s="292">
        <f t="shared" si="56"/>
        <v>8975</v>
      </c>
      <c r="CP11" s="292">
        <f t="shared" si="57"/>
        <v>318</v>
      </c>
      <c r="CQ11" s="292">
        <f t="shared" si="58"/>
        <v>0</v>
      </c>
      <c r="CR11" s="292">
        <f t="shared" si="59"/>
        <v>0</v>
      </c>
      <c r="CS11" s="292">
        <f t="shared" si="60"/>
        <v>99</v>
      </c>
      <c r="CT11" s="292">
        <f t="shared" si="31"/>
        <v>9186</v>
      </c>
      <c r="CU11" s="292">
        <f t="shared" si="32"/>
        <v>0</v>
      </c>
      <c r="CV11" s="292">
        <f t="shared" si="33"/>
        <v>8769</v>
      </c>
      <c r="CW11" s="292">
        <f t="shared" si="34"/>
        <v>318</v>
      </c>
      <c r="CX11" s="292">
        <f t="shared" si="35"/>
        <v>0</v>
      </c>
      <c r="CY11" s="292">
        <f t="shared" si="36"/>
        <v>0</v>
      </c>
      <c r="CZ11" s="292">
        <f t="shared" si="37"/>
        <v>99</v>
      </c>
      <c r="DA11" s="292">
        <f t="shared" si="38"/>
        <v>206</v>
      </c>
      <c r="DB11" s="292">
        <f t="shared" si="61"/>
        <v>0</v>
      </c>
      <c r="DC11" s="292">
        <f t="shared" si="62"/>
        <v>206</v>
      </c>
      <c r="DD11" s="292">
        <f t="shared" si="63"/>
        <v>0</v>
      </c>
      <c r="DE11" s="292">
        <f t="shared" si="64"/>
        <v>0</v>
      </c>
      <c r="DF11" s="292">
        <f t="shared" si="65"/>
        <v>0</v>
      </c>
      <c r="DG11" s="292">
        <f t="shared" si="66"/>
        <v>0</v>
      </c>
      <c r="DH11" s="292">
        <v>0</v>
      </c>
      <c r="DI11" s="292">
        <f t="shared" si="40"/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48203</v>
      </c>
      <c r="E12" s="292">
        <f t="shared" si="1"/>
        <v>20995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f t="shared" si="3"/>
        <v>16901</v>
      </c>
      <c r="K12" s="292">
        <v>0</v>
      </c>
      <c r="L12" s="292">
        <v>16901</v>
      </c>
      <c r="M12" s="292">
        <v>0</v>
      </c>
      <c r="N12" s="292">
        <f t="shared" si="4"/>
        <v>701</v>
      </c>
      <c r="O12" s="292">
        <v>0</v>
      </c>
      <c r="P12" s="292">
        <v>701</v>
      </c>
      <c r="Q12" s="292">
        <v>0</v>
      </c>
      <c r="R12" s="292">
        <f t="shared" si="5"/>
        <v>3330</v>
      </c>
      <c r="S12" s="292">
        <v>0</v>
      </c>
      <c r="T12" s="292">
        <v>3330</v>
      </c>
      <c r="U12" s="292">
        <v>0</v>
      </c>
      <c r="V12" s="292">
        <f t="shared" si="6"/>
        <v>0</v>
      </c>
      <c r="W12" s="292">
        <v>0</v>
      </c>
      <c r="X12" s="292">
        <v>0</v>
      </c>
      <c r="Y12" s="292">
        <v>0</v>
      </c>
      <c r="Z12" s="292">
        <f t="shared" si="7"/>
        <v>63</v>
      </c>
      <c r="AA12" s="292">
        <v>0</v>
      </c>
      <c r="AB12" s="292">
        <v>63</v>
      </c>
      <c r="AC12" s="292">
        <v>0</v>
      </c>
      <c r="AD12" s="292">
        <f t="shared" si="8"/>
        <v>25482</v>
      </c>
      <c r="AE12" s="292">
        <f t="shared" si="9"/>
        <v>0</v>
      </c>
      <c r="AF12" s="292">
        <v>0</v>
      </c>
      <c r="AG12" s="292">
        <v>0</v>
      </c>
      <c r="AH12" s="292">
        <v>0</v>
      </c>
      <c r="AI12" s="292">
        <f t="shared" si="10"/>
        <v>15706</v>
      </c>
      <c r="AJ12" s="292">
        <v>0</v>
      </c>
      <c r="AK12" s="292">
        <v>0</v>
      </c>
      <c r="AL12" s="292">
        <v>15706</v>
      </c>
      <c r="AM12" s="292">
        <f t="shared" si="11"/>
        <v>512</v>
      </c>
      <c r="AN12" s="292">
        <v>0</v>
      </c>
      <c r="AO12" s="292">
        <v>0</v>
      </c>
      <c r="AP12" s="292">
        <v>512</v>
      </c>
      <c r="AQ12" s="292">
        <f t="shared" si="12"/>
        <v>9264</v>
      </c>
      <c r="AR12" s="292">
        <v>0</v>
      </c>
      <c r="AS12" s="292">
        <v>0</v>
      </c>
      <c r="AT12" s="292">
        <v>9264</v>
      </c>
      <c r="AU12" s="292">
        <f t="shared" si="13"/>
        <v>0</v>
      </c>
      <c r="AV12" s="292">
        <v>0</v>
      </c>
      <c r="AW12" s="292">
        <v>0</v>
      </c>
      <c r="AX12" s="292">
        <v>0</v>
      </c>
      <c r="AY12" s="292">
        <f t="shared" si="14"/>
        <v>0</v>
      </c>
      <c r="AZ12" s="292">
        <v>0</v>
      </c>
      <c r="BA12" s="292">
        <v>0</v>
      </c>
      <c r="BB12" s="292">
        <v>0</v>
      </c>
      <c r="BC12" s="292">
        <f t="shared" si="15"/>
        <v>1726</v>
      </c>
      <c r="BD12" s="292">
        <f t="shared" si="16"/>
        <v>74</v>
      </c>
      <c r="BE12" s="292">
        <v>0</v>
      </c>
      <c r="BF12" s="292">
        <v>67</v>
      </c>
      <c r="BG12" s="292">
        <v>7</v>
      </c>
      <c r="BH12" s="292">
        <v>0</v>
      </c>
      <c r="BI12" s="292">
        <v>0</v>
      </c>
      <c r="BJ12" s="292">
        <v>0</v>
      </c>
      <c r="BK12" s="292">
        <f t="shared" si="18"/>
        <v>1652</v>
      </c>
      <c r="BL12" s="292">
        <v>0</v>
      </c>
      <c r="BM12" s="292">
        <v>1603</v>
      </c>
      <c r="BN12" s="292">
        <v>49</v>
      </c>
      <c r="BO12" s="292">
        <v>0</v>
      </c>
      <c r="BP12" s="292">
        <v>0</v>
      </c>
      <c r="BQ12" s="292">
        <v>0</v>
      </c>
      <c r="BR12" s="292">
        <f t="shared" si="41"/>
        <v>21069</v>
      </c>
      <c r="BS12" s="292">
        <f t="shared" si="42"/>
        <v>0</v>
      </c>
      <c r="BT12" s="292">
        <f t="shared" si="43"/>
        <v>16968</v>
      </c>
      <c r="BU12" s="292">
        <f t="shared" si="44"/>
        <v>708</v>
      </c>
      <c r="BV12" s="292">
        <f t="shared" si="45"/>
        <v>3330</v>
      </c>
      <c r="BW12" s="292">
        <f t="shared" si="46"/>
        <v>0</v>
      </c>
      <c r="BX12" s="292">
        <f t="shared" si="47"/>
        <v>63</v>
      </c>
      <c r="BY12" s="292">
        <f t="shared" si="21"/>
        <v>20995</v>
      </c>
      <c r="BZ12" s="292">
        <f t="shared" si="22"/>
        <v>0</v>
      </c>
      <c r="CA12" s="292">
        <f t="shared" si="23"/>
        <v>16901</v>
      </c>
      <c r="CB12" s="292">
        <f t="shared" si="24"/>
        <v>701</v>
      </c>
      <c r="CC12" s="292">
        <f t="shared" si="25"/>
        <v>3330</v>
      </c>
      <c r="CD12" s="292">
        <f t="shared" si="26"/>
        <v>0</v>
      </c>
      <c r="CE12" s="292">
        <f t="shared" si="27"/>
        <v>63</v>
      </c>
      <c r="CF12" s="292">
        <f t="shared" si="28"/>
        <v>74</v>
      </c>
      <c r="CG12" s="292">
        <f t="shared" si="48"/>
        <v>0</v>
      </c>
      <c r="CH12" s="292">
        <f t="shared" si="49"/>
        <v>67</v>
      </c>
      <c r="CI12" s="292">
        <f t="shared" si="50"/>
        <v>7</v>
      </c>
      <c r="CJ12" s="292">
        <f t="shared" si="51"/>
        <v>0</v>
      </c>
      <c r="CK12" s="292">
        <f t="shared" si="52"/>
        <v>0</v>
      </c>
      <c r="CL12" s="292">
        <f t="shared" si="53"/>
        <v>0</v>
      </c>
      <c r="CM12" s="292">
        <f t="shared" si="54"/>
        <v>27134</v>
      </c>
      <c r="CN12" s="292">
        <f t="shared" si="55"/>
        <v>0</v>
      </c>
      <c r="CO12" s="292">
        <f t="shared" si="56"/>
        <v>17309</v>
      </c>
      <c r="CP12" s="292">
        <f t="shared" si="57"/>
        <v>561</v>
      </c>
      <c r="CQ12" s="292">
        <f t="shared" si="58"/>
        <v>9264</v>
      </c>
      <c r="CR12" s="292">
        <f t="shared" si="59"/>
        <v>0</v>
      </c>
      <c r="CS12" s="292">
        <f t="shared" si="60"/>
        <v>0</v>
      </c>
      <c r="CT12" s="292">
        <f t="shared" si="31"/>
        <v>25482</v>
      </c>
      <c r="CU12" s="292">
        <f t="shared" si="32"/>
        <v>0</v>
      </c>
      <c r="CV12" s="292">
        <f t="shared" si="33"/>
        <v>15706</v>
      </c>
      <c r="CW12" s="292">
        <f t="shared" si="34"/>
        <v>512</v>
      </c>
      <c r="CX12" s="292">
        <f t="shared" si="35"/>
        <v>9264</v>
      </c>
      <c r="CY12" s="292">
        <f t="shared" si="36"/>
        <v>0</v>
      </c>
      <c r="CZ12" s="292">
        <f t="shared" si="37"/>
        <v>0</v>
      </c>
      <c r="DA12" s="292">
        <f t="shared" si="38"/>
        <v>1652</v>
      </c>
      <c r="DB12" s="292">
        <f t="shared" si="61"/>
        <v>0</v>
      </c>
      <c r="DC12" s="292">
        <f t="shared" si="62"/>
        <v>1603</v>
      </c>
      <c r="DD12" s="292">
        <f t="shared" si="63"/>
        <v>49</v>
      </c>
      <c r="DE12" s="292">
        <f t="shared" si="64"/>
        <v>0</v>
      </c>
      <c r="DF12" s="292">
        <f t="shared" si="65"/>
        <v>0</v>
      </c>
      <c r="DG12" s="292">
        <f t="shared" si="66"/>
        <v>0</v>
      </c>
      <c r="DH12" s="292">
        <v>0</v>
      </c>
      <c r="DI12" s="292">
        <f t="shared" si="40"/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0"/>
        <v>13575</v>
      </c>
      <c r="E13" s="292">
        <f t="shared" si="1"/>
        <v>6682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f t="shared" si="3"/>
        <v>4738</v>
      </c>
      <c r="K13" s="292">
        <v>0</v>
      </c>
      <c r="L13" s="292">
        <v>4738</v>
      </c>
      <c r="M13" s="292">
        <v>0</v>
      </c>
      <c r="N13" s="292">
        <f t="shared" si="4"/>
        <v>429</v>
      </c>
      <c r="O13" s="292">
        <v>0</v>
      </c>
      <c r="P13" s="292">
        <v>429</v>
      </c>
      <c r="Q13" s="292">
        <v>0</v>
      </c>
      <c r="R13" s="292">
        <f t="shared" si="5"/>
        <v>1515</v>
      </c>
      <c r="S13" s="292">
        <v>0</v>
      </c>
      <c r="T13" s="292">
        <v>1515</v>
      </c>
      <c r="U13" s="292">
        <v>0</v>
      </c>
      <c r="V13" s="292">
        <f t="shared" si="6"/>
        <v>0</v>
      </c>
      <c r="W13" s="292">
        <v>0</v>
      </c>
      <c r="X13" s="292">
        <v>0</v>
      </c>
      <c r="Y13" s="292">
        <v>0</v>
      </c>
      <c r="Z13" s="292">
        <f t="shared" si="7"/>
        <v>0</v>
      </c>
      <c r="AA13" s="292">
        <v>0</v>
      </c>
      <c r="AB13" s="292">
        <v>0</v>
      </c>
      <c r="AC13" s="292">
        <v>0</v>
      </c>
      <c r="AD13" s="292">
        <f t="shared" si="8"/>
        <v>5240</v>
      </c>
      <c r="AE13" s="292">
        <f t="shared" si="9"/>
        <v>0</v>
      </c>
      <c r="AF13" s="292">
        <v>0</v>
      </c>
      <c r="AG13" s="292">
        <v>0</v>
      </c>
      <c r="AH13" s="292">
        <v>0</v>
      </c>
      <c r="AI13" s="292">
        <f t="shared" si="10"/>
        <v>5041</v>
      </c>
      <c r="AJ13" s="292">
        <v>0</v>
      </c>
      <c r="AK13" s="292">
        <v>0</v>
      </c>
      <c r="AL13" s="292">
        <v>5041</v>
      </c>
      <c r="AM13" s="292">
        <f t="shared" si="11"/>
        <v>75</v>
      </c>
      <c r="AN13" s="292">
        <v>0</v>
      </c>
      <c r="AO13" s="292">
        <v>0</v>
      </c>
      <c r="AP13" s="292">
        <v>75</v>
      </c>
      <c r="AQ13" s="292">
        <f t="shared" si="12"/>
        <v>100</v>
      </c>
      <c r="AR13" s="292">
        <v>0</v>
      </c>
      <c r="AS13" s="292">
        <v>0</v>
      </c>
      <c r="AT13" s="292">
        <v>100</v>
      </c>
      <c r="AU13" s="292">
        <f t="shared" si="13"/>
        <v>0</v>
      </c>
      <c r="AV13" s="292">
        <v>0</v>
      </c>
      <c r="AW13" s="292">
        <v>0</v>
      </c>
      <c r="AX13" s="292">
        <v>0</v>
      </c>
      <c r="AY13" s="292">
        <f t="shared" si="14"/>
        <v>24</v>
      </c>
      <c r="AZ13" s="292">
        <v>0</v>
      </c>
      <c r="BA13" s="292">
        <v>0</v>
      </c>
      <c r="BB13" s="292">
        <v>24</v>
      </c>
      <c r="BC13" s="292">
        <f t="shared" si="15"/>
        <v>1653</v>
      </c>
      <c r="BD13" s="292">
        <f t="shared" si="16"/>
        <v>1150</v>
      </c>
      <c r="BE13" s="292">
        <v>0</v>
      </c>
      <c r="BF13" s="292">
        <v>782</v>
      </c>
      <c r="BG13" s="292">
        <v>229</v>
      </c>
      <c r="BH13" s="292">
        <v>14</v>
      </c>
      <c r="BI13" s="292">
        <v>0</v>
      </c>
      <c r="BJ13" s="292">
        <v>125</v>
      </c>
      <c r="BK13" s="292">
        <f t="shared" si="18"/>
        <v>503</v>
      </c>
      <c r="BL13" s="292">
        <v>0</v>
      </c>
      <c r="BM13" s="292">
        <v>489</v>
      </c>
      <c r="BN13" s="292">
        <v>6</v>
      </c>
      <c r="BO13" s="292">
        <v>2</v>
      </c>
      <c r="BP13" s="292">
        <v>0</v>
      </c>
      <c r="BQ13" s="292">
        <v>6</v>
      </c>
      <c r="BR13" s="292">
        <f t="shared" si="41"/>
        <v>7832</v>
      </c>
      <c r="BS13" s="292">
        <f t="shared" si="42"/>
        <v>0</v>
      </c>
      <c r="BT13" s="292">
        <f t="shared" si="43"/>
        <v>5520</v>
      </c>
      <c r="BU13" s="292">
        <f t="shared" si="44"/>
        <v>658</v>
      </c>
      <c r="BV13" s="292">
        <f t="shared" si="45"/>
        <v>1529</v>
      </c>
      <c r="BW13" s="292">
        <f t="shared" si="46"/>
        <v>0</v>
      </c>
      <c r="BX13" s="292">
        <f t="shared" si="47"/>
        <v>125</v>
      </c>
      <c r="BY13" s="292">
        <f t="shared" si="21"/>
        <v>6682</v>
      </c>
      <c r="BZ13" s="292">
        <f t="shared" si="22"/>
        <v>0</v>
      </c>
      <c r="CA13" s="292">
        <f t="shared" si="23"/>
        <v>4738</v>
      </c>
      <c r="CB13" s="292">
        <f t="shared" si="24"/>
        <v>429</v>
      </c>
      <c r="CC13" s="292">
        <f t="shared" si="25"/>
        <v>1515</v>
      </c>
      <c r="CD13" s="292">
        <f t="shared" si="26"/>
        <v>0</v>
      </c>
      <c r="CE13" s="292">
        <f t="shared" si="27"/>
        <v>0</v>
      </c>
      <c r="CF13" s="292">
        <f t="shared" si="28"/>
        <v>1150</v>
      </c>
      <c r="CG13" s="292">
        <f t="shared" si="48"/>
        <v>0</v>
      </c>
      <c r="CH13" s="292">
        <f t="shared" si="49"/>
        <v>782</v>
      </c>
      <c r="CI13" s="292">
        <f t="shared" si="50"/>
        <v>229</v>
      </c>
      <c r="CJ13" s="292">
        <f t="shared" si="51"/>
        <v>14</v>
      </c>
      <c r="CK13" s="292">
        <f t="shared" si="52"/>
        <v>0</v>
      </c>
      <c r="CL13" s="292">
        <f t="shared" si="53"/>
        <v>125</v>
      </c>
      <c r="CM13" s="292">
        <f t="shared" si="54"/>
        <v>5743</v>
      </c>
      <c r="CN13" s="292">
        <f t="shared" si="55"/>
        <v>0</v>
      </c>
      <c r="CO13" s="292">
        <f t="shared" si="56"/>
        <v>5530</v>
      </c>
      <c r="CP13" s="292">
        <f t="shared" si="57"/>
        <v>81</v>
      </c>
      <c r="CQ13" s="292">
        <f t="shared" si="58"/>
        <v>102</v>
      </c>
      <c r="CR13" s="292">
        <f t="shared" si="59"/>
        <v>0</v>
      </c>
      <c r="CS13" s="292">
        <f t="shared" si="60"/>
        <v>30</v>
      </c>
      <c r="CT13" s="292">
        <f t="shared" si="31"/>
        <v>5240</v>
      </c>
      <c r="CU13" s="292">
        <f t="shared" si="32"/>
        <v>0</v>
      </c>
      <c r="CV13" s="292">
        <f t="shared" si="33"/>
        <v>5041</v>
      </c>
      <c r="CW13" s="292">
        <f t="shared" si="34"/>
        <v>75</v>
      </c>
      <c r="CX13" s="292">
        <f t="shared" si="35"/>
        <v>100</v>
      </c>
      <c r="CY13" s="292">
        <f t="shared" si="36"/>
        <v>0</v>
      </c>
      <c r="CZ13" s="292">
        <f t="shared" si="37"/>
        <v>24</v>
      </c>
      <c r="DA13" s="292">
        <f t="shared" si="38"/>
        <v>503</v>
      </c>
      <c r="DB13" s="292">
        <f t="shared" si="61"/>
        <v>0</v>
      </c>
      <c r="DC13" s="292">
        <f t="shared" si="62"/>
        <v>489</v>
      </c>
      <c r="DD13" s="292">
        <f t="shared" si="63"/>
        <v>6</v>
      </c>
      <c r="DE13" s="292">
        <f t="shared" si="64"/>
        <v>2</v>
      </c>
      <c r="DF13" s="292">
        <f t="shared" si="65"/>
        <v>0</v>
      </c>
      <c r="DG13" s="292">
        <f t="shared" si="66"/>
        <v>6</v>
      </c>
      <c r="DH13" s="292">
        <v>0</v>
      </c>
      <c r="DI13" s="292">
        <f t="shared" si="40"/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0"/>
        <v>10519</v>
      </c>
      <c r="E14" s="292">
        <f t="shared" si="1"/>
        <v>8767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f t="shared" si="3"/>
        <v>7957</v>
      </c>
      <c r="K14" s="292">
        <v>0</v>
      </c>
      <c r="L14" s="292">
        <v>7957</v>
      </c>
      <c r="M14" s="292">
        <v>0</v>
      </c>
      <c r="N14" s="292">
        <f t="shared" si="4"/>
        <v>335</v>
      </c>
      <c r="O14" s="292">
        <v>0</v>
      </c>
      <c r="P14" s="292">
        <v>335</v>
      </c>
      <c r="Q14" s="292">
        <v>0</v>
      </c>
      <c r="R14" s="292">
        <f t="shared" si="5"/>
        <v>475</v>
      </c>
      <c r="S14" s="292">
        <v>1</v>
      </c>
      <c r="T14" s="292">
        <v>474</v>
      </c>
      <c r="U14" s="292">
        <v>0</v>
      </c>
      <c r="V14" s="292">
        <f t="shared" si="6"/>
        <v>0</v>
      </c>
      <c r="W14" s="292">
        <v>0</v>
      </c>
      <c r="X14" s="292">
        <v>0</v>
      </c>
      <c r="Y14" s="292">
        <v>0</v>
      </c>
      <c r="Z14" s="292">
        <f t="shared" si="7"/>
        <v>0</v>
      </c>
      <c r="AA14" s="292">
        <v>0</v>
      </c>
      <c r="AB14" s="292">
        <v>0</v>
      </c>
      <c r="AC14" s="292">
        <v>0</v>
      </c>
      <c r="AD14" s="292">
        <f t="shared" si="8"/>
        <v>406</v>
      </c>
      <c r="AE14" s="292">
        <f t="shared" si="9"/>
        <v>0</v>
      </c>
      <c r="AF14" s="292">
        <v>0</v>
      </c>
      <c r="AG14" s="292">
        <v>0</v>
      </c>
      <c r="AH14" s="292">
        <v>0</v>
      </c>
      <c r="AI14" s="292">
        <f t="shared" si="10"/>
        <v>406</v>
      </c>
      <c r="AJ14" s="292">
        <v>0</v>
      </c>
      <c r="AK14" s="292">
        <v>0</v>
      </c>
      <c r="AL14" s="292">
        <v>406</v>
      </c>
      <c r="AM14" s="292">
        <f t="shared" si="11"/>
        <v>0</v>
      </c>
      <c r="AN14" s="292">
        <v>0</v>
      </c>
      <c r="AO14" s="292">
        <v>0</v>
      </c>
      <c r="AP14" s="292">
        <v>0</v>
      </c>
      <c r="AQ14" s="292">
        <f t="shared" si="12"/>
        <v>0</v>
      </c>
      <c r="AR14" s="292">
        <v>0</v>
      </c>
      <c r="AS14" s="292">
        <v>0</v>
      </c>
      <c r="AT14" s="292">
        <v>0</v>
      </c>
      <c r="AU14" s="292">
        <f t="shared" si="13"/>
        <v>0</v>
      </c>
      <c r="AV14" s="292">
        <v>0</v>
      </c>
      <c r="AW14" s="292">
        <v>0</v>
      </c>
      <c r="AX14" s="292">
        <v>0</v>
      </c>
      <c r="AY14" s="292">
        <f t="shared" si="14"/>
        <v>0</v>
      </c>
      <c r="AZ14" s="292">
        <v>0</v>
      </c>
      <c r="BA14" s="292">
        <v>0</v>
      </c>
      <c r="BB14" s="292">
        <v>0</v>
      </c>
      <c r="BC14" s="292">
        <f t="shared" si="15"/>
        <v>1346</v>
      </c>
      <c r="BD14" s="292">
        <f t="shared" si="16"/>
        <v>1224</v>
      </c>
      <c r="BE14" s="292">
        <v>0</v>
      </c>
      <c r="BF14" s="292">
        <v>181</v>
      </c>
      <c r="BG14" s="292">
        <v>60</v>
      </c>
      <c r="BH14" s="292">
        <v>708</v>
      </c>
      <c r="BI14" s="292">
        <v>0</v>
      </c>
      <c r="BJ14" s="292">
        <v>275</v>
      </c>
      <c r="BK14" s="292">
        <f t="shared" si="18"/>
        <v>122</v>
      </c>
      <c r="BL14" s="292">
        <v>0</v>
      </c>
      <c r="BM14" s="292">
        <v>122</v>
      </c>
      <c r="BN14" s="292">
        <v>0</v>
      </c>
      <c r="BO14" s="292">
        <v>0</v>
      </c>
      <c r="BP14" s="292">
        <v>0</v>
      </c>
      <c r="BQ14" s="292">
        <v>0</v>
      </c>
      <c r="BR14" s="292">
        <f t="shared" si="41"/>
        <v>9991</v>
      </c>
      <c r="BS14" s="292">
        <f t="shared" si="42"/>
        <v>0</v>
      </c>
      <c r="BT14" s="292">
        <f t="shared" si="43"/>
        <v>8138</v>
      </c>
      <c r="BU14" s="292">
        <f t="shared" si="44"/>
        <v>395</v>
      </c>
      <c r="BV14" s="292">
        <f t="shared" si="45"/>
        <v>1183</v>
      </c>
      <c r="BW14" s="292">
        <f t="shared" si="46"/>
        <v>0</v>
      </c>
      <c r="BX14" s="292">
        <f t="shared" si="47"/>
        <v>275</v>
      </c>
      <c r="BY14" s="292">
        <f t="shared" si="21"/>
        <v>8767</v>
      </c>
      <c r="BZ14" s="292">
        <f t="shared" si="22"/>
        <v>0</v>
      </c>
      <c r="CA14" s="292">
        <f t="shared" si="23"/>
        <v>7957</v>
      </c>
      <c r="CB14" s="292">
        <f t="shared" si="24"/>
        <v>335</v>
      </c>
      <c r="CC14" s="292">
        <f t="shared" si="25"/>
        <v>475</v>
      </c>
      <c r="CD14" s="292">
        <f t="shared" si="26"/>
        <v>0</v>
      </c>
      <c r="CE14" s="292">
        <f t="shared" si="27"/>
        <v>0</v>
      </c>
      <c r="CF14" s="292">
        <f t="shared" si="28"/>
        <v>1224</v>
      </c>
      <c r="CG14" s="292">
        <f t="shared" si="48"/>
        <v>0</v>
      </c>
      <c r="CH14" s="292">
        <f t="shared" si="49"/>
        <v>181</v>
      </c>
      <c r="CI14" s="292">
        <f t="shared" si="50"/>
        <v>60</v>
      </c>
      <c r="CJ14" s="292">
        <f t="shared" si="51"/>
        <v>708</v>
      </c>
      <c r="CK14" s="292">
        <f t="shared" si="52"/>
        <v>0</v>
      </c>
      <c r="CL14" s="292">
        <f t="shared" si="53"/>
        <v>275</v>
      </c>
      <c r="CM14" s="292">
        <f t="shared" si="54"/>
        <v>528</v>
      </c>
      <c r="CN14" s="292">
        <f t="shared" si="55"/>
        <v>0</v>
      </c>
      <c r="CO14" s="292">
        <f t="shared" si="56"/>
        <v>528</v>
      </c>
      <c r="CP14" s="292">
        <f t="shared" si="57"/>
        <v>0</v>
      </c>
      <c r="CQ14" s="292">
        <f t="shared" si="58"/>
        <v>0</v>
      </c>
      <c r="CR14" s="292">
        <f t="shared" si="59"/>
        <v>0</v>
      </c>
      <c r="CS14" s="292">
        <f t="shared" si="60"/>
        <v>0</v>
      </c>
      <c r="CT14" s="292">
        <f t="shared" si="31"/>
        <v>406</v>
      </c>
      <c r="CU14" s="292">
        <f t="shared" si="32"/>
        <v>0</v>
      </c>
      <c r="CV14" s="292">
        <f t="shared" si="33"/>
        <v>406</v>
      </c>
      <c r="CW14" s="292">
        <f t="shared" si="34"/>
        <v>0</v>
      </c>
      <c r="CX14" s="292">
        <f t="shared" si="35"/>
        <v>0</v>
      </c>
      <c r="CY14" s="292">
        <f t="shared" si="36"/>
        <v>0</v>
      </c>
      <c r="CZ14" s="292">
        <f t="shared" si="37"/>
        <v>0</v>
      </c>
      <c r="DA14" s="292">
        <f t="shared" si="38"/>
        <v>122</v>
      </c>
      <c r="DB14" s="292">
        <f t="shared" si="61"/>
        <v>0</v>
      </c>
      <c r="DC14" s="292">
        <f t="shared" si="62"/>
        <v>122</v>
      </c>
      <c r="DD14" s="292">
        <f t="shared" si="63"/>
        <v>0</v>
      </c>
      <c r="DE14" s="292">
        <f t="shared" si="64"/>
        <v>0</v>
      </c>
      <c r="DF14" s="292">
        <f t="shared" si="65"/>
        <v>0</v>
      </c>
      <c r="DG14" s="292">
        <f t="shared" si="66"/>
        <v>0</v>
      </c>
      <c r="DH14" s="292">
        <v>0</v>
      </c>
      <c r="DI14" s="292">
        <f t="shared" si="40"/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 x14ac:dyDescent="0.15">
      <c r="A15" s="290" t="s">
        <v>745</v>
      </c>
      <c r="B15" s="291" t="s">
        <v>775</v>
      </c>
      <c r="C15" s="290" t="s">
        <v>776</v>
      </c>
      <c r="D15" s="292">
        <f t="shared" si="0"/>
        <v>17822</v>
      </c>
      <c r="E15" s="292">
        <f t="shared" si="1"/>
        <v>11322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f t="shared" si="3"/>
        <v>7756</v>
      </c>
      <c r="K15" s="292">
        <v>0</v>
      </c>
      <c r="L15" s="292">
        <v>7756</v>
      </c>
      <c r="M15" s="292">
        <v>0</v>
      </c>
      <c r="N15" s="292">
        <f t="shared" si="4"/>
        <v>506</v>
      </c>
      <c r="O15" s="292">
        <v>0</v>
      </c>
      <c r="P15" s="292">
        <v>506</v>
      </c>
      <c r="Q15" s="292">
        <v>0</v>
      </c>
      <c r="R15" s="292">
        <f t="shared" si="5"/>
        <v>3060</v>
      </c>
      <c r="S15" s="292">
        <v>0</v>
      </c>
      <c r="T15" s="292">
        <v>2648</v>
      </c>
      <c r="U15" s="292">
        <v>412</v>
      </c>
      <c r="V15" s="292">
        <f t="shared" si="6"/>
        <v>0</v>
      </c>
      <c r="W15" s="292">
        <v>0</v>
      </c>
      <c r="X15" s="292">
        <v>0</v>
      </c>
      <c r="Y15" s="292">
        <v>0</v>
      </c>
      <c r="Z15" s="292">
        <f t="shared" si="7"/>
        <v>0</v>
      </c>
      <c r="AA15" s="292">
        <v>0</v>
      </c>
      <c r="AB15" s="292">
        <v>0</v>
      </c>
      <c r="AC15" s="292">
        <v>0</v>
      </c>
      <c r="AD15" s="292">
        <f t="shared" si="8"/>
        <v>4547</v>
      </c>
      <c r="AE15" s="292">
        <f t="shared" si="9"/>
        <v>0</v>
      </c>
      <c r="AF15" s="292">
        <v>0</v>
      </c>
      <c r="AG15" s="292">
        <v>0</v>
      </c>
      <c r="AH15" s="292">
        <v>0</v>
      </c>
      <c r="AI15" s="292">
        <f t="shared" si="10"/>
        <v>4411</v>
      </c>
      <c r="AJ15" s="292">
        <v>0</v>
      </c>
      <c r="AK15" s="292">
        <v>0</v>
      </c>
      <c r="AL15" s="292">
        <v>4411</v>
      </c>
      <c r="AM15" s="292">
        <f t="shared" si="11"/>
        <v>136</v>
      </c>
      <c r="AN15" s="292">
        <v>0</v>
      </c>
      <c r="AO15" s="292">
        <v>0</v>
      </c>
      <c r="AP15" s="292">
        <v>136</v>
      </c>
      <c r="AQ15" s="292">
        <f t="shared" si="12"/>
        <v>0</v>
      </c>
      <c r="AR15" s="292">
        <v>0</v>
      </c>
      <c r="AS15" s="292">
        <v>0</v>
      </c>
      <c r="AT15" s="292">
        <v>0</v>
      </c>
      <c r="AU15" s="292">
        <f t="shared" si="13"/>
        <v>0</v>
      </c>
      <c r="AV15" s="292">
        <v>0</v>
      </c>
      <c r="AW15" s="292">
        <v>0</v>
      </c>
      <c r="AX15" s="292">
        <v>0</v>
      </c>
      <c r="AY15" s="292">
        <f t="shared" si="14"/>
        <v>0</v>
      </c>
      <c r="AZ15" s="292">
        <v>0</v>
      </c>
      <c r="BA15" s="292">
        <v>0</v>
      </c>
      <c r="BB15" s="292">
        <v>0</v>
      </c>
      <c r="BC15" s="292">
        <f t="shared" si="15"/>
        <v>1953</v>
      </c>
      <c r="BD15" s="292">
        <f t="shared" si="16"/>
        <v>312</v>
      </c>
      <c r="BE15" s="292">
        <v>0</v>
      </c>
      <c r="BF15" s="292">
        <v>0</v>
      </c>
      <c r="BG15" s="292">
        <v>0</v>
      </c>
      <c r="BH15" s="292">
        <v>312</v>
      </c>
      <c r="BI15" s="292">
        <v>0</v>
      </c>
      <c r="BJ15" s="292">
        <v>0</v>
      </c>
      <c r="BK15" s="292">
        <f t="shared" si="18"/>
        <v>1641</v>
      </c>
      <c r="BL15" s="292">
        <v>0</v>
      </c>
      <c r="BM15" s="292">
        <v>1395</v>
      </c>
      <c r="BN15" s="292">
        <v>246</v>
      </c>
      <c r="BO15" s="292">
        <v>0</v>
      </c>
      <c r="BP15" s="292">
        <v>0</v>
      </c>
      <c r="BQ15" s="292">
        <v>0</v>
      </c>
      <c r="BR15" s="292">
        <f t="shared" si="41"/>
        <v>11634</v>
      </c>
      <c r="BS15" s="292">
        <f t="shared" si="42"/>
        <v>0</v>
      </c>
      <c r="BT15" s="292">
        <f t="shared" si="43"/>
        <v>7756</v>
      </c>
      <c r="BU15" s="292">
        <f t="shared" si="44"/>
        <v>506</v>
      </c>
      <c r="BV15" s="292">
        <f t="shared" si="45"/>
        <v>3372</v>
      </c>
      <c r="BW15" s="292">
        <f t="shared" si="46"/>
        <v>0</v>
      </c>
      <c r="BX15" s="292">
        <f t="shared" si="47"/>
        <v>0</v>
      </c>
      <c r="BY15" s="292">
        <f t="shared" si="21"/>
        <v>11322</v>
      </c>
      <c r="BZ15" s="292">
        <f t="shared" si="22"/>
        <v>0</v>
      </c>
      <c r="CA15" s="292">
        <f t="shared" si="23"/>
        <v>7756</v>
      </c>
      <c r="CB15" s="292">
        <f t="shared" si="24"/>
        <v>506</v>
      </c>
      <c r="CC15" s="292">
        <f t="shared" si="25"/>
        <v>3060</v>
      </c>
      <c r="CD15" s="292">
        <f t="shared" si="26"/>
        <v>0</v>
      </c>
      <c r="CE15" s="292">
        <f t="shared" si="27"/>
        <v>0</v>
      </c>
      <c r="CF15" s="292">
        <f t="shared" si="28"/>
        <v>312</v>
      </c>
      <c r="CG15" s="292">
        <f t="shared" si="48"/>
        <v>0</v>
      </c>
      <c r="CH15" s="292">
        <f t="shared" si="49"/>
        <v>0</v>
      </c>
      <c r="CI15" s="292">
        <f t="shared" si="50"/>
        <v>0</v>
      </c>
      <c r="CJ15" s="292">
        <f t="shared" si="51"/>
        <v>312</v>
      </c>
      <c r="CK15" s="292">
        <f t="shared" si="52"/>
        <v>0</v>
      </c>
      <c r="CL15" s="292">
        <f t="shared" si="53"/>
        <v>0</v>
      </c>
      <c r="CM15" s="292">
        <f t="shared" si="54"/>
        <v>6188</v>
      </c>
      <c r="CN15" s="292">
        <f t="shared" si="55"/>
        <v>0</v>
      </c>
      <c r="CO15" s="292">
        <f t="shared" si="56"/>
        <v>5806</v>
      </c>
      <c r="CP15" s="292">
        <f t="shared" si="57"/>
        <v>382</v>
      </c>
      <c r="CQ15" s="292">
        <f t="shared" si="58"/>
        <v>0</v>
      </c>
      <c r="CR15" s="292">
        <f t="shared" si="59"/>
        <v>0</v>
      </c>
      <c r="CS15" s="292">
        <f t="shared" si="60"/>
        <v>0</v>
      </c>
      <c r="CT15" s="292">
        <f t="shared" si="31"/>
        <v>4547</v>
      </c>
      <c r="CU15" s="292">
        <f t="shared" si="32"/>
        <v>0</v>
      </c>
      <c r="CV15" s="292">
        <f t="shared" si="33"/>
        <v>4411</v>
      </c>
      <c r="CW15" s="292">
        <f t="shared" si="34"/>
        <v>136</v>
      </c>
      <c r="CX15" s="292">
        <f t="shared" si="35"/>
        <v>0</v>
      </c>
      <c r="CY15" s="292">
        <f t="shared" si="36"/>
        <v>0</v>
      </c>
      <c r="CZ15" s="292">
        <f t="shared" si="37"/>
        <v>0</v>
      </c>
      <c r="DA15" s="292">
        <f t="shared" si="38"/>
        <v>1641</v>
      </c>
      <c r="DB15" s="292">
        <f t="shared" si="61"/>
        <v>0</v>
      </c>
      <c r="DC15" s="292">
        <f t="shared" si="62"/>
        <v>1395</v>
      </c>
      <c r="DD15" s="292">
        <f t="shared" si="63"/>
        <v>246</v>
      </c>
      <c r="DE15" s="292">
        <f t="shared" si="64"/>
        <v>0</v>
      </c>
      <c r="DF15" s="292">
        <f t="shared" si="65"/>
        <v>0</v>
      </c>
      <c r="DG15" s="292">
        <f t="shared" si="66"/>
        <v>0</v>
      </c>
      <c r="DH15" s="292">
        <v>0</v>
      </c>
      <c r="DI15" s="292">
        <f t="shared" si="40"/>
        <v>1</v>
      </c>
      <c r="DJ15" s="292">
        <v>0</v>
      </c>
      <c r="DK15" s="292">
        <v>0</v>
      </c>
      <c r="DL15" s="292">
        <v>0</v>
      </c>
      <c r="DM15" s="292">
        <v>1</v>
      </c>
    </row>
    <row r="16" spans="1:117" s="224" customFormat="1" ht="13.5" customHeight="1" x14ac:dyDescent="0.15">
      <c r="A16" s="290" t="s">
        <v>745</v>
      </c>
      <c r="B16" s="291" t="s">
        <v>777</v>
      </c>
      <c r="C16" s="290" t="s">
        <v>778</v>
      </c>
      <c r="D16" s="292">
        <f t="shared" si="0"/>
        <v>12757</v>
      </c>
      <c r="E16" s="292">
        <f t="shared" si="1"/>
        <v>7313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f t="shared" si="3"/>
        <v>5795</v>
      </c>
      <c r="K16" s="292">
        <v>0</v>
      </c>
      <c r="L16" s="292">
        <v>5795</v>
      </c>
      <c r="M16" s="292">
        <v>0</v>
      </c>
      <c r="N16" s="292">
        <f t="shared" si="4"/>
        <v>273</v>
      </c>
      <c r="O16" s="292">
        <v>0</v>
      </c>
      <c r="P16" s="292">
        <v>273</v>
      </c>
      <c r="Q16" s="292">
        <v>0</v>
      </c>
      <c r="R16" s="292">
        <f t="shared" si="5"/>
        <v>1072</v>
      </c>
      <c r="S16" s="292">
        <v>0</v>
      </c>
      <c r="T16" s="292">
        <v>1072</v>
      </c>
      <c r="U16" s="292">
        <v>0</v>
      </c>
      <c r="V16" s="292">
        <f t="shared" si="6"/>
        <v>0</v>
      </c>
      <c r="W16" s="292">
        <v>0</v>
      </c>
      <c r="X16" s="292">
        <v>0</v>
      </c>
      <c r="Y16" s="292">
        <v>0</v>
      </c>
      <c r="Z16" s="292">
        <f t="shared" si="7"/>
        <v>173</v>
      </c>
      <c r="AA16" s="292">
        <v>0</v>
      </c>
      <c r="AB16" s="292">
        <v>173</v>
      </c>
      <c r="AC16" s="292">
        <v>0</v>
      </c>
      <c r="AD16" s="292">
        <f t="shared" si="8"/>
        <v>4276</v>
      </c>
      <c r="AE16" s="292">
        <f t="shared" si="9"/>
        <v>0</v>
      </c>
      <c r="AF16" s="292">
        <v>0</v>
      </c>
      <c r="AG16" s="292">
        <v>0</v>
      </c>
      <c r="AH16" s="292">
        <v>0</v>
      </c>
      <c r="AI16" s="292">
        <f t="shared" si="10"/>
        <v>4220</v>
      </c>
      <c r="AJ16" s="292">
        <v>0</v>
      </c>
      <c r="AK16" s="292">
        <v>8</v>
      </c>
      <c r="AL16" s="292">
        <v>4212</v>
      </c>
      <c r="AM16" s="292">
        <f t="shared" si="11"/>
        <v>56</v>
      </c>
      <c r="AN16" s="292">
        <v>0</v>
      </c>
      <c r="AO16" s="292">
        <v>2</v>
      </c>
      <c r="AP16" s="292">
        <v>54</v>
      </c>
      <c r="AQ16" s="292">
        <f t="shared" si="12"/>
        <v>0</v>
      </c>
      <c r="AR16" s="292">
        <v>0</v>
      </c>
      <c r="AS16" s="292">
        <v>0</v>
      </c>
      <c r="AT16" s="292">
        <v>0</v>
      </c>
      <c r="AU16" s="292">
        <f t="shared" si="13"/>
        <v>0</v>
      </c>
      <c r="AV16" s="292">
        <v>0</v>
      </c>
      <c r="AW16" s="292">
        <v>0</v>
      </c>
      <c r="AX16" s="292">
        <v>0</v>
      </c>
      <c r="AY16" s="292">
        <f t="shared" si="14"/>
        <v>0</v>
      </c>
      <c r="AZ16" s="292">
        <v>0</v>
      </c>
      <c r="BA16" s="292">
        <v>0</v>
      </c>
      <c r="BB16" s="292">
        <v>0</v>
      </c>
      <c r="BC16" s="292">
        <f t="shared" si="15"/>
        <v>1168</v>
      </c>
      <c r="BD16" s="292">
        <f t="shared" si="16"/>
        <v>1019</v>
      </c>
      <c r="BE16" s="292">
        <v>0</v>
      </c>
      <c r="BF16" s="292">
        <v>83</v>
      </c>
      <c r="BG16" s="292">
        <v>10</v>
      </c>
      <c r="BH16" s="292">
        <v>914</v>
      </c>
      <c r="BI16" s="292">
        <v>0</v>
      </c>
      <c r="BJ16" s="292">
        <v>12</v>
      </c>
      <c r="BK16" s="292">
        <f t="shared" si="18"/>
        <v>149</v>
      </c>
      <c r="BL16" s="292">
        <v>0</v>
      </c>
      <c r="BM16" s="292">
        <v>117</v>
      </c>
      <c r="BN16" s="292">
        <v>32</v>
      </c>
      <c r="BO16" s="292">
        <v>0</v>
      </c>
      <c r="BP16" s="292">
        <v>0</v>
      </c>
      <c r="BQ16" s="292">
        <v>0</v>
      </c>
      <c r="BR16" s="292">
        <f t="shared" si="41"/>
        <v>8332</v>
      </c>
      <c r="BS16" s="292">
        <f t="shared" si="42"/>
        <v>0</v>
      </c>
      <c r="BT16" s="292">
        <f t="shared" si="43"/>
        <v>5878</v>
      </c>
      <c r="BU16" s="292">
        <f t="shared" si="44"/>
        <v>283</v>
      </c>
      <c r="BV16" s="292">
        <f t="shared" si="45"/>
        <v>1986</v>
      </c>
      <c r="BW16" s="292">
        <f t="shared" si="46"/>
        <v>0</v>
      </c>
      <c r="BX16" s="292">
        <f t="shared" si="47"/>
        <v>185</v>
      </c>
      <c r="BY16" s="292">
        <f t="shared" si="21"/>
        <v>7313</v>
      </c>
      <c r="BZ16" s="292">
        <f t="shared" si="22"/>
        <v>0</v>
      </c>
      <c r="CA16" s="292">
        <f t="shared" si="23"/>
        <v>5795</v>
      </c>
      <c r="CB16" s="292">
        <f t="shared" si="24"/>
        <v>273</v>
      </c>
      <c r="CC16" s="292">
        <f t="shared" si="25"/>
        <v>1072</v>
      </c>
      <c r="CD16" s="292">
        <f t="shared" si="26"/>
        <v>0</v>
      </c>
      <c r="CE16" s="292">
        <f t="shared" si="27"/>
        <v>173</v>
      </c>
      <c r="CF16" s="292">
        <f t="shared" si="28"/>
        <v>1019</v>
      </c>
      <c r="CG16" s="292">
        <f t="shared" si="48"/>
        <v>0</v>
      </c>
      <c r="CH16" s="292">
        <f t="shared" si="49"/>
        <v>83</v>
      </c>
      <c r="CI16" s="292">
        <f t="shared" si="50"/>
        <v>10</v>
      </c>
      <c r="CJ16" s="292">
        <f t="shared" si="51"/>
        <v>914</v>
      </c>
      <c r="CK16" s="292">
        <f t="shared" si="52"/>
        <v>0</v>
      </c>
      <c r="CL16" s="292">
        <f t="shared" si="53"/>
        <v>12</v>
      </c>
      <c r="CM16" s="292">
        <f t="shared" si="54"/>
        <v>4425</v>
      </c>
      <c r="CN16" s="292">
        <f t="shared" si="55"/>
        <v>0</v>
      </c>
      <c r="CO16" s="292">
        <f t="shared" si="56"/>
        <v>4337</v>
      </c>
      <c r="CP16" s="292">
        <f t="shared" si="57"/>
        <v>88</v>
      </c>
      <c r="CQ16" s="292">
        <f t="shared" si="58"/>
        <v>0</v>
      </c>
      <c r="CR16" s="292">
        <f t="shared" si="59"/>
        <v>0</v>
      </c>
      <c r="CS16" s="292">
        <f t="shared" si="60"/>
        <v>0</v>
      </c>
      <c r="CT16" s="292">
        <f t="shared" si="31"/>
        <v>4276</v>
      </c>
      <c r="CU16" s="292">
        <f t="shared" si="32"/>
        <v>0</v>
      </c>
      <c r="CV16" s="292">
        <f t="shared" si="33"/>
        <v>4220</v>
      </c>
      <c r="CW16" s="292">
        <f t="shared" si="34"/>
        <v>56</v>
      </c>
      <c r="CX16" s="292">
        <f t="shared" si="35"/>
        <v>0</v>
      </c>
      <c r="CY16" s="292">
        <f t="shared" si="36"/>
        <v>0</v>
      </c>
      <c r="CZ16" s="292">
        <f t="shared" si="37"/>
        <v>0</v>
      </c>
      <c r="DA16" s="292">
        <f t="shared" si="38"/>
        <v>149</v>
      </c>
      <c r="DB16" s="292">
        <f t="shared" si="61"/>
        <v>0</v>
      </c>
      <c r="DC16" s="292">
        <f t="shared" si="62"/>
        <v>117</v>
      </c>
      <c r="DD16" s="292">
        <f t="shared" si="63"/>
        <v>32</v>
      </c>
      <c r="DE16" s="292">
        <f t="shared" si="64"/>
        <v>0</v>
      </c>
      <c r="DF16" s="292">
        <f t="shared" si="65"/>
        <v>0</v>
      </c>
      <c r="DG16" s="292">
        <f t="shared" si="66"/>
        <v>0</v>
      </c>
      <c r="DH16" s="292">
        <v>0</v>
      </c>
      <c r="DI16" s="292">
        <f t="shared" si="40"/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 x14ac:dyDescent="0.15">
      <c r="A17" s="290" t="s">
        <v>745</v>
      </c>
      <c r="B17" s="291" t="s">
        <v>779</v>
      </c>
      <c r="C17" s="290" t="s">
        <v>780</v>
      </c>
      <c r="D17" s="292">
        <f t="shared" si="0"/>
        <v>23876</v>
      </c>
      <c r="E17" s="292">
        <f t="shared" si="1"/>
        <v>14866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f t="shared" si="3"/>
        <v>12144</v>
      </c>
      <c r="K17" s="292">
        <v>0</v>
      </c>
      <c r="L17" s="292">
        <v>11486</v>
      </c>
      <c r="M17" s="292">
        <v>658</v>
      </c>
      <c r="N17" s="292">
        <f t="shared" si="4"/>
        <v>392</v>
      </c>
      <c r="O17" s="292">
        <v>0</v>
      </c>
      <c r="P17" s="292">
        <v>383</v>
      </c>
      <c r="Q17" s="292">
        <v>9</v>
      </c>
      <c r="R17" s="292">
        <f t="shared" si="5"/>
        <v>2330</v>
      </c>
      <c r="S17" s="292">
        <v>0</v>
      </c>
      <c r="T17" s="292">
        <v>2330</v>
      </c>
      <c r="U17" s="292">
        <v>0</v>
      </c>
      <c r="V17" s="292">
        <f t="shared" si="6"/>
        <v>0</v>
      </c>
      <c r="W17" s="292">
        <v>0</v>
      </c>
      <c r="X17" s="292">
        <v>0</v>
      </c>
      <c r="Y17" s="292">
        <v>0</v>
      </c>
      <c r="Z17" s="292">
        <f t="shared" si="7"/>
        <v>0</v>
      </c>
      <c r="AA17" s="292">
        <v>0</v>
      </c>
      <c r="AB17" s="292">
        <v>0</v>
      </c>
      <c r="AC17" s="292">
        <v>0</v>
      </c>
      <c r="AD17" s="292">
        <f t="shared" si="8"/>
        <v>6003</v>
      </c>
      <c r="AE17" s="292">
        <f t="shared" si="9"/>
        <v>0</v>
      </c>
      <c r="AF17" s="292">
        <v>0</v>
      </c>
      <c r="AG17" s="292">
        <v>0</v>
      </c>
      <c r="AH17" s="292">
        <v>0</v>
      </c>
      <c r="AI17" s="292">
        <f t="shared" si="10"/>
        <v>5923</v>
      </c>
      <c r="AJ17" s="292">
        <v>0</v>
      </c>
      <c r="AK17" s="292">
        <v>0</v>
      </c>
      <c r="AL17" s="292">
        <v>5923</v>
      </c>
      <c r="AM17" s="292">
        <f t="shared" si="11"/>
        <v>80</v>
      </c>
      <c r="AN17" s="292">
        <v>0</v>
      </c>
      <c r="AO17" s="292">
        <v>0</v>
      </c>
      <c r="AP17" s="292">
        <v>80</v>
      </c>
      <c r="AQ17" s="292">
        <f t="shared" si="12"/>
        <v>0</v>
      </c>
      <c r="AR17" s="292">
        <v>0</v>
      </c>
      <c r="AS17" s="292">
        <v>0</v>
      </c>
      <c r="AT17" s="292">
        <v>0</v>
      </c>
      <c r="AU17" s="292">
        <f t="shared" si="13"/>
        <v>0</v>
      </c>
      <c r="AV17" s="292">
        <v>0</v>
      </c>
      <c r="AW17" s="292">
        <v>0</v>
      </c>
      <c r="AX17" s="292">
        <v>0</v>
      </c>
      <c r="AY17" s="292">
        <f t="shared" si="14"/>
        <v>0</v>
      </c>
      <c r="AZ17" s="292">
        <v>0</v>
      </c>
      <c r="BA17" s="292">
        <v>0</v>
      </c>
      <c r="BB17" s="292">
        <v>0</v>
      </c>
      <c r="BC17" s="292">
        <f t="shared" si="15"/>
        <v>3007</v>
      </c>
      <c r="BD17" s="292">
        <f t="shared" si="16"/>
        <v>1664</v>
      </c>
      <c r="BE17" s="292">
        <v>0</v>
      </c>
      <c r="BF17" s="292">
        <v>1517</v>
      </c>
      <c r="BG17" s="292">
        <v>102</v>
      </c>
      <c r="BH17" s="292">
        <v>0</v>
      </c>
      <c r="BI17" s="292">
        <v>0</v>
      </c>
      <c r="BJ17" s="292">
        <v>45</v>
      </c>
      <c r="BK17" s="292">
        <f t="shared" si="18"/>
        <v>1343</v>
      </c>
      <c r="BL17" s="292">
        <v>0</v>
      </c>
      <c r="BM17" s="292">
        <v>1320</v>
      </c>
      <c r="BN17" s="292">
        <v>23</v>
      </c>
      <c r="BO17" s="292">
        <v>0</v>
      </c>
      <c r="BP17" s="292">
        <v>0</v>
      </c>
      <c r="BQ17" s="292">
        <v>0</v>
      </c>
      <c r="BR17" s="292">
        <f t="shared" si="41"/>
        <v>16530</v>
      </c>
      <c r="BS17" s="292">
        <f t="shared" si="42"/>
        <v>0</v>
      </c>
      <c r="BT17" s="292">
        <f t="shared" si="43"/>
        <v>13661</v>
      </c>
      <c r="BU17" s="292">
        <f t="shared" si="44"/>
        <v>494</v>
      </c>
      <c r="BV17" s="292">
        <f t="shared" si="45"/>
        <v>2330</v>
      </c>
      <c r="BW17" s="292">
        <f t="shared" si="46"/>
        <v>0</v>
      </c>
      <c r="BX17" s="292">
        <f t="shared" si="47"/>
        <v>45</v>
      </c>
      <c r="BY17" s="292">
        <f t="shared" si="21"/>
        <v>14866</v>
      </c>
      <c r="BZ17" s="292">
        <f t="shared" si="22"/>
        <v>0</v>
      </c>
      <c r="CA17" s="292">
        <f t="shared" si="23"/>
        <v>12144</v>
      </c>
      <c r="CB17" s="292">
        <f t="shared" si="24"/>
        <v>392</v>
      </c>
      <c r="CC17" s="292">
        <f t="shared" si="25"/>
        <v>2330</v>
      </c>
      <c r="CD17" s="292">
        <f t="shared" si="26"/>
        <v>0</v>
      </c>
      <c r="CE17" s="292">
        <f t="shared" si="27"/>
        <v>0</v>
      </c>
      <c r="CF17" s="292">
        <f t="shared" si="28"/>
        <v>1664</v>
      </c>
      <c r="CG17" s="292">
        <f t="shared" si="48"/>
        <v>0</v>
      </c>
      <c r="CH17" s="292">
        <f t="shared" si="49"/>
        <v>1517</v>
      </c>
      <c r="CI17" s="292">
        <f t="shared" si="50"/>
        <v>102</v>
      </c>
      <c r="CJ17" s="292">
        <f t="shared" si="51"/>
        <v>0</v>
      </c>
      <c r="CK17" s="292">
        <f t="shared" si="52"/>
        <v>0</v>
      </c>
      <c r="CL17" s="292">
        <f t="shared" si="53"/>
        <v>45</v>
      </c>
      <c r="CM17" s="292">
        <f t="shared" si="54"/>
        <v>7346</v>
      </c>
      <c r="CN17" s="292">
        <f t="shared" si="55"/>
        <v>0</v>
      </c>
      <c r="CO17" s="292">
        <f t="shared" si="56"/>
        <v>7243</v>
      </c>
      <c r="CP17" s="292">
        <f t="shared" si="57"/>
        <v>103</v>
      </c>
      <c r="CQ17" s="292">
        <f t="shared" si="58"/>
        <v>0</v>
      </c>
      <c r="CR17" s="292">
        <f t="shared" si="59"/>
        <v>0</v>
      </c>
      <c r="CS17" s="292">
        <f t="shared" si="60"/>
        <v>0</v>
      </c>
      <c r="CT17" s="292">
        <f t="shared" si="31"/>
        <v>6003</v>
      </c>
      <c r="CU17" s="292">
        <f t="shared" si="32"/>
        <v>0</v>
      </c>
      <c r="CV17" s="292">
        <f t="shared" si="33"/>
        <v>5923</v>
      </c>
      <c r="CW17" s="292">
        <f t="shared" si="34"/>
        <v>80</v>
      </c>
      <c r="CX17" s="292">
        <f t="shared" si="35"/>
        <v>0</v>
      </c>
      <c r="CY17" s="292">
        <f t="shared" si="36"/>
        <v>0</v>
      </c>
      <c r="CZ17" s="292">
        <f t="shared" si="37"/>
        <v>0</v>
      </c>
      <c r="DA17" s="292">
        <f t="shared" si="38"/>
        <v>1343</v>
      </c>
      <c r="DB17" s="292">
        <f t="shared" si="61"/>
        <v>0</v>
      </c>
      <c r="DC17" s="292">
        <f t="shared" si="62"/>
        <v>1320</v>
      </c>
      <c r="DD17" s="292">
        <f t="shared" si="63"/>
        <v>23</v>
      </c>
      <c r="DE17" s="292">
        <f t="shared" si="64"/>
        <v>0</v>
      </c>
      <c r="DF17" s="292">
        <f t="shared" si="65"/>
        <v>0</v>
      </c>
      <c r="DG17" s="292">
        <f t="shared" si="66"/>
        <v>0</v>
      </c>
      <c r="DH17" s="292">
        <v>0</v>
      </c>
      <c r="DI17" s="292">
        <f t="shared" si="40"/>
        <v>42</v>
      </c>
      <c r="DJ17" s="292">
        <v>0</v>
      </c>
      <c r="DK17" s="292">
        <v>0</v>
      </c>
      <c r="DL17" s="292">
        <v>0</v>
      </c>
      <c r="DM17" s="292">
        <v>42</v>
      </c>
    </row>
    <row r="18" spans="1:117" s="224" customFormat="1" ht="13.5" customHeight="1" x14ac:dyDescent="0.15">
      <c r="A18" s="290" t="s">
        <v>745</v>
      </c>
      <c r="B18" s="291" t="s">
        <v>781</v>
      </c>
      <c r="C18" s="290" t="s">
        <v>782</v>
      </c>
      <c r="D18" s="292">
        <f t="shared" si="0"/>
        <v>32958</v>
      </c>
      <c r="E18" s="292">
        <f t="shared" si="1"/>
        <v>20204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f t="shared" si="3"/>
        <v>15398</v>
      </c>
      <c r="K18" s="292">
        <v>15398</v>
      </c>
      <c r="L18" s="292">
        <v>0</v>
      </c>
      <c r="M18" s="292">
        <v>0</v>
      </c>
      <c r="N18" s="292">
        <f t="shared" si="4"/>
        <v>1500</v>
      </c>
      <c r="O18" s="292">
        <v>1500</v>
      </c>
      <c r="P18" s="292">
        <v>0</v>
      </c>
      <c r="Q18" s="292">
        <v>0</v>
      </c>
      <c r="R18" s="292">
        <f t="shared" si="5"/>
        <v>2815</v>
      </c>
      <c r="S18" s="292">
        <v>2815</v>
      </c>
      <c r="T18" s="292">
        <v>0</v>
      </c>
      <c r="U18" s="292">
        <v>0</v>
      </c>
      <c r="V18" s="292">
        <f t="shared" si="6"/>
        <v>0</v>
      </c>
      <c r="W18" s="292">
        <v>0</v>
      </c>
      <c r="X18" s="292">
        <v>0</v>
      </c>
      <c r="Y18" s="292">
        <v>0</v>
      </c>
      <c r="Z18" s="292">
        <f t="shared" si="7"/>
        <v>491</v>
      </c>
      <c r="AA18" s="292">
        <v>491</v>
      </c>
      <c r="AB18" s="292">
        <v>0</v>
      </c>
      <c r="AC18" s="292">
        <v>0</v>
      </c>
      <c r="AD18" s="292">
        <f t="shared" si="8"/>
        <v>0</v>
      </c>
      <c r="AE18" s="292">
        <f t="shared" si="9"/>
        <v>0</v>
      </c>
      <c r="AF18" s="292">
        <v>0</v>
      </c>
      <c r="AG18" s="292">
        <v>0</v>
      </c>
      <c r="AH18" s="292">
        <v>0</v>
      </c>
      <c r="AI18" s="292">
        <f t="shared" si="10"/>
        <v>0</v>
      </c>
      <c r="AJ18" s="292">
        <v>0</v>
      </c>
      <c r="AK18" s="292">
        <v>0</v>
      </c>
      <c r="AL18" s="292">
        <v>0</v>
      </c>
      <c r="AM18" s="292">
        <f t="shared" si="11"/>
        <v>0</v>
      </c>
      <c r="AN18" s="292">
        <v>0</v>
      </c>
      <c r="AO18" s="292">
        <v>0</v>
      </c>
      <c r="AP18" s="292">
        <v>0</v>
      </c>
      <c r="AQ18" s="292">
        <f t="shared" si="12"/>
        <v>0</v>
      </c>
      <c r="AR18" s="292">
        <v>0</v>
      </c>
      <c r="AS18" s="292">
        <v>0</v>
      </c>
      <c r="AT18" s="292">
        <v>0</v>
      </c>
      <c r="AU18" s="292">
        <f t="shared" si="13"/>
        <v>0</v>
      </c>
      <c r="AV18" s="292">
        <v>0</v>
      </c>
      <c r="AW18" s="292">
        <v>0</v>
      </c>
      <c r="AX18" s="292">
        <v>0</v>
      </c>
      <c r="AY18" s="292">
        <f t="shared" si="14"/>
        <v>0</v>
      </c>
      <c r="AZ18" s="292">
        <v>0</v>
      </c>
      <c r="BA18" s="292">
        <v>0</v>
      </c>
      <c r="BB18" s="292">
        <v>0</v>
      </c>
      <c r="BC18" s="292">
        <f t="shared" si="15"/>
        <v>12754</v>
      </c>
      <c r="BD18" s="292">
        <f t="shared" si="16"/>
        <v>1137</v>
      </c>
      <c r="BE18" s="292">
        <v>0</v>
      </c>
      <c r="BF18" s="292">
        <v>9</v>
      </c>
      <c r="BG18" s="292">
        <v>380</v>
      </c>
      <c r="BH18" s="292">
        <v>748</v>
      </c>
      <c r="BI18" s="292">
        <v>0</v>
      </c>
      <c r="BJ18" s="292">
        <v>0</v>
      </c>
      <c r="BK18" s="292">
        <f t="shared" si="18"/>
        <v>11617</v>
      </c>
      <c r="BL18" s="292">
        <v>0</v>
      </c>
      <c r="BM18" s="292">
        <v>8157</v>
      </c>
      <c r="BN18" s="292">
        <v>1745</v>
      </c>
      <c r="BO18" s="292">
        <v>1709</v>
      </c>
      <c r="BP18" s="292">
        <v>0</v>
      </c>
      <c r="BQ18" s="292">
        <v>6</v>
      </c>
      <c r="BR18" s="292">
        <f t="shared" si="41"/>
        <v>21341</v>
      </c>
      <c r="BS18" s="292">
        <f t="shared" si="42"/>
        <v>0</v>
      </c>
      <c r="BT18" s="292">
        <f t="shared" si="43"/>
        <v>15407</v>
      </c>
      <c r="BU18" s="292">
        <f t="shared" si="44"/>
        <v>1880</v>
      </c>
      <c r="BV18" s="292">
        <f t="shared" si="45"/>
        <v>3563</v>
      </c>
      <c r="BW18" s="292">
        <f t="shared" si="46"/>
        <v>0</v>
      </c>
      <c r="BX18" s="292">
        <f t="shared" si="47"/>
        <v>491</v>
      </c>
      <c r="BY18" s="292">
        <f t="shared" si="21"/>
        <v>20204</v>
      </c>
      <c r="BZ18" s="292">
        <f t="shared" si="22"/>
        <v>0</v>
      </c>
      <c r="CA18" s="292">
        <f t="shared" si="23"/>
        <v>15398</v>
      </c>
      <c r="CB18" s="292">
        <f t="shared" si="24"/>
        <v>1500</v>
      </c>
      <c r="CC18" s="292">
        <f t="shared" si="25"/>
        <v>2815</v>
      </c>
      <c r="CD18" s="292">
        <f t="shared" si="26"/>
        <v>0</v>
      </c>
      <c r="CE18" s="292">
        <f t="shared" si="27"/>
        <v>491</v>
      </c>
      <c r="CF18" s="292">
        <f t="shared" si="28"/>
        <v>1137</v>
      </c>
      <c r="CG18" s="292">
        <f t="shared" si="48"/>
        <v>0</v>
      </c>
      <c r="CH18" s="292">
        <f t="shared" si="49"/>
        <v>9</v>
      </c>
      <c r="CI18" s="292">
        <f t="shared" si="50"/>
        <v>380</v>
      </c>
      <c r="CJ18" s="292">
        <f t="shared" si="51"/>
        <v>748</v>
      </c>
      <c r="CK18" s="292">
        <f t="shared" si="52"/>
        <v>0</v>
      </c>
      <c r="CL18" s="292">
        <f t="shared" si="53"/>
        <v>0</v>
      </c>
      <c r="CM18" s="292">
        <f t="shared" si="54"/>
        <v>11617</v>
      </c>
      <c r="CN18" s="292">
        <f t="shared" si="55"/>
        <v>0</v>
      </c>
      <c r="CO18" s="292">
        <f t="shared" si="56"/>
        <v>8157</v>
      </c>
      <c r="CP18" s="292">
        <f t="shared" si="57"/>
        <v>1745</v>
      </c>
      <c r="CQ18" s="292">
        <f t="shared" si="58"/>
        <v>1709</v>
      </c>
      <c r="CR18" s="292">
        <f t="shared" si="59"/>
        <v>0</v>
      </c>
      <c r="CS18" s="292">
        <f t="shared" si="60"/>
        <v>6</v>
      </c>
      <c r="CT18" s="292">
        <f t="shared" si="31"/>
        <v>0</v>
      </c>
      <c r="CU18" s="292">
        <f t="shared" si="32"/>
        <v>0</v>
      </c>
      <c r="CV18" s="292">
        <f t="shared" si="33"/>
        <v>0</v>
      </c>
      <c r="CW18" s="292">
        <f t="shared" si="34"/>
        <v>0</v>
      </c>
      <c r="CX18" s="292">
        <f t="shared" si="35"/>
        <v>0</v>
      </c>
      <c r="CY18" s="292">
        <f t="shared" si="36"/>
        <v>0</v>
      </c>
      <c r="CZ18" s="292">
        <f t="shared" si="37"/>
        <v>0</v>
      </c>
      <c r="DA18" s="292">
        <f t="shared" si="38"/>
        <v>11617</v>
      </c>
      <c r="DB18" s="292">
        <f t="shared" si="61"/>
        <v>0</v>
      </c>
      <c r="DC18" s="292">
        <f t="shared" si="62"/>
        <v>8157</v>
      </c>
      <c r="DD18" s="292">
        <f t="shared" si="63"/>
        <v>1745</v>
      </c>
      <c r="DE18" s="292">
        <f t="shared" si="64"/>
        <v>1709</v>
      </c>
      <c r="DF18" s="292">
        <f t="shared" si="65"/>
        <v>0</v>
      </c>
      <c r="DG18" s="292">
        <f t="shared" si="66"/>
        <v>6</v>
      </c>
      <c r="DH18" s="292">
        <v>0</v>
      </c>
      <c r="DI18" s="292">
        <f t="shared" si="40"/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 x14ac:dyDescent="0.15">
      <c r="A19" s="290" t="s">
        <v>745</v>
      </c>
      <c r="B19" s="291" t="s">
        <v>783</v>
      </c>
      <c r="C19" s="290" t="s">
        <v>784</v>
      </c>
      <c r="D19" s="292">
        <f t="shared" si="0"/>
        <v>15743</v>
      </c>
      <c r="E19" s="292">
        <f t="shared" si="1"/>
        <v>12670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f t="shared" si="3"/>
        <v>8700</v>
      </c>
      <c r="K19" s="292">
        <v>0</v>
      </c>
      <c r="L19" s="292">
        <v>8700</v>
      </c>
      <c r="M19" s="292">
        <v>0</v>
      </c>
      <c r="N19" s="292">
        <f t="shared" si="4"/>
        <v>874</v>
      </c>
      <c r="O19" s="292">
        <v>0</v>
      </c>
      <c r="P19" s="292">
        <v>874</v>
      </c>
      <c r="Q19" s="292">
        <v>0</v>
      </c>
      <c r="R19" s="292">
        <f t="shared" si="5"/>
        <v>3096</v>
      </c>
      <c r="S19" s="292">
        <v>0</v>
      </c>
      <c r="T19" s="292">
        <v>3096</v>
      </c>
      <c r="U19" s="292">
        <v>0</v>
      </c>
      <c r="V19" s="292">
        <f t="shared" si="6"/>
        <v>0</v>
      </c>
      <c r="W19" s="292">
        <v>0</v>
      </c>
      <c r="X19" s="292">
        <v>0</v>
      </c>
      <c r="Y19" s="292">
        <v>0</v>
      </c>
      <c r="Z19" s="292">
        <f t="shared" si="7"/>
        <v>0</v>
      </c>
      <c r="AA19" s="292">
        <v>0</v>
      </c>
      <c r="AB19" s="292">
        <v>0</v>
      </c>
      <c r="AC19" s="292">
        <v>0</v>
      </c>
      <c r="AD19" s="292">
        <f t="shared" si="8"/>
        <v>2704</v>
      </c>
      <c r="AE19" s="292">
        <f t="shared" si="9"/>
        <v>0</v>
      </c>
      <c r="AF19" s="292">
        <v>0</v>
      </c>
      <c r="AG19" s="292">
        <v>0</v>
      </c>
      <c r="AH19" s="292">
        <v>0</v>
      </c>
      <c r="AI19" s="292">
        <f t="shared" si="10"/>
        <v>2680</v>
      </c>
      <c r="AJ19" s="292">
        <v>0</v>
      </c>
      <c r="AK19" s="292">
        <v>0</v>
      </c>
      <c r="AL19" s="292">
        <v>2680</v>
      </c>
      <c r="AM19" s="292">
        <f t="shared" si="11"/>
        <v>24</v>
      </c>
      <c r="AN19" s="292">
        <v>0</v>
      </c>
      <c r="AO19" s="292">
        <v>0</v>
      </c>
      <c r="AP19" s="292">
        <v>24</v>
      </c>
      <c r="AQ19" s="292">
        <f t="shared" si="12"/>
        <v>0</v>
      </c>
      <c r="AR19" s="292">
        <v>0</v>
      </c>
      <c r="AS19" s="292">
        <v>0</v>
      </c>
      <c r="AT19" s="292">
        <v>0</v>
      </c>
      <c r="AU19" s="292">
        <f t="shared" si="13"/>
        <v>0</v>
      </c>
      <c r="AV19" s="292">
        <v>0</v>
      </c>
      <c r="AW19" s="292">
        <v>0</v>
      </c>
      <c r="AX19" s="292">
        <v>0</v>
      </c>
      <c r="AY19" s="292">
        <f t="shared" si="14"/>
        <v>0</v>
      </c>
      <c r="AZ19" s="292">
        <v>0</v>
      </c>
      <c r="BA19" s="292">
        <v>0</v>
      </c>
      <c r="BB19" s="292">
        <v>0</v>
      </c>
      <c r="BC19" s="292">
        <f t="shared" si="15"/>
        <v>369</v>
      </c>
      <c r="BD19" s="292">
        <f t="shared" si="16"/>
        <v>369</v>
      </c>
      <c r="BE19" s="292">
        <v>0</v>
      </c>
      <c r="BF19" s="292">
        <v>349</v>
      </c>
      <c r="BG19" s="292">
        <v>20</v>
      </c>
      <c r="BH19" s="292">
        <v>0</v>
      </c>
      <c r="BI19" s="292">
        <v>0</v>
      </c>
      <c r="BJ19" s="292">
        <v>0</v>
      </c>
      <c r="BK19" s="292">
        <f t="shared" si="18"/>
        <v>0</v>
      </c>
      <c r="BL19" s="292">
        <v>0</v>
      </c>
      <c r="BM19" s="292">
        <v>0</v>
      </c>
      <c r="BN19" s="292">
        <v>0</v>
      </c>
      <c r="BO19" s="292">
        <v>0</v>
      </c>
      <c r="BP19" s="292">
        <v>0</v>
      </c>
      <c r="BQ19" s="292">
        <v>0</v>
      </c>
      <c r="BR19" s="292">
        <f t="shared" si="41"/>
        <v>13039</v>
      </c>
      <c r="BS19" s="292">
        <f t="shared" si="42"/>
        <v>0</v>
      </c>
      <c r="BT19" s="292">
        <f t="shared" si="43"/>
        <v>9049</v>
      </c>
      <c r="BU19" s="292">
        <f t="shared" si="44"/>
        <v>894</v>
      </c>
      <c r="BV19" s="292">
        <f t="shared" si="45"/>
        <v>3096</v>
      </c>
      <c r="BW19" s="292">
        <f t="shared" si="46"/>
        <v>0</v>
      </c>
      <c r="BX19" s="292">
        <f t="shared" si="47"/>
        <v>0</v>
      </c>
      <c r="BY19" s="292">
        <f t="shared" si="21"/>
        <v>12670</v>
      </c>
      <c r="BZ19" s="292">
        <f t="shared" si="22"/>
        <v>0</v>
      </c>
      <c r="CA19" s="292">
        <f t="shared" si="23"/>
        <v>8700</v>
      </c>
      <c r="CB19" s="292">
        <f t="shared" si="24"/>
        <v>874</v>
      </c>
      <c r="CC19" s="292">
        <f t="shared" si="25"/>
        <v>3096</v>
      </c>
      <c r="CD19" s="292">
        <f t="shared" si="26"/>
        <v>0</v>
      </c>
      <c r="CE19" s="292">
        <f t="shared" si="27"/>
        <v>0</v>
      </c>
      <c r="CF19" s="292">
        <f t="shared" si="28"/>
        <v>369</v>
      </c>
      <c r="CG19" s="292">
        <f t="shared" si="48"/>
        <v>0</v>
      </c>
      <c r="CH19" s="292">
        <f t="shared" si="49"/>
        <v>349</v>
      </c>
      <c r="CI19" s="292">
        <f t="shared" si="50"/>
        <v>20</v>
      </c>
      <c r="CJ19" s="292">
        <f t="shared" si="51"/>
        <v>0</v>
      </c>
      <c r="CK19" s="292">
        <f t="shared" si="52"/>
        <v>0</v>
      </c>
      <c r="CL19" s="292">
        <f t="shared" si="53"/>
        <v>0</v>
      </c>
      <c r="CM19" s="292">
        <f t="shared" si="54"/>
        <v>2704</v>
      </c>
      <c r="CN19" s="292">
        <f t="shared" si="55"/>
        <v>0</v>
      </c>
      <c r="CO19" s="292">
        <f t="shared" si="56"/>
        <v>2680</v>
      </c>
      <c r="CP19" s="292">
        <f t="shared" si="57"/>
        <v>24</v>
      </c>
      <c r="CQ19" s="292">
        <f t="shared" si="58"/>
        <v>0</v>
      </c>
      <c r="CR19" s="292">
        <f t="shared" si="59"/>
        <v>0</v>
      </c>
      <c r="CS19" s="292">
        <f t="shared" si="60"/>
        <v>0</v>
      </c>
      <c r="CT19" s="292">
        <f t="shared" si="31"/>
        <v>2704</v>
      </c>
      <c r="CU19" s="292">
        <f t="shared" si="32"/>
        <v>0</v>
      </c>
      <c r="CV19" s="292">
        <f t="shared" si="33"/>
        <v>2680</v>
      </c>
      <c r="CW19" s="292">
        <f t="shared" si="34"/>
        <v>24</v>
      </c>
      <c r="CX19" s="292">
        <f t="shared" si="35"/>
        <v>0</v>
      </c>
      <c r="CY19" s="292">
        <f t="shared" si="36"/>
        <v>0</v>
      </c>
      <c r="CZ19" s="292">
        <f t="shared" si="37"/>
        <v>0</v>
      </c>
      <c r="DA19" s="292">
        <f t="shared" si="38"/>
        <v>0</v>
      </c>
      <c r="DB19" s="292">
        <f t="shared" si="61"/>
        <v>0</v>
      </c>
      <c r="DC19" s="292">
        <f t="shared" si="62"/>
        <v>0</v>
      </c>
      <c r="DD19" s="292">
        <f t="shared" si="63"/>
        <v>0</v>
      </c>
      <c r="DE19" s="292">
        <f t="shared" si="64"/>
        <v>0</v>
      </c>
      <c r="DF19" s="292">
        <f t="shared" si="65"/>
        <v>0</v>
      </c>
      <c r="DG19" s="292">
        <f t="shared" si="66"/>
        <v>0</v>
      </c>
      <c r="DH19" s="292">
        <v>0</v>
      </c>
      <c r="DI19" s="292">
        <f t="shared" si="40"/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14748</v>
      </c>
      <c r="E20" s="292">
        <f t="shared" si="1"/>
        <v>6401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f t="shared" si="3"/>
        <v>4564</v>
      </c>
      <c r="K20" s="292">
        <v>0</v>
      </c>
      <c r="L20" s="292">
        <v>4564</v>
      </c>
      <c r="M20" s="292">
        <v>0</v>
      </c>
      <c r="N20" s="292">
        <f t="shared" si="4"/>
        <v>75</v>
      </c>
      <c r="O20" s="292">
        <v>0</v>
      </c>
      <c r="P20" s="292">
        <v>75</v>
      </c>
      <c r="Q20" s="292">
        <v>0</v>
      </c>
      <c r="R20" s="292">
        <f t="shared" si="5"/>
        <v>1754</v>
      </c>
      <c r="S20" s="292">
        <v>0</v>
      </c>
      <c r="T20" s="292">
        <v>1754</v>
      </c>
      <c r="U20" s="292">
        <v>0</v>
      </c>
      <c r="V20" s="292">
        <f t="shared" si="6"/>
        <v>0</v>
      </c>
      <c r="W20" s="292">
        <v>0</v>
      </c>
      <c r="X20" s="292">
        <v>0</v>
      </c>
      <c r="Y20" s="292">
        <v>0</v>
      </c>
      <c r="Z20" s="292">
        <f t="shared" si="7"/>
        <v>8</v>
      </c>
      <c r="AA20" s="292">
        <v>0</v>
      </c>
      <c r="AB20" s="292">
        <v>8</v>
      </c>
      <c r="AC20" s="292">
        <v>0</v>
      </c>
      <c r="AD20" s="292">
        <f t="shared" si="8"/>
        <v>6010</v>
      </c>
      <c r="AE20" s="292">
        <f t="shared" si="9"/>
        <v>0</v>
      </c>
      <c r="AF20" s="292">
        <v>0</v>
      </c>
      <c r="AG20" s="292">
        <v>0</v>
      </c>
      <c r="AH20" s="292">
        <v>0</v>
      </c>
      <c r="AI20" s="292">
        <f t="shared" si="10"/>
        <v>3809</v>
      </c>
      <c r="AJ20" s="292">
        <v>0</v>
      </c>
      <c r="AK20" s="292">
        <v>0</v>
      </c>
      <c r="AL20" s="292">
        <v>3809</v>
      </c>
      <c r="AM20" s="292">
        <f t="shared" si="11"/>
        <v>0</v>
      </c>
      <c r="AN20" s="292">
        <v>0</v>
      </c>
      <c r="AO20" s="292">
        <v>0</v>
      </c>
      <c r="AP20" s="292">
        <v>0</v>
      </c>
      <c r="AQ20" s="292">
        <f t="shared" si="12"/>
        <v>2201</v>
      </c>
      <c r="AR20" s="292">
        <v>0</v>
      </c>
      <c r="AS20" s="292">
        <v>0</v>
      </c>
      <c r="AT20" s="292">
        <v>2201</v>
      </c>
      <c r="AU20" s="292">
        <f t="shared" si="13"/>
        <v>0</v>
      </c>
      <c r="AV20" s="292">
        <v>0</v>
      </c>
      <c r="AW20" s="292">
        <v>0</v>
      </c>
      <c r="AX20" s="292">
        <v>0</v>
      </c>
      <c r="AY20" s="292">
        <f t="shared" si="14"/>
        <v>0</v>
      </c>
      <c r="AZ20" s="292">
        <v>0</v>
      </c>
      <c r="BA20" s="292">
        <v>0</v>
      </c>
      <c r="BB20" s="292">
        <v>0</v>
      </c>
      <c r="BC20" s="292">
        <f t="shared" si="15"/>
        <v>2337</v>
      </c>
      <c r="BD20" s="292">
        <f t="shared" si="16"/>
        <v>1492</v>
      </c>
      <c r="BE20" s="292">
        <v>0</v>
      </c>
      <c r="BF20" s="292">
        <v>993</v>
      </c>
      <c r="BG20" s="292">
        <v>74</v>
      </c>
      <c r="BH20" s="292">
        <v>425</v>
      </c>
      <c r="BI20" s="292">
        <v>0</v>
      </c>
      <c r="BJ20" s="292">
        <v>0</v>
      </c>
      <c r="BK20" s="292">
        <f t="shared" si="18"/>
        <v>845</v>
      </c>
      <c r="BL20" s="292">
        <v>0</v>
      </c>
      <c r="BM20" s="292">
        <v>452</v>
      </c>
      <c r="BN20" s="292">
        <v>33</v>
      </c>
      <c r="BO20" s="292">
        <v>360</v>
      </c>
      <c r="BP20" s="292">
        <v>0</v>
      </c>
      <c r="BQ20" s="292">
        <v>0</v>
      </c>
      <c r="BR20" s="292">
        <f t="shared" si="41"/>
        <v>7893</v>
      </c>
      <c r="BS20" s="292">
        <f t="shared" si="42"/>
        <v>0</v>
      </c>
      <c r="BT20" s="292">
        <f t="shared" si="43"/>
        <v>5557</v>
      </c>
      <c r="BU20" s="292">
        <f t="shared" si="44"/>
        <v>149</v>
      </c>
      <c r="BV20" s="292">
        <f t="shared" si="45"/>
        <v>2179</v>
      </c>
      <c r="BW20" s="292">
        <f t="shared" si="46"/>
        <v>0</v>
      </c>
      <c r="BX20" s="292">
        <f t="shared" si="47"/>
        <v>8</v>
      </c>
      <c r="BY20" s="292">
        <f t="shared" si="21"/>
        <v>6401</v>
      </c>
      <c r="BZ20" s="292">
        <f t="shared" si="22"/>
        <v>0</v>
      </c>
      <c r="CA20" s="292">
        <f t="shared" si="23"/>
        <v>4564</v>
      </c>
      <c r="CB20" s="292">
        <f t="shared" si="24"/>
        <v>75</v>
      </c>
      <c r="CC20" s="292">
        <f t="shared" si="25"/>
        <v>1754</v>
      </c>
      <c r="CD20" s="292">
        <f t="shared" si="26"/>
        <v>0</v>
      </c>
      <c r="CE20" s="292">
        <f t="shared" si="27"/>
        <v>8</v>
      </c>
      <c r="CF20" s="292">
        <f t="shared" si="28"/>
        <v>1492</v>
      </c>
      <c r="CG20" s="292">
        <f t="shared" si="48"/>
        <v>0</v>
      </c>
      <c r="CH20" s="292">
        <f t="shared" si="49"/>
        <v>993</v>
      </c>
      <c r="CI20" s="292">
        <f t="shared" si="50"/>
        <v>74</v>
      </c>
      <c r="CJ20" s="292">
        <f t="shared" si="51"/>
        <v>425</v>
      </c>
      <c r="CK20" s="292">
        <f t="shared" si="52"/>
        <v>0</v>
      </c>
      <c r="CL20" s="292">
        <f t="shared" si="53"/>
        <v>0</v>
      </c>
      <c r="CM20" s="292">
        <f t="shared" si="54"/>
        <v>6855</v>
      </c>
      <c r="CN20" s="292">
        <f t="shared" si="55"/>
        <v>0</v>
      </c>
      <c r="CO20" s="292">
        <f t="shared" si="56"/>
        <v>4261</v>
      </c>
      <c r="CP20" s="292">
        <f t="shared" si="57"/>
        <v>33</v>
      </c>
      <c r="CQ20" s="292">
        <f t="shared" si="58"/>
        <v>2561</v>
      </c>
      <c r="CR20" s="292">
        <f t="shared" si="59"/>
        <v>0</v>
      </c>
      <c r="CS20" s="292">
        <f t="shared" si="60"/>
        <v>0</v>
      </c>
      <c r="CT20" s="292">
        <f t="shared" si="31"/>
        <v>6010</v>
      </c>
      <c r="CU20" s="292">
        <f t="shared" si="32"/>
        <v>0</v>
      </c>
      <c r="CV20" s="292">
        <f t="shared" si="33"/>
        <v>3809</v>
      </c>
      <c r="CW20" s="292">
        <f t="shared" si="34"/>
        <v>0</v>
      </c>
      <c r="CX20" s="292">
        <f t="shared" si="35"/>
        <v>2201</v>
      </c>
      <c r="CY20" s="292">
        <f t="shared" si="36"/>
        <v>0</v>
      </c>
      <c r="CZ20" s="292">
        <f t="shared" si="37"/>
        <v>0</v>
      </c>
      <c r="DA20" s="292">
        <f t="shared" si="38"/>
        <v>845</v>
      </c>
      <c r="DB20" s="292">
        <f t="shared" si="61"/>
        <v>0</v>
      </c>
      <c r="DC20" s="292">
        <f t="shared" si="62"/>
        <v>452</v>
      </c>
      <c r="DD20" s="292">
        <f t="shared" si="63"/>
        <v>33</v>
      </c>
      <c r="DE20" s="292">
        <f t="shared" si="64"/>
        <v>360</v>
      </c>
      <c r="DF20" s="292">
        <f t="shared" si="65"/>
        <v>0</v>
      </c>
      <c r="DG20" s="292">
        <f t="shared" si="66"/>
        <v>0</v>
      </c>
      <c r="DH20" s="292">
        <v>0</v>
      </c>
      <c r="DI20" s="292">
        <f t="shared" si="40"/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21156</v>
      </c>
      <c r="E21" s="292">
        <f t="shared" si="1"/>
        <v>14989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f t="shared" si="3"/>
        <v>11932</v>
      </c>
      <c r="K21" s="292">
        <v>0</v>
      </c>
      <c r="L21" s="292">
        <v>11932</v>
      </c>
      <c r="M21" s="292">
        <v>0</v>
      </c>
      <c r="N21" s="292">
        <f t="shared" si="4"/>
        <v>1061</v>
      </c>
      <c r="O21" s="292">
        <v>0</v>
      </c>
      <c r="P21" s="292">
        <v>1061</v>
      </c>
      <c r="Q21" s="292">
        <v>0</v>
      </c>
      <c r="R21" s="292">
        <f t="shared" si="5"/>
        <v>1490</v>
      </c>
      <c r="S21" s="292">
        <v>0</v>
      </c>
      <c r="T21" s="292">
        <v>1490</v>
      </c>
      <c r="U21" s="292">
        <v>0</v>
      </c>
      <c r="V21" s="292">
        <f t="shared" si="6"/>
        <v>506</v>
      </c>
      <c r="W21" s="292">
        <v>0</v>
      </c>
      <c r="X21" s="292">
        <v>506</v>
      </c>
      <c r="Y21" s="292">
        <v>0</v>
      </c>
      <c r="Z21" s="292">
        <f t="shared" si="7"/>
        <v>0</v>
      </c>
      <c r="AA21" s="292">
        <v>0</v>
      </c>
      <c r="AB21" s="292">
        <v>0</v>
      </c>
      <c r="AC21" s="292">
        <v>0</v>
      </c>
      <c r="AD21" s="292">
        <f t="shared" si="8"/>
        <v>5250</v>
      </c>
      <c r="AE21" s="292">
        <f t="shared" si="9"/>
        <v>0</v>
      </c>
      <c r="AF21" s="292">
        <v>0</v>
      </c>
      <c r="AG21" s="292">
        <v>0</v>
      </c>
      <c r="AH21" s="292">
        <v>0</v>
      </c>
      <c r="AI21" s="292">
        <f t="shared" si="10"/>
        <v>5148</v>
      </c>
      <c r="AJ21" s="292">
        <v>31</v>
      </c>
      <c r="AK21" s="292">
        <v>0</v>
      </c>
      <c r="AL21" s="292">
        <v>5117</v>
      </c>
      <c r="AM21" s="292">
        <f t="shared" si="11"/>
        <v>64</v>
      </c>
      <c r="AN21" s="292">
        <v>0</v>
      </c>
      <c r="AO21" s="292">
        <v>0</v>
      </c>
      <c r="AP21" s="292">
        <v>64</v>
      </c>
      <c r="AQ21" s="292">
        <f t="shared" si="12"/>
        <v>35</v>
      </c>
      <c r="AR21" s="292">
        <v>16</v>
      </c>
      <c r="AS21" s="292">
        <v>0</v>
      </c>
      <c r="AT21" s="292">
        <v>19</v>
      </c>
      <c r="AU21" s="292">
        <f t="shared" si="13"/>
        <v>3</v>
      </c>
      <c r="AV21" s="292">
        <v>0</v>
      </c>
      <c r="AW21" s="292">
        <v>0</v>
      </c>
      <c r="AX21" s="292">
        <v>3</v>
      </c>
      <c r="AY21" s="292">
        <f t="shared" si="14"/>
        <v>0</v>
      </c>
      <c r="AZ21" s="292">
        <v>0</v>
      </c>
      <c r="BA21" s="292">
        <v>0</v>
      </c>
      <c r="BB21" s="292">
        <v>0</v>
      </c>
      <c r="BC21" s="292">
        <f t="shared" si="15"/>
        <v>917</v>
      </c>
      <c r="BD21" s="292">
        <f t="shared" si="16"/>
        <v>417</v>
      </c>
      <c r="BE21" s="292">
        <v>0</v>
      </c>
      <c r="BF21" s="292">
        <v>402</v>
      </c>
      <c r="BG21" s="292">
        <v>15</v>
      </c>
      <c r="BH21" s="292">
        <v>0</v>
      </c>
      <c r="BI21" s="292">
        <v>0</v>
      </c>
      <c r="BJ21" s="292">
        <v>0</v>
      </c>
      <c r="BK21" s="292">
        <f t="shared" si="18"/>
        <v>500</v>
      </c>
      <c r="BL21" s="292">
        <v>0</v>
      </c>
      <c r="BM21" s="292">
        <v>497</v>
      </c>
      <c r="BN21" s="292">
        <v>3</v>
      </c>
      <c r="BO21" s="292">
        <v>0</v>
      </c>
      <c r="BP21" s="292">
        <v>0</v>
      </c>
      <c r="BQ21" s="292">
        <v>0</v>
      </c>
      <c r="BR21" s="292">
        <f t="shared" si="41"/>
        <v>15406</v>
      </c>
      <c r="BS21" s="292">
        <f t="shared" si="42"/>
        <v>0</v>
      </c>
      <c r="BT21" s="292">
        <f t="shared" si="43"/>
        <v>12334</v>
      </c>
      <c r="BU21" s="292">
        <f t="shared" si="44"/>
        <v>1076</v>
      </c>
      <c r="BV21" s="292">
        <f t="shared" si="45"/>
        <v>1490</v>
      </c>
      <c r="BW21" s="292">
        <f t="shared" si="46"/>
        <v>506</v>
      </c>
      <c r="BX21" s="292">
        <f t="shared" si="47"/>
        <v>0</v>
      </c>
      <c r="BY21" s="292">
        <f t="shared" si="21"/>
        <v>14989</v>
      </c>
      <c r="BZ21" s="292">
        <f t="shared" si="22"/>
        <v>0</v>
      </c>
      <c r="CA21" s="292">
        <f t="shared" si="23"/>
        <v>11932</v>
      </c>
      <c r="CB21" s="292">
        <f t="shared" si="24"/>
        <v>1061</v>
      </c>
      <c r="CC21" s="292">
        <f t="shared" si="25"/>
        <v>1490</v>
      </c>
      <c r="CD21" s="292">
        <f t="shared" si="26"/>
        <v>506</v>
      </c>
      <c r="CE21" s="292">
        <f t="shared" si="27"/>
        <v>0</v>
      </c>
      <c r="CF21" s="292">
        <f t="shared" si="28"/>
        <v>417</v>
      </c>
      <c r="CG21" s="292">
        <f t="shared" si="48"/>
        <v>0</v>
      </c>
      <c r="CH21" s="292">
        <f t="shared" si="49"/>
        <v>402</v>
      </c>
      <c r="CI21" s="292">
        <f t="shared" si="50"/>
        <v>15</v>
      </c>
      <c r="CJ21" s="292">
        <f t="shared" si="51"/>
        <v>0</v>
      </c>
      <c r="CK21" s="292">
        <f t="shared" si="52"/>
        <v>0</v>
      </c>
      <c r="CL21" s="292">
        <f t="shared" si="53"/>
        <v>0</v>
      </c>
      <c r="CM21" s="292">
        <f t="shared" si="54"/>
        <v>5750</v>
      </c>
      <c r="CN21" s="292">
        <f t="shared" si="55"/>
        <v>0</v>
      </c>
      <c r="CO21" s="292">
        <f t="shared" si="56"/>
        <v>5645</v>
      </c>
      <c r="CP21" s="292">
        <f t="shared" si="57"/>
        <v>67</v>
      </c>
      <c r="CQ21" s="292">
        <f t="shared" si="58"/>
        <v>35</v>
      </c>
      <c r="CR21" s="292">
        <f t="shared" si="59"/>
        <v>3</v>
      </c>
      <c r="CS21" s="292">
        <f t="shared" si="60"/>
        <v>0</v>
      </c>
      <c r="CT21" s="292">
        <f t="shared" si="31"/>
        <v>5250</v>
      </c>
      <c r="CU21" s="292">
        <f t="shared" si="32"/>
        <v>0</v>
      </c>
      <c r="CV21" s="292">
        <f t="shared" si="33"/>
        <v>5148</v>
      </c>
      <c r="CW21" s="292">
        <f t="shared" si="34"/>
        <v>64</v>
      </c>
      <c r="CX21" s="292">
        <f t="shared" si="35"/>
        <v>35</v>
      </c>
      <c r="CY21" s="292">
        <f t="shared" si="36"/>
        <v>3</v>
      </c>
      <c r="CZ21" s="292">
        <f t="shared" si="37"/>
        <v>0</v>
      </c>
      <c r="DA21" s="292">
        <f t="shared" si="38"/>
        <v>500</v>
      </c>
      <c r="DB21" s="292">
        <f t="shared" si="61"/>
        <v>0</v>
      </c>
      <c r="DC21" s="292">
        <f t="shared" si="62"/>
        <v>497</v>
      </c>
      <c r="DD21" s="292">
        <f t="shared" si="63"/>
        <v>3</v>
      </c>
      <c r="DE21" s="292">
        <f t="shared" si="64"/>
        <v>0</v>
      </c>
      <c r="DF21" s="292">
        <f t="shared" si="65"/>
        <v>0</v>
      </c>
      <c r="DG21" s="292">
        <f t="shared" si="66"/>
        <v>0</v>
      </c>
      <c r="DH21" s="292">
        <v>0</v>
      </c>
      <c r="DI21" s="292">
        <f t="shared" si="40"/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68307</v>
      </c>
      <c r="E22" s="292">
        <f t="shared" si="1"/>
        <v>39280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f t="shared" si="3"/>
        <v>16965</v>
      </c>
      <c r="K22" s="292">
        <v>0</v>
      </c>
      <c r="L22" s="292">
        <v>16965</v>
      </c>
      <c r="M22" s="292">
        <v>0</v>
      </c>
      <c r="N22" s="292">
        <f t="shared" si="4"/>
        <v>2769</v>
      </c>
      <c r="O22" s="292">
        <v>0</v>
      </c>
      <c r="P22" s="292">
        <v>2769</v>
      </c>
      <c r="Q22" s="292">
        <v>0</v>
      </c>
      <c r="R22" s="292">
        <f t="shared" si="5"/>
        <v>19546</v>
      </c>
      <c r="S22" s="292">
        <v>162</v>
      </c>
      <c r="T22" s="292">
        <v>19384</v>
      </c>
      <c r="U22" s="292">
        <v>0</v>
      </c>
      <c r="V22" s="292">
        <f t="shared" si="6"/>
        <v>0</v>
      </c>
      <c r="W22" s="292">
        <v>0</v>
      </c>
      <c r="X22" s="292">
        <v>0</v>
      </c>
      <c r="Y22" s="292">
        <v>0</v>
      </c>
      <c r="Z22" s="292">
        <f t="shared" si="7"/>
        <v>0</v>
      </c>
      <c r="AA22" s="292">
        <v>0</v>
      </c>
      <c r="AB22" s="292">
        <v>0</v>
      </c>
      <c r="AC22" s="292">
        <v>0</v>
      </c>
      <c r="AD22" s="292">
        <f t="shared" si="8"/>
        <v>21620</v>
      </c>
      <c r="AE22" s="292">
        <f t="shared" si="9"/>
        <v>0</v>
      </c>
      <c r="AF22" s="292">
        <v>0</v>
      </c>
      <c r="AG22" s="292">
        <v>0</v>
      </c>
      <c r="AH22" s="292">
        <v>0</v>
      </c>
      <c r="AI22" s="292">
        <f t="shared" si="10"/>
        <v>18273</v>
      </c>
      <c r="AJ22" s="292">
        <v>0</v>
      </c>
      <c r="AK22" s="292">
        <v>0</v>
      </c>
      <c r="AL22" s="292">
        <v>18273</v>
      </c>
      <c r="AM22" s="292">
        <f t="shared" si="11"/>
        <v>3347</v>
      </c>
      <c r="AN22" s="292">
        <v>0</v>
      </c>
      <c r="AO22" s="292">
        <v>0</v>
      </c>
      <c r="AP22" s="292">
        <v>3347</v>
      </c>
      <c r="AQ22" s="292">
        <f t="shared" si="12"/>
        <v>0</v>
      </c>
      <c r="AR22" s="292">
        <v>0</v>
      </c>
      <c r="AS22" s="292">
        <v>0</v>
      </c>
      <c r="AT22" s="292">
        <v>0</v>
      </c>
      <c r="AU22" s="292">
        <f t="shared" si="13"/>
        <v>0</v>
      </c>
      <c r="AV22" s="292">
        <v>0</v>
      </c>
      <c r="AW22" s="292">
        <v>0</v>
      </c>
      <c r="AX22" s="292">
        <v>0</v>
      </c>
      <c r="AY22" s="292">
        <f t="shared" si="14"/>
        <v>0</v>
      </c>
      <c r="AZ22" s="292">
        <v>0</v>
      </c>
      <c r="BA22" s="292">
        <v>0</v>
      </c>
      <c r="BB22" s="292">
        <v>0</v>
      </c>
      <c r="BC22" s="292">
        <f t="shared" si="15"/>
        <v>7407</v>
      </c>
      <c r="BD22" s="292">
        <f t="shared" si="16"/>
        <v>4060</v>
      </c>
      <c r="BE22" s="292">
        <v>0</v>
      </c>
      <c r="BF22" s="292">
        <v>4060</v>
      </c>
      <c r="BG22" s="292">
        <v>0</v>
      </c>
      <c r="BH22" s="292">
        <v>0</v>
      </c>
      <c r="BI22" s="292">
        <v>0</v>
      </c>
      <c r="BJ22" s="292">
        <v>0</v>
      </c>
      <c r="BK22" s="292">
        <f t="shared" si="18"/>
        <v>3347</v>
      </c>
      <c r="BL22" s="292">
        <v>0</v>
      </c>
      <c r="BM22" s="292">
        <v>3347</v>
      </c>
      <c r="BN22" s="292">
        <v>0</v>
      </c>
      <c r="BO22" s="292">
        <v>0</v>
      </c>
      <c r="BP22" s="292">
        <v>0</v>
      </c>
      <c r="BQ22" s="292">
        <v>0</v>
      </c>
      <c r="BR22" s="292">
        <f t="shared" si="41"/>
        <v>43340</v>
      </c>
      <c r="BS22" s="292">
        <f t="shared" si="42"/>
        <v>0</v>
      </c>
      <c r="BT22" s="292">
        <f t="shared" si="43"/>
        <v>21025</v>
      </c>
      <c r="BU22" s="292">
        <f t="shared" si="44"/>
        <v>2769</v>
      </c>
      <c r="BV22" s="292">
        <f t="shared" si="45"/>
        <v>19546</v>
      </c>
      <c r="BW22" s="292">
        <f t="shared" si="46"/>
        <v>0</v>
      </c>
      <c r="BX22" s="292">
        <f t="shared" si="47"/>
        <v>0</v>
      </c>
      <c r="BY22" s="292">
        <f t="shared" si="21"/>
        <v>39280</v>
      </c>
      <c r="BZ22" s="292">
        <f t="shared" si="22"/>
        <v>0</v>
      </c>
      <c r="CA22" s="292">
        <f t="shared" si="23"/>
        <v>16965</v>
      </c>
      <c r="CB22" s="292">
        <f t="shared" si="24"/>
        <v>2769</v>
      </c>
      <c r="CC22" s="292">
        <f t="shared" si="25"/>
        <v>19546</v>
      </c>
      <c r="CD22" s="292">
        <f t="shared" si="26"/>
        <v>0</v>
      </c>
      <c r="CE22" s="292">
        <f t="shared" si="27"/>
        <v>0</v>
      </c>
      <c r="CF22" s="292">
        <f t="shared" si="28"/>
        <v>4060</v>
      </c>
      <c r="CG22" s="292">
        <f t="shared" si="48"/>
        <v>0</v>
      </c>
      <c r="CH22" s="292">
        <f t="shared" si="49"/>
        <v>4060</v>
      </c>
      <c r="CI22" s="292">
        <f t="shared" si="50"/>
        <v>0</v>
      </c>
      <c r="CJ22" s="292">
        <f t="shared" si="51"/>
        <v>0</v>
      </c>
      <c r="CK22" s="292">
        <f t="shared" si="52"/>
        <v>0</v>
      </c>
      <c r="CL22" s="292">
        <f t="shared" si="53"/>
        <v>0</v>
      </c>
      <c r="CM22" s="292">
        <f t="shared" si="54"/>
        <v>24967</v>
      </c>
      <c r="CN22" s="292">
        <f t="shared" si="55"/>
        <v>0</v>
      </c>
      <c r="CO22" s="292">
        <f t="shared" si="56"/>
        <v>21620</v>
      </c>
      <c r="CP22" s="292">
        <f t="shared" si="57"/>
        <v>3347</v>
      </c>
      <c r="CQ22" s="292">
        <f t="shared" si="58"/>
        <v>0</v>
      </c>
      <c r="CR22" s="292">
        <f t="shared" si="59"/>
        <v>0</v>
      </c>
      <c r="CS22" s="292">
        <f t="shared" si="60"/>
        <v>0</v>
      </c>
      <c r="CT22" s="292">
        <f t="shared" si="31"/>
        <v>21620</v>
      </c>
      <c r="CU22" s="292">
        <f t="shared" si="32"/>
        <v>0</v>
      </c>
      <c r="CV22" s="292">
        <f t="shared" si="33"/>
        <v>18273</v>
      </c>
      <c r="CW22" s="292">
        <f t="shared" si="34"/>
        <v>3347</v>
      </c>
      <c r="CX22" s="292">
        <f t="shared" si="35"/>
        <v>0</v>
      </c>
      <c r="CY22" s="292">
        <f t="shared" si="36"/>
        <v>0</v>
      </c>
      <c r="CZ22" s="292">
        <f t="shared" si="37"/>
        <v>0</v>
      </c>
      <c r="DA22" s="292">
        <f t="shared" si="38"/>
        <v>3347</v>
      </c>
      <c r="DB22" s="292">
        <f t="shared" si="61"/>
        <v>0</v>
      </c>
      <c r="DC22" s="292">
        <f t="shared" si="62"/>
        <v>3347</v>
      </c>
      <c r="DD22" s="292">
        <f t="shared" si="63"/>
        <v>0</v>
      </c>
      <c r="DE22" s="292">
        <f t="shared" si="64"/>
        <v>0</v>
      </c>
      <c r="DF22" s="292">
        <f t="shared" si="65"/>
        <v>0</v>
      </c>
      <c r="DG22" s="292">
        <f t="shared" si="66"/>
        <v>0</v>
      </c>
      <c r="DH22" s="292">
        <v>0</v>
      </c>
      <c r="DI22" s="292">
        <f t="shared" si="40"/>
        <v>1</v>
      </c>
      <c r="DJ22" s="292">
        <v>1</v>
      </c>
      <c r="DK22" s="292">
        <v>0</v>
      </c>
      <c r="DL22" s="292">
        <v>0</v>
      </c>
      <c r="DM22" s="292">
        <v>0</v>
      </c>
    </row>
    <row r="23" spans="1:117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14834</v>
      </c>
      <c r="E23" s="292">
        <f t="shared" si="1"/>
        <v>11058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f t="shared" si="3"/>
        <v>8210</v>
      </c>
      <c r="K23" s="292">
        <v>0</v>
      </c>
      <c r="L23" s="292">
        <v>8210</v>
      </c>
      <c r="M23" s="292">
        <v>0</v>
      </c>
      <c r="N23" s="292">
        <f t="shared" si="4"/>
        <v>170</v>
      </c>
      <c r="O23" s="292">
        <v>0</v>
      </c>
      <c r="P23" s="292">
        <v>170</v>
      </c>
      <c r="Q23" s="292">
        <v>0</v>
      </c>
      <c r="R23" s="292">
        <f t="shared" si="5"/>
        <v>2073</v>
      </c>
      <c r="S23" s="292">
        <v>0</v>
      </c>
      <c r="T23" s="292">
        <v>2073</v>
      </c>
      <c r="U23" s="292">
        <v>0</v>
      </c>
      <c r="V23" s="292">
        <f t="shared" si="6"/>
        <v>0</v>
      </c>
      <c r="W23" s="292">
        <v>0</v>
      </c>
      <c r="X23" s="292">
        <v>0</v>
      </c>
      <c r="Y23" s="292">
        <v>0</v>
      </c>
      <c r="Z23" s="292">
        <f t="shared" si="7"/>
        <v>605</v>
      </c>
      <c r="AA23" s="292">
        <v>0</v>
      </c>
      <c r="AB23" s="292">
        <v>605</v>
      </c>
      <c r="AC23" s="292">
        <v>0</v>
      </c>
      <c r="AD23" s="292">
        <f t="shared" si="8"/>
        <v>3333</v>
      </c>
      <c r="AE23" s="292">
        <f t="shared" si="9"/>
        <v>0</v>
      </c>
      <c r="AF23" s="292">
        <v>0</v>
      </c>
      <c r="AG23" s="292">
        <v>0</v>
      </c>
      <c r="AH23" s="292">
        <v>0</v>
      </c>
      <c r="AI23" s="292">
        <f t="shared" si="10"/>
        <v>3317</v>
      </c>
      <c r="AJ23" s="292">
        <v>0</v>
      </c>
      <c r="AK23" s="292">
        <v>0</v>
      </c>
      <c r="AL23" s="292">
        <v>3317</v>
      </c>
      <c r="AM23" s="292">
        <f t="shared" si="11"/>
        <v>7</v>
      </c>
      <c r="AN23" s="292">
        <v>0</v>
      </c>
      <c r="AO23" s="292">
        <v>0</v>
      </c>
      <c r="AP23" s="292">
        <v>7</v>
      </c>
      <c r="AQ23" s="292">
        <f t="shared" si="12"/>
        <v>6</v>
      </c>
      <c r="AR23" s="292">
        <v>0</v>
      </c>
      <c r="AS23" s="292">
        <v>0</v>
      </c>
      <c r="AT23" s="292">
        <v>6</v>
      </c>
      <c r="AU23" s="292">
        <f t="shared" si="13"/>
        <v>0</v>
      </c>
      <c r="AV23" s="292">
        <v>0</v>
      </c>
      <c r="AW23" s="292">
        <v>0</v>
      </c>
      <c r="AX23" s="292">
        <v>0</v>
      </c>
      <c r="AY23" s="292">
        <f t="shared" si="14"/>
        <v>3</v>
      </c>
      <c r="AZ23" s="292">
        <v>0</v>
      </c>
      <c r="BA23" s="292">
        <v>0</v>
      </c>
      <c r="BB23" s="292">
        <v>3</v>
      </c>
      <c r="BC23" s="292">
        <f t="shared" si="15"/>
        <v>443</v>
      </c>
      <c r="BD23" s="292">
        <f t="shared" si="16"/>
        <v>223</v>
      </c>
      <c r="BE23" s="292">
        <v>0</v>
      </c>
      <c r="BF23" s="292">
        <v>208</v>
      </c>
      <c r="BG23" s="292">
        <v>1</v>
      </c>
      <c r="BH23" s="292">
        <v>5</v>
      </c>
      <c r="BI23" s="292">
        <v>0</v>
      </c>
      <c r="BJ23" s="292">
        <v>9</v>
      </c>
      <c r="BK23" s="292">
        <f t="shared" si="18"/>
        <v>220</v>
      </c>
      <c r="BL23" s="292">
        <v>0</v>
      </c>
      <c r="BM23" s="292">
        <v>220</v>
      </c>
      <c r="BN23" s="292">
        <v>0</v>
      </c>
      <c r="BO23" s="292">
        <v>0</v>
      </c>
      <c r="BP23" s="292">
        <v>0</v>
      </c>
      <c r="BQ23" s="292">
        <v>0</v>
      </c>
      <c r="BR23" s="292">
        <f t="shared" si="41"/>
        <v>11281</v>
      </c>
      <c r="BS23" s="292">
        <f t="shared" si="42"/>
        <v>0</v>
      </c>
      <c r="BT23" s="292">
        <f t="shared" si="43"/>
        <v>8418</v>
      </c>
      <c r="BU23" s="292">
        <f t="shared" si="44"/>
        <v>171</v>
      </c>
      <c r="BV23" s="292">
        <f t="shared" si="45"/>
        <v>2078</v>
      </c>
      <c r="BW23" s="292">
        <f t="shared" si="46"/>
        <v>0</v>
      </c>
      <c r="BX23" s="292">
        <f t="shared" si="47"/>
        <v>614</v>
      </c>
      <c r="BY23" s="292">
        <f t="shared" si="21"/>
        <v>11058</v>
      </c>
      <c r="BZ23" s="292">
        <f t="shared" si="22"/>
        <v>0</v>
      </c>
      <c r="CA23" s="292">
        <f t="shared" si="23"/>
        <v>8210</v>
      </c>
      <c r="CB23" s="292">
        <f t="shared" si="24"/>
        <v>170</v>
      </c>
      <c r="CC23" s="292">
        <f t="shared" si="25"/>
        <v>2073</v>
      </c>
      <c r="CD23" s="292">
        <f t="shared" si="26"/>
        <v>0</v>
      </c>
      <c r="CE23" s="292">
        <f t="shared" si="27"/>
        <v>605</v>
      </c>
      <c r="CF23" s="292">
        <f t="shared" si="28"/>
        <v>223</v>
      </c>
      <c r="CG23" s="292">
        <f t="shared" si="48"/>
        <v>0</v>
      </c>
      <c r="CH23" s="292">
        <f t="shared" si="49"/>
        <v>208</v>
      </c>
      <c r="CI23" s="292">
        <f t="shared" si="50"/>
        <v>1</v>
      </c>
      <c r="CJ23" s="292">
        <f t="shared" si="51"/>
        <v>5</v>
      </c>
      <c r="CK23" s="292">
        <f t="shared" si="52"/>
        <v>0</v>
      </c>
      <c r="CL23" s="292">
        <f t="shared" si="53"/>
        <v>9</v>
      </c>
      <c r="CM23" s="292">
        <f t="shared" si="54"/>
        <v>3553</v>
      </c>
      <c r="CN23" s="292">
        <f t="shared" si="55"/>
        <v>0</v>
      </c>
      <c r="CO23" s="292">
        <f t="shared" si="56"/>
        <v>3537</v>
      </c>
      <c r="CP23" s="292">
        <f t="shared" si="57"/>
        <v>7</v>
      </c>
      <c r="CQ23" s="292">
        <f t="shared" si="58"/>
        <v>6</v>
      </c>
      <c r="CR23" s="292">
        <f t="shared" si="59"/>
        <v>0</v>
      </c>
      <c r="CS23" s="292">
        <f t="shared" si="60"/>
        <v>3</v>
      </c>
      <c r="CT23" s="292">
        <f t="shared" si="31"/>
        <v>3333</v>
      </c>
      <c r="CU23" s="292">
        <f t="shared" si="32"/>
        <v>0</v>
      </c>
      <c r="CV23" s="292">
        <f t="shared" si="33"/>
        <v>3317</v>
      </c>
      <c r="CW23" s="292">
        <f t="shared" si="34"/>
        <v>7</v>
      </c>
      <c r="CX23" s="292">
        <f t="shared" si="35"/>
        <v>6</v>
      </c>
      <c r="CY23" s="292">
        <f t="shared" si="36"/>
        <v>0</v>
      </c>
      <c r="CZ23" s="292">
        <f t="shared" si="37"/>
        <v>3</v>
      </c>
      <c r="DA23" s="292">
        <f t="shared" si="38"/>
        <v>220</v>
      </c>
      <c r="DB23" s="292">
        <f t="shared" si="61"/>
        <v>0</v>
      </c>
      <c r="DC23" s="292">
        <f t="shared" si="62"/>
        <v>220</v>
      </c>
      <c r="DD23" s="292">
        <f t="shared" si="63"/>
        <v>0</v>
      </c>
      <c r="DE23" s="292">
        <f t="shared" si="64"/>
        <v>0</v>
      </c>
      <c r="DF23" s="292">
        <f t="shared" si="65"/>
        <v>0</v>
      </c>
      <c r="DG23" s="292">
        <f t="shared" si="66"/>
        <v>0</v>
      </c>
      <c r="DH23" s="292">
        <v>0</v>
      </c>
      <c r="DI23" s="292">
        <f t="shared" si="40"/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23012</v>
      </c>
      <c r="E24" s="292">
        <f t="shared" si="1"/>
        <v>14784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f t="shared" si="3"/>
        <v>12274</v>
      </c>
      <c r="K24" s="292">
        <v>0</v>
      </c>
      <c r="L24" s="292">
        <v>12274</v>
      </c>
      <c r="M24" s="292">
        <v>0</v>
      </c>
      <c r="N24" s="292">
        <f t="shared" si="4"/>
        <v>476</v>
      </c>
      <c r="O24" s="292">
        <v>0</v>
      </c>
      <c r="P24" s="292">
        <v>476</v>
      </c>
      <c r="Q24" s="292">
        <v>0</v>
      </c>
      <c r="R24" s="292">
        <f t="shared" si="5"/>
        <v>1962</v>
      </c>
      <c r="S24" s="292">
        <v>0</v>
      </c>
      <c r="T24" s="292">
        <v>1962</v>
      </c>
      <c r="U24" s="292">
        <v>0</v>
      </c>
      <c r="V24" s="292">
        <f t="shared" si="6"/>
        <v>26</v>
      </c>
      <c r="W24" s="292">
        <v>0</v>
      </c>
      <c r="X24" s="292">
        <v>26</v>
      </c>
      <c r="Y24" s="292">
        <v>0</v>
      </c>
      <c r="Z24" s="292">
        <f t="shared" si="7"/>
        <v>46</v>
      </c>
      <c r="AA24" s="292">
        <v>0</v>
      </c>
      <c r="AB24" s="292">
        <v>46</v>
      </c>
      <c r="AC24" s="292">
        <v>0</v>
      </c>
      <c r="AD24" s="292">
        <f t="shared" si="8"/>
        <v>2168</v>
      </c>
      <c r="AE24" s="292">
        <f t="shared" si="9"/>
        <v>0</v>
      </c>
      <c r="AF24" s="292">
        <v>0</v>
      </c>
      <c r="AG24" s="292">
        <v>0</v>
      </c>
      <c r="AH24" s="292">
        <v>0</v>
      </c>
      <c r="AI24" s="292">
        <f t="shared" si="10"/>
        <v>2095</v>
      </c>
      <c r="AJ24" s="292">
        <v>0</v>
      </c>
      <c r="AK24" s="292">
        <v>0</v>
      </c>
      <c r="AL24" s="292">
        <v>2095</v>
      </c>
      <c r="AM24" s="292">
        <f t="shared" si="11"/>
        <v>21</v>
      </c>
      <c r="AN24" s="292">
        <v>0</v>
      </c>
      <c r="AO24" s="292">
        <v>0</v>
      </c>
      <c r="AP24" s="292">
        <v>21</v>
      </c>
      <c r="AQ24" s="292">
        <f t="shared" si="12"/>
        <v>46</v>
      </c>
      <c r="AR24" s="292">
        <v>0</v>
      </c>
      <c r="AS24" s="292">
        <v>0</v>
      </c>
      <c r="AT24" s="292">
        <v>46</v>
      </c>
      <c r="AU24" s="292">
        <f t="shared" si="13"/>
        <v>0</v>
      </c>
      <c r="AV24" s="292">
        <v>0</v>
      </c>
      <c r="AW24" s="292">
        <v>0</v>
      </c>
      <c r="AX24" s="292">
        <v>0</v>
      </c>
      <c r="AY24" s="292">
        <f t="shared" si="14"/>
        <v>6</v>
      </c>
      <c r="AZ24" s="292">
        <v>0</v>
      </c>
      <c r="BA24" s="292">
        <v>0</v>
      </c>
      <c r="BB24" s="292">
        <v>6</v>
      </c>
      <c r="BC24" s="292">
        <f t="shared" si="15"/>
        <v>6060</v>
      </c>
      <c r="BD24" s="292">
        <f t="shared" si="16"/>
        <v>3617</v>
      </c>
      <c r="BE24" s="292">
        <v>0</v>
      </c>
      <c r="BF24" s="292">
        <v>959</v>
      </c>
      <c r="BG24" s="292">
        <v>147</v>
      </c>
      <c r="BH24" s="292">
        <v>281</v>
      </c>
      <c r="BI24" s="292">
        <v>1659</v>
      </c>
      <c r="BJ24" s="292">
        <v>571</v>
      </c>
      <c r="BK24" s="292">
        <f t="shared" si="18"/>
        <v>2443</v>
      </c>
      <c r="BL24" s="292">
        <v>0</v>
      </c>
      <c r="BM24" s="292">
        <v>1992</v>
      </c>
      <c r="BN24" s="292">
        <v>98</v>
      </c>
      <c r="BO24" s="292">
        <v>100</v>
      </c>
      <c r="BP24" s="292">
        <v>0</v>
      </c>
      <c r="BQ24" s="292">
        <v>253</v>
      </c>
      <c r="BR24" s="292">
        <f t="shared" si="41"/>
        <v>18401</v>
      </c>
      <c r="BS24" s="292">
        <f t="shared" si="42"/>
        <v>0</v>
      </c>
      <c r="BT24" s="292">
        <f t="shared" si="43"/>
        <v>13233</v>
      </c>
      <c r="BU24" s="292">
        <f t="shared" si="44"/>
        <v>623</v>
      </c>
      <c r="BV24" s="292">
        <f t="shared" si="45"/>
        <v>2243</v>
      </c>
      <c r="BW24" s="292">
        <f t="shared" si="46"/>
        <v>1685</v>
      </c>
      <c r="BX24" s="292">
        <f t="shared" si="47"/>
        <v>617</v>
      </c>
      <c r="BY24" s="292">
        <f t="shared" si="21"/>
        <v>14784</v>
      </c>
      <c r="BZ24" s="292">
        <f t="shared" si="22"/>
        <v>0</v>
      </c>
      <c r="CA24" s="292">
        <f t="shared" si="23"/>
        <v>12274</v>
      </c>
      <c r="CB24" s="292">
        <f t="shared" si="24"/>
        <v>476</v>
      </c>
      <c r="CC24" s="292">
        <f t="shared" si="25"/>
        <v>1962</v>
      </c>
      <c r="CD24" s="292">
        <f t="shared" si="26"/>
        <v>26</v>
      </c>
      <c r="CE24" s="292">
        <f t="shared" si="27"/>
        <v>46</v>
      </c>
      <c r="CF24" s="292">
        <f t="shared" si="28"/>
        <v>3617</v>
      </c>
      <c r="CG24" s="292">
        <f t="shared" si="48"/>
        <v>0</v>
      </c>
      <c r="CH24" s="292">
        <f t="shared" si="49"/>
        <v>959</v>
      </c>
      <c r="CI24" s="292">
        <f t="shared" si="50"/>
        <v>147</v>
      </c>
      <c r="CJ24" s="292">
        <f t="shared" si="51"/>
        <v>281</v>
      </c>
      <c r="CK24" s="292">
        <f t="shared" si="52"/>
        <v>1659</v>
      </c>
      <c r="CL24" s="292">
        <f t="shared" si="53"/>
        <v>571</v>
      </c>
      <c r="CM24" s="292">
        <f t="shared" si="54"/>
        <v>4611</v>
      </c>
      <c r="CN24" s="292">
        <f t="shared" si="55"/>
        <v>0</v>
      </c>
      <c r="CO24" s="292">
        <f t="shared" si="56"/>
        <v>4087</v>
      </c>
      <c r="CP24" s="292">
        <f t="shared" si="57"/>
        <v>119</v>
      </c>
      <c r="CQ24" s="292">
        <f t="shared" si="58"/>
        <v>146</v>
      </c>
      <c r="CR24" s="292">
        <f t="shared" si="59"/>
        <v>0</v>
      </c>
      <c r="CS24" s="292">
        <f t="shared" si="60"/>
        <v>259</v>
      </c>
      <c r="CT24" s="292">
        <f t="shared" si="31"/>
        <v>2168</v>
      </c>
      <c r="CU24" s="292">
        <f t="shared" si="32"/>
        <v>0</v>
      </c>
      <c r="CV24" s="292">
        <f t="shared" si="33"/>
        <v>2095</v>
      </c>
      <c r="CW24" s="292">
        <f t="shared" si="34"/>
        <v>21</v>
      </c>
      <c r="CX24" s="292">
        <f t="shared" si="35"/>
        <v>46</v>
      </c>
      <c r="CY24" s="292">
        <f t="shared" si="36"/>
        <v>0</v>
      </c>
      <c r="CZ24" s="292">
        <f t="shared" si="37"/>
        <v>6</v>
      </c>
      <c r="DA24" s="292">
        <f t="shared" si="38"/>
        <v>2443</v>
      </c>
      <c r="DB24" s="292">
        <f t="shared" si="61"/>
        <v>0</v>
      </c>
      <c r="DC24" s="292">
        <f t="shared" si="62"/>
        <v>1992</v>
      </c>
      <c r="DD24" s="292">
        <f t="shared" si="63"/>
        <v>98</v>
      </c>
      <c r="DE24" s="292">
        <f t="shared" si="64"/>
        <v>100</v>
      </c>
      <c r="DF24" s="292">
        <f t="shared" si="65"/>
        <v>0</v>
      </c>
      <c r="DG24" s="292">
        <f t="shared" si="66"/>
        <v>253</v>
      </c>
      <c r="DH24" s="292">
        <v>0</v>
      </c>
      <c r="DI24" s="292">
        <f t="shared" si="40"/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13907</v>
      </c>
      <c r="E25" s="292">
        <f t="shared" si="1"/>
        <v>7118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f t="shared" si="3"/>
        <v>5787</v>
      </c>
      <c r="K25" s="292">
        <v>0</v>
      </c>
      <c r="L25" s="292">
        <v>5787</v>
      </c>
      <c r="M25" s="292">
        <v>0</v>
      </c>
      <c r="N25" s="292">
        <f t="shared" si="4"/>
        <v>415</v>
      </c>
      <c r="O25" s="292">
        <v>0</v>
      </c>
      <c r="P25" s="292">
        <v>415</v>
      </c>
      <c r="Q25" s="292">
        <v>0</v>
      </c>
      <c r="R25" s="292">
        <f t="shared" si="5"/>
        <v>888</v>
      </c>
      <c r="S25" s="292">
        <v>0</v>
      </c>
      <c r="T25" s="292">
        <v>888</v>
      </c>
      <c r="U25" s="292">
        <v>0</v>
      </c>
      <c r="V25" s="292">
        <f t="shared" si="6"/>
        <v>0</v>
      </c>
      <c r="W25" s="292">
        <v>0</v>
      </c>
      <c r="X25" s="292">
        <v>0</v>
      </c>
      <c r="Y25" s="292">
        <v>0</v>
      </c>
      <c r="Z25" s="292">
        <f t="shared" si="7"/>
        <v>28</v>
      </c>
      <c r="AA25" s="292">
        <v>0</v>
      </c>
      <c r="AB25" s="292">
        <v>28</v>
      </c>
      <c r="AC25" s="292">
        <v>0</v>
      </c>
      <c r="AD25" s="292">
        <f t="shared" si="8"/>
        <v>4743</v>
      </c>
      <c r="AE25" s="292">
        <f t="shared" si="9"/>
        <v>0</v>
      </c>
      <c r="AF25" s="292">
        <v>0</v>
      </c>
      <c r="AG25" s="292">
        <v>0</v>
      </c>
      <c r="AH25" s="292">
        <v>0</v>
      </c>
      <c r="AI25" s="292">
        <f t="shared" si="10"/>
        <v>3671</v>
      </c>
      <c r="AJ25" s="292">
        <v>0</v>
      </c>
      <c r="AK25" s="292">
        <v>0</v>
      </c>
      <c r="AL25" s="292">
        <v>3671</v>
      </c>
      <c r="AM25" s="292">
        <f t="shared" si="11"/>
        <v>75</v>
      </c>
      <c r="AN25" s="292">
        <v>0</v>
      </c>
      <c r="AO25" s="292">
        <v>0</v>
      </c>
      <c r="AP25" s="292">
        <v>75</v>
      </c>
      <c r="AQ25" s="292">
        <f t="shared" si="12"/>
        <v>792</v>
      </c>
      <c r="AR25" s="292">
        <v>0</v>
      </c>
      <c r="AS25" s="292">
        <v>0</v>
      </c>
      <c r="AT25" s="292">
        <v>792</v>
      </c>
      <c r="AU25" s="292">
        <f t="shared" si="13"/>
        <v>0</v>
      </c>
      <c r="AV25" s="292">
        <v>0</v>
      </c>
      <c r="AW25" s="292">
        <v>0</v>
      </c>
      <c r="AX25" s="292">
        <v>0</v>
      </c>
      <c r="AY25" s="292">
        <f t="shared" si="14"/>
        <v>205</v>
      </c>
      <c r="AZ25" s="292">
        <v>0</v>
      </c>
      <c r="BA25" s="292">
        <v>0</v>
      </c>
      <c r="BB25" s="292">
        <v>205</v>
      </c>
      <c r="BC25" s="292">
        <f t="shared" si="15"/>
        <v>2046</v>
      </c>
      <c r="BD25" s="292">
        <f t="shared" si="16"/>
        <v>1225</v>
      </c>
      <c r="BE25" s="292">
        <v>0</v>
      </c>
      <c r="BF25" s="292">
        <v>523</v>
      </c>
      <c r="BG25" s="292">
        <v>21</v>
      </c>
      <c r="BH25" s="292">
        <v>100</v>
      </c>
      <c r="BI25" s="292">
        <v>0</v>
      </c>
      <c r="BJ25" s="292">
        <v>581</v>
      </c>
      <c r="BK25" s="292">
        <f t="shared" si="18"/>
        <v>821</v>
      </c>
      <c r="BL25" s="292">
        <v>0</v>
      </c>
      <c r="BM25" s="292">
        <v>624</v>
      </c>
      <c r="BN25" s="292">
        <v>7</v>
      </c>
      <c r="BO25" s="292">
        <v>106</v>
      </c>
      <c r="BP25" s="292">
        <v>0</v>
      </c>
      <c r="BQ25" s="292">
        <v>84</v>
      </c>
      <c r="BR25" s="292">
        <f t="shared" si="41"/>
        <v>8343</v>
      </c>
      <c r="BS25" s="292">
        <f t="shared" si="42"/>
        <v>0</v>
      </c>
      <c r="BT25" s="292">
        <f t="shared" si="43"/>
        <v>6310</v>
      </c>
      <c r="BU25" s="292">
        <f t="shared" si="44"/>
        <v>436</v>
      </c>
      <c r="BV25" s="292">
        <f t="shared" si="45"/>
        <v>988</v>
      </c>
      <c r="BW25" s="292">
        <f t="shared" si="46"/>
        <v>0</v>
      </c>
      <c r="BX25" s="292">
        <f t="shared" si="47"/>
        <v>609</v>
      </c>
      <c r="BY25" s="292">
        <f t="shared" si="21"/>
        <v>7118</v>
      </c>
      <c r="BZ25" s="292">
        <f t="shared" si="22"/>
        <v>0</v>
      </c>
      <c r="CA25" s="292">
        <f t="shared" si="23"/>
        <v>5787</v>
      </c>
      <c r="CB25" s="292">
        <f t="shared" si="24"/>
        <v>415</v>
      </c>
      <c r="CC25" s="292">
        <f t="shared" si="25"/>
        <v>888</v>
      </c>
      <c r="CD25" s="292">
        <f t="shared" si="26"/>
        <v>0</v>
      </c>
      <c r="CE25" s="292">
        <f t="shared" si="27"/>
        <v>28</v>
      </c>
      <c r="CF25" s="292">
        <f t="shared" si="28"/>
        <v>1225</v>
      </c>
      <c r="CG25" s="292">
        <f t="shared" si="48"/>
        <v>0</v>
      </c>
      <c r="CH25" s="292">
        <f t="shared" si="49"/>
        <v>523</v>
      </c>
      <c r="CI25" s="292">
        <f t="shared" si="50"/>
        <v>21</v>
      </c>
      <c r="CJ25" s="292">
        <f t="shared" si="51"/>
        <v>100</v>
      </c>
      <c r="CK25" s="292">
        <f t="shared" si="52"/>
        <v>0</v>
      </c>
      <c r="CL25" s="292">
        <f t="shared" si="53"/>
        <v>581</v>
      </c>
      <c r="CM25" s="292">
        <f t="shared" si="54"/>
        <v>5564</v>
      </c>
      <c r="CN25" s="292">
        <f t="shared" si="55"/>
        <v>0</v>
      </c>
      <c r="CO25" s="292">
        <f t="shared" si="56"/>
        <v>4295</v>
      </c>
      <c r="CP25" s="292">
        <f t="shared" si="57"/>
        <v>82</v>
      </c>
      <c r="CQ25" s="292">
        <f t="shared" si="58"/>
        <v>898</v>
      </c>
      <c r="CR25" s="292">
        <f t="shared" si="59"/>
        <v>0</v>
      </c>
      <c r="CS25" s="292">
        <f t="shared" si="60"/>
        <v>289</v>
      </c>
      <c r="CT25" s="292">
        <f t="shared" si="31"/>
        <v>4743</v>
      </c>
      <c r="CU25" s="292">
        <f t="shared" si="32"/>
        <v>0</v>
      </c>
      <c r="CV25" s="292">
        <f t="shared" si="33"/>
        <v>3671</v>
      </c>
      <c r="CW25" s="292">
        <f t="shared" si="34"/>
        <v>75</v>
      </c>
      <c r="CX25" s="292">
        <f t="shared" si="35"/>
        <v>792</v>
      </c>
      <c r="CY25" s="292">
        <f t="shared" si="36"/>
        <v>0</v>
      </c>
      <c r="CZ25" s="292">
        <f t="shared" si="37"/>
        <v>205</v>
      </c>
      <c r="DA25" s="292">
        <f t="shared" si="38"/>
        <v>821</v>
      </c>
      <c r="DB25" s="292">
        <f t="shared" si="61"/>
        <v>0</v>
      </c>
      <c r="DC25" s="292">
        <f t="shared" si="62"/>
        <v>624</v>
      </c>
      <c r="DD25" s="292">
        <f t="shared" si="63"/>
        <v>7</v>
      </c>
      <c r="DE25" s="292">
        <f t="shared" si="64"/>
        <v>106</v>
      </c>
      <c r="DF25" s="292">
        <f t="shared" si="65"/>
        <v>0</v>
      </c>
      <c r="DG25" s="292">
        <f t="shared" si="66"/>
        <v>84</v>
      </c>
      <c r="DH25" s="292">
        <v>0</v>
      </c>
      <c r="DI25" s="292">
        <f t="shared" si="40"/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22493</v>
      </c>
      <c r="E26" s="292">
        <f t="shared" si="1"/>
        <v>9402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f t="shared" si="3"/>
        <v>8641</v>
      </c>
      <c r="K26" s="292">
        <v>0</v>
      </c>
      <c r="L26" s="292">
        <v>8641</v>
      </c>
      <c r="M26" s="292">
        <v>0</v>
      </c>
      <c r="N26" s="292">
        <f t="shared" si="4"/>
        <v>119</v>
      </c>
      <c r="O26" s="292">
        <v>0</v>
      </c>
      <c r="P26" s="292">
        <v>119</v>
      </c>
      <c r="Q26" s="292">
        <v>0</v>
      </c>
      <c r="R26" s="292">
        <f t="shared" si="5"/>
        <v>616</v>
      </c>
      <c r="S26" s="292">
        <v>0</v>
      </c>
      <c r="T26" s="292">
        <v>616</v>
      </c>
      <c r="U26" s="292">
        <v>0</v>
      </c>
      <c r="V26" s="292">
        <f t="shared" si="6"/>
        <v>9</v>
      </c>
      <c r="W26" s="292">
        <v>0</v>
      </c>
      <c r="X26" s="292">
        <v>9</v>
      </c>
      <c r="Y26" s="292">
        <v>0</v>
      </c>
      <c r="Z26" s="292">
        <f t="shared" si="7"/>
        <v>17</v>
      </c>
      <c r="AA26" s="292">
        <v>0</v>
      </c>
      <c r="AB26" s="292">
        <v>17</v>
      </c>
      <c r="AC26" s="292">
        <v>0</v>
      </c>
      <c r="AD26" s="292">
        <f t="shared" si="8"/>
        <v>7168</v>
      </c>
      <c r="AE26" s="292">
        <f t="shared" si="9"/>
        <v>0</v>
      </c>
      <c r="AF26" s="292">
        <v>0</v>
      </c>
      <c r="AG26" s="292">
        <v>0</v>
      </c>
      <c r="AH26" s="292">
        <v>0</v>
      </c>
      <c r="AI26" s="292">
        <f t="shared" si="10"/>
        <v>6983</v>
      </c>
      <c r="AJ26" s="292">
        <v>0</v>
      </c>
      <c r="AK26" s="292">
        <v>0</v>
      </c>
      <c r="AL26" s="292">
        <v>6983</v>
      </c>
      <c r="AM26" s="292">
        <f t="shared" si="11"/>
        <v>17</v>
      </c>
      <c r="AN26" s="292">
        <v>0</v>
      </c>
      <c r="AO26" s="292">
        <v>0</v>
      </c>
      <c r="AP26" s="292">
        <v>17</v>
      </c>
      <c r="AQ26" s="292">
        <f t="shared" si="12"/>
        <v>139</v>
      </c>
      <c r="AR26" s="292">
        <v>0</v>
      </c>
      <c r="AS26" s="292">
        <v>0</v>
      </c>
      <c r="AT26" s="292">
        <v>139</v>
      </c>
      <c r="AU26" s="292">
        <f t="shared" si="13"/>
        <v>3</v>
      </c>
      <c r="AV26" s="292">
        <v>0</v>
      </c>
      <c r="AW26" s="292">
        <v>0</v>
      </c>
      <c r="AX26" s="292">
        <v>3</v>
      </c>
      <c r="AY26" s="292">
        <f t="shared" si="14"/>
        <v>26</v>
      </c>
      <c r="AZ26" s="292">
        <v>0</v>
      </c>
      <c r="BA26" s="292">
        <v>0</v>
      </c>
      <c r="BB26" s="292">
        <v>26</v>
      </c>
      <c r="BC26" s="292">
        <f t="shared" si="15"/>
        <v>5923</v>
      </c>
      <c r="BD26" s="292">
        <f t="shared" si="16"/>
        <v>3731</v>
      </c>
      <c r="BE26" s="292">
        <v>0</v>
      </c>
      <c r="BF26" s="292">
        <v>1685</v>
      </c>
      <c r="BG26" s="292">
        <v>413</v>
      </c>
      <c r="BH26" s="292">
        <v>586</v>
      </c>
      <c r="BI26" s="292">
        <v>0</v>
      </c>
      <c r="BJ26" s="292">
        <v>1047</v>
      </c>
      <c r="BK26" s="292">
        <f t="shared" si="18"/>
        <v>2192</v>
      </c>
      <c r="BL26" s="292">
        <v>0</v>
      </c>
      <c r="BM26" s="292">
        <v>1867</v>
      </c>
      <c r="BN26" s="292">
        <v>21</v>
      </c>
      <c r="BO26" s="292">
        <v>266</v>
      </c>
      <c r="BP26" s="292">
        <v>0</v>
      </c>
      <c r="BQ26" s="292">
        <v>38</v>
      </c>
      <c r="BR26" s="292">
        <f t="shared" si="41"/>
        <v>13133</v>
      </c>
      <c r="BS26" s="292">
        <f t="shared" si="42"/>
        <v>0</v>
      </c>
      <c r="BT26" s="292">
        <f t="shared" si="43"/>
        <v>10326</v>
      </c>
      <c r="BU26" s="292">
        <f t="shared" si="44"/>
        <v>532</v>
      </c>
      <c r="BV26" s="292">
        <f t="shared" si="45"/>
        <v>1202</v>
      </c>
      <c r="BW26" s="292">
        <f t="shared" si="46"/>
        <v>9</v>
      </c>
      <c r="BX26" s="292">
        <f t="shared" si="47"/>
        <v>1064</v>
      </c>
      <c r="BY26" s="292">
        <f t="shared" si="21"/>
        <v>9402</v>
      </c>
      <c r="BZ26" s="292">
        <f t="shared" si="22"/>
        <v>0</v>
      </c>
      <c r="CA26" s="292">
        <f t="shared" si="23"/>
        <v>8641</v>
      </c>
      <c r="CB26" s="292">
        <f t="shared" si="24"/>
        <v>119</v>
      </c>
      <c r="CC26" s="292">
        <f t="shared" si="25"/>
        <v>616</v>
      </c>
      <c r="CD26" s="292">
        <f t="shared" si="26"/>
        <v>9</v>
      </c>
      <c r="CE26" s="292">
        <f t="shared" si="27"/>
        <v>17</v>
      </c>
      <c r="CF26" s="292">
        <f t="shared" si="28"/>
        <v>3731</v>
      </c>
      <c r="CG26" s="292">
        <f t="shared" si="48"/>
        <v>0</v>
      </c>
      <c r="CH26" s="292">
        <f t="shared" si="49"/>
        <v>1685</v>
      </c>
      <c r="CI26" s="292">
        <f t="shared" si="50"/>
        <v>413</v>
      </c>
      <c r="CJ26" s="292">
        <f t="shared" si="51"/>
        <v>586</v>
      </c>
      <c r="CK26" s="292">
        <f t="shared" si="52"/>
        <v>0</v>
      </c>
      <c r="CL26" s="292">
        <f t="shared" si="53"/>
        <v>1047</v>
      </c>
      <c r="CM26" s="292">
        <f t="shared" si="54"/>
        <v>9360</v>
      </c>
      <c r="CN26" s="292">
        <f t="shared" si="55"/>
        <v>0</v>
      </c>
      <c r="CO26" s="292">
        <f t="shared" si="56"/>
        <v>8850</v>
      </c>
      <c r="CP26" s="292">
        <f t="shared" si="57"/>
        <v>38</v>
      </c>
      <c r="CQ26" s="292">
        <f t="shared" si="58"/>
        <v>405</v>
      </c>
      <c r="CR26" s="292">
        <f t="shared" si="59"/>
        <v>3</v>
      </c>
      <c r="CS26" s="292">
        <f t="shared" si="60"/>
        <v>64</v>
      </c>
      <c r="CT26" s="292">
        <f t="shared" si="31"/>
        <v>7168</v>
      </c>
      <c r="CU26" s="292">
        <f t="shared" si="32"/>
        <v>0</v>
      </c>
      <c r="CV26" s="292">
        <f t="shared" si="33"/>
        <v>6983</v>
      </c>
      <c r="CW26" s="292">
        <f t="shared" si="34"/>
        <v>17</v>
      </c>
      <c r="CX26" s="292">
        <f t="shared" si="35"/>
        <v>139</v>
      </c>
      <c r="CY26" s="292">
        <f t="shared" si="36"/>
        <v>3</v>
      </c>
      <c r="CZ26" s="292">
        <f t="shared" si="37"/>
        <v>26</v>
      </c>
      <c r="DA26" s="292">
        <f t="shared" si="38"/>
        <v>2192</v>
      </c>
      <c r="DB26" s="292">
        <f t="shared" si="61"/>
        <v>0</v>
      </c>
      <c r="DC26" s="292">
        <f t="shared" si="62"/>
        <v>1867</v>
      </c>
      <c r="DD26" s="292">
        <f t="shared" si="63"/>
        <v>21</v>
      </c>
      <c r="DE26" s="292">
        <f t="shared" si="64"/>
        <v>266</v>
      </c>
      <c r="DF26" s="292">
        <f t="shared" si="65"/>
        <v>0</v>
      </c>
      <c r="DG26" s="292">
        <f t="shared" si="66"/>
        <v>38</v>
      </c>
      <c r="DH26" s="292">
        <v>0</v>
      </c>
      <c r="DI26" s="292">
        <f t="shared" si="40"/>
        <v>1</v>
      </c>
      <c r="DJ26" s="292">
        <v>0</v>
      </c>
      <c r="DK26" s="292">
        <v>0</v>
      </c>
      <c r="DL26" s="292">
        <v>0</v>
      </c>
      <c r="DM26" s="292">
        <v>1</v>
      </c>
    </row>
    <row r="27" spans="1:117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12564</v>
      </c>
      <c r="E27" s="292">
        <f t="shared" si="1"/>
        <v>6873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f t="shared" si="3"/>
        <v>5609</v>
      </c>
      <c r="K27" s="292">
        <v>0</v>
      </c>
      <c r="L27" s="292">
        <v>5609</v>
      </c>
      <c r="M27" s="292">
        <v>0</v>
      </c>
      <c r="N27" s="292">
        <f t="shared" si="4"/>
        <v>224</v>
      </c>
      <c r="O27" s="292">
        <v>0</v>
      </c>
      <c r="P27" s="292">
        <v>224</v>
      </c>
      <c r="Q27" s="292">
        <v>0</v>
      </c>
      <c r="R27" s="292">
        <f t="shared" si="5"/>
        <v>1022</v>
      </c>
      <c r="S27" s="292">
        <v>0</v>
      </c>
      <c r="T27" s="292">
        <v>1022</v>
      </c>
      <c r="U27" s="292">
        <v>0</v>
      </c>
      <c r="V27" s="292">
        <f t="shared" si="6"/>
        <v>0</v>
      </c>
      <c r="W27" s="292">
        <v>0</v>
      </c>
      <c r="X27" s="292">
        <v>0</v>
      </c>
      <c r="Y27" s="292">
        <v>0</v>
      </c>
      <c r="Z27" s="292">
        <f t="shared" si="7"/>
        <v>18</v>
      </c>
      <c r="AA27" s="292">
        <v>0</v>
      </c>
      <c r="AB27" s="292">
        <v>18</v>
      </c>
      <c r="AC27" s="292">
        <v>0</v>
      </c>
      <c r="AD27" s="292">
        <f t="shared" si="8"/>
        <v>5246</v>
      </c>
      <c r="AE27" s="292">
        <f t="shared" si="9"/>
        <v>0</v>
      </c>
      <c r="AF27" s="292">
        <v>0</v>
      </c>
      <c r="AG27" s="292">
        <v>0</v>
      </c>
      <c r="AH27" s="292">
        <v>0</v>
      </c>
      <c r="AI27" s="292">
        <f t="shared" si="10"/>
        <v>3842</v>
      </c>
      <c r="AJ27" s="292">
        <v>0</v>
      </c>
      <c r="AK27" s="292">
        <v>20</v>
      </c>
      <c r="AL27" s="292">
        <v>3822</v>
      </c>
      <c r="AM27" s="292">
        <f t="shared" si="11"/>
        <v>99</v>
      </c>
      <c r="AN27" s="292">
        <v>0</v>
      </c>
      <c r="AO27" s="292">
        <v>0</v>
      </c>
      <c r="AP27" s="292">
        <v>99</v>
      </c>
      <c r="AQ27" s="292">
        <f t="shared" si="12"/>
        <v>1305</v>
      </c>
      <c r="AR27" s="292">
        <v>0</v>
      </c>
      <c r="AS27" s="292">
        <v>0</v>
      </c>
      <c r="AT27" s="292">
        <v>1305</v>
      </c>
      <c r="AU27" s="292">
        <f t="shared" si="13"/>
        <v>0</v>
      </c>
      <c r="AV27" s="292">
        <v>0</v>
      </c>
      <c r="AW27" s="292">
        <v>0</v>
      </c>
      <c r="AX27" s="292">
        <v>0</v>
      </c>
      <c r="AY27" s="292">
        <f t="shared" si="14"/>
        <v>0</v>
      </c>
      <c r="AZ27" s="292">
        <v>0</v>
      </c>
      <c r="BA27" s="292">
        <v>0</v>
      </c>
      <c r="BB27" s="292">
        <v>0</v>
      </c>
      <c r="BC27" s="292">
        <f t="shared" si="15"/>
        <v>445</v>
      </c>
      <c r="BD27" s="292">
        <f t="shared" si="16"/>
        <v>30</v>
      </c>
      <c r="BE27" s="292">
        <v>0</v>
      </c>
      <c r="BF27" s="292">
        <v>24</v>
      </c>
      <c r="BG27" s="292">
        <v>6</v>
      </c>
      <c r="BH27" s="292">
        <v>0</v>
      </c>
      <c r="BI27" s="292">
        <v>0</v>
      </c>
      <c r="BJ27" s="292">
        <v>0</v>
      </c>
      <c r="BK27" s="292">
        <f t="shared" si="18"/>
        <v>415</v>
      </c>
      <c r="BL27" s="292">
        <v>0</v>
      </c>
      <c r="BM27" s="292">
        <v>382</v>
      </c>
      <c r="BN27" s="292">
        <v>33</v>
      </c>
      <c r="BO27" s="292">
        <v>0</v>
      </c>
      <c r="BP27" s="292">
        <v>0</v>
      </c>
      <c r="BQ27" s="292">
        <v>0</v>
      </c>
      <c r="BR27" s="292">
        <f t="shared" si="41"/>
        <v>6903</v>
      </c>
      <c r="BS27" s="292">
        <f t="shared" si="42"/>
        <v>0</v>
      </c>
      <c r="BT27" s="292">
        <f t="shared" si="43"/>
        <v>5633</v>
      </c>
      <c r="BU27" s="292">
        <f t="shared" si="44"/>
        <v>230</v>
      </c>
      <c r="BV27" s="292">
        <f t="shared" si="45"/>
        <v>1022</v>
      </c>
      <c r="BW27" s="292">
        <f t="shared" si="46"/>
        <v>0</v>
      </c>
      <c r="BX27" s="292">
        <f t="shared" si="47"/>
        <v>18</v>
      </c>
      <c r="BY27" s="292">
        <f t="shared" si="21"/>
        <v>6873</v>
      </c>
      <c r="BZ27" s="292">
        <f t="shared" si="22"/>
        <v>0</v>
      </c>
      <c r="CA27" s="292">
        <f t="shared" si="23"/>
        <v>5609</v>
      </c>
      <c r="CB27" s="292">
        <f t="shared" si="24"/>
        <v>224</v>
      </c>
      <c r="CC27" s="292">
        <f t="shared" si="25"/>
        <v>1022</v>
      </c>
      <c r="CD27" s="292">
        <f t="shared" si="26"/>
        <v>0</v>
      </c>
      <c r="CE27" s="292">
        <f t="shared" si="27"/>
        <v>18</v>
      </c>
      <c r="CF27" s="292">
        <f t="shared" si="28"/>
        <v>30</v>
      </c>
      <c r="CG27" s="292">
        <f t="shared" si="48"/>
        <v>0</v>
      </c>
      <c r="CH27" s="292">
        <f t="shared" si="49"/>
        <v>24</v>
      </c>
      <c r="CI27" s="292">
        <f t="shared" si="50"/>
        <v>6</v>
      </c>
      <c r="CJ27" s="292">
        <f t="shared" si="51"/>
        <v>0</v>
      </c>
      <c r="CK27" s="292">
        <f t="shared" si="52"/>
        <v>0</v>
      </c>
      <c r="CL27" s="292">
        <f t="shared" si="53"/>
        <v>0</v>
      </c>
      <c r="CM27" s="292">
        <f t="shared" si="54"/>
        <v>5661</v>
      </c>
      <c r="CN27" s="292">
        <f t="shared" si="55"/>
        <v>0</v>
      </c>
      <c r="CO27" s="292">
        <f t="shared" si="56"/>
        <v>4224</v>
      </c>
      <c r="CP27" s="292">
        <f t="shared" si="57"/>
        <v>132</v>
      </c>
      <c r="CQ27" s="292">
        <f t="shared" si="58"/>
        <v>1305</v>
      </c>
      <c r="CR27" s="292">
        <f t="shared" si="59"/>
        <v>0</v>
      </c>
      <c r="CS27" s="292">
        <f t="shared" si="60"/>
        <v>0</v>
      </c>
      <c r="CT27" s="292">
        <f t="shared" si="31"/>
        <v>5246</v>
      </c>
      <c r="CU27" s="292">
        <f t="shared" si="32"/>
        <v>0</v>
      </c>
      <c r="CV27" s="292">
        <f t="shared" si="33"/>
        <v>3842</v>
      </c>
      <c r="CW27" s="292">
        <f t="shared" si="34"/>
        <v>99</v>
      </c>
      <c r="CX27" s="292">
        <f t="shared" si="35"/>
        <v>1305</v>
      </c>
      <c r="CY27" s="292">
        <f t="shared" si="36"/>
        <v>0</v>
      </c>
      <c r="CZ27" s="292">
        <f t="shared" si="37"/>
        <v>0</v>
      </c>
      <c r="DA27" s="292">
        <f t="shared" si="38"/>
        <v>415</v>
      </c>
      <c r="DB27" s="292">
        <f t="shared" si="61"/>
        <v>0</v>
      </c>
      <c r="DC27" s="292">
        <f t="shared" si="62"/>
        <v>382</v>
      </c>
      <c r="DD27" s="292">
        <f t="shared" si="63"/>
        <v>33</v>
      </c>
      <c r="DE27" s="292">
        <f t="shared" si="64"/>
        <v>0</v>
      </c>
      <c r="DF27" s="292">
        <f t="shared" si="65"/>
        <v>0</v>
      </c>
      <c r="DG27" s="292">
        <f t="shared" si="66"/>
        <v>0</v>
      </c>
      <c r="DH27" s="292">
        <v>0</v>
      </c>
      <c r="DI27" s="292">
        <f t="shared" si="40"/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5242</v>
      </c>
      <c r="E28" s="292">
        <f t="shared" si="1"/>
        <v>2850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f t="shared" si="3"/>
        <v>2279</v>
      </c>
      <c r="K28" s="292">
        <v>0</v>
      </c>
      <c r="L28" s="292">
        <v>2279</v>
      </c>
      <c r="M28" s="292">
        <v>0</v>
      </c>
      <c r="N28" s="292">
        <f t="shared" si="4"/>
        <v>0</v>
      </c>
      <c r="O28" s="292">
        <v>0</v>
      </c>
      <c r="P28" s="292">
        <v>0</v>
      </c>
      <c r="Q28" s="292">
        <v>0</v>
      </c>
      <c r="R28" s="292">
        <f t="shared" si="5"/>
        <v>484</v>
      </c>
      <c r="S28" s="292">
        <v>0</v>
      </c>
      <c r="T28" s="292">
        <v>484</v>
      </c>
      <c r="U28" s="292">
        <v>0</v>
      </c>
      <c r="V28" s="292">
        <f t="shared" si="6"/>
        <v>0</v>
      </c>
      <c r="W28" s="292">
        <v>0</v>
      </c>
      <c r="X28" s="292">
        <v>0</v>
      </c>
      <c r="Y28" s="292">
        <v>0</v>
      </c>
      <c r="Z28" s="292">
        <f t="shared" si="7"/>
        <v>87</v>
      </c>
      <c r="AA28" s="292">
        <v>0</v>
      </c>
      <c r="AB28" s="292">
        <v>87</v>
      </c>
      <c r="AC28" s="292">
        <v>0</v>
      </c>
      <c r="AD28" s="292">
        <f t="shared" si="8"/>
        <v>1817</v>
      </c>
      <c r="AE28" s="292">
        <f t="shared" si="9"/>
        <v>0</v>
      </c>
      <c r="AF28" s="292">
        <v>0</v>
      </c>
      <c r="AG28" s="292">
        <v>0</v>
      </c>
      <c r="AH28" s="292">
        <v>0</v>
      </c>
      <c r="AI28" s="292">
        <f t="shared" si="10"/>
        <v>1790</v>
      </c>
      <c r="AJ28" s="292">
        <v>0</v>
      </c>
      <c r="AK28" s="292">
        <v>0</v>
      </c>
      <c r="AL28" s="292">
        <v>1790</v>
      </c>
      <c r="AM28" s="292">
        <f t="shared" si="11"/>
        <v>0</v>
      </c>
      <c r="AN28" s="292">
        <v>0</v>
      </c>
      <c r="AO28" s="292">
        <v>0</v>
      </c>
      <c r="AP28" s="292">
        <v>0</v>
      </c>
      <c r="AQ28" s="292">
        <f t="shared" si="12"/>
        <v>0</v>
      </c>
      <c r="AR28" s="292">
        <v>0</v>
      </c>
      <c r="AS28" s="292">
        <v>0</v>
      </c>
      <c r="AT28" s="292">
        <v>0</v>
      </c>
      <c r="AU28" s="292">
        <f t="shared" si="13"/>
        <v>10</v>
      </c>
      <c r="AV28" s="292">
        <v>0</v>
      </c>
      <c r="AW28" s="292">
        <v>0</v>
      </c>
      <c r="AX28" s="292">
        <v>10</v>
      </c>
      <c r="AY28" s="292">
        <f t="shared" si="14"/>
        <v>17</v>
      </c>
      <c r="AZ28" s="292">
        <v>0</v>
      </c>
      <c r="BA28" s="292">
        <v>0</v>
      </c>
      <c r="BB28" s="292">
        <v>17</v>
      </c>
      <c r="BC28" s="292">
        <f t="shared" si="15"/>
        <v>575</v>
      </c>
      <c r="BD28" s="292">
        <f t="shared" si="16"/>
        <v>547</v>
      </c>
      <c r="BE28" s="292">
        <v>0</v>
      </c>
      <c r="BF28" s="292">
        <v>452</v>
      </c>
      <c r="BG28" s="292">
        <v>0</v>
      </c>
      <c r="BH28" s="292">
        <v>0</v>
      </c>
      <c r="BI28" s="292">
        <v>3</v>
      </c>
      <c r="BJ28" s="292">
        <v>92</v>
      </c>
      <c r="BK28" s="292">
        <f t="shared" si="18"/>
        <v>28</v>
      </c>
      <c r="BL28" s="292">
        <v>0</v>
      </c>
      <c r="BM28" s="292">
        <v>28</v>
      </c>
      <c r="BN28" s="292">
        <v>0</v>
      </c>
      <c r="BO28" s="292">
        <v>0</v>
      </c>
      <c r="BP28" s="292">
        <v>0</v>
      </c>
      <c r="BQ28" s="292">
        <v>0</v>
      </c>
      <c r="BR28" s="292">
        <f t="shared" si="41"/>
        <v>3397</v>
      </c>
      <c r="BS28" s="292">
        <f t="shared" si="42"/>
        <v>0</v>
      </c>
      <c r="BT28" s="292">
        <f t="shared" si="43"/>
        <v>2731</v>
      </c>
      <c r="BU28" s="292">
        <f t="shared" si="44"/>
        <v>0</v>
      </c>
      <c r="BV28" s="292">
        <f t="shared" si="45"/>
        <v>484</v>
      </c>
      <c r="BW28" s="292">
        <f t="shared" si="46"/>
        <v>3</v>
      </c>
      <c r="BX28" s="292">
        <f t="shared" si="47"/>
        <v>179</v>
      </c>
      <c r="BY28" s="292">
        <f t="shared" si="21"/>
        <v>2850</v>
      </c>
      <c r="BZ28" s="292">
        <f t="shared" si="22"/>
        <v>0</v>
      </c>
      <c r="CA28" s="292">
        <f t="shared" si="23"/>
        <v>2279</v>
      </c>
      <c r="CB28" s="292">
        <f t="shared" si="24"/>
        <v>0</v>
      </c>
      <c r="CC28" s="292">
        <f t="shared" si="25"/>
        <v>484</v>
      </c>
      <c r="CD28" s="292">
        <f t="shared" si="26"/>
        <v>0</v>
      </c>
      <c r="CE28" s="292">
        <f t="shared" si="27"/>
        <v>87</v>
      </c>
      <c r="CF28" s="292">
        <f t="shared" si="28"/>
        <v>547</v>
      </c>
      <c r="CG28" s="292">
        <f t="shared" si="48"/>
        <v>0</v>
      </c>
      <c r="CH28" s="292">
        <f t="shared" si="49"/>
        <v>452</v>
      </c>
      <c r="CI28" s="292">
        <f t="shared" si="50"/>
        <v>0</v>
      </c>
      <c r="CJ28" s="292">
        <f t="shared" si="51"/>
        <v>0</v>
      </c>
      <c r="CK28" s="292">
        <f t="shared" si="52"/>
        <v>3</v>
      </c>
      <c r="CL28" s="292">
        <f t="shared" si="53"/>
        <v>92</v>
      </c>
      <c r="CM28" s="292">
        <f t="shared" si="54"/>
        <v>1845</v>
      </c>
      <c r="CN28" s="292">
        <f t="shared" si="55"/>
        <v>0</v>
      </c>
      <c r="CO28" s="292">
        <f t="shared" si="56"/>
        <v>1818</v>
      </c>
      <c r="CP28" s="292">
        <f t="shared" si="57"/>
        <v>0</v>
      </c>
      <c r="CQ28" s="292">
        <f t="shared" si="58"/>
        <v>0</v>
      </c>
      <c r="CR28" s="292">
        <f t="shared" si="59"/>
        <v>10</v>
      </c>
      <c r="CS28" s="292">
        <f t="shared" si="60"/>
        <v>17</v>
      </c>
      <c r="CT28" s="292">
        <f t="shared" si="31"/>
        <v>1817</v>
      </c>
      <c r="CU28" s="292">
        <f t="shared" si="32"/>
        <v>0</v>
      </c>
      <c r="CV28" s="292">
        <f t="shared" si="33"/>
        <v>1790</v>
      </c>
      <c r="CW28" s="292">
        <f t="shared" si="34"/>
        <v>0</v>
      </c>
      <c r="CX28" s="292">
        <f t="shared" si="35"/>
        <v>0</v>
      </c>
      <c r="CY28" s="292">
        <f t="shared" si="36"/>
        <v>10</v>
      </c>
      <c r="CZ28" s="292">
        <f t="shared" si="37"/>
        <v>17</v>
      </c>
      <c r="DA28" s="292">
        <f t="shared" si="38"/>
        <v>28</v>
      </c>
      <c r="DB28" s="292">
        <f t="shared" si="61"/>
        <v>0</v>
      </c>
      <c r="DC28" s="292">
        <f t="shared" si="62"/>
        <v>28</v>
      </c>
      <c r="DD28" s="292">
        <f t="shared" si="63"/>
        <v>0</v>
      </c>
      <c r="DE28" s="292">
        <f t="shared" si="64"/>
        <v>0</v>
      </c>
      <c r="DF28" s="292">
        <f t="shared" si="65"/>
        <v>0</v>
      </c>
      <c r="DG28" s="292">
        <f t="shared" si="66"/>
        <v>0</v>
      </c>
      <c r="DH28" s="292">
        <v>0</v>
      </c>
      <c r="DI28" s="292">
        <f t="shared" si="40"/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2723</v>
      </c>
      <c r="E29" s="292">
        <f t="shared" si="1"/>
        <v>1911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f t="shared" si="3"/>
        <v>1536</v>
      </c>
      <c r="K29" s="292">
        <v>0</v>
      </c>
      <c r="L29" s="292">
        <v>1536</v>
      </c>
      <c r="M29" s="292">
        <v>0</v>
      </c>
      <c r="N29" s="292">
        <f t="shared" si="4"/>
        <v>97</v>
      </c>
      <c r="O29" s="292">
        <v>0</v>
      </c>
      <c r="P29" s="292">
        <v>97</v>
      </c>
      <c r="Q29" s="292">
        <v>0</v>
      </c>
      <c r="R29" s="292">
        <f t="shared" si="5"/>
        <v>242</v>
      </c>
      <c r="S29" s="292">
        <v>0</v>
      </c>
      <c r="T29" s="292">
        <v>242</v>
      </c>
      <c r="U29" s="292">
        <v>0</v>
      </c>
      <c r="V29" s="292">
        <f t="shared" si="6"/>
        <v>0</v>
      </c>
      <c r="W29" s="292">
        <v>0</v>
      </c>
      <c r="X29" s="292">
        <v>0</v>
      </c>
      <c r="Y29" s="292">
        <v>0</v>
      </c>
      <c r="Z29" s="292">
        <f t="shared" si="7"/>
        <v>36</v>
      </c>
      <c r="AA29" s="292">
        <v>0</v>
      </c>
      <c r="AB29" s="292">
        <v>36</v>
      </c>
      <c r="AC29" s="292">
        <v>0</v>
      </c>
      <c r="AD29" s="292">
        <f t="shared" si="8"/>
        <v>0</v>
      </c>
      <c r="AE29" s="292">
        <f t="shared" si="9"/>
        <v>0</v>
      </c>
      <c r="AF29" s="292">
        <v>0</v>
      </c>
      <c r="AG29" s="292">
        <v>0</v>
      </c>
      <c r="AH29" s="292">
        <v>0</v>
      </c>
      <c r="AI29" s="292">
        <f t="shared" si="10"/>
        <v>0</v>
      </c>
      <c r="AJ29" s="292">
        <v>0</v>
      </c>
      <c r="AK29" s="292">
        <v>0</v>
      </c>
      <c r="AL29" s="292">
        <v>0</v>
      </c>
      <c r="AM29" s="292">
        <f t="shared" si="11"/>
        <v>0</v>
      </c>
      <c r="AN29" s="292">
        <v>0</v>
      </c>
      <c r="AO29" s="292">
        <v>0</v>
      </c>
      <c r="AP29" s="292">
        <v>0</v>
      </c>
      <c r="AQ29" s="292">
        <f t="shared" si="12"/>
        <v>0</v>
      </c>
      <c r="AR29" s="292">
        <v>0</v>
      </c>
      <c r="AS29" s="292">
        <v>0</v>
      </c>
      <c r="AT29" s="292">
        <v>0</v>
      </c>
      <c r="AU29" s="292">
        <f t="shared" si="13"/>
        <v>0</v>
      </c>
      <c r="AV29" s="292">
        <v>0</v>
      </c>
      <c r="AW29" s="292">
        <v>0</v>
      </c>
      <c r="AX29" s="292">
        <v>0</v>
      </c>
      <c r="AY29" s="292">
        <f t="shared" si="14"/>
        <v>0</v>
      </c>
      <c r="AZ29" s="292">
        <v>0</v>
      </c>
      <c r="BA29" s="292">
        <v>0</v>
      </c>
      <c r="BB29" s="292">
        <v>0</v>
      </c>
      <c r="BC29" s="292">
        <f t="shared" si="15"/>
        <v>812</v>
      </c>
      <c r="BD29" s="292">
        <f t="shared" si="16"/>
        <v>39</v>
      </c>
      <c r="BE29" s="292">
        <v>0</v>
      </c>
      <c r="BF29" s="292">
        <v>1</v>
      </c>
      <c r="BG29" s="292">
        <v>5</v>
      </c>
      <c r="BH29" s="292">
        <v>33</v>
      </c>
      <c r="BI29" s="292">
        <v>0</v>
      </c>
      <c r="BJ29" s="292">
        <v>0</v>
      </c>
      <c r="BK29" s="292">
        <f t="shared" si="18"/>
        <v>773</v>
      </c>
      <c r="BL29" s="292">
        <v>0</v>
      </c>
      <c r="BM29" s="292">
        <v>551</v>
      </c>
      <c r="BN29" s="292">
        <v>26</v>
      </c>
      <c r="BO29" s="292">
        <v>196</v>
      </c>
      <c r="BP29" s="292">
        <v>0</v>
      </c>
      <c r="BQ29" s="292">
        <v>0</v>
      </c>
      <c r="BR29" s="292">
        <f t="shared" si="41"/>
        <v>1950</v>
      </c>
      <c r="BS29" s="292">
        <f t="shared" si="42"/>
        <v>0</v>
      </c>
      <c r="BT29" s="292">
        <f t="shared" si="43"/>
        <v>1537</v>
      </c>
      <c r="BU29" s="292">
        <f t="shared" si="44"/>
        <v>102</v>
      </c>
      <c r="BV29" s="292">
        <f t="shared" si="45"/>
        <v>275</v>
      </c>
      <c r="BW29" s="292">
        <f t="shared" si="46"/>
        <v>0</v>
      </c>
      <c r="BX29" s="292">
        <f t="shared" si="47"/>
        <v>36</v>
      </c>
      <c r="BY29" s="292">
        <f t="shared" si="21"/>
        <v>1911</v>
      </c>
      <c r="BZ29" s="292">
        <f t="shared" si="22"/>
        <v>0</v>
      </c>
      <c r="CA29" s="292">
        <f t="shared" si="23"/>
        <v>1536</v>
      </c>
      <c r="CB29" s="292">
        <f t="shared" si="24"/>
        <v>97</v>
      </c>
      <c r="CC29" s="292">
        <f t="shared" si="25"/>
        <v>242</v>
      </c>
      <c r="CD29" s="292">
        <f t="shared" si="26"/>
        <v>0</v>
      </c>
      <c r="CE29" s="292">
        <f t="shared" si="27"/>
        <v>36</v>
      </c>
      <c r="CF29" s="292">
        <f t="shared" si="28"/>
        <v>39</v>
      </c>
      <c r="CG29" s="292">
        <f t="shared" si="48"/>
        <v>0</v>
      </c>
      <c r="CH29" s="292">
        <f t="shared" si="49"/>
        <v>1</v>
      </c>
      <c r="CI29" s="292">
        <f t="shared" si="50"/>
        <v>5</v>
      </c>
      <c r="CJ29" s="292">
        <f t="shared" si="51"/>
        <v>33</v>
      </c>
      <c r="CK29" s="292">
        <f t="shared" si="52"/>
        <v>0</v>
      </c>
      <c r="CL29" s="292">
        <f t="shared" si="53"/>
        <v>0</v>
      </c>
      <c r="CM29" s="292">
        <f t="shared" si="54"/>
        <v>773</v>
      </c>
      <c r="CN29" s="292">
        <f t="shared" si="55"/>
        <v>0</v>
      </c>
      <c r="CO29" s="292">
        <f t="shared" si="56"/>
        <v>551</v>
      </c>
      <c r="CP29" s="292">
        <f t="shared" si="57"/>
        <v>26</v>
      </c>
      <c r="CQ29" s="292">
        <f t="shared" si="58"/>
        <v>196</v>
      </c>
      <c r="CR29" s="292">
        <f t="shared" si="59"/>
        <v>0</v>
      </c>
      <c r="CS29" s="292">
        <f t="shared" si="60"/>
        <v>0</v>
      </c>
      <c r="CT29" s="292">
        <f t="shared" si="31"/>
        <v>0</v>
      </c>
      <c r="CU29" s="292">
        <f t="shared" si="32"/>
        <v>0</v>
      </c>
      <c r="CV29" s="292">
        <f t="shared" si="33"/>
        <v>0</v>
      </c>
      <c r="CW29" s="292">
        <f t="shared" si="34"/>
        <v>0</v>
      </c>
      <c r="CX29" s="292">
        <f t="shared" si="35"/>
        <v>0</v>
      </c>
      <c r="CY29" s="292">
        <f t="shared" si="36"/>
        <v>0</v>
      </c>
      <c r="CZ29" s="292">
        <f t="shared" si="37"/>
        <v>0</v>
      </c>
      <c r="DA29" s="292">
        <f t="shared" si="38"/>
        <v>773</v>
      </c>
      <c r="DB29" s="292">
        <f t="shared" si="61"/>
        <v>0</v>
      </c>
      <c r="DC29" s="292">
        <f t="shared" si="62"/>
        <v>551</v>
      </c>
      <c r="DD29" s="292">
        <f t="shared" si="63"/>
        <v>26</v>
      </c>
      <c r="DE29" s="292">
        <f t="shared" si="64"/>
        <v>196</v>
      </c>
      <c r="DF29" s="292">
        <f t="shared" si="65"/>
        <v>0</v>
      </c>
      <c r="DG29" s="292">
        <f t="shared" si="66"/>
        <v>0</v>
      </c>
      <c r="DH29" s="292">
        <v>0</v>
      </c>
      <c r="DI29" s="292">
        <f t="shared" si="40"/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4478</v>
      </c>
      <c r="E30" s="292">
        <f t="shared" si="1"/>
        <v>4269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f t="shared" si="3"/>
        <v>3659</v>
      </c>
      <c r="K30" s="292">
        <v>0</v>
      </c>
      <c r="L30" s="292">
        <v>3659</v>
      </c>
      <c r="M30" s="292">
        <v>0</v>
      </c>
      <c r="N30" s="292">
        <f t="shared" si="4"/>
        <v>259</v>
      </c>
      <c r="O30" s="292">
        <v>0</v>
      </c>
      <c r="P30" s="292">
        <v>259</v>
      </c>
      <c r="Q30" s="292">
        <v>0</v>
      </c>
      <c r="R30" s="292">
        <f t="shared" si="5"/>
        <v>351</v>
      </c>
      <c r="S30" s="292">
        <v>0</v>
      </c>
      <c r="T30" s="292">
        <v>351</v>
      </c>
      <c r="U30" s="292">
        <v>0</v>
      </c>
      <c r="V30" s="292">
        <f t="shared" si="6"/>
        <v>0</v>
      </c>
      <c r="W30" s="292">
        <v>0</v>
      </c>
      <c r="X30" s="292">
        <v>0</v>
      </c>
      <c r="Y30" s="292">
        <v>0</v>
      </c>
      <c r="Z30" s="292">
        <f t="shared" si="7"/>
        <v>0</v>
      </c>
      <c r="AA30" s="292">
        <v>0</v>
      </c>
      <c r="AB30" s="292">
        <v>0</v>
      </c>
      <c r="AC30" s="292">
        <v>0</v>
      </c>
      <c r="AD30" s="292">
        <f t="shared" si="8"/>
        <v>0</v>
      </c>
      <c r="AE30" s="292">
        <f t="shared" si="9"/>
        <v>0</v>
      </c>
      <c r="AF30" s="292">
        <v>0</v>
      </c>
      <c r="AG30" s="292">
        <v>0</v>
      </c>
      <c r="AH30" s="292">
        <v>0</v>
      </c>
      <c r="AI30" s="292">
        <f t="shared" si="10"/>
        <v>0</v>
      </c>
      <c r="AJ30" s="292">
        <v>0</v>
      </c>
      <c r="AK30" s="292">
        <v>0</v>
      </c>
      <c r="AL30" s="292">
        <v>0</v>
      </c>
      <c r="AM30" s="292">
        <f t="shared" si="11"/>
        <v>0</v>
      </c>
      <c r="AN30" s="292">
        <v>0</v>
      </c>
      <c r="AO30" s="292">
        <v>0</v>
      </c>
      <c r="AP30" s="292">
        <v>0</v>
      </c>
      <c r="AQ30" s="292">
        <f t="shared" si="12"/>
        <v>0</v>
      </c>
      <c r="AR30" s="292">
        <v>0</v>
      </c>
      <c r="AS30" s="292">
        <v>0</v>
      </c>
      <c r="AT30" s="292">
        <v>0</v>
      </c>
      <c r="AU30" s="292">
        <f t="shared" si="13"/>
        <v>0</v>
      </c>
      <c r="AV30" s="292">
        <v>0</v>
      </c>
      <c r="AW30" s="292">
        <v>0</v>
      </c>
      <c r="AX30" s="292">
        <v>0</v>
      </c>
      <c r="AY30" s="292">
        <f t="shared" si="14"/>
        <v>0</v>
      </c>
      <c r="AZ30" s="292">
        <v>0</v>
      </c>
      <c r="BA30" s="292">
        <v>0</v>
      </c>
      <c r="BB30" s="292">
        <v>0</v>
      </c>
      <c r="BC30" s="292">
        <f t="shared" si="15"/>
        <v>209</v>
      </c>
      <c r="BD30" s="292">
        <f t="shared" si="16"/>
        <v>6</v>
      </c>
      <c r="BE30" s="292">
        <v>0</v>
      </c>
      <c r="BF30" s="292">
        <v>3</v>
      </c>
      <c r="BG30" s="292">
        <v>0</v>
      </c>
      <c r="BH30" s="292">
        <v>0</v>
      </c>
      <c r="BI30" s="292">
        <v>0</v>
      </c>
      <c r="BJ30" s="292">
        <v>3</v>
      </c>
      <c r="BK30" s="292">
        <f t="shared" si="18"/>
        <v>203</v>
      </c>
      <c r="BL30" s="292">
        <v>0</v>
      </c>
      <c r="BM30" s="292">
        <v>203</v>
      </c>
      <c r="BN30" s="292">
        <v>0</v>
      </c>
      <c r="BO30" s="292">
        <v>0</v>
      </c>
      <c r="BP30" s="292">
        <v>0</v>
      </c>
      <c r="BQ30" s="292">
        <v>0</v>
      </c>
      <c r="BR30" s="292">
        <f t="shared" si="41"/>
        <v>4275</v>
      </c>
      <c r="BS30" s="292">
        <f t="shared" si="42"/>
        <v>0</v>
      </c>
      <c r="BT30" s="292">
        <f t="shared" si="43"/>
        <v>3662</v>
      </c>
      <c r="BU30" s="292">
        <f t="shared" si="44"/>
        <v>259</v>
      </c>
      <c r="BV30" s="292">
        <f t="shared" si="45"/>
        <v>351</v>
      </c>
      <c r="BW30" s="292">
        <f t="shared" si="46"/>
        <v>0</v>
      </c>
      <c r="BX30" s="292">
        <f t="shared" si="47"/>
        <v>3</v>
      </c>
      <c r="BY30" s="292">
        <f t="shared" si="21"/>
        <v>4269</v>
      </c>
      <c r="BZ30" s="292">
        <f t="shared" si="22"/>
        <v>0</v>
      </c>
      <c r="CA30" s="292">
        <f t="shared" si="23"/>
        <v>3659</v>
      </c>
      <c r="CB30" s="292">
        <f t="shared" si="24"/>
        <v>259</v>
      </c>
      <c r="CC30" s="292">
        <f t="shared" si="25"/>
        <v>351</v>
      </c>
      <c r="CD30" s="292">
        <f t="shared" si="26"/>
        <v>0</v>
      </c>
      <c r="CE30" s="292">
        <f t="shared" si="27"/>
        <v>0</v>
      </c>
      <c r="CF30" s="292">
        <f t="shared" si="28"/>
        <v>6</v>
      </c>
      <c r="CG30" s="292">
        <f t="shared" si="48"/>
        <v>0</v>
      </c>
      <c r="CH30" s="292">
        <f t="shared" si="49"/>
        <v>3</v>
      </c>
      <c r="CI30" s="292">
        <f t="shared" si="50"/>
        <v>0</v>
      </c>
      <c r="CJ30" s="292">
        <f t="shared" si="51"/>
        <v>0</v>
      </c>
      <c r="CK30" s="292">
        <f t="shared" si="52"/>
        <v>0</v>
      </c>
      <c r="CL30" s="292">
        <f t="shared" si="53"/>
        <v>3</v>
      </c>
      <c r="CM30" s="292">
        <f t="shared" si="54"/>
        <v>203</v>
      </c>
      <c r="CN30" s="292">
        <f t="shared" si="55"/>
        <v>0</v>
      </c>
      <c r="CO30" s="292">
        <f t="shared" si="56"/>
        <v>203</v>
      </c>
      <c r="CP30" s="292">
        <f t="shared" si="57"/>
        <v>0</v>
      </c>
      <c r="CQ30" s="292">
        <f t="shared" si="58"/>
        <v>0</v>
      </c>
      <c r="CR30" s="292">
        <f t="shared" si="59"/>
        <v>0</v>
      </c>
      <c r="CS30" s="292">
        <f t="shared" si="60"/>
        <v>0</v>
      </c>
      <c r="CT30" s="292">
        <f t="shared" si="31"/>
        <v>0</v>
      </c>
      <c r="CU30" s="292">
        <f t="shared" si="32"/>
        <v>0</v>
      </c>
      <c r="CV30" s="292">
        <f t="shared" si="33"/>
        <v>0</v>
      </c>
      <c r="CW30" s="292">
        <f t="shared" si="34"/>
        <v>0</v>
      </c>
      <c r="CX30" s="292">
        <f t="shared" si="35"/>
        <v>0</v>
      </c>
      <c r="CY30" s="292">
        <f t="shared" si="36"/>
        <v>0</v>
      </c>
      <c r="CZ30" s="292">
        <f t="shared" si="37"/>
        <v>0</v>
      </c>
      <c r="DA30" s="292">
        <f t="shared" si="38"/>
        <v>203</v>
      </c>
      <c r="DB30" s="292">
        <f t="shared" si="61"/>
        <v>0</v>
      </c>
      <c r="DC30" s="292">
        <f t="shared" si="62"/>
        <v>203</v>
      </c>
      <c r="DD30" s="292">
        <f t="shared" si="63"/>
        <v>0</v>
      </c>
      <c r="DE30" s="292">
        <f t="shared" si="64"/>
        <v>0</v>
      </c>
      <c r="DF30" s="292">
        <f t="shared" si="65"/>
        <v>0</v>
      </c>
      <c r="DG30" s="292">
        <f t="shared" si="66"/>
        <v>0</v>
      </c>
      <c r="DH30" s="292">
        <v>0</v>
      </c>
      <c r="DI30" s="292">
        <f t="shared" si="40"/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4153</v>
      </c>
      <c r="E31" s="292">
        <f t="shared" si="1"/>
        <v>3069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f t="shared" si="3"/>
        <v>2533</v>
      </c>
      <c r="K31" s="292">
        <v>0</v>
      </c>
      <c r="L31" s="292">
        <v>2533</v>
      </c>
      <c r="M31" s="292">
        <v>0</v>
      </c>
      <c r="N31" s="292">
        <f t="shared" si="4"/>
        <v>268</v>
      </c>
      <c r="O31" s="292">
        <v>0</v>
      </c>
      <c r="P31" s="292">
        <v>268</v>
      </c>
      <c r="Q31" s="292">
        <v>0</v>
      </c>
      <c r="R31" s="292">
        <f t="shared" si="5"/>
        <v>268</v>
      </c>
      <c r="S31" s="292">
        <v>0</v>
      </c>
      <c r="T31" s="292">
        <v>268</v>
      </c>
      <c r="U31" s="292">
        <v>0</v>
      </c>
      <c r="V31" s="292">
        <f t="shared" si="6"/>
        <v>0</v>
      </c>
      <c r="W31" s="292">
        <v>0</v>
      </c>
      <c r="X31" s="292">
        <v>0</v>
      </c>
      <c r="Y31" s="292">
        <v>0</v>
      </c>
      <c r="Z31" s="292">
        <f t="shared" si="7"/>
        <v>0</v>
      </c>
      <c r="AA31" s="292">
        <v>0</v>
      </c>
      <c r="AB31" s="292">
        <v>0</v>
      </c>
      <c r="AC31" s="292">
        <v>0</v>
      </c>
      <c r="AD31" s="292">
        <f t="shared" si="8"/>
        <v>760</v>
      </c>
      <c r="AE31" s="292">
        <f t="shared" si="9"/>
        <v>0</v>
      </c>
      <c r="AF31" s="292">
        <v>0</v>
      </c>
      <c r="AG31" s="292">
        <v>0</v>
      </c>
      <c r="AH31" s="292">
        <v>0</v>
      </c>
      <c r="AI31" s="292">
        <f t="shared" si="10"/>
        <v>725</v>
      </c>
      <c r="AJ31" s="292">
        <v>0</v>
      </c>
      <c r="AK31" s="292">
        <v>0</v>
      </c>
      <c r="AL31" s="292">
        <v>725</v>
      </c>
      <c r="AM31" s="292">
        <f t="shared" si="11"/>
        <v>35</v>
      </c>
      <c r="AN31" s="292">
        <v>0</v>
      </c>
      <c r="AO31" s="292">
        <v>0</v>
      </c>
      <c r="AP31" s="292">
        <v>35</v>
      </c>
      <c r="AQ31" s="292">
        <f t="shared" si="12"/>
        <v>0</v>
      </c>
      <c r="AR31" s="292">
        <v>0</v>
      </c>
      <c r="AS31" s="292">
        <v>0</v>
      </c>
      <c r="AT31" s="292">
        <v>0</v>
      </c>
      <c r="AU31" s="292">
        <f t="shared" si="13"/>
        <v>0</v>
      </c>
      <c r="AV31" s="292">
        <v>0</v>
      </c>
      <c r="AW31" s="292">
        <v>0</v>
      </c>
      <c r="AX31" s="292">
        <v>0</v>
      </c>
      <c r="AY31" s="292">
        <f t="shared" si="14"/>
        <v>0</v>
      </c>
      <c r="AZ31" s="292">
        <v>0</v>
      </c>
      <c r="BA31" s="292">
        <v>0</v>
      </c>
      <c r="BB31" s="292">
        <v>0</v>
      </c>
      <c r="BC31" s="292">
        <f t="shared" si="15"/>
        <v>324</v>
      </c>
      <c r="BD31" s="292">
        <f t="shared" si="16"/>
        <v>158</v>
      </c>
      <c r="BE31" s="292">
        <v>0</v>
      </c>
      <c r="BF31" s="292">
        <v>77</v>
      </c>
      <c r="BG31" s="292">
        <v>11</v>
      </c>
      <c r="BH31" s="292">
        <v>0</v>
      </c>
      <c r="BI31" s="292">
        <v>0</v>
      </c>
      <c r="BJ31" s="292">
        <v>70</v>
      </c>
      <c r="BK31" s="292">
        <f t="shared" si="18"/>
        <v>166</v>
      </c>
      <c r="BL31" s="292">
        <v>0</v>
      </c>
      <c r="BM31" s="292">
        <v>88</v>
      </c>
      <c r="BN31" s="292">
        <v>14</v>
      </c>
      <c r="BO31" s="292">
        <v>0</v>
      </c>
      <c r="BP31" s="292">
        <v>19</v>
      </c>
      <c r="BQ31" s="292">
        <v>45</v>
      </c>
      <c r="BR31" s="292">
        <f t="shared" si="41"/>
        <v>3227</v>
      </c>
      <c r="BS31" s="292">
        <f t="shared" si="42"/>
        <v>0</v>
      </c>
      <c r="BT31" s="292">
        <f t="shared" si="43"/>
        <v>2610</v>
      </c>
      <c r="BU31" s="292">
        <f t="shared" si="44"/>
        <v>279</v>
      </c>
      <c r="BV31" s="292">
        <f t="shared" si="45"/>
        <v>268</v>
      </c>
      <c r="BW31" s="292">
        <f t="shared" si="46"/>
        <v>0</v>
      </c>
      <c r="BX31" s="292">
        <f t="shared" si="47"/>
        <v>70</v>
      </c>
      <c r="BY31" s="292">
        <f t="shared" si="21"/>
        <v>3069</v>
      </c>
      <c r="BZ31" s="292">
        <f t="shared" si="22"/>
        <v>0</v>
      </c>
      <c r="CA31" s="292">
        <f t="shared" si="23"/>
        <v>2533</v>
      </c>
      <c r="CB31" s="292">
        <f t="shared" si="24"/>
        <v>268</v>
      </c>
      <c r="CC31" s="292">
        <f t="shared" si="25"/>
        <v>268</v>
      </c>
      <c r="CD31" s="292">
        <f t="shared" si="26"/>
        <v>0</v>
      </c>
      <c r="CE31" s="292">
        <f t="shared" si="27"/>
        <v>0</v>
      </c>
      <c r="CF31" s="292">
        <f t="shared" si="28"/>
        <v>158</v>
      </c>
      <c r="CG31" s="292">
        <f t="shared" si="48"/>
        <v>0</v>
      </c>
      <c r="CH31" s="292">
        <f t="shared" si="49"/>
        <v>77</v>
      </c>
      <c r="CI31" s="292">
        <f t="shared" si="50"/>
        <v>11</v>
      </c>
      <c r="CJ31" s="292">
        <f t="shared" si="51"/>
        <v>0</v>
      </c>
      <c r="CK31" s="292">
        <f t="shared" si="52"/>
        <v>0</v>
      </c>
      <c r="CL31" s="292">
        <f t="shared" si="53"/>
        <v>70</v>
      </c>
      <c r="CM31" s="292">
        <f t="shared" si="54"/>
        <v>926</v>
      </c>
      <c r="CN31" s="292">
        <f t="shared" si="55"/>
        <v>0</v>
      </c>
      <c r="CO31" s="292">
        <f t="shared" si="56"/>
        <v>813</v>
      </c>
      <c r="CP31" s="292">
        <f t="shared" si="57"/>
        <v>49</v>
      </c>
      <c r="CQ31" s="292">
        <f t="shared" si="58"/>
        <v>0</v>
      </c>
      <c r="CR31" s="292">
        <f t="shared" si="59"/>
        <v>19</v>
      </c>
      <c r="CS31" s="292">
        <f t="shared" si="60"/>
        <v>45</v>
      </c>
      <c r="CT31" s="292">
        <f t="shared" si="31"/>
        <v>760</v>
      </c>
      <c r="CU31" s="292">
        <f t="shared" si="32"/>
        <v>0</v>
      </c>
      <c r="CV31" s="292">
        <f t="shared" si="33"/>
        <v>725</v>
      </c>
      <c r="CW31" s="292">
        <f t="shared" si="34"/>
        <v>35</v>
      </c>
      <c r="CX31" s="292">
        <f t="shared" si="35"/>
        <v>0</v>
      </c>
      <c r="CY31" s="292">
        <f t="shared" si="36"/>
        <v>0</v>
      </c>
      <c r="CZ31" s="292">
        <f t="shared" si="37"/>
        <v>0</v>
      </c>
      <c r="DA31" s="292">
        <f t="shared" si="38"/>
        <v>166</v>
      </c>
      <c r="DB31" s="292">
        <f t="shared" si="61"/>
        <v>0</v>
      </c>
      <c r="DC31" s="292">
        <f t="shared" si="62"/>
        <v>88</v>
      </c>
      <c r="DD31" s="292">
        <f t="shared" si="63"/>
        <v>14</v>
      </c>
      <c r="DE31" s="292">
        <f t="shared" si="64"/>
        <v>0</v>
      </c>
      <c r="DF31" s="292">
        <f t="shared" si="65"/>
        <v>19</v>
      </c>
      <c r="DG31" s="292">
        <f t="shared" si="66"/>
        <v>45</v>
      </c>
      <c r="DH31" s="292">
        <v>0</v>
      </c>
      <c r="DI31" s="292">
        <f t="shared" si="40"/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1118</v>
      </c>
      <c r="E32" s="292">
        <f t="shared" si="1"/>
        <v>882</v>
      </c>
      <c r="F32" s="292">
        <f t="shared" si="2"/>
        <v>0</v>
      </c>
      <c r="G32" s="292">
        <v>0</v>
      </c>
      <c r="H32" s="292">
        <v>0</v>
      </c>
      <c r="I32" s="292">
        <v>0</v>
      </c>
      <c r="J32" s="292">
        <f t="shared" si="3"/>
        <v>426</v>
      </c>
      <c r="K32" s="292">
        <v>0</v>
      </c>
      <c r="L32" s="292">
        <v>426</v>
      </c>
      <c r="M32" s="292">
        <v>0</v>
      </c>
      <c r="N32" s="292">
        <f t="shared" si="4"/>
        <v>63</v>
      </c>
      <c r="O32" s="292">
        <v>0</v>
      </c>
      <c r="P32" s="292">
        <v>63</v>
      </c>
      <c r="Q32" s="292">
        <v>0</v>
      </c>
      <c r="R32" s="292">
        <f t="shared" si="5"/>
        <v>383</v>
      </c>
      <c r="S32" s="292">
        <v>0</v>
      </c>
      <c r="T32" s="292">
        <v>383</v>
      </c>
      <c r="U32" s="292">
        <v>0</v>
      </c>
      <c r="V32" s="292">
        <f t="shared" si="6"/>
        <v>0</v>
      </c>
      <c r="W32" s="292">
        <v>0</v>
      </c>
      <c r="X32" s="292">
        <v>0</v>
      </c>
      <c r="Y32" s="292">
        <v>0</v>
      </c>
      <c r="Z32" s="292">
        <f t="shared" si="7"/>
        <v>10</v>
      </c>
      <c r="AA32" s="292">
        <v>0</v>
      </c>
      <c r="AB32" s="292">
        <v>10</v>
      </c>
      <c r="AC32" s="292">
        <v>0</v>
      </c>
      <c r="AD32" s="292">
        <f t="shared" si="8"/>
        <v>214</v>
      </c>
      <c r="AE32" s="292">
        <f t="shared" si="9"/>
        <v>0</v>
      </c>
      <c r="AF32" s="292">
        <v>0</v>
      </c>
      <c r="AG32" s="292">
        <v>0</v>
      </c>
      <c r="AH32" s="292">
        <v>0</v>
      </c>
      <c r="AI32" s="292">
        <f t="shared" si="10"/>
        <v>214</v>
      </c>
      <c r="AJ32" s="292">
        <v>0</v>
      </c>
      <c r="AK32" s="292">
        <v>0</v>
      </c>
      <c r="AL32" s="292">
        <v>214</v>
      </c>
      <c r="AM32" s="292">
        <f t="shared" si="11"/>
        <v>0</v>
      </c>
      <c r="AN32" s="292">
        <v>0</v>
      </c>
      <c r="AO32" s="292">
        <v>0</v>
      </c>
      <c r="AP32" s="292">
        <v>0</v>
      </c>
      <c r="AQ32" s="292">
        <f t="shared" si="12"/>
        <v>0</v>
      </c>
      <c r="AR32" s="292">
        <v>0</v>
      </c>
      <c r="AS32" s="292">
        <v>0</v>
      </c>
      <c r="AT32" s="292">
        <v>0</v>
      </c>
      <c r="AU32" s="292">
        <f t="shared" si="13"/>
        <v>0</v>
      </c>
      <c r="AV32" s="292">
        <v>0</v>
      </c>
      <c r="AW32" s="292">
        <v>0</v>
      </c>
      <c r="AX32" s="292">
        <v>0</v>
      </c>
      <c r="AY32" s="292">
        <f t="shared" si="14"/>
        <v>0</v>
      </c>
      <c r="AZ32" s="292">
        <v>0</v>
      </c>
      <c r="BA32" s="292">
        <v>0</v>
      </c>
      <c r="BB32" s="292">
        <v>0</v>
      </c>
      <c r="BC32" s="292">
        <f t="shared" si="15"/>
        <v>22</v>
      </c>
      <c r="BD32" s="292">
        <f t="shared" si="16"/>
        <v>12</v>
      </c>
      <c r="BE32" s="292">
        <v>0</v>
      </c>
      <c r="BF32" s="292">
        <v>3</v>
      </c>
      <c r="BG32" s="292">
        <v>4</v>
      </c>
      <c r="BH32" s="292">
        <v>0</v>
      </c>
      <c r="BI32" s="292">
        <v>0</v>
      </c>
      <c r="BJ32" s="292">
        <v>5</v>
      </c>
      <c r="BK32" s="292">
        <f t="shared" si="18"/>
        <v>10</v>
      </c>
      <c r="BL32" s="292">
        <v>0</v>
      </c>
      <c r="BM32" s="292">
        <v>10</v>
      </c>
      <c r="BN32" s="292">
        <v>0</v>
      </c>
      <c r="BO32" s="292">
        <v>0</v>
      </c>
      <c r="BP32" s="292">
        <v>0</v>
      </c>
      <c r="BQ32" s="292">
        <v>0</v>
      </c>
      <c r="BR32" s="292">
        <f t="shared" si="41"/>
        <v>894</v>
      </c>
      <c r="BS32" s="292">
        <f t="shared" si="42"/>
        <v>0</v>
      </c>
      <c r="BT32" s="292">
        <f t="shared" si="43"/>
        <v>429</v>
      </c>
      <c r="BU32" s="292">
        <f t="shared" si="44"/>
        <v>67</v>
      </c>
      <c r="BV32" s="292">
        <f t="shared" si="45"/>
        <v>383</v>
      </c>
      <c r="BW32" s="292">
        <f t="shared" si="46"/>
        <v>0</v>
      </c>
      <c r="BX32" s="292">
        <f t="shared" si="47"/>
        <v>15</v>
      </c>
      <c r="BY32" s="292">
        <f t="shared" si="21"/>
        <v>882</v>
      </c>
      <c r="BZ32" s="292">
        <f t="shared" si="22"/>
        <v>0</v>
      </c>
      <c r="CA32" s="292">
        <f t="shared" si="23"/>
        <v>426</v>
      </c>
      <c r="CB32" s="292">
        <f t="shared" si="24"/>
        <v>63</v>
      </c>
      <c r="CC32" s="292">
        <f t="shared" si="25"/>
        <v>383</v>
      </c>
      <c r="CD32" s="292">
        <f t="shared" si="26"/>
        <v>0</v>
      </c>
      <c r="CE32" s="292">
        <f t="shared" si="27"/>
        <v>10</v>
      </c>
      <c r="CF32" s="292">
        <f t="shared" si="28"/>
        <v>12</v>
      </c>
      <c r="CG32" s="292">
        <f t="shared" si="48"/>
        <v>0</v>
      </c>
      <c r="CH32" s="292">
        <f t="shared" si="49"/>
        <v>3</v>
      </c>
      <c r="CI32" s="292">
        <f t="shared" si="50"/>
        <v>4</v>
      </c>
      <c r="CJ32" s="292">
        <f t="shared" si="51"/>
        <v>0</v>
      </c>
      <c r="CK32" s="292">
        <f t="shared" si="52"/>
        <v>0</v>
      </c>
      <c r="CL32" s="292">
        <f t="shared" si="53"/>
        <v>5</v>
      </c>
      <c r="CM32" s="292">
        <f t="shared" si="54"/>
        <v>224</v>
      </c>
      <c r="CN32" s="292">
        <f t="shared" si="55"/>
        <v>0</v>
      </c>
      <c r="CO32" s="292">
        <f t="shared" si="56"/>
        <v>224</v>
      </c>
      <c r="CP32" s="292">
        <f t="shared" si="57"/>
        <v>0</v>
      </c>
      <c r="CQ32" s="292">
        <f t="shared" si="58"/>
        <v>0</v>
      </c>
      <c r="CR32" s="292">
        <f t="shared" si="59"/>
        <v>0</v>
      </c>
      <c r="CS32" s="292">
        <f t="shared" si="60"/>
        <v>0</v>
      </c>
      <c r="CT32" s="292">
        <f t="shared" si="31"/>
        <v>214</v>
      </c>
      <c r="CU32" s="292">
        <f t="shared" si="32"/>
        <v>0</v>
      </c>
      <c r="CV32" s="292">
        <f t="shared" si="33"/>
        <v>214</v>
      </c>
      <c r="CW32" s="292">
        <f t="shared" si="34"/>
        <v>0</v>
      </c>
      <c r="CX32" s="292">
        <f t="shared" si="35"/>
        <v>0</v>
      </c>
      <c r="CY32" s="292">
        <f t="shared" si="36"/>
        <v>0</v>
      </c>
      <c r="CZ32" s="292">
        <f t="shared" si="37"/>
        <v>0</v>
      </c>
      <c r="DA32" s="292">
        <f t="shared" si="38"/>
        <v>10</v>
      </c>
      <c r="DB32" s="292">
        <f t="shared" si="61"/>
        <v>0</v>
      </c>
      <c r="DC32" s="292">
        <f t="shared" si="62"/>
        <v>10</v>
      </c>
      <c r="DD32" s="292">
        <f t="shared" si="63"/>
        <v>0</v>
      </c>
      <c r="DE32" s="292">
        <f t="shared" si="64"/>
        <v>0</v>
      </c>
      <c r="DF32" s="292">
        <f t="shared" si="65"/>
        <v>0</v>
      </c>
      <c r="DG32" s="292">
        <f t="shared" si="66"/>
        <v>0</v>
      </c>
      <c r="DH32" s="292">
        <v>0</v>
      </c>
      <c r="DI32" s="292">
        <f t="shared" si="40"/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4935</v>
      </c>
      <c r="E33" s="292">
        <f t="shared" si="1"/>
        <v>2809</v>
      </c>
      <c r="F33" s="292">
        <f t="shared" si="2"/>
        <v>0</v>
      </c>
      <c r="G33" s="292">
        <v>0</v>
      </c>
      <c r="H33" s="292">
        <v>0</v>
      </c>
      <c r="I33" s="292">
        <v>0</v>
      </c>
      <c r="J33" s="292">
        <f t="shared" si="3"/>
        <v>2283</v>
      </c>
      <c r="K33" s="292">
        <v>0</v>
      </c>
      <c r="L33" s="292">
        <v>2283</v>
      </c>
      <c r="M33" s="292">
        <v>0</v>
      </c>
      <c r="N33" s="292">
        <f t="shared" si="4"/>
        <v>66</v>
      </c>
      <c r="O33" s="292">
        <v>0</v>
      </c>
      <c r="P33" s="292">
        <v>66</v>
      </c>
      <c r="Q33" s="292">
        <v>0</v>
      </c>
      <c r="R33" s="292">
        <f t="shared" si="5"/>
        <v>451</v>
      </c>
      <c r="S33" s="292">
        <v>0</v>
      </c>
      <c r="T33" s="292">
        <v>451</v>
      </c>
      <c r="U33" s="292">
        <v>0</v>
      </c>
      <c r="V33" s="292">
        <f t="shared" si="6"/>
        <v>5</v>
      </c>
      <c r="W33" s="292">
        <v>0</v>
      </c>
      <c r="X33" s="292">
        <v>5</v>
      </c>
      <c r="Y33" s="292">
        <v>0</v>
      </c>
      <c r="Z33" s="292">
        <f t="shared" si="7"/>
        <v>4</v>
      </c>
      <c r="AA33" s="292">
        <v>0</v>
      </c>
      <c r="AB33" s="292">
        <v>4</v>
      </c>
      <c r="AC33" s="292">
        <v>0</v>
      </c>
      <c r="AD33" s="292">
        <f t="shared" si="8"/>
        <v>1647</v>
      </c>
      <c r="AE33" s="292">
        <f t="shared" si="9"/>
        <v>0</v>
      </c>
      <c r="AF33" s="292">
        <v>0</v>
      </c>
      <c r="AG33" s="292">
        <v>0</v>
      </c>
      <c r="AH33" s="292">
        <v>0</v>
      </c>
      <c r="AI33" s="292">
        <f t="shared" si="10"/>
        <v>1571</v>
      </c>
      <c r="AJ33" s="292">
        <v>0</v>
      </c>
      <c r="AK33" s="292">
        <v>0</v>
      </c>
      <c r="AL33" s="292">
        <v>1571</v>
      </c>
      <c r="AM33" s="292">
        <f t="shared" si="11"/>
        <v>8</v>
      </c>
      <c r="AN33" s="292">
        <v>0</v>
      </c>
      <c r="AO33" s="292">
        <v>0</v>
      </c>
      <c r="AP33" s="292">
        <v>8</v>
      </c>
      <c r="AQ33" s="292">
        <f t="shared" si="12"/>
        <v>51</v>
      </c>
      <c r="AR33" s="292">
        <v>0</v>
      </c>
      <c r="AS33" s="292">
        <v>0</v>
      </c>
      <c r="AT33" s="292">
        <v>51</v>
      </c>
      <c r="AU33" s="292">
        <f t="shared" si="13"/>
        <v>1</v>
      </c>
      <c r="AV33" s="292">
        <v>0</v>
      </c>
      <c r="AW33" s="292">
        <v>0</v>
      </c>
      <c r="AX33" s="292">
        <v>1</v>
      </c>
      <c r="AY33" s="292">
        <f t="shared" si="14"/>
        <v>16</v>
      </c>
      <c r="AZ33" s="292">
        <v>0</v>
      </c>
      <c r="BA33" s="292">
        <v>0</v>
      </c>
      <c r="BB33" s="292">
        <v>16</v>
      </c>
      <c r="BC33" s="292">
        <f t="shared" si="15"/>
        <v>479</v>
      </c>
      <c r="BD33" s="292">
        <f t="shared" si="16"/>
        <v>342</v>
      </c>
      <c r="BE33" s="292">
        <v>0</v>
      </c>
      <c r="BF33" s="292">
        <v>120</v>
      </c>
      <c r="BG33" s="292">
        <v>38</v>
      </c>
      <c r="BH33" s="292">
        <v>34</v>
      </c>
      <c r="BI33" s="292">
        <v>0</v>
      </c>
      <c r="BJ33" s="292">
        <v>150</v>
      </c>
      <c r="BK33" s="292">
        <f t="shared" si="18"/>
        <v>137</v>
      </c>
      <c r="BL33" s="292">
        <v>0</v>
      </c>
      <c r="BM33" s="292">
        <v>102</v>
      </c>
      <c r="BN33" s="292">
        <v>13</v>
      </c>
      <c r="BO33" s="292">
        <v>16</v>
      </c>
      <c r="BP33" s="292">
        <v>0</v>
      </c>
      <c r="BQ33" s="292">
        <v>6</v>
      </c>
      <c r="BR33" s="292">
        <f t="shared" si="41"/>
        <v>3151</v>
      </c>
      <c r="BS33" s="292">
        <f t="shared" si="42"/>
        <v>0</v>
      </c>
      <c r="BT33" s="292">
        <f t="shared" si="43"/>
        <v>2403</v>
      </c>
      <c r="BU33" s="292">
        <f t="shared" si="44"/>
        <v>104</v>
      </c>
      <c r="BV33" s="292">
        <f t="shared" si="45"/>
        <v>485</v>
      </c>
      <c r="BW33" s="292">
        <f t="shared" si="46"/>
        <v>5</v>
      </c>
      <c r="BX33" s="292">
        <f t="shared" si="47"/>
        <v>154</v>
      </c>
      <c r="BY33" s="292">
        <f t="shared" si="21"/>
        <v>2809</v>
      </c>
      <c r="BZ33" s="292">
        <f t="shared" si="22"/>
        <v>0</v>
      </c>
      <c r="CA33" s="292">
        <f t="shared" si="23"/>
        <v>2283</v>
      </c>
      <c r="CB33" s="292">
        <f t="shared" si="24"/>
        <v>66</v>
      </c>
      <c r="CC33" s="292">
        <f t="shared" si="25"/>
        <v>451</v>
      </c>
      <c r="CD33" s="292">
        <f t="shared" si="26"/>
        <v>5</v>
      </c>
      <c r="CE33" s="292">
        <f t="shared" si="27"/>
        <v>4</v>
      </c>
      <c r="CF33" s="292">
        <f t="shared" si="28"/>
        <v>342</v>
      </c>
      <c r="CG33" s="292">
        <f t="shared" si="48"/>
        <v>0</v>
      </c>
      <c r="CH33" s="292">
        <f t="shared" si="49"/>
        <v>120</v>
      </c>
      <c r="CI33" s="292">
        <f t="shared" si="50"/>
        <v>38</v>
      </c>
      <c r="CJ33" s="292">
        <f t="shared" si="51"/>
        <v>34</v>
      </c>
      <c r="CK33" s="292">
        <f t="shared" si="52"/>
        <v>0</v>
      </c>
      <c r="CL33" s="292">
        <f t="shared" si="53"/>
        <v>150</v>
      </c>
      <c r="CM33" s="292">
        <f t="shared" si="54"/>
        <v>1784</v>
      </c>
      <c r="CN33" s="292">
        <f t="shared" si="55"/>
        <v>0</v>
      </c>
      <c r="CO33" s="292">
        <f t="shared" si="56"/>
        <v>1673</v>
      </c>
      <c r="CP33" s="292">
        <f t="shared" si="57"/>
        <v>21</v>
      </c>
      <c r="CQ33" s="292">
        <f t="shared" si="58"/>
        <v>67</v>
      </c>
      <c r="CR33" s="292">
        <f t="shared" si="59"/>
        <v>1</v>
      </c>
      <c r="CS33" s="292">
        <f t="shared" si="60"/>
        <v>22</v>
      </c>
      <c r="CT33" s="292">
        <f t="shared" si="31"/>
        <v>1647</v>
      </c>
      <c r="CU33" s="292">
        <f t="shared" si="32"/>
        <v>0</v>
      </c>
      <c r="CV33" s="292">
        <f t="shared" si="33"/>
        <v>1571</v>
      </c>
      <c r="CW33" s="292">
        <f t="shared" si="34"/>
        <v>8</v>
      </c>
      <c r="CX33" s="292">
        <f t="shared" si="35"/>
        <v>51</v>
      </c>
      <c r="CY33" s="292">
        <f t="shared" si="36"/>
        <v>1</v>
      </c>
      <c r="CZ33" s="292">
        <f t="shared" si="37"/>
        <v>16</v>
      </c>
      <c r="DA33" s="292">
        <f t="shared" si="38"/>
        <v>137</v>
      </c>
      <c r="DB33" s="292">
        <f t="shared" si="61"/>
        <v>0</v>
      </c>
      <c r="DC33" s="292">
        <f t="shared" si="62"/>
        <v>102</v>
      </c>
      <c r="DD33" s="292">
        <f t="shared" si="63"/>
        <v>13</v>
      </c>
      <c r="DE33" s="292">
        <f t="shared" si="64"/>
        <v>16</v>
      </c>
      <c r="DF33" s="292">
        <f t="shared" si="65"/>
        <v>0</v>
      </c>
      <c r="DG33" s="292">
        <f t="shared" si="66"/>
        <v>6</v>
      </c>
      <c r="DH33" s="292">
        <v>0</v>
      </c>
      <c r="DI33" s="292">
        <f t="shared" si="40"/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3722</v>
      </c>
      <c r="E34" s="292">
        <f t="shared" si="1"/>
        <v>1570</v>
      </c>
      <c r="F34" s="292">
        <f t="shared" si="2"/>
        <v>0</v>
      </c>
      <c r="G34" s="292">
        <v>0</v>
      </c>
      <c r="H34" s="292">
        <v>0</v>
      </c>
      <c r="I34" s="292">
        <v>0</v>
      </c>
      <c r="J34" s="292">
        <f t="shared" si="3"/>
        <v>1292</v>
      </c>
      <c r="K34" s="292">
        <v>0</v>
      </c>
      <c r="L34" s="292">
        <v>1292</v>
      </c>
      <c r="M34" s="292">
        <v>0</v>
      </c>
      <c r="N34" s="292">
        <f t="shared" si="4"/>
        <v>14</v>
      </c>
      <c r="O34" s="292">
        <v>0</v>
      </c>
      <c r="P34" s="292">
        <v>14</v>
      </c>
      <c r="Q34" s="292">
        <v>0</v>
      </c>
      <c r="R34" s="292">
        <f t="shared" si="5"/>
        <v>264</v>
      </c>
      <c r="S34" s="292">
        <v>0</v>
      </c>
      <c r="T34" s="292">
        <v>264</v>
      </c>
      <c r="U34" s="292">
        <v>0</v>
      </c>
      <c r="V34" s="292">
        <f t="shared" si="6"/>
        <v>0</v>
      </c>
      <c r="W34" s="292">
        <v>0</v>
      </c>
      <c r="X34" s="292">
        <v>0</v>
      </c>
      <c r="Y34" s="292">
        <v>0</v>
      </c>
      <c r="Z34" s="292">
        <f t="shared" si="7"/>
        <v>0</v>
      </c>
      <c r="AA34" s="292">
        <v>0</v>
      </c>
      <c r="AB34" s="292">
        <v>0</v>
      </c>
      <c r="AC34" s="292">
        <v>0</v>
      </c>
      <c r="AD34" s="292">
        <f t="shared" si="8"/>
        <v>919</v>
      </c>
      <c r="AE34" s="292">
        <f t="shared" si="9"/>
        <v>0</v>
      </c>
      <c r="AF34" s="292">
        <v>0</v>
      </c>
      <c r="AG34" s="292">
        <v>0</v>
      </c>
      <c r="AH34" s="292">
        <v>0</v>
      </c>
      <c r="AI34" s="292">
        <f t="shared" si="10"/>
        <v>794</v>
      </c>
      <c r="AJ34" s="292">
        <v>0</v>
      </c>
      <c r="AK34" s="292">
        <v>431</v>
      </c>
      <c r="AL34" s="292">
        <v>363</v>
      </c>
      <c r="AM34" s="292">
        <f t="shared" si="11"/>
        <v>9</v>
      </c>
      <c r="AN34" s="292">
        <v>0</v>
      </c>
      <c r="AO34" s="292">
        <v>5</v>
      </c>
      <c r="AP34" s="292">
        <v>4</v>
      </c>
      <c r="AQ34" s="292">
        <f t="shared" si="12"/>
        <v>116</v>
      </c>
      <c r="AR34" s="292">
        <v>0</v>
      </c>
      <c r="AS34" s="292">
        <v>88</v>
      </c>
      <c r="AT34" s="292">
        <v>28</v>
      </c>
      <c r="AU34" s="292">
        <f t="shared" si="13"/>
        <v>0</v>
      </c>
      <c r="AV34" s="292">
        <v>0</v>
      </c>
      <c r="AW34" s="292">
        <v>0</v>
      </c>
      <c r="AX34" s="292">
        <v>0</v>
      </c>
      <c r="AY34" s="292">
        <f t="shared" si="14"/>
        <v>0</v>
      </c>
      <c r="AZ34" s="292">
        <v>0</v>
      </c>
      <c r="BA34" s="292">
        <v>0</v>
      </c>
      <c r="BB34" s="292">
        <v>0</v>
      </c>
      <c r="BC34" s="292">
        <f t="shared" si="15"/>
        <v>1233</v>
      </c>
      <c r="BD34" s="292">
        <f t="shared" si="16"/>
        <v>667</v>
      </c>
      <c r="BE34" s="292">
        <v>0</v>
      </c>
      <c r="BF34" s="292">
        <v>593</v>
      </c>
      <c r="BG34" s="292">
        <v>15</v>
      </c>
      <c r="BH34" s="292">
        <v>59</v>
      </c>
      <c r="BI34" s="292">
        <v>0</v>
      </c>
      <c r="BJ34" s="292">
        <v>0</v>
      </c>
      <c r="BK34" s="292">
        <f t="shared" si="18"/>
        <v>566</v>
      </c>
      <c r="BL34" s="292">
        <v>0</v>
      </c>
      <c r="BM34" s="292">
        <v>486</v>
      </c>
      <c r="BN34" s="292">
        <v>12</v>
      </c>
      <c r="BO34" s="292">
        <v>68</v>
      </c>
      <c r="BP34" s="292">
        <v>0</v>
      </c>
      <c r="BQ34" s="292">
        <v>0</v>
      </c>
      <c r="BR34" s="292">
        <f t="shared" si="41"/>
        <v>2237</v>
      </c>
      <c r="BS34" s="292">
        <f t="shared" si="42"/>
        <v>0</v>
      </c>
      <c r="BT34" s="292">
        <f t="shared" si="43"/>
        <v>1885</v>
      </c>
      <c r="BU34" s="292">
        <f t="shared" si="44"/>
        <v>29</v>
      </c>
      <c r="BV34" s="292">
        <f t="shared" si="45"/>
        <v>323</v>
      </c>
      <c r="BW34" s="292">
        <f t="shared" si="46"/>
        <v>0</v>
      </c>
      <c r="BX34" s="292">
        <f t="shared" si="47"/>
        <v>0</v>
      </c>
      <c r="BY34" s="292">
        <f t="shared" si="21"/>
        <v>1570</v>
      </c>
      <c r="BZ34" s="292">
        <f t="shared" si="22"/>
        <v>0</v>
      </c>
      <c r="CA34" s="292">
        <f t="shared" si="23"/>
        <v>1292</v>
      </c>
      <c r="CB34" s="292">
        <f t="shared" si="24"/>
        <v>14</v>
      </c>
      <c r="CC34" s="292">
        <f t="shared" si="25"/>
        <v>264</v>
      </c>
      <c r="CD34" s="292">
        <f t="shared" si="26"/>
        <v>0</v>
      </c>
      <c r="CE34" s="292">
        <f t="shared" si="27"/>
        <v>0</v>
      </c>
      <c r="CF34" s="292">
        <f t="shared" si="28"/>
        <v>667</v>
      </c>
      <c r="CG34" s="292">
        <f t="shared" si="48"/>
        <v>0</v>
      </c>
      <c r="CH34" s="292">
        <f t="shared" si="49"/>
        <v>593</v>
      </c>
      <c r="CI34" s="292">
        <f t="shared" si="50"/>
        <v>15</v>
      </c>
      <c r="CJ34" s="292">
        <f t="shared" si="51"/>
        <v>59</v>
      </c>
      <c r="CK34" s="292">
        <f t="shared" si="52"/>
        <v>0</v>
      </c>
      <c r="CL34" s="292">
        <f t="shared" si="53"/>
        <v>0</v>
      </c>
      <c r="CM34" s="292">
        <f t="shared" si="54"/>
        <v>1485</v>
      </c>
      <c r="CN34" s="292">
        <f t="shared" si="55"/>
        <v>0</v>
      </c>
      <c r="CO34" s="292">
        <f t="shared" si="56"/>
        <v>1280</v>
      </c>
      <c r="CP34" s="292">
        <f t="shared" si="57"/>
        <v>21</v>
      </c>
      <c r="CQ34" s="292">
        <f t="shared" si="58"/>
        <v>184</v>
      </c>
      <c r="CR34" s="292">
        <f t="shared" si="59"/>
        <v>0</v>
      </c>
      <c r="CS34" s="292">
        <f t="shared" si="60"/>
        <v>0</v>
      </c>
      <c r="CT34" s="292">
        <f t="shared" si="31"/>
        <v>919</v>
      </c>
      <c r="CU34" s="292">
        <f t="shared" si="32"/>
        <v>0</v>
      </c>
      <c r="CV34" s="292">
        <f t="shared" si="33"/>
        <v>794</v>
      </c>
      <c r="CW34" s="292">
        <f t="shared" si="34"/>
        <v>9</v>
      </c>
      <c r="CX34" s="292">
        <f t="shared" si="35"/>
        <v>116</v>
      </c>
      <c r="CY34" s="292">
        <f t="shared" si="36"/>
        <v>0</v>
      </c>
      <c r="CZ34" s="292">
        <f t="shared" si="37"/>
        <v>0</v>
      </c>
      <c r="DA34" s="292">
        <f t="shared" si="38"/>
        <v>566</v>
      </c>
      <c r="DB34" s="292">
        <f t="shared" si="61"/>
        <v>0</v>
      </c>
      <c r="DC34" s="292">
        <f t="shared" si="62"/>
        <v>486</v>
      </c>
      <c r="DD34" s="292">
        <f t="shared" si="63"/>
        <v>12</v>
      </c>
      <c r="DE34" s="292">
        <f t="shared" si="64"/>
        <v>68</v>
      </c>
      <c r="DF34" s="292">
        <f t="shared" si="65"/>
        <v>0</v>
      </c>
      <c r="DG34" s="292">
        <f t="shared" si="66"/>
        <v>0</v>
      </c>
      <c r="DH34" s="292">
        <v>0</v>
      </c>
      <c r="DI34" s="292">
        <f t="shared" si="40"/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1575</v>
      </c>
      <c r="E35" s="292">
        <f t="shared" si="1"/>
        <v>1133</v>
      </c>
      <c r="F35" s="292">
        <f t="shared" si="2"/>
        <v>0</v>
      </c>
      <c r="G35" s="292">
        <v>0</v>
      </c>
      <c r="H35" s="292">
        <v>0</v>
      </c>
      <c r="I35" s="292">
        <v>0</v>
      </c>
      <c r="J35" s="292">
        <f t="shared" si="3"/>
        <v>764</v>
      </c>
      <c r="K35" s="292">
        <v>0</v>
      </c>
      <c r="L35" s="292">
        <v>764</v>
      </c>
      <c r="M35" s="292">
        <v>0</v>
      </c>
      <c r="N35" s="292">
        <f t="shared" si="4"/>
        <v>52</v>
      </c>
      <c r="O35" s="292">
        <v>0</v>
      </c>
      <c r="P35" s="292">
        <v>52</v>
      </c>
      <c r="Q35" s="292">
        <v>0</v>
      </c>
      <c r="R35" s="292">
        <f t="shared" si="5"/>
        <v>302</v>
      </c>
      <c r="S35" s="292">
        <v>0</v>
      </c>
      <c r="T35" s="292">
        <v>302</v>
      </c>
      <c r="U35" s="292">
        <v>0</v>
      </c>
      <c r="V35" s="292">
        <f t="shared" si="6"/>
        <v>0</v>
      </c>
      <c r="W35" s="292">
        <v>0</v>
      </c>
      <c r="X35" s="292">
        <v>0</v>
      </c>
      <c r="Y35" s="292">
        <v>0</v>
      </c>
      <c r="Z35" s="292">
        <f t="shared" si="7"/>
        <v>15</v>
      </c>
      <c r="AA35" s="292">
        <v>0</v>
      </c>
      <c r="AB35" s="292">
        <v>15</v>
      </c>
      <c r="AC35" s="292">
        <v>0</v>
      </c>
      <c r="AD35" s="292">
        <f t="shared" si="8"/>
        <v>413</v>
      </c>
      <c r="AE35" s="292">
        <f t="shared" si="9"/>
        <v>0</v>
      </c>
      <c r="AF35" s="292">
        <v>0</v>
      </c>
      <c r="AG35" s="292">
        <v>0</v>
      </c>
      <c r="AH35" s="292">
        <v>0</v>
      </c>
      <c r="AI35" s="292">
        <f t="shared" si="10"/>
        <v>411</v>
      </c>
      <c r="AJ35" s="292">
        <v>0</v>
      </c>
      <c r="AK35" s="292">
        <v>0</v>
      </c>
      <c r="AL35" s="292">
        <v>411</v>
      </c>
      <c r="AM35" s="292">
        <f t="shared" si="11"/>
        <v>2</v>
      </c>
      <c r="AN35" s="292">
        <v>0</v>
      </c>
      <c r="AO35" s="292">
        <v>0</v>
      </c>
      <c r="AP35" s="292">
        <v>2</v>
      </c>
      <c r="AQ35" s="292">
        <f t="shared" si="12"/>
        <v>0</v>
      </c>
      <c r="AR35" s="292">
        <v>0</v>
      </c>
      <c r="AS35" s="292">
        <v>0</v>
      </c>
      <c r="AT35" s="292">
        <v>0</v>
      </c>
      <c r="AU35" s="292">
        <f t="shared" si="13"/>
        <v>0</v>
      </c>
      <c r="AV35" s="292">
        <v>0</v>
      </c>
      <c r="AW35" s="292">
        <v>0</v>
      </c>
      <c r="AX35" s="292">
        <v>0</v>
      </c>
      <c r="AY35" s="292">
        <f t="shared" si="14"/>
        <v>0</v>
      </c>
      <c r="AZ35" s="292">
        <v>0</v>
      </c>
      <c r="BA35" s="292">
        <v>0</v>
      </c>
      <c r="BB35" s="292">
        <v>0</v>
      </c>
      <c r="BC35" s="292">
        <f t="shared" si="15"/>
        <v>29</v>
      </c>
      <c r="BD35" s="292">
        <f t="shared" si="16"/>
        <v>28</v>
      </c>
      <c r="BE35" s="292">
        <v>0</v>
      </c>
      <c r="BF35" s="292">
        <v>21</v>
      </c>
      <c r="BG35" s="292">
        <v>1</v>
      </c>
      <c r="BH35" s="292">
        <v>0</v>
      </c>
      <c r="BI35" s="292">
        <v>0</v>
      </c>
      <c r="BJ35" s="292">
        <v>6</v>
      </c>
      <c r="BK35" s="292">
        <f t="shared" si="18"/>
        <v>1</v>
      </c>
      <c r="BL35" s="292">
        <v>0</v>
      </c>
      <c r="BM35" s="292">
        <v>1</v>
      </c>
      <c r="BN35" s="292">
        <v>0</v>
      </c>
      <c r="BO35" s="292">
        <v>0</v>
      </c>
      <c r="BP35" s="292">
        <v>0</v>
      </c>
      <c r="BQ35" s="292">
        <v>0</v>
      </c>
      <c r="BR35" s="292">
        <f t="shared" si="41"/>
        <v>1161</v>
      </c>
      <c r="BS35" s="292">
        <f t="shared" si="42"/>
        <v>0</v>
      </c>
      <c r="BT35" s="292">
        <f t="shared" si="43"/>
        <v>785</v>
      </c>
      <c r="BU35" s="292">
        <f t="shared" si="44"/>
        <v>53</v>
      </c>
      <c r="BV35" s="292">
        <f t="shared" si="45"/>
        <v>302</v>
      </c>
      <c r="BW35" s="292">
        <f t="shared" si="46"/>
        <v>0</v>
      </c>
      <c r="BX35" s="292">
        <f t="shared" si="47"/>
        <v>21</v>
      </c>
      <c r="BY35" s="292">
        <f t="shared" si="21"/>
        <v>1133</v>
      </c>
      <c r="BZ35" s="292">
        <f t="shared" si="22"/>
        <v>0</v>
      </c>
      <c r="CA35" s="292">
        <f t="shared" si="23"/>
        <v>764</v>
      </c>
      <c r="CB35" s="292">
        <f t="shared" si="24"/>
        <v>52</v>
      </c>
      <c r="CC35" s="292">
        <f t="shared" si="25"/>
        <v>302</v>
      </c>
      <c r="CD35" s="292">
        <f t="shared" si="26"/>
        <v>0</v>
      </c>
      <c r="CE35" s="292">
        <f t="shared" si="27"/>
        <v>15</v>
      </c>
      <c r="CF35" s="292">
        <f t="shared" si="28"/>
        <v>28</v>
      </c>
      <c r="CG35" s="292">
        <f t="shared" si="48"/>
        <v>0</v>
      </c>
      <c r="CH35" s="292">
        <f t="shared" si="49"/>
        <v>21</v>
      </c>
      <c r="CI35" s="292">
        <f t="shared" si="50"/>
        <v>1</v>
      </c>
      <c r="CJ35" s="292">
        <f t="shared" si="51"/>
        <v>0</v>
      </c>
      <c r="CK35" s="292">
        <f t="shared" si="52"/>
        <v>0</v>
      </c>
      <c r="CL35" s="292">
        <f t="shared" si="53"/>
        <v>6</v>
      </c>
      <c r="CM35" s="292">
        <f t="shared" si="54"/>
        <v>414</v>
      </c>
      <c r="CN35" s="292">
        <f t="shared" si="55"/>
        <v>0</v>
      </c>
      <c r="CO35" s="292">
        <f t="shared" si="56"/>
        <v>412</v>
      </c>
      <c r="CP35" s="292">
        <f t="shared" si="57"/>
        <v>2</v>
      </c>
      <c r="CQ35" s="292">
        <f t="shared" si="58"/>
        <v>0</v>
      </c>
      <c r="CR35" s="292">
        <f t="shared" si="59"/>
        <v>0</v>
      </c>
      <c r="CS35" s="292">
        <f t="shared" si="60"/>
        <v>0</v>
      </c>
      <c r="CT35" s="292">
        <f t="shared" si="31"/>
        <v>413</v>
      </c>
      <c r="CU35" s="292">
        <f t="shared" si="32"/>
        <v>0</v>
      </c>
      <c r="CV35" s="292">
        <f t="shared" si="33"/>
        <v>411</v>
      </c>
      <c r="CW35" s="292">
        <f t="shared" si="34"/>
        <v>2</v>
      </c>
      <c r="CX35" s="292">
        <f t="shared" si="35"/>
        <v>0</v>
      </c>
      <c r="CY35" s="292">
        <f t="shared" si="36"/>
        <v>0</v>
      </c>
      <c r="CZ35" s="292">
        <f t="shared" si="37"/>
        <v>0</v>
      </c>
      <c r="DA35" s="292">
        <f t="shared" si="38"/>
        <v>1</v>
      </c>
      <c r="DB35" s="292">
        <f t="shared" si="61"/>
        <v>0</v>
      </c>
      <c r="DC35" s="292">
        <f t="shared" si="62"/>
        <v>1</v>
      </c>
      <c r="DD35" s="292">
        <f t="shared" si="63"/>
        <v>0</v>
      </c>
      <c r="DE35" s="292">
        <f t="shared" si="64"/>
        <v>0</v>
      </c>
      <c r="DF35" s="292">
        <f t="shared" si="65"/>
        <v>0</v>
      </c>
      <c r="DG35" s="292">
        <f t="shared" si="66"/>
        <v>0</v>
      </c>
      <c r="DH35" s="292">
        <v>0</v>
      </c>
      <c r="DI35" s="292">
        <f t="shared" si="40"/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1848</v>
      </c>
      <c r="E36" s="292">
        <f t="shared" si="1"/>
        <v>1285</v>
      </c>
      <c r="F36" s="292">
        <f t="shared" si="2"/>
        <v>0</v>
      </c>
      <c r="G36" s="292">
        <v>0</v>
      </c>
      <c r="H36" s="292">
        <v>0</v>
      </c>
      <c r="I36" s="292">
        <v>0</v>
      </c>
      <c r="J36" s="292">
        <f t="shared" si="3"/>
        <v>1002</v>
      </c>
      <c r="K36" s="292">
        <v>0</v>
      </c>
      <c r="L36" s="292">
        <v>1002</v>
      </c>
      <c r="M36" s="292">
        <v>0</v>
      </c>
      <c r="N36" s="292">
        <f t="shared" si="4"/>
        <v>40</v>
      </c>
      <c r="O36" s="292">
        <v>0</v>
      </c>
      <c r="P36" s="292">
        <v>40</v>
      </c>
      <c r="Q36" s="292">
        <v>0</v>
      </c>
      <c r="R36" s="292">
        <f t="shared" si="5"/>
        <v>242</v>
      </c>
      <c r="S36" s="292">
        <v>0</v>
      </c>
      <c r="T36" s="292">
        <v>242</v>
      </c>
      <c r="U36" s="292">
        <v>0</v>
      </c>
      <c r="V36" s="292">
        <f t="shared" si="6"/>
        <v>0</v>
      </c>
      <c r="W36" s="292">
        <v>0</v>
      </c>
      <c r="X36" s="292">
        <v>0</v>
      </c>
      <c r="Y36" s="292">
        <v>0</v>
      </c>
      <c r="Z36" s="292">
        <f t="shared" si="7"/>
        <v>1</v>
      </c>
      <c r="AA36" s="292">
        <v>0</v>
      </c>
      <c r="AB36" s="292">
        <v>0</v>
      </c>
      <c r="AC36" s="292">
        <v>1</v>
      </c>
      <c r="AD36" s="292">
        <f t="shared" si="8"/>
        <v>454</v>
      </c>
      <c r="AE36" s="292">
        <f t="shared" si="9"/>
        <v>0</v>
      </c>
      <c r="AF36" s="292">
        <v>0</v>
      </c>
      <c r="AG36" s="292">
        <v>0</v>
      </c>
      <c r="AH36" s="292">
        <v>0</v>
      </c>
      <c r="AI36" s="292">
        <f t="shared" si="10"/>
        <v>454</v>
      </c>
      <c r="AJ36" s="292">
        <v>0</v>
      </c>
      <c r="AK36" s="292">
        <v>0</v>
      </c>
      <c r="AL36" s="292">
        <v>454</v>
      </c>
      <c r="AM36" s="292">
        <f t="shared" si="11"/>
        <v>0</v>
      </c>
      <c r="AN36" s="292">
        <v>0</v>
      </c>
      <c r="AO36" s="292">
        <v>0</v>
      </c>
      <c r="AP36" s="292">
        <v>0</v>
      </c>
      <c r="AQ36" s="292">
        <f t="shared" si="12"/>
        <v>0</v>
      </c>
      <c r="AR36" s="292">
        <v>0</v>
      </c>
      <c r="AS36" s="292">
        <v>0</v>
      </c>
      <c r="AT36" s="292">
        <v>0</v>
      </c>
      <c r="AU36" s="292">
        <f t="shared" si="13"/>
        <v>0</v>
      </c>
      <c r="AV36" s="292">
        <v>0</v>
      </c>
      <c r="AW36" s="292">
        <v>0</v>
      </c>
      <c r="AX36" s="292">
        <v>0</v>
      </c>
      <c r="AY36" s="292">
        <f t="shared" si="14"/>
        <v>0</v>
      </c>
      <c r="AZ36" s="292">
        <v>0</v>
      </c>
      <c r="BA36" s="292">
        <v>0</v>
      </c>
      <c r="BB36" s="292">
        <v>0</v>
      </c>
      <c r="BC36" s="292">
        <f t="shared" si="15"/>
        <v>109</v>
      </c>
      <c r="BD36" s="292">
        <f t="shared" si="16"/>
        <v>105</v>
      </c>
      <c r="BE36" s="292">
        <v>0</v>
      </c>
      <c r="BF36" s="292">
        <v>44</v>
      </c>
      <c r="BG36" s="292">
        <v>7</v>
      </c>
      <c r="BH36" s="292">
        <v>0</v>
      </c>
      <c r="BI36" s="292">
        <v>0</v>
      </c>
      <c r="BJ36" s="292">
        <v>54</v>
      </c>
      <c r="BK36" s="292">
        <f t="shared" si="18"/>
        <v>4</v>
      </c>
      <c r="BL36" s="292">
        <v>0</v>
      </c>
      <c r="BM36" s="292">
        <v>4</v>
      </c>
      <c r="BN36" s="292">
        <v>0</v>
      </c>
      <c r="BO36" s="292">
        <v>0</v>
      </c>
      <c r="BP36" s="292">
        <v>0</v>
      </c>
      <c r="BQ36" s="292">
        <v>0</v>
      </c>
      <c r="BR36" s="292">
        <f t="shared" si="41"/>
        <v>1390</v>
      </c>
      <c r="BS36" s="292">
        <f t="shared" si="42"/>
        <v>0</v>
      </c>
      <c r="BT36" s="292">
        <f t="shared" si="43"/>
        <v>1046</v>
      </c>
      <c r="BU36" s="292">
        <f t="shared" si="44"/>
        <v>47</v>
      </c>
      <c r="BV36" s="292">
        <f t="shared" si="45"/>
        <v>242</v>
      </c>
      <c r="BW36" s="292">
        <f t="shared" si="46"/>
        <v>0</v>
      </c>
      <c r="BX36" s="292">
        <f t="shared" si="47"/>
        <v>55</v>
      </c>
      <c r="BY36" s="292">
        <f t="shared" si="21"/>
        <v>1285</v>
      </c>
      <c r="BZ36" s="292">
        <f t="shared" si="22"/>
        <v>0</v>
      </c>
      <c r="CA36" s="292">
        <f t="shared" si="23"/>
        <v>1002</v>
      </c>
      <c r="CB36" s="292">
        <f t="shared" si="24"/>
        <v>40</v>
      </c>
      <c r="CC36" s="292">
        <f t="shared" si="25"/>
        <v>242</v>
      </c>
      <c r="CD36" s="292">
        <f t="shared" si="26"/>
        <v>0</v>
      </c>
      <c r="CE36" s="292">
        <f t="shared" si="27"/>
        <v>1</v>
      </c>
      <c r="CF36" s="292">
        <f t="shared" si="28"/>
        <v>105</v>
      </c>
      <c r="CG36" s="292">
        <f t="shared" si="48"/>
        <v>0</v>
      </c>
      <c r="CH36" s="292">
        <f t="shared" si="49"/>
        <v>44</v>
      </c>
      <c r="CI36" s="292">
        <f t="shared" si="50"/>
        <v>7</v>
      </c>
      <c r="CJ36" s="292">
        <f t="shared" si="51"/>
        <v>0</v>
      </c>
      <c r="CK36" s="292">
        <f t="shared" si="52"/>
        <v>0</v>
      </c>
      <c r="CL36" s="292">
        <f t="shared" si="53"/>
        <v>54</v>
      </c>
      <c r="CM36" s="292">
        <f t="shared" si="54"/>
        <v>458</v>
      </c>
      <c r="CN36" s="292">
        <f t="shared" si="55"/>
        <v>0</v>
      </c>
      <c r="CO36" s="292">
        <f t="shared" si="56"/>
        <v>458</v>
      </c>
      <c r="CP36" s="292">
        <f t="shared" si="57"/>
        <v>0</v>
      </c>
      <c r="CQ36" s="292">
        <f t="shared" si="58"/>
        <v>0</v>
      </c>
      <c r="CR36" s="292">
        <f t="shared" si="59"/>
        <v>0</v>
      </c>
      <c r="CS36" s="292">
        <f t="shared" si="60"/>
        <v>0</v>
      </c>
      <c r="CT36" s="292">
        <f t="shared" si="31"/>
        <v>454</v>
      </c>
      <c r="CU36" s="292">
        <f t="shared" si="32"/>
        <v>0</v>
      </c>
      <c r="CV36" s="292">
        <f t="shared" si="33"/>
        <v>454</v>
      </c>
      <c r="CW36" s="292">
        <f t="shared" si="34"/>
        <v>0</v>
      </c>
      <c r="CX36" s="292">
        <f t="shared" si="35"/>
        <v>0</v>
      </c>
      <c r="CY36" s="292">
        <f t="shared" si="36"/>
        <v>0</v>
      </c>
      <c r="CZ36" s="292">
        <f t="shared" si="37"/>
        <v>0</v>
      </c>
      <c r="DA36" s="292">
        <f t="shared" si="38"/>
        <v>4</v>
      </c>
      <c r="DB36" s="292">
        <f t="shared" si="61"/>
        <v>0</v>
      </c>
      <c r="DC36" s="292">
        <f t="shared" si="62"/>
        <v>4</v>
      </c>
      <c r="DD36" s="292">
        <f t="shared" si="63"/>
        <v>0</v>
      </c>
      <c r="DE36" s="292">
        <f t="shared" si="64"/>
        <v>0</v>
      </c>
      <c r="DF36" s="292">
        <f t="shared" si="65"/>
        <v>0</v>
      </c>
      <c r="DG36" s="292">
        <f t="shared" si="66"/>
        <v>0</v>
      </c>
      <c r="DH36" s="292">
        <v>0</v>
      </c>
      <c r="DI36" s="292">
        <f t="shared" si="40"/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185</v>
      </c>
      <c r="E37" s="292">
        <f t="shared" si="1"/>
        <v>185</v>
      </c>
      <c r="F37" s="292">
        <f t="shared" si="2"/>
        <v>1</v>
      </c>
      <c r="G37" s="292">
        <v>1</v>
      </c>
      <c r="H37" s="292">
        <v>0</v>
      </c>
      <c r="I37" s="292">
        <v>0</v>
      </c>
      <c r="J37" s="292">
        <f t="shared" si="3"/>
        <v>57</v>
      </c>
      <c r="K37" s="292">
        <v>57</v>
      </c>
      <c r="L37" s="292">
        <v>0</v>
      </c>
      <c r="M37" s="292">
        <v>0</v>
      </c>
      <c r="N37" s="292">
        <f t="shared" si="4"/>
        <v>15</v>
      </c>
      <c r="O37" s="292">
        <v>15</v>
      </c>
      <c r="P37" s="292">
        <v>0</v>
      </c>
      <c r="Q37" s="292">
        <v>0</v>
      </c>
      <c r="R37" s="292">
        <f t="shared" si="5"/>
        <v>45</v>
      </c>
      <c r="S37" s="292">
        <v>45</v>
      </c>
      <c r="T37" s="292">
        <v>0</v>
      </c>
      <c r="U37" s="292">
        <v>0</v>
      </c>
      <c r="V37" s="292">
        <f t="shared" si="6"/>
        <v>67</v>
      </c>
      <c r="W37" s="292">
        <v>67</v>
      </c>
      <c r="X37" s="292">
        <v>0</v>
      </c>
      <c r="Y37" s="292">
        <v>0</v>
      </c>
      <c r="Z37" s="292">
        <f t="shared" si="7"/>
        <v>0</v>
      </c>
      <c r="AA37" s="292">
        <v>0</v>
      </c>
      <c r="AB37" s="292">
        <v>0</v>
      </c>
      <c r="AC37" s="292">
        <v>0</v>
      </c>
      <c r="AD37" s="292">
        <f t="shared" si="8"/>
        <v>0</v>
      </c>
      <c r="AE37" s="292">
        <f t="shared" si="9"/>
        <v>0</v>
      </c>
      <c r="AF37" s="292">
        <v>0</v>
      </c>
      <c r="AG37" s="292">
        <v>0</v>
      </c>
      <c r="AH37" s="292">
        <v>0</v>
      </c>
      <c r="AI37" s="292">
        <f t="shared" si="10"/>
        <v>0</v>
      </c>
      <c r="AJ37" s="292">
        <v>0</v>
      </c>
      <c r="AK37" s="292">
        <v>0</v>
      </c>
      <c r="AL37" s="292">
        <v>0</v>
      </c>
      <c r="AM37" s="292">
        <f t="shared" si="11"/>
        <v>0</v>
      </c>
      <c r="AN37" s="292">
        <v>0</v>
      </c>
      <c r="AO37" s="292">
        <v>0</v>
      </c>
      <c r="AP37" s="292">
        <v>0</v>
      </c>
      <c r="AQ37" s="292">
        <f t="shared" si="12"/>
        <v>0</v>
      </c>
      <c r="AR37" s="292">
        <v>0</v>
      </c>
      <c r="AS37" s="292">
        <v>0</v>
      </c>
      <c r="AT37" s="292">
        <v>0</v>
      </c>
      <c r="AU37" s="292">
        <f t="shared" si="13"/>
        <v>0</v>
      </c>
      <c r="AV37" s="292">
        <v>0</v>
      </c>
      <c r="AW37" s="292">
        <v>0</v>
      </c>
      <c r="AX37" s="292">
        <v>0</v>
      </c>
      <c r="AY37" s="292">
        <f t="shared" si="14"/>
        <v>0</v>
      </c>
      <c r="AZ37" s="292">
        <v>0</v>
      </c>
      <c r="BA37" s="292">
        <v>0</v>
      </c>
      <c r="BB37" s="292">
        <v>0</v>
      </c>
      <c r="BC37" s="292">
        <f t="shared" si="15"/>
        <v>0</v>
      </c>
      <c r="BD37" s="292">
        <f t="shared" si="16"/>
        <v>0</v>
      </c>
      <c r="BE37" s="292">
        <v>0</v>
      </c>
      <c r="BF37" s="292"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f t="shared" si="18"/>
        <v>0</v>
      </c>
      <c r="BL37" s="292">
        <v>0</v>
      </c>
      <c r="BM37" s="292">
        <v>0</v>
      </c>
      <c r="BN37" s="292">
        <v>0</v>
      </c>
      <c r="BO37" s="292">
        <v>0</v>
      </c>
      <c r="BP37" s="292">
        <v>0</v>
      </c>
      <c r="BQ37" s="292">
        <v>0</v>
      </c>
      <c r="BR37" s="292">
        <f t="shared" si="41"/>
        <v>185</v>
      </c>
      <c r="BS37" s="292">
        <f t="shared" si="42"/>
        <v>1</v>
      </c>
      <c r="BT37" s="292">
        <f t="shared" si="43"/>
        <v>57</v>
      </c>
      <c r="BU37" s="292">
        <f t="shared" si="44"/>
        <v>15</v>
      </c>
      <c r="BV37" s="292">
        <f t="shared" si="45"/>
        <v>45</v>
      </c>
      <c r="BW37" s="292">
        <f t="shared" si="46"/>
        <v>67</v>
      </c>
      <c r="BX37" s="292">
        <f t="shared" si="47"/>
        <v>0</v>
      </c>
      <c r="BY37" s="292">
        <f t="shared" si="21"/>
        <v>185</v>
      </c>
      <c r="BZ37" s="292">
        <f t="shared" si="22"/>
        <v>1</v>
      </c>
      <c r="CA37" s="292">
        <f t="shared" si="23"/>
        <v>57</v>
      </c>
      <c r="CB37" s="292">
        <f t="shared" si="24"/>
        <v>15</v>
      </c>
      <c r="CC37" s="292">
        <f t="shared" si="25"/>
        <v>45</v>
      </c>
      <c r="CD37" s="292">
        <f t="shared" si="26"/>
        <v>67</v>
      </c>
      <c r="CE37" s="292">
        <f t="shared" si="27"/>
        <v>0</v>
      </c>
      <c r="CF37" s="292">
        <f t="shared" si="28"/>
        <v>0</v>
      </c>
      <c r="CG37" s="292">
        <f t="shared" si="48"/>
        <v>0</v>
      </c>
      <c r="CH37" s="292">
        <f t="shared" si="49"/>
        <v>0</v>
      </c>
      <c r="CI37" s="292">
        <f t="shared" si="50"/>
        <v>0</v>
      </c>
      <c r="CJ37" s="292">
        <f t="shared" si="51"/>
        <v>0</v>
      </c>
      <c r="CK37" s="292">
        <f t="shared" si="52"/>
        <v>0</v>
      </c>
      <c r="CL37" s="292">
        <f t="shared" si="53"/>
        <v>0</v>
      </c>
      <c r="CM37" s="292">
        <f t="shared" si="54"/>
        <v>0</v>
      </c>
      <c r="CN37" s="292">
        <f t="shared" si="55"/>
        <v>0</v>
      </c>
      <c r="CO37" s="292">
        <f t="shared" si="56"/>
        <v>0</v>
      </c>
      <c r="CP37" s="292">
        <f t="shared" si="57"/>
        <v>0</v>
      </c>
      <c r="CQ37" s="292">
        <f t="shared" si="58"/>
        <v>0</v>
      </c>
      <c r="CR37" s="292">
        <f t="shared" si="59"/>
        <v>0</v>
      </c>
      <c r="CS37" s="292">
        <f t="shared" si="60"/>
        <v>0</v>
      </c>
      <c r="CT37" s="292">
        <f t="shared" si="31"/>
        <v>0</v>
      </c>
      <c r="CU37" s="292">
        <f t="shared" si="32"/>
        <v>0</v>
      </c>
      <c r="CV37" s="292">
        <f t="shared" si="33"/>
        <v>0</v>
      </c>
      <c r="CW37" s="292">
        <f t="shared" si="34"/>
        <v>0</v>
      </c>
      <c r="CX37" s="292">
        <f t="shared" si="35"/>
        <v>0</v>
      </c>
      <c r="CY37" s="292">
        <f t="shared" si="36"/>
        <v>0</v>
      </c>
      <c r="CZ37" s="292">
        <f t="shared" si="37"/>
        <v>0</v>
      </c>
      <c r="DA37" s="292">
        <f t="shared" si="38"/>
        <v>0</v>
      </c>
      <c r="DB37" s="292">
        <f t="shared" si="61"/>
        <v>0</v>
      </c>
      <c r="DC37" s="292">
        <f t="shared" si="62"/>
        <v>0</v>
      </c>
      <c r="DD37" s="292">
        <f t="shared" si="63"/>
        <v>0</v>
      </c>
      <c r="DE37" s="292">
        <f t="shared" si="64"/>
        <v>0</v>
      </c>
      <c r="DF37" s="292">
        <f t="shared" si="65"/>
        <v>0</v>
      </c>
      <c r="DG37" s="292">
        <f t="shared" si="66"/>
        <v>0</v>
      </c>
      <c r="DH37" s="292">
        <v>0</v>
      </c>
      <c r="DI37" s="292">
        <f t="shared" si="40"/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xmlns:xlrd2="http://schemas.microsoft.com/office/spreadsheetml/2017/richdata2" ref="A8:DM37">
    <sortCondition ref="A8:A37"/>
    <sortCondition ref="B8:B37"/>
    <sortCondition ref="C8:C37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36" man="1"/>
    <brk id="25" min="1" max="36" man="1"/>
    <brk id="38" min="1" max="36" man="1"/>
    <brk id="50" min="1" max="36" man="1"/>
    <brk id="62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 x14ac:dyDescent="0.1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 x14ac:dyDescent="0.15">
      <c r="A2" s="345" t="s">
        <v>11</v>
      </c>
      <c r="B2" s="345" t="s">
        <v>12</v>
      </c>
      <c r="C2" s="347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 x14ac:dyDescent="0.15">
      <c r="A3" s="346"/>
      <c r="B3" s="346"/>
      <c r="C3" s="348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 x14ac:dyDescent="0.15">
      <c r="A4" s="346"/>
      <c r="B4" s="346"/>
      <c r="C4" s="348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 x14ac:dyDescent="0.15">
      <c r="A5" s="346"/>
      <c r="B5" s="346"/>
      <c r="C5" s="348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 x14ac:dyDescent="0.15">
      <c r="A6" s="346"/>
      <c r="B6" s="346"/>
      <c r="C6" s="348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 x14ac:dyDescent="0.15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5">
        <f t="shared" ref="D7:D37" si="0">SUM(E7,T7,AI7,AX7,BM7,CB7,CQ7,DF7,DU7,DZ7)</f>
        <v>816188</v>
      </c>
      <c r="E7" s="305">
        <f t="shared" ref="E7:E37" si="1">SUM(F7,M7)</f>
        <v>612737</v>
      </c>
      <c r="F7" s="305">
        <f t="shared" ref="F7:F37" si="2">SUM(G7:L7)</f>
        <v>561262</v>
      </c>
      <c r="G7" s="305">
        <f t="shared" ref="G7:L7" si="3">SUM(G$8:G$207)</f>
        <v>0</v>
      </c>
      <c r="H7" s="305">
        <f t="shared" si="3"/>
        <v>560401</v>
      </c>
      <c r="I7" s="305">
        <f t="shared" si="3"/>
        <v>0</v>
      </c>
      <c r="J7" s="305">
        <f t="shared" si="3"/>
        <v>0</v>
      </c>
      <c r="K7" s="305">
        <f t="shared" si="3"/>
        <v>541</v>
      </c>
      <c r="L7" s="305">
        <f t="shared" si="3"/>
        <v>320</v>
      </c>
      <c r="M7" s="305">
        <f t="shared" ref="M7:M37" si="4">SUM(N7:S7)</f>
        <v>51475</v>
      </c>
      <c r="N7" s="305">
        <f t="shared" ref="N7:S7" si="5">SUM(N$8:N$207)</f>
        <v>0</v>
      </c>
      <c r="O7" s="305">
        <f t="shared" si="5"/>
        <v>49509</v>
      </c>
      <c r="P7" s="305">
        <f t="shared" si="5"/>
        <v>0</v>
      </c>
      <c r="Q7" s="305">
        <f t="shared" si="5"/>
        <v>0</v>
      </c>
      <c r="R7" s="305">
        <f t="shared" si="5"/>
        <v>0</v>
      </c>
      <c r="S7" s="305">
        <f t="shared" si="5"/>
        <v>1966</v>
      </c>
      <c r="T7" s="305">
        <f t="shared" ref="T7:T37" si="6">SUM(U7,AB7)</f>
        <v>30061</v>
      </c>
      <c r="U7" s="305">
        <f t="shared" ref="U7:U37" si="7">SUM(V7:AA7)</f>
        <v>19247</v>
      </c>
      <c r="V7" s="305">
        <f t="shared" ref="V7:AA7" si="8">SUM(V$8:V$207)</f>
        <v>0</v>
      </c>
      <c r="W7" s="305">
        <f t="shared" si="8"/>
        <v>56</v>
      </c>
      <c r="X7" s="305">
        <f t="shared" si="8"/>
        <v>9734</v>
      </c>
      <c r="Y7" s="305">
        <f t="shared" si="8"/>
        <v>3116</v>
      </c>
      <c r="Z7" s="305">
        <f t="shared" si="8"/>
        <v>18</v>
      </c>
      <c r="AA7" s="305">
        <f t="shared" si="8"/>
        <v>6323</v>
      </c>
      <c r="AB7" s="305">
        <f t="shared" ref="AB7:AB37" si="9">SUM(AC7:AH7)</f>
        <v>10814</v>
      </c>
      <c r="AC7" s="305">
        <f t="shared" ref="AC7:AH7" si="10">SUM(AC$8:AC$207)</f>
        <v>0</v>
      </c>
      <c r="AD7" s="305">
        <f t="shared" si="10"/>
        <v>0</v>
      </c>
      <c r="AE7" s="305">
        <f t="shared" si="10"/>
        <v>1597</v>
      </c>
      <c r="AF7" s="305">
        <f t="shared" si="10"/>
        <v>679</v>
      </c>
      <c r="AG7" s="305">
        <f t="shared" si="10"/>
        <v>0</v>
      </c>
      <c r="AH7" s="305">
        <f t="shared" si="10"/>
        <v>8538</v>
      </c>
      <c r="AI7" s="305">
        <f t="shared" ref="AI7:AI37" si="11">SUM(AJ7,AQ7)</f>
        <v>5514</v>
      </c>
      <c r="AJ7" s="305">
        <f t="shared" ref="AJ7:AJ37" si="12">SUM(AK7:AP7)</f>
        <v>4437</v>
      </c>
      <c r="AK7" s="305">
        <f t="shared" ref="AK7:AP7" si="13">SUM(AK$8:AK$207)</f>
        <v>0</v>
      </c>
      <c r="AL7" s="305">
        <f t="shared" si="13"/>
        <v>57</v>
      </c>
      <c r="AM7" s="305">
        <f t="shared" si="13"/>
        <v>0</v>
      </c>
      <c r="AN7" s="305">
        <f t="shared" si="13"/>
        <v>4370</v>
      </c>
      <c r="AO7" s="305">
        <f t="shared" si="13"/>
        <v>10</v>
      </c>
      <c r="AP7" s="305">
        <f t="shared" si="13"/>
        <v>0</v>
      </c>
      <c r="AQ7" s="305">
        <f t="shared" ref="AQ7:AQ37" si="14">SUM(AR7:AW7)</f>
        <v>1077</v>
      </c>
      <c r="AR7" s="305">
        <f t="shared" ref="AR7:AW7" si="15">SUM(AR$8:AR$207)</f>
        <v>0</v>
      </c>
      <c r="AS7" s="305">
        <f t="shared" si="15"/>
        <v>0</v>
      </c>
      <c r="AT7" s="305">
        <f t="shared" si="15"/>
        <v>0</v>
      </c>
      <c r="AU7" s="305">
        <f t="shared" si="15"/>
        <v>1077</v>
      </c>
      <c r="AV7" s="305">
        <f t="shared" si="15"/>
        <v>0</v>
      </c>
      <c r="AW7" s="305">
        <f t="shared" si="15"/>
        <v>0</v>
      </c>
      <c r="AX7" s="305">
        <f t="shared" ref="AX7:AX37" si="16">SUM(AY7,BF7)</f>
        <v>0</v>
      </c>
      <c r="AY7" s="305">
        <f t="shared" ref="AY7:AY37" si="17">SUM(AZ7:BE7)</f>
        <v>0</v>
      </c>
      <c r="AZ7" s="305">
        <f t="shared" ref="AZ7:BE7" si="18">SUM(AZ$8:AZ$207)</f>
        <v>0</v>
      </c>
      <c r="BA7" s="305">
        <f t="shared" si="18"/>
        <v>0</v>
      </c>
      <c r="BB7" s="305">
        <f t="shared" si="18"/>
        <v>0</v>
      </c>
      <c r="BC7" s="305">
        <f t="shared" si="18"/>
        <v>0</v>
      </c>
      <c r="BD7" s="305">
        <f t="shared" si="18"/>
        <v>0</v>
      </c>
      <c r="BE7" s="305">
        <f t="shared" si="18"/>
        <v>0</v>
      </c>
      <c r="BF7" s="305">
        <f t="shared" ref="BF7:BF37" si="19">SUM(BG7:BL7)</f>
        <v>0</v>
      </c>
      <c r="BG7" s="305">
        <f t="shared" ref="BG7:BL7" si="20">SUM(BG$8:BG$207)</f>
        <v>0</v>
      </c>
      <c r="BH7" s="305">
        <f t="shared" si="20"/>
        <v>0</v>
      </c>
      <c r="BI7" s="305">
        <f t="shared" si="20"/>
        <v>0</v>
      </c>
      <c r="BJ7" s="305">
        <f t="shared" si="20"/>
        <v>0</v>
      </c>
      <c r="BK7" s="305">
        <f t="shared" si="20"/>
        <v>0</v>
      </c>
      <c r="BL7" s="305">
        <f t="shared" si="20"/>
        <v>0</v>
      </c>
      <c r="BM7" s="305">
        <f t="shared" ref="BM7:BM37" si="21">SUM(BN7,BU7)</f>
        <v>17715</v>
      </c>
      <c r="BN7" s="305">
        <f t="shared" ref="BN7:BN37" si="22">SUM(BO7:BT7)</f>
        <v>17527</v>
      </c>
      <c r="BO7" s="305">
        <f t="shared" ref="BO7:BT7" si="23">SUM(BO$8:BO$207)</f>
        <v>0</v>
      </c>
      <c r="BP7" s="305">
        <f t="shared" si="23"/>
        <v>0</v>
      </c>
      <c r="BQ7" s="305">
        <f t="shared" si="23"/>
        <v>0</v>
      </c>
      <c r="BR7" s="305">
        <f t="shared" si="23"/>
        <v>17527</v>
      </c>
      <c r="BS7" s="305">
        <f t="shared" si="23"/>
        <v>0</v>
      </c>
      <c r="BT7" s="305">
        <f t="shared" si="23"/>
        <v>0</v>
      </c>
      <c r="BU7" s="305">
        <f t="shared" ref="BU7:BU37" si="24">SUM(BV7:CA7)</f>
        <v>188</v>
      </c>
      <c r="BV7" s="305">
        <f t="shared" ref="BV7:CA7" si="25">SUM(BV$8:BV$207)</f>
        <v>0</v>
      </c>
      <c r="BW7" s="305">
        <f t="shared" si="25"/>
        <v>0</v>
      </c>
      <c r="BX7" s="305">
        <f t="shared" si="25"/>
        <v>0</v>
      </c>
      <c r="BY7" s="305">
        <f t="shared" si="25"/>
        <v>188</v>
      </c>
      <c r="BZ7" s="305">
        <f t="shared" si="25"/>
        <v>0</v>
      </c>
      <c r="CA7" s="305">
        <f t="shared" si="25"/>
        <v>0</v>
      </c>
      <c r="CB7" s="305">
        <f t="shared" ref="CB7:CB37" si="26">SUM(CC7,CJ7)</f>
        <v>14</v>
      </c>
      <c r="CC7" s="305">
        <f t="shared" ref="CC7:CC37" si="27">SUM(CD7:CI7)</f>
        <v>14</v>
      </c>
      <c r="CD7" s="305">
        <f t="shared" ref="CD7:CI7" si="28">SUM(CD$8:CD$207)</f>
        <v>0</v>
      </c>
      <c r="CE7" s="305">
        <f t="shared" si="28"/>
        <v>0</v>
      </c>
      <c r="CF7" s="305">
        <f t="shared" si="28"/>
        <v>0</v>
      </c>
      <c r="CG7" s="305">
        <f t="shared" si="28"/>
        <v>14</v>
      </c>
      <c r="CH7" s="305">
        <f t="shared" si="28"/>
        <v>0</v>
      </c>
      <c r="CI7" s="305">
        <f t="shared" si="28"/>
        <v>0</v>
      </c>
      <c r="CJ7" s="305">
        <f t="shared" ref="CJ7:CJ37" si="29">SUM(CK7:CP7)</f>
        <v>0</v>
      </c>
      <c r="CK7" s="305">
        <f t="shared" ref="CK7:CP7" si="30">SUM(CK$8:CK$207)</f>
        <v>0</v>
      </c>
      <c r="CL7" s="305">
        <f t="shared" si="30"/>
        <v>0</v>
      </c>
      <c r="CM7" s="305">
        <f t="shared" si="30"/>
        <v>0</v>
      </c>
      <c r="CN7" s="305">
        <f t="shared" si="30"/>
        <v>0</v>
      </c>
      <c r="CO7" s="305">
        <f t="shared" si="30"/>
        <v>0</v>
      </c>
      <c r="CP7" s="305">
        <f t="shared" si="30"/>
        <v>0</v>
      </c>
      <c r="CQ7" s="305">
        <f t="shared" ref="CQ7:CQ37" si="31">SUM(CR7,CY7)</f>
        <v>68297</v>
      </c>
      <c r="CR7" s="305">
        <f t="shared" ref="CR7:CR37" si="32">SUM(CS7:CX7)</f>
        <v>62436</v>
      </c>
      <c r="CS7" s="305">
        <f t="shared" ref="CS7:CX7" si="33">SUM(CS$8:CS$207)</f>
        <v>0</v>
      </c>
      <c r="CT7" s="305">
        <f t="shared" si="33"/>
        <v>0</v>
      </c>
      <c r="CU7" s="305">
        <f t="shared" si="33"/>
        <v>13884</v>
      </c>
      <c r="CV7" s="305">
        <f t="shared" si="33"/>
        <v>48479</v>
      </c>
      <c r="CW7" s="305">
        <f t="shared" si="33"/>
        <v>25</v>
      </c>
      <c r="CX7" s="305">
        <f t="shared" si="33"/>
        <v>48</v>
      </c>
      <c r="CY7" s="305">
        <f t="shared" ref="CY7:CY37" si="34">SUM(CZ7:DE7)</f>
        <v>5861</v>
      </c>
      <c r="CZ7" s="305">
        <f t="shared" ref="CZ7:DE7" si="35">SUM(CZ$8:CZ$207)</f>
        <v>0</v>
      </c>
      <c r="DA7" s="305">
        <f t="shared" si="35"/>
        <v>298</v>
      </c>
      <c r="DB7" s="305">
        <f t="shared" si="35"/>
        <v>2273</v>
      </c>
      <c r="DC7" s="305">
        <f t="shared" si="35"/>
        <v>3159</v>
      </c>
      <c r="DD7" s="305">
        <f t="shared" si="35"/>
        <v>0</v>
      </c>
      <c r="DE7" s="305">
        <f t="shared" si="35"/>
        <v>131</v>
      </c>
      <c r="DF7" s="305">
        <f t="shared" ref="DF7:DF37" si="36">SUM(DG7,DN7)</f>
        <v>224</v>
      </c>
      <c r="DG7" s="305">
        <f t="shared" ref="DG7:DG37" si="37">SUM(DH7:DM7)</f>
        <v>140</v>
      </c>
      <c r="DH7" s="305">
        <f t="shared" ref="DH7:DM7" si="38">SUM(DH$8:DH$207)</f>
        <v>0</v>
      </c>
      <c r="DI7" s="305">
        <f t="shared" si="38"/>
        <v>0</v>
      </c>
      <c r="DJ7" s="305">
        <f t="shared" si="38"/>
        <v>68</v>
      </c>
      <c r="DK7" s="305">
        <f t="shared" si="38"/>
        <v>46</v>
      </c>
      <c r="DL7" s="305">
        <f t="shared" si="38"/>
        <v>26</v>
      </c>
      <c r="DM7" s="305">
        <f t="shared" si="38"/>
        <v>0</v>
      </c>
      <c r="DN7" s="305">
        <f t="shared" ref="DN7:DN37" si="39">SUM(DO7:DT7)</f>
        <v>84</v>
      </c>
      <c r="DO7" s="305">
        <f t="shared" ref="DO7:DT7" si="40">SUM(DO$8:DO$207)</f>
        <v>0</v>
      </c>
      <c r="DP7" s="305">
        <f t="shared" si="40"/>
        <v>0</v>
      </c>
      <c r="DQ7" s="305">
        <f t="shared" si="40"/>
        <v>65</v>
      </c>
      <c r="DR7" s="305">
        <f t="shared" si="40"/>
        <v>0</v>
      </c>
      <c r="DS7" s="305">
        <f t="shared" si="40"/>
        <v>19</v>
      </c>
      <c r="DT7" s="305">
        <f t="shared" si="40"/>
        <v>0</v>
      </c>
      <c r="DU7" s="305">
        <f t="shared" ref="DU7:DU37" si="41">SUM(DV7:DY7)</f>
        <v>71308</v>
      </c>
      <c r="DV7" s="305">
        <f>SUM(DV$8:DV$207)</f>
        <v>66077</v>
      </c>
      <c r="DW7" s="305">
        <f>SUM(DW$8:DW$207)</f>
        <v>0</v>
      </c>
      <c r="DX7" s="305">
        <f>SUM(DX$8:DX$207)</f>
        <v>5231</v>
      </c>
      <c r="DY7" s="305">
        <f>SUM(DY$8:DY$207)</f>
        <v>0</v>
      </c>
      <c r="DZ7" s="305">
        <f t="shared" ref="DZ7:DZ37" si="42">SUM(EA7,EH7)</f>
        <v>10318</v>
      </c>
      <c r="EA7" s="305">
        <f t="shared" ref="EA7:EA37" si="43">SUM(EB7:EG7)</f>
        <v>3542</v>
      </c>
      <c r="EB7" s="305">
        <f t="shared" ref="EB7:EG7" si="44">SUM(EB$8:EB$207)</f>
        <v>1</v>
      </c>
      <c r="EC7" s="305">
        <f t="shared" si="44"/>
        <v>0</v>
      </c>
      <c r="ED7" s="305">
        <f t="shared" si="44"/>
        <v>3531</v>
      </c>
      <c r="EE7" s="305">
        <f t="shared" si="44"/>
        <v>0</v>
      </c>
      <c r="EF7" s="305">
        <f t="shared" si="44"/>
        <v>10</v>
      </c>
      <c r="EG7" s="305">
        <f t="shared" si="44"/>
        <v>0</v>
      </c>
      <c r="EH7" s="305">
        <f t="shared" ref="EH7:EH37" si="45">SUM(EI7:EN7)</f>
        <v>6776</v>
      </c>
      <c r="EI7" s="305">
        <f t="shared" ref="EI7:EN7" si="46">SUM(EI$8:EI$207)</f>
        <v>0</v>
      </c>
      <c r="EJ7" s="305">
        <f t="shared" si="46"/>
        <v>0</v>
      </c>
      <c r="EK7" s="305">
        <f t="shared" si="46"/>
        <v>5114</v>
      </c>
      <c r="EL7" s="305">
        <f t="shared" si="46"/>
        <v>0</v>
      </c>
      <c r="EM7" s="305">
        <f t="shared" si="46"/>
        <v>1662</v>
      </c>
      <c r="EN7" s="305">
        <f t="shared" si="46"/>
        <v>0</v>
      </c>
    </row>
    <row r="8" spans="1:1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266906</v>
      </c>
      <c r="E8" s="292">
        <f t="shared" si="1"/>
        <v>204947</v>
      </c>
      <c r="F8" s="292">
        <f t="shared" si="2"/>
        <v>198138</v>
      </c>
      <c r="G8" s="292">
        <v>0</v>
      </c>
      <c r="H8" s="292">
        <v>198138</v>
      </c>
      <c r="I8" s="292">
        <v>0</v>
      </c>
      <c r="J8" s="292">
        <v>0</v>
      </c>
      <c r="K8" s="292">
        <v>0</v>
      </c>
      <c r="L8" s="292">
        <v>0</v>
      </c>
      <c r="M8" s="292">
        <f t="shared" si="4"/>
        <v>6809</v>
      </c>
      <c r="N8" s="292">
        <v>0</v>
      </c>
      <c r="O8" s="292">
        <v>6809</v>
      </c>
      <c r="P8" s="292">
        <v>0</v>
      </c>
      <c r="Q8" s="292">
        <v>0</v>
      </c>
      <c r="R8" s="292">
        <v>0</v>
      </c>
      <c r="S8" s="292">
        <v>0</v>
      </c>
      <c r="T8" s="292">
        <f t="shared" si="6"/>
        <v>9863</v>
      </c>
      <c r="U8" s="292">
        <f t="shared" si="7"/>
        <v>3799</v>
      </c>
      <c r="V8" s="292">
        <v>0</v>
      </c>
      <c r="W8" s="292">
        <v>0</v>
      </c>
      <c r="X8" s="292">
        <v>650</v>
      </c>
      <c r="Y8" s="292">
        <v>0</v>
      </c>
      <c r="Z8" s="292">
        <v>0</v>
      </c>
      <c r="AA8" s="292">
        <v>3149</v>
      </c>
      <c r="AB8" s="292">
        <f t="shared" si="9"/>
        <v>6064</v>
      </c>
      <c r="AC8" s="292">
        <v>0</v>
      </c>
      <c r="AD8" s="292">
        <v>0</v>
      </c>
      <c r="AE8" s="292">
        <v>254</v>
      </c>
      <c r="AF8" s="292">
        <v>0</v>
      </c>
      <c r="AG8" s="292">
        <v>0</v>
      </c>
      <c r="AH8" s="292">
        <v>5810</v>
      </c>
      <c r="AI8" s="292">
        <f t="shared" si="11"/>
        <v>0</v>
      </c>
      <c r="AJ8" s="292">
        <f t="shared" si="12"/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 t="shared" si="14"/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 t="shared" si="16"/>
        <v>0</v>
      </c>
      <c r="AY8" s="292">
        <f t="shared" si="17"/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 t="shared" si="19"/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 t="shared" si="21"/>
        <v>0</v>
      </c>
      <c r="BN8" s="292">
        <f t="shared" si="22"/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 t="shared" si="24"/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 t="shared" si="26"/>
        <v>0</v>
      </c>
      <c r="CC8" s="292">
        <f t="shared" si="27"/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 t="shared" si="29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 t="shared" si="31"/>
        <v>23936</v>
      </c>
      <c r="CR8" s="292">
        <f t="shared" si="32"/>
        <v>22071</v>
      </c>
      <c r="CS8" s="292">
        <v>0</v>
      </c>
      <c r="CT8" s="292">
        <v>0</v>
      </c>
      <c r="CU8" s="292">
        <v>4554</v>
      </c>
      <c r="CV8" s="292">
        <v>17517</v>
      </c>
      <c r="CW8" s="292">
        <v>0</v>
      </c>
      <c r="CX8" s="292">
        <v>0</v>
      </c>
      <c r="CY8" s="292">
        <f t="shared" si="34"/>
        <v>1865</v>
      </c>
      <c r="CZ8" s="292">
        <v>0</v>
      </c>
      <c r="DA8" s="292">
        <v>0</v>
      </c>
      <c r="DB8" s="292">
        <v>1865</v>
      </c>
      <c r="DC8" s="292">
        <v>0</v>
      </c>
      <c r="DD8" s="292">
        <v>0</v>
      </c>
      <c r="DE8" s="292">
        <v>0</v>
      </c>
      <c r="DF8" s="292">
        <f t="shared" si="36"/>
        <v>0</v>
      </c>
      <c r="DG8" s="292">
        <f t="shared" si="37"/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 t="shared" si="39"/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 t="shared" si="41"/>
        <v>25029</v>
      </c>
      <c r="DV8" s="292">
        <v>24081</v>
      </c>
      <c r="DW8" s="292">
        <v>0</v>
      </c>
      <c r="DX8" s="292">
        <v>948</v>
      </c>
      <c r="DY8" s="292">
        <v>0</v>
      </c>
      <c r="DZ8" s="292">
        <f t="shared" si="42"/>
        <v>3131</v>
      </c>
      <c r="EA8" s="292">
        <f t="shared" si="43"/>
        <v>668</v>
      </c>
      <c r="EB8" s="292">
        <v>0</v>
      </c>
      <c r="EC8" s="292">
        <v>0</v>
      </c>
      <c r="ED8" s="292">
        <v>668</v>
      </c>
      <c r="EE8" s="292">
        <v>0</v>
      </c>
      <c r="EF8" s="292">
        <v>0</v>
      </c>
      <c r="EG8" s="292">
        <v>0</v>
      </c>
      <c r="EH8" s="292">
        <f t="shared" si="45"/>
        <v>2463</v>
      </c>
      <c r="EI8" s="292">
        <v>0</v>
      </c>
      <c r="EJ8" s="292">
        <v>0</v>
      </c>
      <c r="EK8" s="292">
        <v>2463</v>
      </c>
      <c r="EL8" s="292">
        <v>0</v>
      </c>
      <c r="EM8" s="292">
        <v>0</v>
      </c>
      <c r="EN8" s="292">
        <v>0</v>
      </c>
    </row>
    <row r="9" spans="1:1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85089</v>
      </c>
      <c r="E9" s="292">
        <f t="shared" si="1"/>
        <v>52020</v>
      </c>
      <c r="F9" s="292">
        <f t="shared" si="2"/>
        <v>51165</v>
      </c>
      <c r="G9" s="292">
        <v>0</v>
      </c>
      <c r="H9" s="292">
        <v>51165</v>
      </c>
      <c r="I9" s="292">
        <v>0</v>
      </c>
      <c r="J9" s="292">
        <v>0</v>
      </c>
      <c r="K9" s="292">
        <v>0</v>
      </c>
      <c r="L9" s="292">
        <v>0</v>
      </c>
      <c r="M9" s="292">
        <f t="shared" si="4"/>
        <v>855</v>
      </c>
      <c r="N9" s="292">
        <v>0</v>
      </c>
      <c r="O9" s="292">
        <v>855</v>
      </c>
      <c r="P9" s="292">
        <v>0</v>
      </c>
      <c r="Q9" s="292">
        <v>0</v>
      </c>
      <c r="R9" s="292">
        <v>0</v>
      </c>
      <c r="S9" s="292">
        <v>0</v>
      </c>
      <c r="T9" s="292">
        <f t="shared" si="6"/>
        <v>5544</v>
      </c>
      <c r="U9" s="292">
        <f t="shared" si="7"/>
        <v>5118</v>
      </c>
      <c r="V9" s="292">
        <v>0</v>
      </c>
      <c r="W9" s="292">
        <v>0</v>
      </c>
      <c r="X9" s="292">
        <v>4101</v>
      </c>
      <c r="Y9" s="292">
        <v>0</v>
      </c>
      <c r="Z9" s="292">
        <v>0</v>
      </c>
      <c r="AA9" s="292">
        <v>1017</v>
      </c>
      <c r="AB9" s="292">
        <f t="shared" si="9"/>
        <v>426</v>
      </c>
      <c r="AC9" s="292">
        <v>0</v>
      </c>
      <c r="AD9" s="292">
        <v>0</v>
      </c>
      <c r="AE9" s="292">
        <v>213</v>
      </c>
      <c r="AF9" s="292">
        <v>0</v>
      </c>
      <c r="AG9" s="292">
        <v>0</v>
      </c>
      <c r="AH9" s="292">
        <v>213</v>
      </c>
      <c r="AI9" s="292">
        <f t="shared" si="11"/>
        <v>3949</v>
      </c>
      <c r="AJ9" s="292">
        <f t="shared" si="12"/>
        <v>3949</v>
      </c>
      <c r="AK9" s="292">
        <v>0</v>
      </c>
      <c r="AL9" s="292">
        <v>0</v>
      </c>
      <c r="AM9" s="292">
        <v>0</v>
      </c>
      <c r="AN9" s="292">
        <v>3949</v>
      </c>
      <c r="AO9" s="292">
        <v>0</v>
      </c>
      <c r="AP9" s="292">
        <v>0</v>
      </c>
      <c r="AQ9" s="292">
        <f t="shared" si="14"/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 t="shared" si="16"/>
        <v>0</v>
      </c>
      <c r="AY9" s="292">
        <f t="shared" si="17"/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 t="shared" si="19"/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 t="shared" si="21"/>
        <v>9590</v>
      </c>
      <c r="BN9" s="292">
        <f t="shared" si="22"/>
        <v>9402</v>
      </c>
      <c r="BO9" s="292">
        <v>0</v>
      </c>
      <c r="BP9" s="292">
        <v>0</v>
      </c>
      <c r="BQ9" s="292">
        <v>0</v>
      </c>
      <c r="BR9" s="292">
        <v>9402</v>
      </c>
      <c r="BS9" s="292">
        <v>0</v>
      </c>
      <c r="BT9" s="292">
        <v>0</v>
      </c>
      <c r="BU9" s="292">
        <f t="shared" si="24"/>
        <v>188</v>
      </c>
      <c r="BV9" s="292">
        <v>0</v>
      </c>
      <c r="BW9" s="292">
        <v>0</v>
      </c>
      <c r="BX9" s="292">
        <v>0</v>
      </c>
      <c r="BY9" s="292">
        <v>188</v>
      </c>
      <c r="BZ9" s="292">
        <v>0</v>
      </c>
      <c r="CA9" s="292">
        <v>0</v>
      </c>
      <c r="CB9" s="292">
        <f t="shared" si="26"/>
        <v>0</v>
      </c>
      <c r="CC9" s="292">
        <f t="shared" si="27"/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 t="shared" si="29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 t="shared" si="31"/>
        <v>7375</v>
      </c>
      <c r="CR9" s="292">
        <f t="shared" si="32"/>
        <v>7375</v>
      </c>
      <c r="CS9" s="292">
        <v>0</v>
      </c>
      <c r="CT9" s="292">
        <v>0</v>
      </c>
      <c r="CU9" s="292">
        <v>58</v>
      </c>
      <c r="CV9" s="292">
        <v>7317</v>
      </c>
      <c r="CW9" s="292">
        <v>0</v>
      </c>
      <c r="CX9" s="292">
        <v>0</v>
      </c>
      <c r="CY9" s="292">
        <f t="shared" si="34"/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 t="shared" si="36"/>
        <v>0</v>
      </c>
      <c r="DG9" s="292">
        <f t="shared" si="37"/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 t="shared" si="39"/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 t="shared" si="41"/>
        <v>6611</v>
      </c>
      <c r="DV9" s="292">
        <v>6107</v>
      </c>
      <c r="DW9" s="292">
        <v>0</v>
      </c>
      <c r="DX9" s="292">
        <v>504</v>
      </c>
      <c r="DY9" s="292">
        <v>0</v>
      </c>
      <c r="DZ9" s="292">
        <f t="shared" si="42"/>
        <v>0</v>
      </c>
      <c r="EA9" s="292">
        <f t="shared" si="43"/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 t="shared" si="45"/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39881</v>
      </c>
      <c r="E10" s="292">
        <f t="shared" si="1"/>
        <v>35100</v>
      </c>
      <c r="F10" s="292">
        <f t="shared" si="2"/>
        <v>29810</v>
      </c>
      <c r="G10" s="292">
        <v>0</v>
      </c>
      <c r="H10" s="292">
        <v>29554</v>
      </c>
      <c r="I10" s="292">
        <v>0</v>
      </c>
      <c r="J10" s="292">
        <v>0</v>
      </c>
      <c r="K10" s="292">
        <v>0</v>
      </c>
      <c r="L10" s="292">
        <v>256</v>
      </c>
      <c r="M10" s="292">
        <f t="shared" si="4"/>
        <v>5290</v>
      </c>
      <c r="N10" s="292">
        <v>0</v>
      </c>
      <c r="O10" s="292">
        <v>4407</v>
      </c>
      <c r="P10" s="292">
        <v>0</v>
      </c>
      <c r="Q10" s="292">
        <v>0</v>
      </c>
      <c r="R10" s="292">
        <v>0</v>
      </c>
      <c r="S10" s="292">
        <v>883</v>
      </c>
      <c r="T10" s="292">
        <f t="shared" si="6"/>
        <v>0</v>
      </c>
      <c r="U10" s="292">
        <f t="shared" si="7"/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 t="shared" si="9"/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 t="shared" si="11"/>
        <v>1</v>
      </c>
      <c r="AJ10" s="292">
        <f t="shared" si="12"/>
        <v>1</v>
      </c>
      <c r="AK10" s="292">
        <v>0</v>
      </c>
      <c r="AL10" s="292">
        <v>0</v>
      </c>
      <c r="AM10" s="292">
        <v>0</v>
      </c>
      <c r="AN10" s="292">
        <v>1</v>
      </c>
      <c r="AO10" s="292">
        <v>0</v>
      </c>
      <c r="AP10" s="292">
        <v>0</v>
      </c>
      <c r="AQ10" s="292">
        <f t="shared" si="14"/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 t="shared" si="16"/>
        <v>0</v>
      </c>
      <c r="AY10" s="292">
        <f t="shared" si="17"/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 t="shared" si="19"/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 t="shared" si="21"/>
        <v>0</v>
      </c>
      <c r="BN10" s="292">
        <f t="shared" si="22"/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 t="shared" si="24"/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 t="shared" si="26"/>
        <v>0</v>
      </c>
      <c r="CC10" s="292">
        <f t="shared" si="27"/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 t="shared" si="29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 t="shared" si="31"/>
        <v>860</v>
      </c>
      <c r="CR10" s="292">
        <f t="shared" si="32"/>
        <v>703</v>
      </c>
      <c r="CS10" s="292">
        <v>0</v>
      </c>
      <c r="CT10" s="292">
        <v>0</v>
      </c>
      <c r="CU10" s="292">
        <v>679</v>
      </c>
      <c r="CV10" s="292">
        <v>0</v>
      </c>
      <c r="CW10" s="292">
        <v>0</v>
      </c>
      <c r="CX10" s="292">
        <v>24</v>
      </c>
      <c r="CY10" s="292">
        <f t="shared" si="34"/>
        <v>157</v>
      </c>
      <c r="CZ10" s="292">
        <v>0</v>
      </c>
      <c r="DA10" s="292">
        <v>0</v>
      </c>
      <c r="DB10" s="292">
        <v>157</v>
      </c>
      <c r="DC10" s="292">
        <v>0</v>
      </c>
      <c r="DD10" s="292">
        <v>0</v>
      </c>
      <c r="DE10" s="292">
        <v>0</v>
      </c>
      <c r="DF10" s="292">
        <f t="shared" si="36"/>
        <v>0</v>
      </c>
      <c r="DG10" s="292">
        <f t="shared" si="37"/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 t="shared" si="39"/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 t="shared" si="41"/>
        <v>3855</v>
      </c>
      <c r="DV10" s="292">
        <v>3297</v>
      </c>
      <c r="DW10" s="292">
        <v>0</v>
      </c>
      <c r="DX10" s="292">
        <v>558</v>
      </c>
      <c r="DY10" s="292">
        <v>0</v>
      </c>
      <c r="DZ10" s="292">
        <f t="shared" si="42"/>
        <v>65</v>
      </c>
      <c r="EA10" s="292">
        <f t="shared" si="43"/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 t="shared" si="45"/>
        <v>65</v>
      </c>
      <c r="EI10" s="292">
        <v>0</v>
      </c>
      <c r="EJ10" s="292">
        <v>0</v>
      </c>
      <c r="EK10" s="292">
        <v>65</v>
      </c>
      <c r="EL10" s="292">
        <v>0</v>
      </c>
      <c r="EM10" s="292">
        <v>0</v>
      </c>
      <c r="EN10" s="292">
        <v>0</v>
      </c>
    </row>
    <row r="11" spans="1:144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27859</v>
      </c>
      <c r="E11" s="292">
        <f t="shared" si="1"/>
        <v>21494</v>
      </c>
      <c r="F11" s="292">
        <f t="shared" si="2"/>
        <v>20971</v>
      </c>
      <c r="G11" s="292">
        <v>0</v>
      </c>
      <c r="H11" s="292">
        <v>20971</v>
      </c>
      <c r="I11" s="292">
        <v>0</v>
      </c>
      <c r="J11" s="292">
        <v>0</v>
      </c>
      <c r="K11" s="292">
        <v>0</v>
      </c>
      <c r="L11" s="292">
        <v>0</v>
      </c>
      <c r="M11" s="292">
        <f t="shared" si="4"/>
        <v>523</v>
      </c>
      <c r="N11" s="292">
        <v>0</v>
      </c>
      <c r="O11" s="292">
        <v>523</v>
      </c>
      <c r="P11" s="292">
        <v>0</v>
      </c>
      <c r="Q11" s="292">
        <v>0</v>
      </c>
      <c r="R11" s="292">
        <v>0</v>
      </c>
      <c r="S11" s="292">
        <v>0</v>
      </c>
      <c r="T11" s="292">
        <f t="shared" si="6"/>
        <v>1444</v>
      </c>
      <c r="U11" s="292">
        <f t="shared" si="7"/>
        <v>1093</v>
      </c>
      <c r="V11" s="292">
        <v>0</v>
      </c>
      <c r="W11" s="292">
        <v>0</v>
      </c>
      <c r="X11" s="292">
        <v>747</v>
      </c>
      <c r="Y11" s="292">
        <v>0</v>
      </c>
      <c r="Z11" s="292">
        <v>0</v>
      </c>
      <c r="AA11" s="292">
        <v>346</v>
      </c>
      <c r="AB11" s="292">
        <f t="shared" si="9"/>
        <v>351</v>
      </c>
      <c r="AC11" s="292">
        <v>0</v>
      </c>
      <c r="AD11" s="292">
        <v>0</v>
      </c>
      <c r="AE11" s="292">
        <v>105</v>
      </c>
      <c r="AF11" s="292">
        <v>0</v>
      </c>
      <c r="AG11" s="292">
        <v>0</v>
      </c>
      <c r="AH11" s="292">
        <v>246</v>
      </c>
      <c r="AI11" s="292">
        <f t="shared" si="11"/>
        <v>0</v>
      </c>
      <c r="AJ11" s="292">
        <f t="shared" si="12"/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 t="shared" si="14"/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 t="shared" si="16"/>
        <v>0</v>
      </c>
      <c r="AY11" s="292">
        <f t="shared" si="17"/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 t="shared" si="19"/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 t="shared" si="21"/>
        <v>0</v>
      </c>
      <c r="BN11" s="292">
        <f t="shared" si="22"/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 t="shared" si="24"/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 t="shared" si="26"/>
        <v>0</v>
      </c>
      <c r="CC11" s="292">
        <f t="shared" si="27"/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 t="shared" si="29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 t="shared" si="31"/>
        <v>1295</v>
      </c>
      <c r="CR11" s="292">
        <f t="shared" si="32"/>
        <v>1057</v>
      </c>
      <c r="CS11" s="292">
        <v>0</v>
      </c>
      <c r="CT11" s="292">
        <v>0</v>
      </c>
      <c r="CU11" s="292">
        <v>0</v>
      </c>
      <c r="CV11" s="292">
        <v>1057</v>
      </c>
      <c r="CW11" s="292">
        <v>0</v>
      </c>
      <c r="CX11" s="292">
        <v>0</v>
      </c>
      <c r="CY11" s="292">
        <f t="shared" si="34"/>
        <v>238</v>
      </c>
      <c r="CZ11" s="292">
        <v>0</v>
      </c>
      <c r="DA11" s="292">
        <v>0</v>
      </c>
      <c r="DB11" s="292">
        <v>0</v>
      </c>
      <c r="DC11" s="292">
        <v>238</v>
      </c>
      <c r="DD11" s="292">
        <v>0</v>
      </c>
      <c r="DE11" s="292">
        <v>0</v>
      </c>
      <c r="DF11" s="292">
        <f t="shared" si="36"/>
        <v>0</v>
      </c>
      <c r="DG11" s="292">
        <f t="shared" si="37"/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 t="shared" si="39"/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 t="shared" si="41"/>
        <v>3626</v>
      </c>
      <c r="DV11" s="292">
        <v>2770</v>
      </c>
      <c r="DW11" s="292">
        <v>0</v>
      </c>
      <c r="DX11" s="292">
        <v>856</v>
      </c>
      <c r="DY11" s="292">
        <v>0</v>
      </c>
      <c r="DZ11" s="292">
        <f t="shared" si="42"/>
        <v>0</v>
      </c>
      <c r="EA11" s="292">
        <f t="shared" si="43"/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 t="shared" si="45"/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48203</v>
      </c>
      <c r="E12" s="292">
        <f t="shared" si="1"/>
        <v>34303</v>
      </c>
      <c r="F12" s="292">
        <f t="shared" si="2"/>
        <v>32633</v>
      </c>
      <c r="G12" s="292">
        <v>0</v>
      </c>
      <c r="H12" s="292">
        <v>32607</v>
      </c>
      <c r="I12" s="292">
        <v>0</v>
      </c>
      <c r="J12" s="292">
        <v>0</v>
      </c>
      <c r="K12" s="292">
        <v>0</v>
      </c>
      <c r="L12" s="292">
        <v>26</v>
      </c>
      <c r="M12" s="292">
        <f t="shared" si="4"/>
        <v>1670</v>
      </c>
      <c r="N12" s="292">
        <v>0</v>
      </c>
      <c r="O12" s="292">
        <v>1670</v>
      </c>
      <c r="P12" s="292">
        <v>0</v>
      </c>
      <c r="Q12" s="292">
        <v>0</v>
      </c>
      <c r="R12" s="292">
        <v>0</v>
      </c>
      <c r="S12" s="292">
        <v>0</v>
      </c>
      <c r="T12" s="292">
        <f t="shared" si="6"/>
        <v>1306</v>
      </c>
      <c r="U12" s="292">
        <f t="shared" si="7"/>
        <v>1250</v>
      </c>
      <c r="V12" s="292">
        <v>0</v>
      </c>
      <c r="W12" s="292">
        <v>0</v>
      </c>
      <c r="X12" s="292">
        <v>1213</v>
      </c>
      <c r="Y12" s="292">
        <v>0</v>
      </c>
      <c r="Z12" s="292">
        <v>0</v>
      </c>
      <c r="AA12" s="292">
        <v>37</v>
      </c>
      <c r="AB12" s="292">
        <f t="shared" si="9"/>
        <v>56</v>
      </c>
      <c r="AC12" s="292">
        <v>0</v>
      </c>
      <c r="AD12" s="292">
        <v>0</v>
      </c>
      <c r="AE12" s="292">
        <v>56</v>
      </c>
      <c r="AF12" s="292">
        <v>0</v>
      </c>
      <c r="AG12" s="292">
        <v>0</v>
      </c>
      <c r="AH12" s="292">
        <v>0</v>
      </c>
      <c r="AI12" s="292">
        <f t="shared" si="11"/>
        <v>0</v>
      </c>
      <c r="AJ12" s="292">
        <f t="shared" si="12"/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 t="shared" si="14"/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 t="shared" si="16"/>
        <v>0</v>
      </c>
      <c r="AY12" s="292">
        <f t="shared" si="17"/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 t="shared" si="19"/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 t="shared" si="21"/>
        <v>0</v>
      </c>
      <c r="BN12" s="292">
        <f t="shared" si="22"/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 t="shared" si="24"/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 t="shared" si="26"/>
        <v>0</v>
      </c>
      <c r="CC12" s="292">
        <f t="shared" si="27"/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 t="shared" si="29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 t="shared" si="31"/>
        <v>0</v>
      </c>
      <c r="CR12" s="292">
        <f t="shared" si="32"/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 t="shared" si="34"/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 t="shared" si="36"/>
        <v>0</v>
      </c>
      <c r="DG12" s="292">
        <f t="shared" si="37"/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 t="shared" si="39"/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 t="shared" si="41"/>
        <v>12594</v>
      </c>
      <c r="DV12" s="292">
        <v>12594</v>
      </c>
      <c r="DW12" s="292">
        <v>0</v>
      </c>
      <c r="DX12" s="292">
        <v>0</v>
      </c>
      <c r="DY12" s="292">
        <v>0</v>
      </c>
      <c r="DZ12" s="292">
        <f t="shared" si="42"/>
        <v>0</v>
      </c>
      <c r="EA12" s="292">
        <f t="shared" si="43"/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 t="shared" si="45"/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0"/>
        <v>13575</v>
      </c>
      <c r="E13" s="292">
        <f t="shared" si="1"/>
        <v>11050</v>
      </c>
      <c r="F13" s="292">
        <f t="shared" si="2"/>
        <v>9779</v>
      </c>
      <c r="G13" s="292">
        <v>0</v>
      </c>
      <c r="H13" s="292">
        <v>9779</v>
      </c>
      <c r="I13" s="292">
        <v>0</v>
      </c>
      <c r="J13" s="292">
        <v>0</v>
      </c>
      <c r="K13" s="292">
        <v>0</v>
      </c>
      <c r="L13" s="292">
        <v>0</v>
      </c>
      <c r="M13" s="292">
        <f t="shared" si="4"/>
        <v>1271</v>
      </c>
      <c r="N13" s="292">
        <v>0</v>
      </c>
      <c r="O13" s="292">
        <v>1271</v>
      </c>
      <c r="P13" s="292">
        <v>0</v>
      </c>
      <c r="Q13" s="292">
        <v>0</v>
      </c>
      <c r="R13" s="292">
        <v>0</v>
      </c>
      <c r="S13" s="292">
        <v>0</v>
      </c>
      <c r="T13" s="292">
        <f t="shared" si="6"/>
        <v>0</v>
      </c>
      <c r="U13" s="292">
        <f t="shared" si="7"/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 t="shared" si="9"/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 t="shared" si="11"/>
        <v>0</v>
      </c>
      <c r="AJ13" s="292">
        <f t="shared" si="12"/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 t="shared" si="14"/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 t="shared" si="16"/>
        <v>0</v>
      </c>
      <c r="AY13" s="292">
        <f t="shared" si="17"/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 t="shared" si="19"/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 t="shared" si="21"/>
        <v>0</v>
      </c>
      <c r="BN13" s="292">
        <f t="shared" si="22"/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 t="shared" si="24"/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 t="shared" si="26"/>
        <v>0</v>
      </c>
      <c r="CC13" s="292">
        <f t="shared" si="27"/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 t="shared" si="29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 t="shared" si="31"/>
        <v>1986</v>
      </c>
      <c r="CR13" s="292">
        <f t="shared" si="32"/>
        <v>1672</v>
      </c>
      <c r="CS13" s="292">
        <v>0</v>
      </c>
      <c r="CT13" s="292">
        <v>0</v>
      </c>
      <c r="CU13" s="292">
        <v>504</v>
      </c>
      <c r="CV13" s="292">
        <v>1144</v>
      </c>
      <c r="CW13" s="292">
        <v>0</v>
      </c>
      <c r="CX13" s="292">
        <v>24</v>
      </c>
      <c r="CY13" s="292">
        <f t="shared" si="34"/>
        <v>314</v>
      </c>
      <c r="CZ13" s="292">
        <v>0</v>
      </c>
      <c r="DA13" s="292">
        <v>0</v>
      </c>
      <c r="DB13" s="292">
        <v>180</v>
      </c>
      <c r="DC13" s="292">
        <v>3</v>
      </c>
      <c r="DD13" s="292">
        <v>0</v>
      </c>
      <c r="DE13" s="292">
        <v>131</v>
      </c>
      <c r="DF13" s="292">
        <f t="shared" si="36"/>
        <v>0</v>
      </c>
      <c r="DG13" s="292">
        <f t="shared" si="37"/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 t="shared" si="39"/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 t="shared" si="41"/>
        <v>484</v>
      </c>
      <c r="DV13" s="292">
        <v>471</v>
      </c>
      <c r="DW13" s="292">
        <v>0</v>
      </c>
      <c r="DX13" s="292">
        <v>13</v>
      </c>
      <c r="DY13" s="292">
        <v>0</v>
      </c>
      <c r="DZ13" s="292">
        <f t="shared" si="42"/>
        <v>55</v>
      </c>
      <c r="EA13" s="292">
        <f t="shared" si="43"/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 t="shared" si="45"/>
        <v>55</v>
      </c>
      <c r="EI13" s="292">
        <v>0</v>
      </c>
      <c r="EJ13" s="292">
        <v>0</v>
      </c>
      <c r="EK13" s="292">
        <v>55</v>
      </c>
      <c r="EL13" s="292">
        <v>0</v>
      </c>
      <c r="EM13" s="292">
        <v>0</v>
      </c>
      <c r="EN13" s="292">
        <v>0</v>
      </c>
    </row>
    <row r="14" spans="1:144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0"/>
        <v>10519</v>
      </c>
      <c r="E14" s="292">
        <f t="shared" si="1"/>
        <v>8666</v>
      </c>
      <c r="F14" s="292">
        <f t="shared" si="2"/>
        <v>8363</v>
      </c>
      <c r="G14" s="292">
        <v>0</v>
      </c>
      <c r="H14" s="292">
        <v>8363</v>
      </c>
      <c r="I14" s="292">
        <v>0</v>
      </c>
      <c r="J14" s="292">
        <v>0</v>
      </c>
      <c r="K14" s="292">
        <v>0</v>
      </c>
      <c r="L14" s="292">
        <v>0</v>
      </c>
      <c r="M14" s="292">
        <f t="shared" si="4"/>
        <v>303</v>
      </c>
      <c r="N14" s="292">
        <v>0</v>
      </c>
      <c r="O14" s="292">
        <v>303</v>
      </c>
      <c r="P14" s="292">
        <v>0</v>
      </c>
      <c r="Q14" s="292">
        <v>0</v>
      </c>
      <c r="R14" s="292">
        <v>0</v>
      </c>
      <c r="S14" s="292">
        <v>0</v>
      </c>
      <c r="T14" s="292">
        <f t="shared" si="6"/>
        <v>275</v>
      </c>
      <c r="U14" s="292">
        <f t="shared" si="7"/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 t="shared" si="9"/>
        <v>275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275</v>
      </c>
      <c r="AI14" s="292">
        <f t="shared" si="11"/>
        <v>0</v>
      </c>
      <c r="AJ14" s="292">
        <f t="shared" si="12"/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 t="shared" si="14"/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 t="shared" si="16"/>
        <v>0</v>
      </c>
      <c r="AY14" s="292">
        <f t="shared" si="17"/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 t="shared" si="19"/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 t="shared" si="21"/>
        <v>0</v>
      </c>
      <c r="BN14" s="292">
        <f t="shared" si="22"/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 t="shared" si="24"/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 t="shared" si="26"/>
        <v>0</v>
      </c>
      <c r="CC14" s="292">
        <f t="shared" si="27"/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 t="shared" si="29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 t="shared" si="31"/>
        <v>1183</v>
      </c>
      <c r="CR14" s="292">
        <f t="shared" si="32"/>
        <v>475</v>
      </c>
      <c r="CS14" s="292">
        <v>0</v>
      </c>
      <c r="CT14" s="292">
        <v>0</v>
      </c>
      <c r="CU14" s="292">
        <v>0</v>
      </c>
      <c r="CV14" s="292">
        <v>475</v>
      </c>
      <c r="CW14" s="292">
        <v>0</v>
      </c>
      <c r="CX14" s="292">
        <v>0</v>
      </c>
      <c r="CY14" s="292">
        <f t="shared" si="34"/>
        <v>708</v>
      </c>
      <c r="CZ14" s="292">
        <v>0</v>
      </c>
      <c r="DA14" s="292">
        <v>0</v>
      </c>
      <c r="DB14" s="292">
        <v>0</v>
      </c>
      <c r="DC14" s="292">
        <v>708</v>
      </c>
      <c r="DD14" s="292">
        <v>0</v>
      </c>
      <c r="DE14" s="292">
        <v>0</v>
      </c>
      <c r="DF14" s="292">
        <f t="shared" si="36"/>
        <v>0</v>
      </c>
      <c r="DG14" s="292">
        <f t="shared" si="37"/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 t="shared" si="39"/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 t="shared" si="41"/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 t="shared" si="42"/>
        <v>395</v>
      </c>
      <c r="EA14" s="292">
        <f t="shared" si="43"/>
        <v>335</v>
      </c>
      <c r="EB14" s="292">
        <v>0</v>
      </c>
      <c r="EC14" s="292">
        <v>0</v>
      </c>
      <c r="ED14" s="292">
        <v>335</v>
      </c>
      <c r="EE14" s="292">
        <v>0</v>
      </c>
      <c r="EF14" s="292">
        <v>0</v>
      </c>
      <c r="EG14" s="292">
        <v>0</v>
      </c>
      <c r="EH14" s="292">
        <f t="shared" si="45"/>
        <v>60</v>
      </c>
      <c r="EI14" s="292">
        <v>0</v>
      </c>
      <c r="EJ14" s="292">
        <v>0</v>
      </c>
      <c r="EK14" s="292">
        <v>60</v>
      </c>
      <c r="EL14" s="292">
        <v>0</v>
      </c>
      <c r="EM14" s="292">
        <v>0</v>
      </c>
      <c r="EN14" s="292">
        <v>0</v>
      </c>
    </row>
    <row r="15" spans="1:144" s="224" customFormat="1" ht="13.5" customHeight="1" x14ac:dyDescent="0.15">
      <c r="A15" s="290" t="s">
        <v>745</v>
      </c>
      <c r="B15" s="291" t="s">
        <v>775</v>
      </c>
      <c r="C15" s="290" t="s">
        <v>776</v>
      </c>
      <c r="D15" s="292">
        <f t="shared" si="0"/>
        <v>17822</v>
      </c>
      <c r="E15" s="292">
        <f t="shared" si="1"/>
        <v>13562</v>
      </c>
      <c r="F15" s="292">
        <f t="shared" si="2"/>
        <v>12167</v>
      </c>
      <c r="G15" s="292">
        <v>0</v>
      </c>
      <c r="H15" s="292">
        <v>12167</v>
      </c>
      <c r="I15" s="292">
        <v>0</v>
      </c>
      <c r="J15" s="292">
        <v>0</v>
      </c>
      <c r="K15" s="292">
        <v>0</v>
      </c>
      <c r="L15" s="292">
        <v>0</v>
      </c>
      <c r="M15" s="292">
        <f t="shared" si="4"/>
        <v>1395</v>
      </c>
      <c r="N15" s="292">
        <v>0</v>
      </c>
      <c r="O15" s="292">
        <v>1395</v>
      </c>
      <c r="P15" s="292">
        <v>0</v>
      </c>
      <c r="Q15" s="292">
        <v>0</v>
      </c>
      <c r="R15" s="292">
        <v>0</v>
      </c>
      <c r="S15" s="292">
        <v>0</v>
      </c>
      <c r="T15" s="292">
        <f t="shared" si="6"/>
        <v>0</v>
      </c>
      <c r="U15" s="292">
        <f t="shared" si="7"/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 t="shared" si="9"/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 t="shared" si="11"/>
        <v>420</v>
      </c>
      <c r="AJ15" s="292">
        <f t="shared" si="12"/>
        <v>420</v>
      </c>
      <c r="AK15" s="292">
        <v>0</v>
      </c>
      <c r="AL15" s="292">
        <v>0</v>
      </c>
      <c r="AM15" s="292">
        <v>0</v>
      </c>
      <c r="AN15" s="292">
        <v>420</v>
      </c>
      <c r="AO15" s="292">
        <v>0</v>
      </c>
      <c r="AP15" s="292">
        <v>0</v>
      </c>
      <c r="AQ15" s="292">
        <f t="shared" si="14"/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 t="shared" si="16"/>
        <v>0</v>
      </c>
      <c r="AY15" s="292">
        <f t="shared" si="17"/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 t="shared" si="19"/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 t="shared" si="21"/>
        <v>0</v>
      </c>
      <c r="BN15" s="292">
        <f t="shared" si="22"/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 t="shared" si="24"/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 t="shared" si="26"/>
        <v>14</v>
      </c>
      <c r="CC15" s="292">
        <f t="shared" si="27"/>
        <v>14</v>
      </c>
      <c r="CD15" s="292">
        <v>0</v>
      </c>
      <c r="CE15" s="292">
        <v>0</v>
      </c>
      <c r="CF15" s="292">
        <v>0</v>
      </c>
      <c r="CG15" s="292">
        <v>14</v>
      </c>
      <c r="CH15" s="292">
        <v>0</v>
      </c>
      <c r="CI15" s="292">
        <v>0</v>
      </c>
      <c r="CJ15" s="292">
        <f t="shared" si="29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 t="shared" si="31"/>
        <v>0</v>
      </c>
      <c r="CR15" s="292">
        <f t="shared" si="32"/>
        <v>0</v>
      </c>
      <c r="CS15" s="292">
        <v>0</v>
      </c>
      <c r="CT15" s="292">
        <v>0</v>
      </c>
      <c r="CU15" s="292">
        <v>0</v>
      </c>
      <c r="CV15" s="292">
        <v>0</v>
      </c>
      <c r="CW15" s="292">
        <v>0</v>
      </c>
      <c r="CX15" s="292">
        <v>0</v>
      </c>
      <c r="CY15" s="292">
        <f t="shared" si="34"/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 t="shared" si="36"/>
        <v>0</v>
      </c>
      <c r="DG15" s="292">
        <f t="shared" si="37"/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 t="shared" si="39"/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 t="shared" si="41"/>
        <v>2938</v>
      </c>
      <c r="DV15" s="292">
        <v>2626</v>
      </c>
      <c r="DW15" s="292">
        <v>0</v>
      </c>
      <c r="DX15" s="292">
        <v>312</v>
      </c>
      <c r="DY15" s="292">
        <v>0</v>
      </c>
      <c r="DZ15" s="292">
        <f t="shared" si="42"/>
        <v>888</v>
      </c>
      <c r="EA15" s="292">
        <f t="shared" si="43"/>
        <v>642</v>
      </c>
      <c r="EB15" s="292">
        <v>0</v>
      </c>
      <c r="EC15" s="292">
        <v>0</v>
      </c>
      <c r="ED15" s="292">
        <v>642</v>
      </c>
      <c r="EE15" s="292">
        <v>0</v>
      </c>
      <c r="EF15" s="292">
        <v>0</v>
      </c>
      <c r="EG15" s="292">
        <v>0</v>
      </c>
      <c r="EH15" s="292">
        <f t="shared" si="45"/>
        <v>246</v>
      </c>
      <c r="EI15" s="292">
        <v>0</v>
      </c>
      <c r="EJ15" s="292">
        <v>0</v>
      </c>
      <c r="EK15" s="292">
        <v>246</v>
      </c>
      <c r="EL15" s="292">
        <v>0</v>
      </c>
      <c r="EM15" s="292">
        <v>0</v>
      </c>
      <c r="EN15" s="292">
        <v>0</v>
      </c>
    </row>
    <row r="16" spans="1:144" s="224" customFormat="1" ht="13.5" customHeight="1" x14ac:dyDescent="0.15">
      <c r="A16" s="290" t="s">
        <v>745</v>
      </c>
      <c r="B16" s="291" t="s">
        <v>777</v>
      </c>
      <c r="C16" s="290" t="s">
        <v>778</v>
      </c>
      <c r="D16" s="292">
        <f t="shared" si="0"/>
        <v>12757</v>
      </c>
      <c r="E16" s="292">
        <f t="shared" si="1"/>
        <v>10215</v>
      </c>
      <c r="F16" s="292">
        <f t="shared" si="2"/>
        <v>10015</v>
      </c>
      <c r="G16" s="292">
        <v>0</v>
      </c>
      <c r="H16" s="292">
        <v>10015</v>
      </c>
      <c r="I16" s="292">
        <v>0</v>
      </c>
      <c r="J16" s="292">
        <v>0</v>
      </c>
      <c r="K16" s="292">
        <v>0</v>
      </c>
      <c r="L16" s="292">
        <v>0</v>
      </c>
      <c r="M16" s="292">
        <f t="shared" si="4"/>
        <v>200</v>
      </c>
      <c r="N16" s="292">
        <v>0</v>
      </c>
      <c r="O16" s="292">
        <v>200</v>
      </c>
      <c r="P16" s="292">
        <v>0</v>
      </c>
      <c r="Q16" s="292">
        <v>0</v>
      </c>
      <c r="R16" s="292">
        <v>0</v>
      </c>
      <c r="S16" s="292">
        <v>0</v>
      </c>
      <c r="T16" s="292">
        <f t="shared" si="6"/>
        <v>556</v>
      </c>
      <c r="U16" s="292">
        <f t="shared" si="7"/>
        <v>502</v>
      </c>
      <c r="V16" s="292">
        <v>0</v>
      </c>
      <c r="W16" s="292">
        <v>0</v>
      </c>
      <c r="X16" s="292">
        <v>329</v>
      </c>
      <c r="Y16" s="292">
        <v>0</v>
      </c>
      <c r="Z16" s="292">
        <v>0</v>
      </c>
      <c r="AA16" s="292">
        <v>173</v>
      </c>
      <c r="AB16" s="292">
        <f t="shared" si="9"/>
        <v>54</v>
      </c>
      <c r="AC16" s="292">
        <v>0</v>
      </c>
      <c r="AD16" s="292">
        <v>0</v>
      </c>
      <c r="AE16" s="292">
        <v>42</v>
      </c>
      <c r="AF16" s="292">
        <v>0</v>
      </c>
      <c r="AG16" s="292">
        <v>0</v>
      </c>
      <c r="AH16" s="292">
        <v>12</v>
      </c>
      <c r="AI16" s="292">
        <f t="shared" si="11"/>
        <v>0</v>
      </c>
      <c r="AJ16" s="292">
        <f t="shared" si="12"/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 t="shared" si="14"/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 t="shared" si="16"/>
        <v>0</v>
      </c>
      <c r="AY16" s="292">
        <f t="shared" si="17"/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 t="shared" si="19"/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 t="shared" si="21"/>
        <v>0</v>
      </c>
      <c r="BN16" s="292">
        <f t="shared" si="22"/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 t="shared" si="24"/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 t="shared" si="26"/>
        <v>0</v>
      </c>
      <c r="CC16" s="292">
        <f t="shared" si="27"/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 t="shared" si="29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 t="shared" si="31"/>
        <v>637</v>
      </c>
      <c r="CR16" s="292">
        <f t="shared" si="32"/>
        <v>567</v>
      </c>
      <c r="CS16" s="292">
        <v>0</v>
      </c>
      <c r="CT16" s="292">
        <v>0</v>
      </c>
      <c r="CU16" s="292">
        <v>0</v>
      </c>
      <c r="CV16" s="292">
        <v>567</v>
      </c>
      <c r="CW16" s="292">
        <v>0</v>
      </c>
      <c r="CX16" s="292">
        <v>0</v>
      </c>
      <c r="CY16" s="292">
        <f t="shared" si="34"/>
        <v>70</v>
      </c>
      <c r="CZ16" s="292">
        <v>0</v>
      </c>
      <c r="DA16" s="292">
        <v>0</v>
      </c>
      <c r="DB16" s="292">
        <v>0</v>
      </c>
      <c r="DC16" s="292">
        <v>70</v>
      </c>
      <c r="DD16" s="292">
        <v>0</v>
      </c>
      <c r="DE16" s="292">
        <v>0</v>
      </c>
      <c r="DF16" s="292">
        <f t="shared" si="36"/>
        <v>0</v>
      </c>
      <c r="DG16" s="292">
        <f t="shared" si="37"/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 t="shared" si="39"/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 t="shared" si="41"/>
        <v>1349</v>
      </c>
      <c r="DV16" s="292">
        <v>505</v>
      </c>
      <c r="DW16" s="292">
        <v>0</v>
      </c>
      <c r="DX16" s="292">
        <v>844</v>
      </c>
      <c r="DY16" s="292">
        <v>0</v>
      </c>
      <c r="DZ16" s="292">
        <f t="shared" si="42"/>
        <v>0</v>
      </c>
      <c r="EA16" s="292">
        <f t="shared" si="43"/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 t="shared" si="45"/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 x14ac:dyDescent="0.15">
      <c r="A17" s="290" t="s">
        <v>745</v>
      </c>
      <c r="B17" s="291" t="s">
        <v>779</v>
      </c>
      <c r="C17" s="290" t="s">
        <v>780</v>
      </c>
      <c r="D17" s="292">
        <f t="shared" si="0"/>
        <v>23876</v>
      </c>
      <c r="E17" s="292">
        <f t="shared" si="1"/>
        <v>20904</v>
      </c>
      <c r="F17" s="292">
        <f t="shared" si="2"/>
        <v>18067</v>
      </c>
      <c r="G17" s="292">
        <v>0</v>
      </c>
      <c r="H17" s="292">
        <v>18067</v>
      </c>
      <c r="I17" s="292">
        <v>0</v>
      </c>
      <c r="J17" s="292">
        <v>0</v>
      </c>
      <c r="K17" s="292">
        <v>0</v>
      </c>
      <c r="L17" s="292">
        <v>0</v>
      </c>
      <c r="M17" s="292">
        <f t="shared" si="4"/>
        <v>2837</v>
      </c>
      <c r="N17" s="292">
        <v>0</v>
      </c>
      <c r="O17" s="292">
        <v>2837</v>
      </c>
      <c r="P17" s="292">
        <v>0</v>
      </c>
      <c r="Q17" s="292">
        <v>0</v>
      </c>
      <c r="R17" s="292">
        <v>0</v>
      </c>
      <c r="S17" s="292">
        <v>0</v>
      </c>
      <c r="T17" s="292">
        <f t="shared" si="6"/>
        <v>642</v>
      </c>
      <c r="U17" s="292">
        <f t="shared" si="7"/>
        <v>472</v>
      </c>
      <c r="V17" s="292">
        <v>0</v>
      </c>
      <c r="W17" s="292">
        <v>0</v>
      </c>
      <c r="X17" s="292">
        <v>472</v>
      </c>
      <c r="Y17" s="292">
        <v>0</v>
      </c>
      <c r="Z17" s="292">
        <v>0</v>
      </c>
      <c r="AA17" s="292">
        <v>0</v>
      </c>
      <c r="AB17" s="292">
        <f t="shared" si="9"/>
        <v>170</v>
      </c>
      <c r="AC17" s="292">
        <v>0</v>
      </c>
      <c r="AD17" s="292">
        <v>0</v>
      </c>
      <c r="AE17" s="292">
        <v>125</v>
      </c>
      <c r="AF17" s="292">
        <v>0</v>
      </c>
      <c r="AG17" s="292">
        <v>0</v>
      </c>
      <c r="AH17" s="292">
        <v>45</v>
      </c>
      <c r="AI17" s="292">
        <f t="shared" si="11"/>
        <v>0</v>
      </c>
      <c r="AJ17" s="292">
        <f t="shared" si="12"/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 t="shared" si="14"/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 t="shared" si="16"/>
        <v>0</v>
      </c>
      <c r="AY17" s="292">
        <f t="shared" si="17"/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 t="shared" si="19"/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 t="shared" si="21"/>
        <v>0</v>
      </c>
      <c r="BN17" s="292">
        <f t="shared" si="22"/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 t="shared" si="24"/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 t="shared" si="26"/>
        <v>0</v>
      </c>
      <c r="CC17" s="292">
        <f t="shared" si="27"/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 t="shared" si="29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 t="shared" si="31"/>
        <v>0</v>
      </c>
      <c r="CR17" s="292">
        <f t="shared" si="32"/>
        <v>0</v>
      </c>
      <c r="CS17" s="292">
        <v>0</v>
      </c>
      <c r="CT17" s="292">
        <v>0</v>
      </c>
      <c r="CU17" s="292">
        <v>0</v>
      </c>
      <c r="CV17" s="292">
        <v>0</v>
      </c>
      <c r="CW17" s="292">
        <v>0</v>
      </c>
      <c r="CX17" s="292">
        <v>0</v>
      </c>
      <c r="CY17" s="292">
        <f t="shared" si="34"/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 t="shared" si="36"/>
        <v>0</v>
      </c>
      <c r="DG17" s="292">
        <f t="shared" si="37"/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 t="shared" si="39"/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 t="shared" si="41"/>
        <v>2330</v>
      </c>
      <c r="DV17" s="292">
        <v>2330</v>
      </c>
      <c r="DW17" s="292">
        <v>0</v>
      </c>
      <c r="DX17" s="292">
        <v>0</v>
      </c>
      <c r="DY17" s="292">
        <v>0</v>
      </c>
      <c r="DZ17" s="292">
        <f t="shared" si="42"/>
        <v>0</v>
      </c>
      <c r="EA17" s="292">
        <f t="shared" si="43"/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 t="shared" si="45"/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 x14ac:dyDescent="0.15">
      <c r="A18" s="290" t="s">
        <v>745</v>
      </c>
      <c r="B18" s="291" t="s">
        <v>781</v>
      </c>
      <c r="C18" s="290" t="s">
        <v>782</v>
      </c>
      <c r="D18" s="292">
        <f t="shared" si="0"/>
        <v>32958</v>
      </c>
      <c r="E18" s="292">
        <f t="shared" si="1"/>
        <v>23564</v>
      </c>
      <c r="F18" s="292">
        <f t="shared" si="2"/>
        <v>15398</v>
      </c>
      <c r="G18" s="292">
        <v>0</v>
      </c>
      <c r="H18" s="292">
        <v>15398</v>
      </c>
      <c r="I18" s="292">
        <v>0</v>
      </c>
      <c r="J18" s="292">
        <v>0</v>
      </c>
      <c r="K18" s="292">
        <v>0</v>
      </c>
      <c r="L18" s="292">
        <v>0</v>
      </c>
      <c r="M18" s="292">
        <f t="shared" si="4"/>
        <v>8166</v>
      </c>
      <c r="N18" s="292">
        <v>0</v>
      </c>
      <c r="O18" s="292">
        <v>8166</v>
      </c>
      <c r="P18" s="292">
        <v>0</v>
      </c>
      <c r="Q18" s="292">
        <v>0</v>
      </c>
      <c r="R18" s="292">
        <v>0</v>
      </c>
      <c r="S18" s="292">
        <v>0</v>
      </c>
      <c r="T18" s="292">
        <f t="shared" si="6"/>
        <v>497</v>
      </c>
      <c r="U18" s="292">
        <f t="shared" si="7"/>
        <v>491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491</v>
      </c>
      <c r="AB18" s="292">
        <f t="shared" si="9"/>
        <v>6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6</v>
      </c>
      <c r="AI18" s="292">
        <f t="shared" si="11"/>
        <v>1016</v>
      </c>
      <c r="AJ18" s="292">
        <f t="shared" si="12"/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 t="shared" si="14"/>
        <v>1016</v>
      </c>
      <c r="AR18" s="292">
        <v>0</v>
      </c>
      <c r="AS18" s="292">
        <v>0</v>
      </c>
      <c r="AT18" s="292">
        <v>0</v>
      </c>
      <c r="AU18" s="292">
        <v>1016</v>
      </c>
      <c r="AV18" s="292">
        <v>0</v>
      </c>
      <c r="AW18" s="292">
        <v>0</v>
      </c>
      <c r="AX18" s="292">
        <f t="shared" si="16"/>
        <v>0</v>
      </c>
      <c r="AY18" s="292">
        <f t="shared" si="17"/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 t="shared" si="19"/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 t="shared" si="21"/>
        <v>0</v>
      </c>
      <c r="BN18" s="292">
        <f t="shared" si="22"/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 t="shared" si="24"/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 t="shared" si="26"/>
        <v>0</v>
      </c>
      <c r="CC18" s="292">
        <f t="shared" si="27"/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 t="shared" si="29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 t="shared" si="31"/>
        <v>2691</v>
      </c>
      <c r="CR18" s="292">
        <f t="shared" si="32"/>
        <v>1250</v>
      </c>
      <c r="CS18" s="292">
        <v>0</v>
      </c>
      <c r="CT18" s="292">
        <v>0</v>
      </c>
      <c r="CU18" s="292">
        <v>0</v>
      </c>
      <c r="CV18" s="292">
        <v>1250</v>
      </c>
      <c r="CW18" s="292">
        <v>0</v>
      </c>
      <c r="CX18" s="292">
        <v>0</v>
      </c>
      <c r="CY18" s="292">
        <f t="shared" si="34"/>
        <v>1441</v>
      </c>
      <c r="CZ18" s="292">
        <v>0</v>
      </c>
      <c r="DA18" s="292">
        <v>0</v>
      </c>
      <c r="DB18" s="292">
        <v>0</v>
      </c>
      <c r="DC18" s="292">
        <v>1441</v>
      </c>
      <c r="DD18" s="292">
        <v>0</v>
      </c>
      <c r="DE18" s="292">
        <v>0</v>
      </c>
      <c r="DF18" s="292">
        <f t="shared" si="36"/>
        <v>0</v>
      </c>
      <c r="DG18" s="292">
        <f t="shared" si="37"/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 t="shared" si="39"/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 t="shared" si="41"/>
        <v>1565</v>
      </c>
      <c r="DV18" s="292">
        <v>1565</v>
      </c>
      <c r="DW18" s="292">
        <v>0</v>
      </c>
      <c r="DX18" s="292">
        <v>0</v>
      </c>
      <c r="DY18" s="292">
        <v>0</v>
      </c>
      <c r="DZ18" s="292">
        <f t="shared" si="42"/>
        <v>3625</v>
      </c>
      <c r="EA18" s="292">
        <f t="shared" si="43"/>
        <v>1500</v>
      </c>
      <c r="EB18" s="292">
        <v>0</v>
      </c>
      <c r="EC18" s="292">
        <v>0</v>
      </c>
      <c r="ED18" s="292">
        <v>1500</v>
      </c>
      <c r="EE18" s="292">
        <v>0</v>
      </c>
      <c r="EF18" s="292">
        <v>0</v>
      </c>
      <c r="EG18" s="292">
        <v>0</v>
      </c>
      <c r="EH18" s="292">
        <f t="shared" si="45"/>
        <v>2125</v>
      </c>
      <c r="EI18" s="292">
        <v>0</v>
      </c>
      <c r="EJ18" s="292">
        <v>0</v>
      </c>
      <c r="EK18" s="292">
        <v>2125</v>
      </c>
      <c r="EL18" s="292">
        <v>0</v>
      </c>
      <c r="EM18" s="292">
        <v>0</v>
      </c>
      <c r="EN18" s="292">
        <v>0</v>
      </c>
    </row>
    <row r="19" spans="1:144" s="224" customFormat="1" ht="13.5" customHeight="1" x14ac:dyDescent="0.15">
      <c r="A19" s="290" t="s">
        <v>745</v>
      </c>
      <c r="B19" s="291" t="s">
        <v>783</v>
      </c>
      <c r="C19" s="290" t="s">
        <v>784</v>
      </c>
      <c r="D19" s="292">
        <f t="shared" si="0"/>
        <v>15743</v>
      </c>
      <c r="E19" s="292">
        <f t="shared" si="1"/>
        <v>11729</v>
      </c>
      <c r="F19" s="292">
        <f t="shared" si="2"/>
        <v>11380</v>
      </c>
      <c r="G19" s="292">
        <v>0</v>
      </c>
      <c r="H19" s="292">
        <v>11380</v>
      </c>
      <c r="I19" s="292">
        <v>0</v>
      </c>
      <c r="J19" s="292">
        <v>0</v>
      </c>
      <c r="K19" s="292">
        <v>0</v>
      </c>
      <c r="L19" s="292">
        <v>0</v>
      </c>
      <c r="M19" s="292">
        <f t="shared" si="4"/>
        <v>349</v>
      </c>
      <c r="N19" s="292">
        <v>0</v>
      </c>
      <c r="O19" s="292">
        <v>349</v>
      </c>
      <c r="P19" s="292">
        <v>0</v>
      </c>
      <c r="Q19" s="292">
        <v>0</v>
      </c>
      <c r="R19" s="292">
        <v>0</v>
      </c>
      <c r="S19" s="292">
        <v>0</v>
      </c>
      <c r="T19" s="292">
        <f t="shared" si="6"/>
        <v>918</v>
      </c>
      <c r="U19" s="292">
        <f t="shared" si="7"/>
        <v>898</v>
      </c>
      <c r="V19" s="292">
        <v>0</v>
      </c>
      <c r="W19" s="292">
        <v>0</v>
      </c>
      <c r="X19" s="292">
        <v>898</v>
      </c>
      <c r="Y19" s="292">
        <v>0</v>
      </c>
      <c r="Z19" s="292">
        <v>0</v>
      </c>
      <c r="AA19" s="292">
        <v>0</v>
      </c>
      <c r="AB19" s="292">
        <f t="shared" si="9"/>
        <v>20</v>
      </c>
      <c r="AC19" s="292">
        <v>0</v>
      </c>
      <c r="AD19" s="292">
        <v>0</v>
      </c>
      <c r="AE19" s="292">
        <v>20</v>
      </c>
      <c r="AF19" s="292">
        <v>0</v>
      </c>
      <c r="AG19" s="292">
        <v>0</v>
      </c>
      <c r="AH19" s="292">
        <v>0</v>
      </c>
      <c r="AI19" s="292">
        <f t="shared" si="11"/>
        <v>0</v>
      </c>
      <c r="AJ19" s="292">
        <f t="shared" si="12"/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 t="shared" si="14"/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 t="shared" si="16"/>
        <v>0</v>
      </c>
      <c r="AY19" s="292">
        <f t="shared" si="17"/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 t="shared" si="19"/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 t="shared" si="21"/>
        <v>0</v>
      </c>
      <c r="BN19" s="292">
        <f t="shared" si="22"/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 t="shared" si="24"/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 t="shared" si="26"/>
        <v>0</v>
      </c>
      <c r="CC19" s="292">
        <f t="shared" si="27"/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 t="shared" si="29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 t="shared" si="31"/>
        <v>0</v>
      </c>
      <c r="CR19" s="292">
        <f t="shared" si="32"/>
        <v>0</v>
      </c>
      <c r="CS19" s="292">
        <v>0</v>
      </c>
      <c r="CT19" s="292">
        <v>0</v>
      </c>
      <c r="CU19" s="292">
        <v>0</v>
      </c>
      <c r="CV19" s="292">
        <v>0</v>
      </c>
      <c r="CW19" s="292">
        <v>0</v>
      </c>
      <c r="CX19" s="292">
        <v>0</v>
      </c>
      <c r="CY19" s="292">
        <f t="shared" si="34"/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 t="shared" si="36"/>
        <v>0</v>
      </c>
      <c r="DG19" s="292">
        <f t="shared" si="37"/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 t="shared" si="39"/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 t="shared" si="41"/>
        <v>3096</v>
      </c>
      <c r="DV19" s="292">
        <v>3096</v>
      </c>
      <c r="DW19" s="292">
        <v>0</v>
      </c>
      <c r="DX19" s="292">
        <v>0</v>
      </c>
      <c r="DY19" s="292">
        <v>0</v>
      </c>
      <c r="DZ19" s="292">
        <f t="shared" si="42"/>
        <v>0</v>
      </c>
      <c r="EA19" s="292">
        <f t="shared" si="43"/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 t="shared" si="45"/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14748</v>
      </c>
      <c r="E20" s="292">
        <f t="shared" si="1"/>
        <v>9826</v>
      </c>
      <c r="F20" s="292">
        <f t="shared" si="2"/>
        <v>8381</v>
      </c>
      <c r="G20" s="292">
        <v>0</v>
      </c>
      <c r="H20" s="292">
        <v>8373</v>
      </c>
      <c r="I20" s="292">
        <v>0</v>
      </c>
      <c r="J20" s="292">
        <v>0</v>
      </c>
      <c r="K20" s="292">
        <v>0</v>
      </c>
      <c r="L20" s="292">
        <v>8</v>
      </c>
      <c r="M20" s="292">
        <f t="shared" si="4"/>
        <v>1445</v>
      </c>
      <c r="N20" s="292">
        <v>0</v>
      </c>
      <c r="O20" s="292">
        <v>1445</v>
      </c>
      <c r="P20" s="292">
        <v>0</v>
      </c>
      <c r="Q20" s="292">
        <v>0</v>
      </c>
      <c r="R20" s="292">
        <v>0</v>
      </c>
      <c r="S20" s="292">
        <v>0</v>
      </c>
      <c r="T20" s="292">
        <f t="shared" si="6"/>
        <v>511</v>
      </c>
      <c r="U20" s="292">
        <f t="shared" si="7"/>
        <v>233</v>
      </c>
      <c r="V20" s="292">
        <v>0</v>
      </c>
      <c r="W20" s="292">
        <v>0</v>
      </c>
      <c r="X20" s="292">
        <v>0</v>
      </c>
      <c r="Y20" s="292">
        <v>233</v>
      </c>
      <c r="Z20" s="292">
        <v>0</v>
      </c>
      <c r="AA20" s="292">
        <v>0</v>
      </c>
      <c r="AB20" s="292">
        <f t="shared" si="9"/>
        <v>278</v>
      </c>
      <c r="AC20" s="292">
        <v>0</v>
      </c>
      <c r="AD20" s="292">
        <v>0</v>
      </c>
      <c r="AE20" s="292">
        <v>0</v>
      </c>
      <c r="AF20" s="292">
        <v>278</v>
      </c>
      <c r="AG20" s="292">
        <v>0</v>
      </c>
      <c r="AH20" s="292">
        <v>0</v>
      </c>
      <c r="AI20" s="292">
        <f t="shared" si="11"/>
        <v>0</v>
      </c>
      <c r="AJ20" s="292">
        <f t="shared" si="12"/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 t="shared" si="14"/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 t="shared" si="16"/>
        <v>0</v>
      </c>
      <c r="AY20" s="292">
        <f t="shared" si="17"/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 t="shared" si="19"/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 t="shared" si="21"/>
        <v>0</v>
      </c>
      <c r="BN20" s="292">
        <f t="shared" si="22"/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 t="shared" si="24"/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 t="shared" si="26"/>
        <v>0</v>
      </c>
      <c r="CC20" s="292">
        <f t="shared" si="27"/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 t="shared" si="29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 t="shared" si="31"/>
        <v>4226</v>
      </c>
      <c r="CR20" s="292">
        <f t="shared" si="32"/>
        <v>3722</v>
      </c>
      <c r="CS20" s="292">
        <v>0</v>
      </c>
      <c r="CT20" s="292">
        <v>0</v>
      </c>
      <c r="CU20" s="292">
        <v>0</v>
      </c>
      <c r="CV20" s="292">
        <v>3722</v>
      </c>
      <c r="CW20" s="292">
        <v>0</v>
      </c>
      <c r="CX20" s="292">
        <v>0</v>
      </c>
      <c r="CY20" s="292">
        <f t="shared" si="34"/>
        <v>504</v>
      </c>
      <c r="CZ20" s="292">
        <v>0</v>
      </c>
      <c r="DA20" s="292">
        <v>0</v>
      </c>
      <c r="DB20" s="292">
        <v>0</v>
      </c>
      <c r="DC20" s="292">
        <v>504</v>
      </c>
      <c r="DD20" s="292">
        <v>0</v>
      </c>
      <c r="DE20" s="292">
        <v>0</v>
      </c>
      <c r="DF20" s="292">
        <f t="shared" si="36"/>
        <v>133</v>
      </c>
      <c r="DG20" s="292">
        <f t="shared" si="37"/>
        <v>68</v>
      </c>
      <c r="DH20" s="292">
        <v>0</v>
      </c>
      <c r="DI20" s="292">
        <v>0</v>
      </c>
      <c r="DJ20" s="292">
        <v>68</v>
      </c>
      <c r="DK20" s="292">
        <v>0</v>
      </c>
      <c r="DL20" s="292">
        <v>0</v>
      </c>
      <c r="DM20" s="292">
        <v>0</v>
      </c>
      <c r="DN20" s="292">
        <f t="shared" si="39"/>
        <v>65</v>
      </c>
      <c r="DO20" s="292">
        <v>0</v>
      </c>
      <c r="DP20" s="292">
        <v>0</v>
      </c>
      <c r="DQ20" s="292">
        <v>65</v>
      </c>
      <c r="DR20" s="292">
        <v>0</v>
      </c>
      <c r="DS20" s="292">
        <v>0</v>
      </c>
      <c r="DT20" s="292">
        <v>0</v>
      </c>
      <c r="DU20" s="292">
        <f t="shared" si="41"/>
        <v>3</v>
      </c>
      <c r="DV20" s="292">
        <v>0</v>
      </c>
      <c r="DW20" s="292">
        <v>0</v>
      </c>
      <c r="DX20" s="292">
        <v>3</v>
      </c>
      <c r="DY20" s="292">
        <v>0</v>
      </c>
      <c r="DZ20" s="292">
        <f t="shared" si="42"/>
        <v>49</v>
      </c>
      <c r="EA20" s="292">
        <f t="shared" si="43"/>
        <v>7</v>
      </c>
      <c r="EB20" s="292">
        <v>0</v>
      </c>
      <c r="EC20" s="292">
        <v>0</v>
      </c>
      <c r="ED20" s="292">
        <v>7</v>
      </c>
      <c r="EE20" s="292">
        <v>0</v>
      </c>
      <c r="EF20" s="292">
        <v>0</v>
      </c>
      <c r="EG20" s="292">
        <v>0</v>
      </c>
      <c r="EH20" s="292">
        <f t="shared" si="45"/>
        <v>42</v>
      </c>
      <c r="EI20" s="292">
        <v>0</v>
      </c>
      <c r="EJ20" s="292">
        <v>0</v>
      </c>
      <c r="EK20" s="292">
        <v>42</v>
      </c>
      <c r="EL20" s="292">
        <v>0</v>
      </c>
      <c r="EM20" s="292">
        <v>0</v>
      </c>
      <c r="EN20" s="292">
        <v>0</v>
      </c>
    </row>
    <row r="21" spans="1:144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21156</v>
      </c>
      <c r="E21" s="292">
        <f t="shared" si="1"/>
        <v>18463</v>
      </c>
      <c r="F21" s="292">
        <f t="shared" si="2"/>
        <v>17564</v>
      </c>
      <c r="G21" s="292">
        <v>0</v>
      </c>
      <c r="H21" s="292">
        <v>17080</v>
      </c>
      <c r="I21" s="292">
        <v>0</v>
      </c>
      <c r="J21" s="292">
        <v>0</v>
      </c>
      <c r="K21" s="292">
        <v>484</v>
      </c>
      <c r="L21" s="292">
        <v>0</v>
      </c>
      <c r="M21" s="292">
        <f t="shared" si="4"/>
        <v>899</v>
      </c>
      <c r="N21" s="292">
        <v>0</v>
      </c>
      <c r="O21" s="292">
        <v>899</v>
      </c>
      <c r="P21" s="292">
        <v>0</v>
      </c>
      <c r="Q21" s="292">
        <v>0</v>
      </c>
      <c r="R21" s="292">
        <v>0</v>
      </c>
      <c r="S21" s="292">
        <v>0</v>
      </c>
      <c r="T21" s="292">
        <f t="shared" si="6"/>
        <v>0</v>
      </c>
      <c r="U21" s="292">
        <f t="shared" si="7"/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 t="shared" si="9"/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 t="shared" si="11"/>
        <v>0</v>
      </c>
      <c r="AJ21" s="292">
        <f t="shared" si="12"/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 t="shared" si="14"/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 t="shared" si="16"/>
        <v>0</v>
      </c>
      <c r="AY21" s="292">
        <f t="shared" si="17"/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 t="shared" si="19"/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 t="shared" si="21"/>
        <v>0</v>
      </c>
      <c r="BN21" s="292">
        <f t="shared" si="22"/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 t="shared" si="24"/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 t="shared" si="26"/>
        <v>0</v>
      </c>
      <c r="CC21" s="292">
        <f t="shared" si="27"/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 t="shared" si="29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 t="shared" si="31"/>
        <v>1282</v>
      </c>
      <c r="CR21" s="292">
        <f t="shared" si="32"/>
        <v>1264</v>
      </c>
      <c r="CS21" s="292">
        <v>0</v>
      </c>
      <c r="CT21" s="292">
        <v>0</v>
      </c>
      <c r="CU21" s="292">
        <v>1125</v>
      </c>
      <c r="CV21" s="292">
        <v>114</v>
      </c>
      <c r="CW21" s="292">
        <v>25</v>
      </c>
      <c r="CX21" s="292">
        <v>0</v>
      </c>
      <c r="CY21" s="292">
        <f t="shared" si="34"/>
        <v>18</v>
      </c>
      <c r="CZ21" s="292">
        <v>0</v>
      </c>
      <c r="DA21" s="292">
        <v>0</v>
      </c>
      <c r="DB21" s="292">
        <v>18</v>
      </c>
      <c r="DC21" s="292">
        <v>0</v>
      </c>
      <c r="DD21" s="292">
        <v>0</v>
      </c>
      <c r="DE21" s="292">
        <v>0</v>
      </c>
      <c r="DF21" s="292">
        <f t="shared" si="36"/>
        <v>0</v>
      </c>
      <c r="DG21" s="292">
        <f t="shared" si="37"/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 t="shared" si="39"/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 t="shared" si="41"/>
        <v>1411</v>
      </c>
      <c r="DV21" s="292">
        <v>1411</v>
      </c>
      <c r="DW21" s="292">
        <v>0</v>
      </c>
      <c r="DX21" s="292">
        <v>0</v>
      </c>
      <c r="DY21" s="292">
        <v>0</v>
      </c>
      <c r="DZ21" s="292">
        <f t="shared" si="42"/>
        <v>0</v>
      </c>
      <c r="EA21" s="292">
        <f t="shared" si="43"/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 t="shared" si="45"/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68307</v>
      </c>
      <c r="E22" s="292">
        <f t="shared" si="1"/>
        <v>42347</v>
      </c>
      <c r="F22" s="292">
        <f t="shared" si="2"/>
        <v>35238</v>
      </c>
      <c r="G22" s="292">
        <v>0</v>
      </c>
      <c r="H22" s="292">
        <v>35238</v>
      </c>
      <c r="I22" s="292">
        <v>0</v>
      </c>
      <c r="J22" s="292">
        <v>0</v>
      </c>
      <c r="K22" s="292">
        <v>0</v>
      </c>
      <c r="L22" s="292">
        <v>0</v>
      </c>
      <c r="M22" s="292">
        <f t="shared" si="4"/>
        <v>7109</v>
      </c>
      <c r="N22" s="292">
        <v>0</v>
      </c>
      <c r="O22" s="292">
        <v>7109</v>
      </c>
      <c r="P22" s="292">
        <v>0</v>
      </c>
      <c r="Q22" s="292">
        <v>0</v>
      </c>
      <c r="R22" s="292">
        <v>0</v>
      </c>
      <c r="S22" s="292">
        <v>0</v>
      </c>
      <c r="T22" s="292">
        <f t="shared" si="6"/>
        <v>0</v>
      </c>
      <c r="U22" s="292">
        <f t="shared" si="7"/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 t="shared" si="9"/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 t="shared" si="11"/>
        <v>0</v>
      </c>
      <c r="AJ22" s="292">
        <f t="shared" si="12"/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 t="shared" si="14"/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 t="shared" si="16"/>
        <v>0</v>
      </c>
      <c r="AY22" s="292">
        <f t="shared" si="17"/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 t="shared" si="19"/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 t="shared" si="21"/>
        <v>7993</v>
      </c>
      <c r="BN22" s="292">
        <f t="shared" si="22"/>
        <v>7993</v>
      </c>
      <c r="BO22" s="292">
        <v>0</v>
      </c>
      <c r="BP22" s="292">
        <v>0</v>
      </c>
      <c r="BQ22" s="292">
        <v>0</v>
      </c>
      <c r="BR22" s="292">
        <v>7993</v>
      </c>
      <c r="BS22" s="292">
        <v>0</v>
      </c>
      <c r="BT22" s="292">
        <v>0</v>
      </c>
      <c r="BU22" s="292">
        <f t="shared" si="24"/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 t="shared" si="26"/>
        <v>0</v>
      </c>
      <c r="CC22" s="292">
        <f t="shared" si="27"/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 t="shared" si="29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 t="shared" si="31"/>
        <v>17967</v>
      </c>
      <c r="CR22" s="292">
        <f t="shared" si="32"/>
        <v>17669</v>
      </c>
      <c r="CS22" s="292">
        <v>0</v>
      </c>
      <c r="CT22" s="292">
        <v>0</v>
      </c>
      <c r="CU22" s="292">
        <v>6116</v>
      </c>
      <c r="CV22" s="292">
        <v>11553</v>
      </c>
      <c r="CW22" s="292">
        <v>0</v>
      </c>
      <c r="CX22" s="292">
        <v>0</v>
      </c>
      <c r="CY22" s="292">
        <f t="shared" si="34"/>
        <v>298</v>
      </c>
      <c r="CZ22" s="292">
        <v>0</v>
      </c>
      <c r="DA22" s="292">
        <v>298</v>
      </c>
      <c r="DB22" s="292">
        <v>0</v>
      </c>
      <c r="DC22" s="292">
        <v>0</v>
      </c>
      <c r="DD22" s="292">
        <v>0</v>
      </c>
      <c r="DE22" s="292">
        <v>0</v>
      </c>
      <c r="DF22" s="292">
        <f t="shared" si="36"/>
        <v>0</v>
      </c>
      <c r="DG22" s="292">
        <f t="shared" si="37"/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 t="shared" si="39"/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 t="shared" si="41"/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 t="shared" si="42"/>
        <v>0</v>
      </c>
      <c r="EA22" s="292">
        <f t="shared" si="43"/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 t="shared" si="45"/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14834</v>
      </c>
      <c r="E23" s="292">
        <f t="shared" si="1"/>
        <v>11955</v>
      </c>
      <c r="F23" s="292">
        <f t="shared" si="2"/>
        <v>11527</v>
      </c>
      <c r="G23" s="292">
        <v>0</v>
      </c>
      <c r="H23" s="292">
        <v>11527</v>
      </c>
      <c r="I23" s="292">
        <v>0</v>
      </c>
      <c r="J23" s="292">
        <v>0</v>
      </c>
      <c r="K23" s="292">
        <v>0</v>
      </c>
      <c r="L23" s="292">
        <v>0</v>
      </c>
      <c r="M23" s="292">
        <f t="shared" si="4"/>
        <v>428</v>
      </c>
      <c r="N23" s="292">
        <v>0</v>
      </c>
      <c r="O23" s="292">
        <v>428</v>
      </c>
      <c r="P23" s="292">
        <v>0</v>
      </c>
      <c r="Q23" s="292">
        <v>0</v>
      </c>
      <c r="R23" s="292">
        <v>0</v>
      </c>
      <c r="S23" s="292">
        <v>0</v>
      </c>
      <c r="T23" s="292">
        <f t="shared" si="6"/>
        <v>795</v>
      </c>
      <c r="U23" s="292">
        <f t="shared" si="7"/>
        <v>785</v>
      </c>
      <c r="V23" s="292">
        <v>0</v>
      </c>
      <c r="W23" s="292">
        <v>0</v>
      </c>
      <c r="X23" s="292">
        <v>177</v>
      </c>
      <c r="Y23" s="292">
        <v>0</v>
      </c>
      <c r="Z23" s="292">
        <v>0</v>
      </c>
      <c r="AA23" s="292">
        <v>608</v>
      </c>
      <c r="AB23" s="292">
        <f t="shared" si="9"/>
        <v>10</v>
      </c>
      <c r="AC23" s="292">
        <v>0</v>
      </c>
      <c r="AD23" s="292">
        <v>0</v>
      </c>
      <c r="AE23" s="292">
        <v>1</v>
      </c>
      <c r="AF23" s="292">
        <v>0</v>
      </c>
      <c r="AG23" s="292">
        <v>0</v>
      </c>
      <c r="AH23" s="292">
        <v>9</v>
      </c>
      <c r="AI23" s="292">
        <f t="shared" si="11"/>
        <v>0</v>
      </c>
      <c r="AJ23" s="292">
        <f t="shared" si="12"/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 t="shared" si="14"/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 t="shared" si="16"/>
        <v>0</v>
      </c>
      <c r="AY23" s="292">
        <f t="shared" si="17"/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 t="shared" si="19"/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 t="shared" si="21"/>
        <v>0</v>
      </c>
      <c r="BN23" s="292">
        <f t="shared" si="22"/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 t="shared" si="24"/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 t="shared" si="26"/>
        <v>0</v>
      </c>
      <c r="CC23" s="292">
        <f t="shared" si="27"/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 t="shared" si="29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 t="shared" si="31"/>
        <v>2084</v>
      </c>
      <c r="CR23" s="292">
        <f t="shared" si="32"/>
        <v>2079</v>
      </c>
      <c r="CS23" s="292">
        <v>0</v>
      </c>
      <c r="CT23" s="292">
        <v>0</v>
      </c>
      <c r="CU23" s="292">
        <v>0</v>
      </c>
      <c r="CV23" s="292">
        <v>2079</v>
      </c>
      <c r="CW23" s="292">
        <v>0</v>
      </c>
      <c r="CX23" s="292">
        <v>0</v>
      </c>
      <c r="CY23" s="292">
        <f t="shared" si="34"/>
        <v>5</v>
      </c>
      <c r="CZ23" s="292">
        <v>0</v>
      </c>
      <c r="DA23" s="292">
        <v>0</v>
      </c>
      <c r="DB23" s="292">
        <v>0</v>
      </c>
      <c r="DC23" s="292">
        <v>5</v>
      </c>
      <c r="DD23" s="292">
        <v>0</v>
      </c>
      <c r="DE23" s="292">
        <v>0</v>
      </c>
      <c r="DF23" s="292">
        <f t="shared" si="36"/>
        <v>0</v>
      </c>
      <c r="DG23" s="292">
        <f t="shared" si="37"/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 t="shared" si="39"/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 t="shared" si="41"/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 t="shared" si="42"/>
        <v>0</v>
      </c>
      <c r="EA23" s="292">
        <f t="shared" si="43"/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 t="shared" si="45"/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23012</v>
      </c>
      <c r="E24" s="292">
        <f t="shared" si="1"/>
        <v>17320</v>
      </c>
      <c r="F24" s="292">
        <f t="shared" si="2"/>
        <v>14369</v>
      </c>
      <c r="G24" s="292">
        <v>0</v>
      </c>
      <c r="H24" s="292">
        <v>14369</v>
      </c>
      <c r="I24" s="292">
        <v>0</v>
      </c>
      <c r="J24" s="292">
        <v>0</v>
      </c>
      <c r="K24" s="292">
        <v>0</v>
      </c>
      <c r="L24" s="292">
        <v>0</v>
      </c>
      <c r="M24" s="292">
        <f t="shared" si="4"/>
        <v>2951</v>
      </c>
      <c r="N24" s="292">
        <v>0</v>
      </c>
      <c r="O24" s="292">
        <v>2951</v>
      </c>
      <c r="P24" s="292">
        <v>0</v>
      </c>
      <c r="Q24" s="292">
        <v>0</v>
      </c>
      <c r="R24" s="292">
        <v>0</v>
      </c>
      <c r="S24" s="292">
        <v>0</v>
      </c>
      <c r="T24" s="292">
        <f t="shared" si="6"/>
        <v>3961</v>
      </c>
      <c r="U24" s="292">
        <f t="shared" si="7"/>
        <v>2511</v>
      </c>
      <c r="V24" s="292">
        <v>0</v>
      </c>
      <c r="W24" s="292">
        <v>0</v>
      </c>
      <c r="X24" s="292">
        <v>497</v>
      </c>
      <c r="Y24" s="292">
        <v>1962</v>
      </c>
      <c r="Z24" s="292">
        <v>0</v>
      </c>
      <c r="AA24" s="292">
        <v>52</v>
      </c>
      <c r="AB24" s="292">
        <f t="shared" si="9"/>
        <v>1450</v>
      </c>
      <c r="AC24" s="292">
        <v>0</v>
      </c>
      <c r="AD24" s="292">
        <v>0</v>
      </c>
      <c r="AE24" s="292">
        <v>245</v>
      </c>
      <c r="AF24" s="292">
        <v>381</v>
      </c>
      <c r="AG24" s="292">
        <v>0</v>
      </c>
      <c r="AH24" s="292">
        <v>824</v>
      </c>
      <c r="AI24" s="292">
        <f t="shared" si="11"/>
        <v>0</v>
      </c>
      <c r="AJ24" s="292">
        <f t="shared" si="12"/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 t="shared" si="14"/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 t="shared" si="16"/>
        <v>0</v>
      </c>
      <c r="AY24" s="292">
        <f t="shared" si="17"/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 t="shared" si="19"/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 t="shared" si="21"/>
        <v>0</v>
      </c>
      <c r="BN24" s="292">
        <f t="shared" si="22"/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 t="shared" si="24"/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 t="shared" si="26"/>
        <v>0</v>
      </c>
      <c r="CC24" s="292">
        <f t="shared" si="27"/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 t="shared" si="29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 t="shared" si="31"/>
        <v>0</v>
      </c>
      <c r="CR24" s="292">
        <f t="shared" si="32"/>
        <v>0</v>
      </c>
      <c r="CS24" s="292">
        <v>0</v>
      </c>
      <c r="CT24" s="292">
        <v>0</v>
      </c>
      <c r="CU24" s="292">
        <v>0</v>
      </c>
      <c r="CV24" s="292">
        <v>0</v>
      </c>
      <c r="CW24" s="292">
        <v>0</v>
      </c>
      <c r="CX24" s="292">
        <v>0</v>
      </c>
      <c r="CY24" s="292">
        <f t="shared" si="34"/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 t="shared" si="36"/>
        <v>72</v>
      </c>
      <c r="DG24" s="292">
        <f t="shared" si="37"/>
        <v>72</v>
      </c>
      <c r="DH24" s="292">
        <v>0</v>
      </c>
      <c r="DI24" s="292">
        <v>0</v>
      </c>
      <c r="DJ24" s="292">
        <v>0</v>
      </c>
      <c r="DK24" s="292">
        <v>46</v>
      </c>
      <c r="DL24" s="292">
        <v>26</v>
      </c>
      <c r="DM24" s="292">
        <v>0</v>
      </c>
      <c r="DN24" s="292">
        <f t="shared" si="39"/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 t="shared" si="41"/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 t="shared" si="42"/>
        <v>1659</v>
      </c>
      <c r="EA24" s="292">
        <f t="shared" si="43"/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 t="shared" si="45"/>
        <v>1659</v>
      </c>
      <c r="EI24" s="292">
        <v>0</v>
      </c>
      <c r="EJ24" s="292">
        <v>0</v>
      </c>
      <c r="EK24" s="292">
        <v>0</v>
      </c>
      <c r="EL24" s="292">
        <v>0</v>
      </c>
      <c r="EM24" s="292">
        <v>1659</v>
      </c>
      <c r="EN24" s="292">
        <v>0</v>
      </c>
    </row>
    <row r="25" spans="1:144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13907</v>
      </c>
      <c r="E25" s="292">
        <f t="shared" si="1"/>
        <v>10605</v>
      </c>
      <c r="F25" s="292">
        <f t="shared" si="2"/>
        <v>9458</v>
      </c>
      <c r="G25" s="292">
        <v>0</v>
      </c>
      <c r="H25" s="292">
        <v>9458</v>
      </c>
      <c r="I25" s="292">
        <v>0</v>
      </c>
      <c r="J25" s="292">
        <v>0</v>
      </c>
      <c r="K25" s="292">
        <v>0</v>
      </c>
      <c r="L25" s="292">
        <v>0</v>
      </c>
      <c r="M25" s="292">
        <f t="shared" si="4"/>
        <v>1147</v>
      </c>
      <c r="N25" s="292">
        <v>0</v>
      </c>
      <c r="O25" s="292">
        <v>1147</v>
      </c>
      <c r="P25" s="292">
        <v>0</v>
      </c>
      <c r="Q25" s="292">
        <v>0</v>
      </c>
      <c r="R25" s="292">
        <v>0</v>
      </c>
      <c r="S25" s="292">
        <v>0</v>
      </c>
      <c r="T25" s="292">
        <f t="shared" si="6"/>
        <v>898</v>
      </c>
      <c r="U25" s="292">
        <f t="shared" si="7"/>
        <v>233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233</v>
      </c>
      <c r="AB25" s="292">
        <f t="shared" si="9"/>
        <v>665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665</v>
      </c>
      <c r="AI25" s="292">
        <f t="shared" si="11"/>
        <v>0</v>
      </c>
      <c r="AJ25" s="292">
        <f t="shared" si="12"/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 t="shared" si="14"/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 t="shared" si="16"/>
        <v>0</v>
      </c>
      <c r="AY25" s="292">
        <f t="shared" si="17"/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 t="shared" si="19"/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 t="shared" si="21"/>
        <v>0</v>
      </c>
      <c r="BN25" s="292">
        <f t="shared" si="22"/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 t="shared" si="24"/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 t="shared" si="26"/>
        <v>0</v>
      </c>
      <c r="CC25" s="292">
        <f t="shared" si="27"/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 t="shared" si="29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 t="shared" si="31"/>
        <v>699</v>
      </c>
      <c r="CR25" s="292">
        <f t="shared" si="32"/>
        <v>639</v>
      </c>
      <c r="CS25" s="292">
        <v>0</v>
      </c>
      <c r="CT25" s="292">
        <v>0</v>
      </c>
      <c r="CU25" s="292">
        <v>490</v>
      </c>
      <c r="CV25" s="292">
        <v>149</v>
      </c>
      <c r="CW25" s="292">
        <v>0</v>
      </c>
      <c r="CX25" s="292">
        <v>0</v>
      </c>
      <c r="CY25" s="292">
        <f t="shared" si="34"/>
        <v>60</v>
      </c>
      <c r="CZ25" s="292">
        <v>0</v>
      </c>
      <c r="DA25" s="292">
        <v>0</v>
      </c>
      <c r="DB25" s="292">
        <v>28</v>
      </c>
      <c r="DC25" s="292">
        <v>32</v>
      </c>
      <c r="DD25" s="292">
        <v>0</v>
      </c>
      <c r="DE25" s="292">
        <v>0</v>
      </c>
      <c r="DF25" s="292">
        <f t="shared" si="36"/>
        <v>0</v>
      </c>
      <c r="DG25" s="292">
        <f t="shared" si="37"/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 t="shared" si="39"/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 t="shared" si="41"/>
        <v>1705</v>
      </c>
      <c r="DV25" s="292">
        <v>1531</v>
      </c>
      <c r="DW25" s="292">
        <v>0</v>
      </c>
      <c r="DX25" s="292">
        <v>174</v>
      </c>
      <c r="DY25" s="292">
        <v>0</v>
      </c>
      <c r="DZ25" s="292">
        <f t="shared" si="42"/>
        <v>0</v>
      </c>
      <c r="EA25" s="292">
        <f t="shared" si="43"/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 t="shared" si="45"/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22493</v>
      </c>
      <c r="E26" s="292">
        <f t="shared" si="1"/>
        <v>19965</v>
      </c>
      <c r="F26" s="292">
        <f t="shared" si="2"/>
        <v>15638</v>
      </c>
      <c r="G26" s="292">
        <v>0</v>
      </c>
      <c r="H26" s="292">
        <v>15624</v>
      </c>
      <c r="I26" s="292">
        <v>0</v>
      </c>
      <c r="J26" s="292">
        <v>0</v>
      </c>
      <c r="K26" s="292">
        <v>0</v>
      </c>
      <c r="L26" s="292">
        <v>14</v>
      </c>
      <c r="M26" s="292">
        <f t="shared" si="4"/>
        <v>4327</v>
      </c>
      <c r="N26" s="292">
        <v>0</v>
      </c>
      <c r="O26" s="292">
        <v>3552</v>
      </c>
      <c r="P26" s="292">
        <v>0</v>
      </c>
      <c r="Q26" s="292">
        <v>0</v>
      </c>
      <c r="R26" s="292">
        <v>0</v>
      </c>
      <c r="S26" s="292">
        <v>775</v>
      </c>
      <c r="T26" s="292">
        <f t="shared" si="6"/>
        <v>1540</v>
      </c>
      <c r="U26" s="292">
        <f t="shared" si="7"/>
        <v>788</v>
      </c>
      <c r="V26" s="292">
        <v>0</v>
      </c>
      <c r="W26" s="292">
        <v>0</v>
      </c>
      <c r="X26" s="292">
        <v>136</v>
      </c>
      <c r="Y26" s="292">
        <v>611</v>
      </c>
      <c r="Z26" s="292">
        <v>12</v>
      </c>
      <c r="AA26" s="292">
        <v>29</v>
      </c>
      <c r="AB26" s="292">
        <f t="shared" si="9"/>
        <v>752</v>
      </c>
      <c r="AC26" s="292">
        <v>0</v>
      </c>
      <c r="AD26" s="292">
        <v>0</v>
      </c>
      <c r="AE26" s="292">
        <v>434</v>
      </c>
      <c r="AF26" s="292">
        <v>8</v>
      </c>
      <c r="AG26" s="292">
        <v>0</v>
      </c>
      <c r="AH26" s="292">
        <v>310</v>
      </c>
      <c r="AI26" s="292">
        <f t="shared" si="11"/>
        <v>0</v>
      </c>
      <c r="AJ26" s="292">
        <f t="shared" si="12"/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 t="shared" si="14"/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 t="shared" si="16"/>
        <v>0</v>
      </c>
      <c r="AY26" s="292">
        <f t="shared" si="17"/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 t="shared" si="19"/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 t="shared" si="21"/>
        <v>0</v>
      </c>
      <c r="BN26" s="292">
        <f t="shared" si="22"/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 t="shared" si="24"/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 t="shared" si="26"/>
        <v>0</v>
      </c>
      <c r="CC26" s="292">
        <f t="shared" si="27"/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 t="shared" si="29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 t="shared" si="31"/>
        <v>0</v>
      </c>
      <c r="CR26" s="292">
        <f t="shared" si="32"/>
        <v>0</v>
      </c>
      <c r="CS26" s="292">
        <v>0</v>
      </c>
      <c r="CT26" s="292">
        <v>0</v>
      </c>
      <c r="CU26" s="292">
        <v>0</v>
      </c>
      <c r="CV26" s="292">
        <v>0</v>
      </c>
      <c r="CW26" s="292">
        <v>0</v>
      </c>
      <c r="CX26" s="292">
        <v>0</v>
      </c>
      <c r="CY26" s="292">
        <f t="shared" si="34"/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 t="shared" si="36"/>
        <v>0</v>
      </c>
      <c r="DG26" s="292">
        <f t="shared" si="37"/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 t="shared" si="39"/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 t="shared" si="41"/>
        <v>988</v>
      </c>
      <c r="DV26" s="292">
        <v>144</v>
      </c>
      <c r="DW26" s="292">
        <v>0</v>
      </c>
      <c r="DX26" s="292">
        <v>844</v>
      </c>
      <c r="DY26" s="292">
        <v>0</v>
      </c>
      <c r="DZ26" s="292">
        <f t="shared" si="42"/>
        <v>0</v>
      </c>
      <c r="EA26" s="292">
        <f t="shared" si="43"/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 t="shared" si="45"/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12564</v>
      </c>
      <c r="E27" s="292">
        <f t="shared" si="1"/>
        <v>9801</v>
      </c>
      <c r="F27" s="292">
        <f t="shared" si="2"/>
        <v>9395</v>
      </c>
      <c r="G27" s="292">
        <v>0</v>
      </c>
      <c r="H27" s="292">
        <v>9395</v>
      </c>
      <c r="I27" s="292">
        <v>0</v>
      </c>
      <c r="J27" s="292">
        <v>0</v>
      </c>
      <c r="K27" s="292">
        <v>0</v>
      </c>
      <c r="L27" s="292">
        <v>0</v>
      </c>
      <c r="M27" s="292">
        <f t="shared" si="4"/>
        <v>406</v>
      </c>
      <c r="N27" s="292">
        <v>0</v>
      </c>
      <c r="O27" s="292">
        <v>406</v>
      </c>
      <c r="P27" s="292">
        <v>0</v>
      </c>
      <c r="Q27" s="292">
        <v>0</v>
      </c>
      <c r="R27" s="292">
        <v>0</v>
      </c>
      <c r="S27" s="292">
        <v>0</v>
      </c>
      <c r="T27" s="292">
        <f t="shared" si="6"/>
        <v>436</v>
      </c>
      <c r="U27" s="292">
        <f t="shared" si="7"/>
        <v>397</v>
      </c>
      <c r="V27" s="292">
        <v>0</v>
      </c>
      <c r="W27" s="292">
        <v>56</v>
      </c>
      <c r="X27" s="292">
        <v>323</v>
      </c>
      <c r="Y27" s="292">
        <v>0</v>
      </c>
      <c r="Z27" s="292">
        <v>0</v>
      </c>
      <c r="AA27" s="292">
        <v>18</v>
      </c>
      <c r="AB27" s="292">
        <f t="shared" si="9"/>
        <v>39</v>
      </c>
      <c r="AC27" s="292">
        <v>0</v>
      </c>
      <c r="AD27" s="292">
        <v>0</v>
      </c>
      <c r="AE27" s="292">
        <v>39</v>
      </c>
      <c r="AF27" s="292">
        <v>0</v>
      </c>
      <c r="AG27" s="292">
        <v>0</v>
      </c>
      <c r="AH27" s="292">
        <v>0</v>
      </c>
      <c r="AI27" s="292">
        <f t="shared" si="11"/>
        <v>0</v>
      </c>
      <c r="AJ27" s="292">
        <f t="shared" si="12"/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 t="shared" si="14"/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 t="shared" si="16"/>
        <v>0</v>
      </c>
      <c r="AY27" s="292">
        <f t="shared" si="17"/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 t="shared" si="19"/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 t="shared" si="21"/>
        <v>0</v>
      </c>
      <c r="BN27" s="292">
        <f t="shared" si="22"/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 t="shared" si="24"/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 t="shared" si="26"/>
        <v>0</v>
      </c>
      <c r="CC27" s="292">
        <f t="shared" si="27"/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 t="shared" si="29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 t="shared" si="31"/>
        <v>0</v>
      </c>
      <c r="CR27" s="292">
        <f t="shared" si="32"/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 t="shared" si="34"/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 t="shared" si="36"/>
        <v>0</v>
      </c>
      <c r="DG27" s="292">
        <f t="shared" si="37"/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 t="shared" si="39"/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 t="shared" si="41"/>
        <v>2327</v>
      </c>
      <c r="DV27" s="292">
        <v>2327</v>
      </c>
      <c r="DW27" s="292">
        <v>0</v>
      </c>
      <c r="DX27" s="292">
        <v>0</v>
      </c>
      <c r="DY27" s="292">
        <v>0</v>
      </c>
      <c r="DZ27" s="292">
        <f t="shared" si="42"/>
        <v>0</v>
      </c>
      <c r="EA27" s="292">
        <f t="shared" si="43"/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 t="shared" si="45"/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5242</v>
      </c>
      <c r="E28" s="292">
        <f t="shared" si="1"/>
        <v>4549</v>
      </c>
      <c r="F28" s="292">
        <f t="shared" si="2"/>
        <v>4069</v>
      </c>
      <c r="G28" s="292">
        <v>0</v>
      </c>
      <c r="H28" s="292">
        <v>4069</v>
      </c>
      <c r="I28" s="292">
        <v>0</v>
      </c>
      <c r="J28" s="292">
        <v>0</v>
      </c>
      <c r="K28" s="292">
        <v>0</v>
      </c>
      <c r="L28" s="292">
        <v>0</v>
      </c>
      <c r="M28" s="292">
        <f t="shared" si="4"/>
        <v>480</v>
      </c>
      <c r="N28" s="292">
        <v>0</v>
      </c>
      <c r="O28" s="292">
        <v>480</v>
      </c>
      <c r="P28" s="292">
        <v>0</v>
      </c>
      <c r="Q28" s="292">
        <v>0</v>
      </c>
      <c r="R28" s="292">
        <v>0</v>
      </c>
      <c r="S28" s="292">
        <v>0</v>
      </c>
      <c r="T28" s="292">
        <f t="shared" si="6"/>
        <v>196</v>
      </c>
      <c r="U28" s="292">
        <f t="shared" si="7"/>
        <v>104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104</v>
      </c>
      <c r="AB28" s="292">
        <f t="shared" si="9"/>
        <v>92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92</v>
      </c>
      <c r="AI28" s="292">
        <f t="shared" si="11"/>
        <v>0</v>
      </c>
      <c r="AJ28" s="292">
        <f t="shared" si="12"/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 t="shared" si="14"/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 t="shared" si="16"/>
        <v>0</v>
      </c>
      <c r="AY28" s="292">
        <f t="shared" si="17"/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 t="shared" si="19"/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 t="shared" si="21"/>
        <v>0</v>
      </c>
      <c r="BN28" s="292">
        <f t="shared" si="22"/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 t="shared" si="24"/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 t="shared" si="26"/>
        <v>0</v>
      </c>
      <c r="CC28" s="292">
        <f t="shared" si="27"/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 t="shared" si="29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 t="shared" si="31"/>
        <v>484</v>
      </c>
      <c r="CR28" s="292">
        <f t="shared" si="32"/>
        <v>484</v>
      </c>
      <c r="CS28" s="292">
        <v>0</v>
      </c>
      <c r="CT28" s="292">
        <v>0</v>
      </c>
      <c r="CU28" s="292">
        <v>0</v>
      </c>
      <c r="CV28" s="292">
        <v>484</v>
      </c>
      <c r="CW28" s="292">
        <v>0</v>
      </c>
      <c r="CX28" s="292">
        <v>0</v>
      </c>
      <c r="CY28" s="292">
        <f t="shared" si="34"/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 t="shared" si="36"/>
        <v>0</v>
      </c>
      <c r="DG28" s="292">
        <f t="shared" si="37"/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 t="shared" si="39"/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 t="shared" si="41"/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 t="shared" si="42"/>
        <v>13</v>
      </c>
      <c r="EA28" s="292">
        <f t="shared" si="43"/>
        <v>10</v>
      </c>
      <c r="EB28" s="292">
        <v>0</v>
      </c>
      <c r="EC28" s="292">
        <v>0</v>
      </c>
      <c r="ED28" s="292">
        <v>0</v>
      </c>
      <c r="EE28" s="292">
        <v>0</v>
      </c>
      <c r="EF28" s="292">
        <v>10</v>
      </c>
      <c r="EG28" s="292">
        <v>0</v>
      </c>
      <c r="EH28" s="292">
        <f t="shared" si="45"/>
        <v>3</v>
      </c>
      <c r="EI28" s="292">
        <v>0</v>
      </c>
      <c r="EJ28" s="292">
        <v>0</v>
      </c>
      <c r="EK28" s="292">
        <v>0</v>
      </c>
      <c r="EL28" s="292">
        <v>0</v>
      </c>
      <c r="EM28" s="292">
        <v>3</v>
      </c>
      <c r="EN28" s="292">
        <v>0</v>
      </c>
    </row>
    <row r="29" spans="1:144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2723</v>
      </c>
      <c r="E29" s="292">
        <f t="shared" si="1"/>
        <v>2088</v>
      </c>
      <c r="F29" s="292">
        <f t="shared" si="2"/>
        <v>1536</v>
      </c>
      <c r="G29" s="292">
        <v>0</v>
      </c>
      <c r="H29" s="292">
        <v>1536</v>
      </c>
      <c r="I29" s="292">
        <v>0</v>
      </c>
      <c r="J29" s="292">
        <v>0</v>
      </c>
      <c r="K29" s="292">
        <v>0</v>
      </c>
      <c r="L29" s="292">
        <v>0</v>
      </c>
      <c r="M29" s="292">
        <f t="shared" si="4"/>
        <v>552</v>
      </c>
      <c r="N29" s="292">
        <v>0</v>
      </c>
      <c r="O29" s="292">
        <v>552</v>
      </c>
      <c r="P29" s="292">
        <v>0</v>
      </c>
      <c r="Q29" s="292">
        <v>0</v>
      </c>
      <c r="R29" s="292">
        <v>0</v>
      </c>
      <c r="S29" s="292">
        <v>0</v>
      </c>
      <c r="T29" s="292">
        <f t="shared" si="6"/>
        <v>36</v>
      </c>
      <c r="U29" s="292">
        <f t="shared" si="7"/>
        <v>36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36</v>
      </c>
      <c r="AB29" s="292">
        <f t="shared" si="9"/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 t="shared" si="11"/>
        <v>61</v>
      </c>
      <c r="AJ29" s="292">
        <f t="shared" si="12"/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 t="shared" si="14"/>
        <v>61</v>
      </c>
      <c r="AR29" s="292">
        <v>0</v>
      </c>
      <c r="AS29" s="292">
        <v>0</v>
      </c>
      <c r="AT29" s="292">
        <v>0</v>
      </c>
      <c r="AU29" s="292">
        <v>61</v>
      </c>
      <c r="AV29" s="292">
        <v>0</v>
      </c>
      <c r="AW29" s="292">
        <v>0</v>
      </c>
      <c r="AX29" s="292">
        <f t="shared" si="16"/>
        <v>0</v>
      </c>
      <c r="AY29" s="292">
        <f t="shared" si="17"/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 t="shared" si="19"/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 t="shared" si="21"/>
        <v>0</v>
      </c>
      <c r="BN29" s="292">
        <f t="shared" si="22"/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 t="shared" si="24"/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 t="shared" si="26"/>
        <v>0</v>
      </c>
      <c r="CC29" s="292">
        <f t="shared" si="27"/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 t="shared" si="29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 t="shared" si="31"/>
        <v>274</v>
      </c>
      <c r="CR29" s="292">
        <f t="shared" si="32"/>
        <v>116</v>
      </c>
      <c r="CS29" s="292">
        <v>0</v>
      </c>
      <c r="CT29" s="292">
        <v>0</v>
      </c>
      <c r="CU29" s="292">
        <v>0</v>
      </c>
      <c r="CV29" s="292">
        <v>116</v>
      </c>
      <c r="CW29" s="292">
        <v>0</v>
      </c>
      <c r="CX29" s="292">
        <v>0</v>
      </c>
      <c r="CY29" s="292">
        <f t="shared" si="34"/>
        <v>158</v>
      </c>
      <c r="CZ29" s="292">
        <v>0</v>
      </c>
      <c r="DA29" s="292">
        <v>0</v>
      </c>
      <c r="DB29" s="292">
        <v>0</v>
      </c>
      <c r="DC29" s="292">
        <v>158</v>
      </c>
      <c r="DD29" s="292">
        <v>0</v>
      </c>
      <c r="DE29" s="292">
        <v>0</v>
      </c>
      <c r="DF29" s="292">
        <f t="shared" si="36"/>
        <v>0</v>
      </c>
      <c r="DG29" s="292">
        <f t="shared" si="37"/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 t="shared" si="39"/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 t="shared" si="41"/>
        <v>136</v>
      </c>
      <c r="DV29" s="292">
        <v>126</v>
      </c>
      <c r="DW29" s="292">
        <v>0</v>
      </c>
      <c r="DX29" s="292">
        <v>10</v>
      </c>
      <c r="DY29" s="292">
        <v>0</v>
      </c>
      <c r="DZ29" s="292">
        <f t="shared" si="42"/>
        <v>128</v>
      </c>
      <c r="EA29" s="292">
        <f t="shared" si="43"/>
        <v>97</v>
      </c>
      <c r="EB29" s="292">
        <v>0</v>
      </c>
      <c r="EC29" s="292">
        <v>0</v>
      </c>
      <c r="ED29" s="292">
        <v>97</v>
      </c>
      <c r="EE29" s="292">
        <v>0</v>
      </c>
      <c r="EF29" s="292">
        <v>0</v>
      </c>
      <c r="EG29" s="292">
        <v>0</v>
      </c>
      <c r="EH29" s="292">
        <f t="shared" si="45"/>
        <v>31</v>
      </c>
      <c r="EI29" s="292">
        <v>0</v>
      </c>
      <c r="EJ29" s="292">
        <v>0</v>
      </c>
      <c r="EK29" s="292">
        <v>31</v>
      </c>
      <c r="EL29" s="292">
        <v>0</v>
      </c>
      <c r="EM29" s="292">
        <v>0</v>
      </c>
      <c r="EN29" s="292">
        <v>0</v>
      </c>
    </row>
    <row r="30" spans="1:144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4478</v>
      </c>
      <c r="E30" s="292">
        <f t="shared" si="1"/>
        <v>3868</v>
      </c>
      <c r="F30" s="292">
        <f t="shared" si="2"/>
        <v>3659</v>
      </c>
      <c r="G30" s="292">
        <v>0</v>
      </c>
      <c r="H30" s="292">
        <v>3659</v>
      </c>
      <c r="I30" s="292">
        <v>0</v>
      </c>
      <c r="J30" s="292">
        <v>0</v>
      </c>
      <c r="K30" s="292">
        <v>0</v>
      </c>
      <c r="L30" s="292">
        <v>0</v>
      </c>
      <c r="M30" s="292">
        <f t="shared" si="4"/>
        <v>209</v>
      </c>
      <c r="N30" s="292">
        <v>0</v>
      </c>
      <c r="O30" s="292">
        <v>206</v>
      </c>
      <c r="P30" s="292">
        <v>0</v>
      </c>
      <c r="Q30" s="292">
        <v>0</v>
      </c>
      <c r="R30" s="292">
        <v>0</v>
      </c>
      <c r="S30" s="292">
        <v>3</v>
      </c>
      <c r="T30" s="292">
        <f t="shared" si="6"/>
        <v>0</v>
      </c>
      <c r="U30" s="292">
        <f t="shared" si="7"/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 t="shared" si="9"/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 t="shared" si="11"/>
        <v>0</v>
      </c>
      <c r="AJ30" s="292">
        <f t="shared" si="12"/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 t="shared" si="14"/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 t="shared" si="16"/>
        <v>0</v>
      </c>
      <c r="AY30" s="292">
        <f t="shared" si="17"/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 t="shared" si="19"/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 t="shared" si="21"/>
        <v>0</v>
      </c>
      <c r="BN30" s="292">
        <f t="shared" si="22"/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 t="shared" si="24"/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 t="shared" si="26"/>
        <v>0</v>
      </c>
      <c r="CC30" s="292">
        <f t="shared" si="27"/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 t="shared" si="29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 t="shared" si="31"/>
        <v>123</v>
      </c>
      <c r="CR30" s="292">
        <f t="shared" si="32"/>
        <v>123</v>
      </c>
      <c r="CS30" s="292">
        <v>0</v>
      </c>
      <c r="CT30" s="292">
        <v>0</v>
      </c>
      <c r="CU30" s="292">
        <v>0</v>
      </c>
      <c r="CV30" s="292">
        <v>123</v>
      </c>
      <c r="CW30" s="292">
        <v>0</v>
      </c>
      <c r="CX30" s="292">
        <v>0</v>
      </c>
      <c r="CY30" s="292">
        <f t="shared" si="34"/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 t="shared" si="36"/>
        <v>0</v>
      </c>
      <c r="DG30" s="292">
        <f t="shared" si="37"/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 t="shared" si="39"/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 t="shared" si="41"/>
        <v>228</v>
      </c>
      <c r="DV30" s="292">
        <v>228</v>
      </c>
      <c r="DW30" s="292">
        <v>0</v>
      </c>
      <c r="DX30" s="292">
        <v>0</v>
      </c>
      <c r="DY30" s="292">
        <v>0</v>
      </c>
      <c r="DZ30" s="292">
        <f t="shared" si="42"/>
        <v>259</v>
      </c>
      <c r="EA30" s="292">
        <f t="shared" si="43"/>
        <v>259</v>
      </c>
      <c r="EB30" s="292">
        <v>0</v>
      </c>
      <c r="EC30" s="292">
        <v>0</v>
      </c>
      <c r="ED30" s="292">
        <v>259</v>
      </c>
      <c r="EE30" s="292">
        <v>0</v>
      </c>
      <c r="EF30" s="292">
        <v>0</v>
      </c>
      <c r="EG30" s="292">
        <v>0</v>
      </c>
      <c r="EH30" s="292">
        <f t="shared" si="45"/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4153</v>
      </c>
      <c r="E31" s="292">
        <f t="shared" si="1"/>
        <v>3538</v>
      </c>
      <c r="F31" s="292">
        <f t="shared" si="2"/>
        <v>3258</v>
      </c>
      <c r="G31" s="292">
        <v>0</v>
      </c>
      <c r="H31" s="292">
        <v>3258</v>
      </c>
      <c r="I31" s="292">
        <v>0</v>
      </c>
      <c r="J31" s="292">
        <v>0</v>
      </c>
      <c r="K31" s="292">
        <v>0</v>
      </c>
      <c r="L31" s="292">
        <v>0</v>
      </c>
      <c r="M31" s="292">
        <f t="shared" si="4"/>
        <v>280</v>
      </c>
      <c r="N31" s="292">
        <v>0</v>
      </c>
      <c r="O31" s="292">
        <v>165</v>
      </c>
      <c r="P31" s="292">
        <v>0</v>
      </c>
      <c r="Q31" s="292">
        <v>0</v>
      </c>
      <c r="R31" s="292">
        <v>0</v>
      </c>
      <c r="S31" s="292">
        <v>115</v>
      </c>
      <c r="T31" s="292">
        <f t="shared" si="6"/>
        <v>0</v>
      </c>
      <c r="U31" s="292">
        <f t="shared" si="7"/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 t="shared" si="9"/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 t="shared" si="11"/>
        <v>0</v>
      </c>
      <c r="AJ31" s="292">
        <f t="shared" si="12"/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 t="shared" si="14"/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 t="shared" si="16"/>
        <v>0</v>
      </c>
      <c r="AY31" s="292">
        <f t="shared" si="17"/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 t="shared" si="19"/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 t="shared" si="21"/>
        <v>0</v>
      </c>
      <c r="BN31" s="292">
        <f t="shared" si="22"/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 t="shared" si="24"/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 t="shared" si="26"/>
        <v>0</v>
      </c>
      <c r="CC31" s="292">
        <f t="shared" si="27"/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 t="shared" si="29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 t="shared" si="31"/>
        <v>596</v>
      </c>
      <c r="CR31" s="292">
        <f t="shared" si="32"/>
        <v>571</v>
      </c>
      <c r="CS31" s="292">
        <v>0</v>
      </c>
      <c r="CT31" s="292">
        <v>0</v>
      </c>
      <c r="CU31" s="292">
        <v>303</v>
      </c>
      <c r="CV31" s="292">
        <v>268</v>
      </c>
      <c r="CW31" s="292">
        <v>0</v>
      </c>
      <c r="CX31" s="292">
        <v>0</v>
      </c>
      <c r="CY31" s="292">
        <f t="shared" si="34"/>
        <v>25</v>
      </c>
      <c r="CZ31" s="292">
        <v>0</v>
      </c>
      <c r="DA31" s="292">
        <v>0</v>
      </c>
      <c r="DB31" s="292">
        <v>25</v>
      </c>
      <c r="DC31" s="292">
        <v>0</v>
      </c>
      <c r="DD31" s="292">
        <v>0</v>
      </c>
      <c r="DE31" s="292">
        <v>0</v>
      </c>
      <c r="DF31" s="292">
        <f t="shared" si="36"/>
        <v>19</v>
      </c>
      <c r="DG31" s="292">
        <f t="shared" si="37"/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 t="shared" si="39"/>
        <v>19</v>
      </c>
      <c r="DO31" s="292">
        <v>0</v>
      </c>
      <c r="DP31" s="292">
        <v>0</v>
      </c>
      <c r="DQ31" s="292">
        <v>0</v>
      </c>
      <c r="DR31" s="292">
        <v>0</v>
      </c>
      <c r="DS31" s="292">
        <v>19</v>
      </c>
      <c r="DT31" s="292">
        <v>0</v>
      </c>
      <c r="DU31" s="292">
        <f t="shared" si="41"/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 t="shared" si="42"/>
        <v>0</v>
      </c>
      <c r="EA31" s="292">
        <f t="shared" si="43"/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 t="shared" si="45"/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1118</v>
      </c>
      <c r="E32" s="292">
        <f t="shared" si="1"/>
        <v>653</v>
      </c>
      <c r="F32" s="292">
        <f t="shared" si="2"/>
        <v>640</v>
      </c>
      <c r="G32" s="292">
        <v>0</v>
      </c>
      <c r="H32" s="292">
        <v>640</v>
      </c>
      <c r="I32" s="292">
        <v>0</v>
      </c>
      <c r="J32" s="292">
        <v>0</v>
      </c>
      <c r="K32" s="292">
        <v>0</v>
      </c>
      <c r="L32" s="292">
        <v>0</v>
      </c>
      <c r="M32" s="292">
        <f t="shared" si="4"/>
        <v>13</v>
      </c>
      <c r="N32" s="292">
        <v>0</v>
      </c>
      <c r="O32" s="292">
        <v>13</v>
      </c>
      <c r="P32" s="292">
        <v>0</v>
      </c>
      <c r="Q32" s="292">
        <v>0</v>
      </c>
      <c r="R32" s="292">
        <v>0</v>
      </c>
      <c r="S32" s="292">
        <v>0</v>
      </c>
      <c r="T32" s="292">
        <f t="shared" si="6"/>
        <v>82</v>
      </c>
      <c r="U32" s="292">
        <f t="shared" si="7"/>
        <v>73</v>
      </c>
      <c r="V32" s="292">
        <v>0</v>
      </c>
      <c r="W32" s="292">
        <v>0</v>
      </c>
      <c r="X32" s="292">
        <v>63</v>
      </c>
      <c r="Y32" s="292">
        <v>0</v>
      </c>
      <c r="Z32" s="292">
        <v>0</v>
      </c>
      <c r="AA32" s="292">
        <v>10</v>
      </c>
      <c r="AB32" s="292">
        <f t="shared" si="9"/>
        <v>9</v>
      </c>
      <c r="AC32" s="292">
        <v>0</v>
      </c>
      <c r="AD32" s="292">
        <v>0</v>
      </c>
      <c r="AE32" s="292">
        <v>4</v>
      </c>
      <c r="AF32" s="292">
        <v>0</v>
      </c>
      <c r="AG32" s="292">
        <v>0</v>
      </c>
      <c r="AH32" s="292">
        <v>5</v>
      </c>
      <c r="AI32" s="292">
        <f t="shared" si="11"/>
        <v>0</v>
      </c>
      <c r="AJ32" s="292">
        <f t="shared" si="12"/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 t="shared" si="14"/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 t="shared" si="16"/>
        <v>0</v>
      </c>
      <c r="AY32" s="292">
        <f t="shared" si="17"/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 t="shared" si="19"/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 t="shared" si="21"/>
        <v>132</v>
      </c>
      <c r="BN32" s="292">
        <f t="shared" si="22"/>
        <v>132</v>
      </c>
      <c r="BO32" s="292">
        <v>0</v>
      </c>
      <c r="BP32" s="292">
        <v>0</v>
      </c>
      <c r="BQ32" s="292">
        <v>0</v>
      </c>
      <c r="BR32" s="292">
        <v>132</v>
      </c>
      <c r="BS32" s="292">
        <v>0</v>
      </c>
      <c r="BT32" s="292">
        <v>0</v>
      </c>
      <c r="BU32" s="292">
        <f t="shared" si="24"/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 t="shared" si="26"/>
        <v>0</v>
      </c>
      <c r="CC32" s="292">
        <f t="shared" si="27"/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 t="shared" si="29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 t="shared" si="31"/>
        <v>0</v>
      </c>
      <c r="CR32" s="292">
        <f t="shared" si="32"/>
        <v>0</v>
      </c>
      <c r="CS32" s="292">
        <v>0</v>
      </c>
      <c r="CT32" s="292">
        <v>0</v>
      </c>
      <c r="CU32" s="292">
        <v>0</v>
      </c>
      <c r="CV32" s="292">
        <v>0</v>
      </c>
      <c r="CW32" s="292">
        <v>0</v>
      </c>
      <c r="CX32" s="292">
        <v>0</v>
      </c>
      <c r="CY32" s="292">
        <f t="shared" si="34"/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 t="shared" si="36"/>
        <v>0</v>
      </c>
      <c r="DG32" s="292">
        <f t="shared" si="37"/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 t="shared" si="39"/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 t="shared" si="41"/>
        <v>251</v>
      </c>
      <c r="DV32" s="292">
        <v>251</v>
      </c>
      <c r="DW32" s="292">
        <v>0</v>
      </c>
      <c r="DX32" s="292">
        <v>0</v>
      </c>
      <c r="DY32" s="292">
        <v>0</v>
      </c>
      <c r="DZ32" s="292">
        <f t="shared" si="42"/>
        <v>0</v>
      </c>
      <c r="EA32" s="292">
        <f t="shared" si="43"/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 t="shared" si="45"/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4935</v>
      </c>
      <c r="E33" s="292">
        <f t="shared" si="1"/>
        <v>4227</v>
      </c>
      <c r="F33" s="292">
        <f t="shared" si="2"/>
        <v>3869</v>
      </c>
      <c r="G33" s="292">
        <v>0</v>
      </c>
      <c r="H33" s="292">
        <v>3854</v>
      </c>
      <c r="I33" s="292">
        <v>0</v>
      </c>
      <c r="J33" s="292">
        <v>0</v>
      </c>
      <c r="K33" s="292">
        <v>0</v>
      </c>
      <c r="L33" s="292">
        <v>15</v>
      </c>
      <c r="M33" s="292">
        <f t="shared" si="4"/>
        <v>358</v>
      </c>
      <c r="N33" s="292">
        <v>0</v>
      </c>
      <c r="O33" s="292">
        <v>222</v>
      </c>
      <c r="P33" s="292">
        <v>0</v>
      </c>
      <c r="Q33" s="292">
        <v>0</v>
      </c>
      <c r="R33" s="292">
        <v>0</v>
      </c>
      <c r="S33" s="292">
        <v>136</v>
      </c>
      <c r="T33" s="292">
        <f t="shared" si="6"/>
        <v>438</v>
      </c>
      <c r="U33" s="292">
        <f t="shared" si="7"/>
        <v>361</v>
      </c>
      <c r="V33" s="292">
        <v>0</v>
      </c>
      <c r="W33" s="292">
        <v>0</v>
      </c>
      <c r="X33" s="292">
        <v>74</v>
      </c>
      <c r="Y33" s="292">
        <v>276</v>
      </c>
      <c r="Z33" s="292">
        <v>6</v>
      </c>
      <c r="AA33" s="292">
        <v>5</v>
      </c>
      <c r="AB33" s="292">
        <f t="shared" si="9"/>
        <v>77</v>
      </c>
      <c r="AC33" s="292">
        <v>0</v>
      </c>
      <c r="AD33" s="292">
        <v>0</v>
      </c>
      <c r="AE33" s="292">
        <v>51</v>
      </c>
      <c r="AF33" s="292">
        <v>6</v>
      </c>
      <c r="AG33" s="292">
        <v>0</v>
      </c>
      <c r="AH33" s="292">
        <v>20</v>
      </c>
      <c r="AI33" s="292">
        <f t="shared" si="11"/>
        <v>0</v>
      </c>
      <c r="AJ33" s="292">
        <f t="shared" si="12"/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 t="shared" si="14"/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 t="shared" si="16"/>
        <v>0</v>
      </c>
      <c r="AY33" s="292">
        <f t="shared" si="17"/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 t="shared" si="19"/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 t="shared" si="21"/>
        <v>0</v>
      </c>
      <c r="BN33" s="292">
        <f t="shared" si="22"/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 t="shared" si="24"/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 t="shared" si="26"/>
        <v>0</v>
      </c>
      <c r="CC33" s="292">
        <f t="shared" si="27"/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 t="shared" si="29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 t="shared" si="31"/>
        <v>0</v>
      </c>
      <c r="CR33" s="292">
        <f t="shared" si="32"/>
        <v>0</v>
      </c>
      <c r="CS33" s="292">
        <v>0</v>
      </c>
      <c r="CT33" s="292">
        <v>0</v>
      </c>
      <c r="CU33" s="292">
        <v>0</v>
      </c>
      <c r="CV33" s="292">
        <v>0</v>
      </c>
      <c r="CW33" s="292">
        <v>0</v>
      </c>
      <c r="CX33" s="292">
        <v>0</v>
      </c>
      <c r="CY33" s="292">
        <f t="shared" si="34"/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 t="shared" si="36"/>
        <v>0</v>
      </c>
      <c r="DG33" s="292">
        <f t="shared" si="37"/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 t="shared" si="39"/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 t="shared" si="41"/>
        <v>270</v>
      </c>
      <c r="DV33" s="292">
        <v>226</v>
      </c>
      <c r="DW33" s="292">
        <v>0</v>
      </c>
      <c r="DX33" s="292">
        <v>44</v>
      </c>
      <c r="DY33" s="292">
        <v>0</v>
      </c>
      <c r="DZ33" s="292">
        <f t="shared" si="42"/>
        <v>0</v>
      </c>
      <c r="EA33" s="292">
        <f t="shared" si="43"/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 t="shared" si="45"/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3722</v>
      </c>
      <c r="E34" s="292">
        <f t="shared" si="1"/>
        <v>3165</v>
      </c>
      <c r="F34" s="292">
        <f t="shared" si="2"/>
        <v>2086</v>
      </c>
      <c r="G34" s="292">
        <v>0</v>
      </c>
      <c r="H34" s="292">
        <v>2086</v>
      </c>
      <c r="I34" s="292">
        <v>0</v>
      </c>
      <c r="J34" s="292">
        <v>0</v>
      </c>
      <c r="K34" s="292">
        <v>0</v>
      </c>
      <c r="L34" s="292">
        <v>0</v>
      </c>
      <c r="M34" s="292">
        <f t="shared" si="4"/>
        <v>1079</v>
      </c>
      <c r="N34" s="292">
        <v>0</v>
      </c>
      <c r="O34" s="292">
        <v>1079</v>
      </c>
      <c r="P34" s="292">
        <v>0</v>
      </c>
      <c r="Q34" s="292">
        <v>0</v>
      </c>
      <c r="R34" s="292">
        <v>0</v>
      </c>
      <c r="S34" s="292">
        <v>0</v>
      </c>
      <c r="T34" s="292">
        <f t="shared" si="6"/>
        <v>40</v>
      </c>
      <c r="U34" s="292">
        <f t="shared" si="7"/>
        <v>34</v>
      </c>
      <c r="V34" s="292">
        <v>0</v>
      </c>
      <c r="W34" s="292">
        <v>0</v>
      </c>
      <c r="X34" s="292">
        <v>0</v>
      </c>
      <c r="Y34" s="292">
        <v>34</v>
      </c>
      <c r="Z34" s="292">
        <v>0</v>
      </c>
      <c r="AA34" s="292">
        <v>0</v>
      </c>
      <c r="AB34" s="292">
        <f t="shared" si="9"/>
        <v>6</v>
      </c>
      <c r="AC34" s="292">
        <v>0</v>
      </c>
      <c r="AD34" s="292">
        <v>0</v>
      </c>
      <c r="AE34" s="292">
        <v>0</v>
      </c>
      <c r="AF34" s="292">
        <v>6</v>
      </c>
      <c r="AG34" s="292">
        <v>0</v>
      </c>
      <c r="AH34" s="292">
        <v>0</v>
      </c>
      <c r="AI34" s="292">
        <f t="shared" si="11"/>
        <v>0</v>
      </c>
      <c r="AJ34" s="292">
        <f t="shared" si="12"/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 t="shared" si="14"/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 t="shared" si="16"/>
        <v>0</v>
      </c>
      <c r="AY34" s="292">
        <f t="shared" si="17"/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 t="shared" si="19"/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 t="shared" si="21"/>
        <v>0</v>
      </c>
      <c r="BN34" s="292">
        <f t="shared" si="22"/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 t="shared" si="24"/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 t="shared" si="26"/>
        <v>0</v>
      </c>
      <c r="CC34" s="292">
        <f t="shared" si="27"/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 t="shared" si="29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 t="shared" si="31"/>
        <v>0</v>
      </c>
      <c r="CR34" s="292">
        <f t="shared" si="32"/>
        <v>0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0</v>
      </c>
      <c r="CY34" s="292">
        <f t="shared" si="34"/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 t="shared" si="36"/>
        <v>0</v>
      </c>
      <c r="DG34" s="292">
        <f t="shared" si="37"/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 t="shared" si="39"/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 t="shared" si="41"/>
        <v>467</v>
      </c>
      <c r="DV34" s="292">
        <v>346</v>
      </c>
      <c r="DW34" s="292">
        <v>0</v>
      </c>
      <c r="DX34" s="292">
        <v>121</v>
      </c>
      <c r="DY34" s="292">
        <v>0</v>
      </c>
      <c r="DZ34" s="292">
        <f t="shared" si="42"/>
        <v>50</v>
      </c>
      <c r="EA34" s="292">
        <f t="shared" si="43"/>
        <v>23</v>
      </c>
      <c r="EB34" s="292">
        <v>0</v>
      </c>
      <c r="EC34" s="292">
        <v>0</v>
      </c>
      <c r="ED34" s="292">
        <v>23</v>
      </c>
      <c r="EE34" s="292">
        <v>0</v>
      </c>
      <c r="EF34" s="292">
        <v>0</v>
      </c>
      <c r="EG34" s="292">
        <v>0</v>
      </c>
      <c r="EH34" s="292">
        <f t="shared" si="45"/>
        <v>27</v>
      </c>
      <c r="EI34" s="292">
        <v>0</v>
      </c>
      <c r="EJ34" s="292">
        <v>0</v>
      </c>
      <c r="EK34" s="292">
        <v>27</v>
      </c>
      <c r="EL34" s="292">
        <v>0</v>
      </c>
      <c r="EM34" s="292">
        <v>0</v>
      </c>
      <c r="EN34" s="292">
        <v>0</v>
      </c>
    </row>
    <row r="35" spans="1:144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1575</v>
      </c>
      <c r="E35" s="292">
        <f t="shared" si="1"/>
        <v>1197</v>
      </c>
      <c r="F35" s="292">
        <f t="shared" si="2"/>
        <v>1175</v>
      </c>
      <c r="G35" s="292">
        <v>0</v>
      </c>
      <c r="H35" s="292">
        <v>1175</v>
      </c>
      <c r="I35" s="292">
        <v>0</v>
      </c>
      <c r="J35" s="292">
        <v>0</v>
      </c>
      <c r="K35" s="292">
        <v>0</v>
      </c>
      <c r="L35" s="292">
        <v>0</v>
      </c>
      <c r="M35" s="292">
        <f t="shared" si="4"/>
        <v>22</v>
      </c>
      <c r="N35" s="292">
        <v>0</v>
      </c>
      <c r="O35" s="292">
        <v>22</v>
      </c>
      <c r="P35" s="292">
        <v>0</v>
      </c>
      <c r="Q35" s="292">
        <v>0</v>
      </c>
      <c r="R35" s="292">
        <v>0</v>
      </c>
      <c r="S35" s="292">
        <v>0</v>
      </c>
      <c r="T35" s="292">
        <f t="shared" si="6"/>
        <v>76</v>
      </c>
      <c r="U35" s="292">
        <f t="shared" si="7"/>
        <v>69</v>
      </c>
      <c r="V35" s="292">
        <v>0</v>
      </c>
      <c r="W35" s="292">
        <v>0</v>
      </c>
      <c r="X35" s="292">
        <v>54</v>
      </c>
      <c r="Y35" s="292">
        <v>0</v>
      </c>
      <c r="Z35" s="292">
        <v>0</v>
      </c>
      <c r="AA35" s="292">
        <v>15</v>
      </c>
      <c r="AB35" s="292">
        <f t="shared" si="9"/>
        <v>7</v>
      </c>
      <c r="AC35" s="292">
        <v>0</v>
      </c>
      <c r="AD35" s="292">
        <v>0</v>
      </c>
      <c r="AE35" s="292">
        <v>1</v>
      </c>
      <c r="AF35" s="292">
        <v>0</v>
      </c>
      <c r="AG35" s="292">
        <v>0</v>
      </c>
      <c r="AH35" s="292">
        <v>6</v>
      </c>
      <c r="AI35" s="292">
        <f t="shared" si="11"/>
        <v>0</v>
      </c>
      <c r="AJ35" s="292">
        <f t="shared" si="12"/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 t="shared" si="14"/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 t="shared" si="16"/>
        <v>0</v>
      </c>
      <c r="AY35" s="292">
        <f t="shared" si="17"/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 t="shared" si="19"/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 t="shared" si="21"/>
        <v>0</v>
      </c>
      <c r="BN35" s="292">
        <f t="shared" si="22"/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 t="shared" si="24"/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 t="shared" si="26"/>
        <v>0</v>
      </c>
      <c r="CC35" s="292">
        <f t="shared" si="27"/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 t="shared" si="29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 t="shared" si="31"/>
        <v>302</v>
      </c>
      <c r="CR35" s="292">
        <f t="shared" si="32"/>
        <v>302</v>
      </c>
      <c r="CS35" s="292">
        <v>0</v>
      </c>
      <c r="CT35" s="292">
        <v>0</v>
      </c>
      <c r="CU35" s="292">
        <v>0</v>
      </c>
      <c r="CV35" s="292">
        <v>302</v>
      </c>
      <c r="CW35" s="292">
        <v>0</v>
      </c>
      <c r="CX35" s="292">
        <v>0</v>
      </c>
      <c r="CY35" s="292">
        <f t="shared" si="34"/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 t="shared" si="36"/>
        <v>0</v>
      </c>
      <c r="DG35" s="292">
        <f t="shared" si="37"/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 t="shared" si="39"/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 t="shared" si="41"/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 t="shared" si="42"/>
        <v>0</v>
      </c>
      <c r="EA35" s="292">
        <f t="shared" si="43"/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 t="shared" si="45"/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1848</v>
      </c>
      <c r="E36" s="292">
        <f t="shared" si="1"/>
        <v>1559</v>
      </c>
      <c r="F36" s="292">
        <f t="shared" si="2"/>
        <v>1457</v>
      </c>
      <c r="G36" s="292">
        <v>0</v>
      </c>
      <c r="H36" s="292">
        <v>1456</v>
      </c>
      <c r="I36" s="292">
        <v>0</v>
      </c>
      <c r="J36" s="292">
        <v>0</v>
      </c>
      <c r="K36" s="292">
        <v>0</v>
      </c>
      <c r="L36" s="292">
        <v>1</v>
      </c>
      <c r="M36" s="292">
        <f t="shared" si="4"/>
        <v>102</v>
      </c>
      <c r="N36" s="292">
        <v>0</v>
      </c>
      <c r="O36" s="292">
        <v>48</v>
      </c>
      <c r="P36" s="292">
        <v>0</v>
      </c>
      <c r="Q36" s="292">
        <v>0</v>
      </c>
      <c r="R36" s="292">
        <v>0</v>
      </c>
      <c r="S36" s="292">
        <v>54</v>
      </c>
      <c r="T36" s="292">
        <f t="shared" si="6"/>
        <v>7</v>
      </c>
      <c r="U36" s="292">
        <f t="shared" si="7"/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f t="shared" si="9"/>
        <v>7</v>
      </c>
      <c r="AC36" s="292">
        <v>0</v>
      </c>
      <c r="AD36" s="292">
        <v>0</v>
      </c>
      <c r="AE36" s="292">
        <v>7</v>
      </c>
      <c r="AF36" s="292">
        <v>0</v>
      </c>
      <c r="AG36" s="292">
        <v>0</v>
      </c>
      <c r="AH36" s="292">
        <v>0</v>
      </c>
      <c r="AI36" s="292">
        <f t="shared" si="11"/>
        <v>0</v>
      </c>
      <c r="AJ36" s="292">
        <f t="shared" si="12"/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 t="shared" si="14"/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 t="shared" si="16"/>
        <v>0</v>
      </c>
      <c r="AY36" s="292">
        <f t="shared" si="17"/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 t="shared" si="19"/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 t="shared" si="21"/>
        <v>0</v>
      </c>
      <c r="BN36" s="292">
        <f t="shared" si="22"/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 t="shared" si="24"/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 t="shared" si="26"/>
        <v>0</v>
      </c>
      <c r="CC36" s="292">
        <f t="shared" si="27"/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 t="shared" si="29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 t="shared" si="31"/>
        <v>282</v>
      </c>
      <c r="CR36" s="292">
        <f t="shared" si="32"/>
        <v>282</v>
      </c>
      <c r="CS36" s="292">
        <v>0</v>
      </c>
      <c r="CT36" s="292">
        <v>0</v>
      </c>
      <c r="CU36" s="292">
        <v>40</v>
      </c>
      <c r="CV36" s="292">
        <v>242</v>
      </c>
      <c r="CW36" s="292">
        <v>0</v>
      </c>
      <c r="CX36" s="292">
        <v>0</v>
      </c>
      <c r="CY36" s="292">
        <f t="shared" si="34"/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 t="shared" si="36"/>
        <v>0</v>
      </c>
      <c r="DG36" s="292">
        <f t="shared" si="37"/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 t="shared" si="39"/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 t="shared" si="41"/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 t="shared" si="42"/>
        <v>0</v>
      </c>
      <c r="EA36" s="292">
        <f t="shared" si="43"/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 t="shared" si="45"/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185</v>
      </c>
      <c r="E37" s="292">
        <f t="shared" si="1"/>
        <v>57</v>
      </c>
      <c r="F37" s="292">
        <f t="shared" si="2"/>
        <v>57</v>
      </c>
      <c r="G37" s="292">
        <v>0</v>
      </c>
      <c r="H37" s="292">
        <v>0</v>
      </c>
      <c r="I37" s="292">
        <v>0</v>
      </c>
      <c r="J37" s="292">
        <v>0</v>
      </c>
      <c r="K37" s="292">
        <v>57</v>
      </c>
      <c r="L37" s="292">
        <v>0</v>
      </c>
      <c r="M37" s="292">
        <f t="shared" si="4"/>
        <v>0</v>
      </c>
      <c r="N37" s="292">
        <v>0</v>
      </c>
      <c r="O37" s="292">
        <v>0</v>
      </c>
      <c r="P37" s="292">
        <v>0</v>
      </c>
      <c r="Q37" s="292">
        <v>0</v>
      </c>
      <c r="R37" s="292">
        <v>0</v>
      </c>
      <c r="S37" s="292">
        <v>0</v>
      </c>
      <c r="T37" s="292">
        <f t="shared" si="6"/>
        <v>0</v>
      </c>
      <c r="U37" s="292">
        <f t="shared" si="7"/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 t="shared" si="9"/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 t="shared" si="11"/>
        <v>67</v>
      </c>
      <c r="AJ37" s="292">
        <f t="shared" si="12"/>
        <v>67</v>
      </c>
      <c r="AK37" s="292">
        <v>0</v>
      </c>
      <c r="AL37" s="292">
        <v>57</v>
      </c>
      <c r="AM37" s="292">
        <v>0</v>
      </c>
      <c r="AN37" s="292">
        <v>0</v>
      </c>
      <c r="AO37" s="292">
        <v>10</v>
      </c>
      <c r="AP37" s="292">
        <v>0</v>
      </c>
      <c r="AQ37" s="292">
        <f t="shared" si="14"/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 t="shared" si="16"/>
        <v>0</v>
      </c>
      <c r="AY37" s="292">
        <f t="shared" si="17"/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 t="shared" si="19"/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 t="shared" si="21"/>
        <v>0</v>
      </c>
      <c r="BN37" s="292">
        <f t="shared" si="22"/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 t="shared" si="24"/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 t="shared" si="26"/>
        <v>0</v>
      </c>
      <c r="CC37" s="292">
        <f t="shared" si="27"/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 t="shared" si="29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 t="shared" si="31"/>
        <v>15</v>
      </c>
      <c r="CR37" s="292">
        <f t="shared" si="32"/>
        <v>15</v>
      </c>
      <c r="CS37" s="292">
        <v>0</v>
      </c>
      <c r="CT37" s="292">
        <v>0</v>
      </c>
      <c r="CU37" s="292">
        <v>15</v>
      </c>
      <c r="CV37" s="292">
        <v>0</v>
      </c>
      <c r="CW37" s="292">
        <v>0</v>
      </c>
      <c r="CX37" s="292">
        <v>0</v>
      </c>
      <c r="CY37" s="292">
        <f t="shared" si="34"/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 t="shared" si="36"/>
        <v>0</v>
      </c>
      <c r="DG37" s="292">
        <f t="shared" si="37"/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 t="shared" si="39"/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 t="shared" si="41"/>
        <v>45</v>
      </c>
      <c r="DV37" s="292">
        <v>45</v>
      </c>
      <c r="DW37" s="292">
        <v>0</v>
      </c>
      <c r="DX37" s="292">
        <v>0</v>
      </c>
      <c r="DY37" s="292">
        <v>0</v>
      </c>
      <c r="DZ37" s="292">
        <f t="shared" si="42"/>
        <v>1</v>
      </c>
      <c r="EA37" s="292">
        <f t="shared" si="43"/>
        <v>1</v>
      </c>
      <c r="EB37" s="292">
        <v>1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 t="shared" si="45"/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xmlns:xlrd2="http://schemas.microsoft.com/office/spreadsheetml/2017/richdata2" ref="A8:EN37">
    <sortCondition ref="A8:A37"/>
    <sortCondition ref="B8:B37"/>
    <sortCondition ref="C8:C3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36" man="1"/>
    <brk id="34" min="1" max="36" man="1"/>
    <brk id="49" min="1" max="36" man="1"/>
    <brk id="64" min="1" max="36" man="1"/>
    <brk id="79" min="1" max="36" man="1"/>
    <brk id="94" min="1" max="36" man="1"/>
    <brk id="109" min="1" max="36" man="1"/>
    <brk id="124" min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 x14ac:dyDescent="0.1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 x14ac:dyDescent="0.15">
      <c r="A2" s="345" t="s">
        <v>665</v>
      </c>
      <c r="B2" s="345" t="s">
        <v>666</v>
      </c>
      <c r="C2" s="347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 x14ac:dyDescent="0.15">
      <c r="A3" s="346"/>
      <c r="B3" s="346"/>
      <c r="C3" s="348"/>
      <c r="D3" s="350" t="s">
        <v>684</v>
      </c>
      <c r="E3" s="347" t="s">
        <v>685</v>
      </c>
      <c r="F3" s="351" t="s">
        <v>709</v>
      </c>
      <c r="G3" s="355"/>
      <c r="H3" s="355"/>
      <c r="I3" s="355"/>
      <c r="J3" s="355"/>
      <c r="K3" s="355"/>
      <c r="L3" s="355"/>
      <c r="M3" s="356"/>
      <c r="N3" s="347" t="s">
        <v>710</v>
      </c>
      <c r="O3" s="347" t="s">
        <v>711</v>
      </c>
      <c r="P3" s="350" t="s">
        <v>684</v>
      </c>
      <c r="Q3" s="347" t="s">
        <v>685</v>
      </c>
      <c r="R3" s="357" t="s">
        <v>712</v>
      </c>
      <c r="S3" s="358"/>
      <c r="T3" s="358"/>
      <c r="U3" s="358"/>
      <c r="V3" s="358"/>
      <c r="W3" s="358"/>
      <c r="X3" s="358"/>
      <c r="Y3" s="359"/>
      <c r="Z3" s="350" t="s">
        <v>684</v>
      </c>
      <c r="AA3" s="347" t="s">
        <v>686</v>
      </c>
      <c r="AB3" s="347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50" t="s">
        <v>684</v>
      </c>
      <c r="AL3" s="345" t="s">
        <v>714</v>
      </c>
      <c r="AM3" s="345" t="s">
        <v>690</v>
      </c>
      <c r="AN3" s="345" t="s">
        <v>691</v>
      </c>
      <c r="AO3" s="345" t="s">
        <v>692</v>
      </c>
      <c r="AP3" s="345" t="s">
        <v>693</v>
      </c>
      <c r="AQ3" s="345" t="s">
        <v>699</v>
      </c>
      <c r="AR3" s="345" t="s">
        <v>695</v>
      </c>
      <c r="AS3" s="345" t="s">
        <v>700</v>
      </c>
    </row>
    <row r="4" spans="1:45" s="175" customFormat="1" ht="25.5" customHeight="1" x14ac:dyDescent="0.15">
      <c r="A4" s="346"/>
      <c r="B4" s="346"/>
      <c r="C4" s="348"/>
      <c r="D4" s="350"/>
      <c r="E4" s="348"/>
      <c r="F4" s="350" t="s">
        <v>684</v>
      </c>
      <c r="G4" s="347" t="s">
        <v>690</v>
      </c>
      <c r="H4" s="345" t="s">
        <v>691</v>
      </c>
      <c r="I4" s="345" t="s">
        <v>692</v>
      </c>
      <c r="J4" s="345" t="s">
        <v>693</v>
      </c>
      <c r="K4" s="345" t="s">
        <v>699</v>
      </c>
      <c r="L4" s="345" t="s">
        <v>695</v>
      </c>
      <c r="M4" s="347" t="s">
        <v>700</v>
      </c>
      <c r="N4" s="348"/>
      <c r="O4" s="354"/>
      <c r="P4" s="350"/>
      <c r="Q4" s="348"/>
      <c r="R4" s="346" t="s">
        <v>684</v>
      </c>
      <c r="S4" s="347" t="s">
        <v>690</v>
      </c>
      <c r="T4" s="345" t="s">
        <v>691</v>
      </c>
      <c r="U4" s="345" t="s">
        <v>692</v>
      </c>
      <c r="V4" s="345" t="s">
        <v>693</v>
      </c>
      <c r="W4" s="345" t="s">
        <v>699</v>
      </c>
      <c r="X4" s="345" t="s">
        <v>695</v>
      </c>
      <c r="Y4" s="347" t="s">
        <v>700</v>
      </c>
      <c r="Z4" s="350"/>
      <c r="AA4" s="348"/>
      <c r="AB4" s="348"/>
      <c r="AC4" s="350" t="s">
        <v>684</v>
      </c>
      <c r="AD4" s="347" t="s">
        <v>690</v>
      </c>
      <c r="AE4" s="345" t="s">
        <v>691</v>
      </c>
      <c r="AF4" s="345" t="s">
        <v>692</v>
      </c>
      <c r="AG4" s="345" t="s">
        <v>693</v>
      </c>
      <c r="AH4" s="345" t="s">
        <v>699</v>
      </c>
      <c r="AI4" s="345" t="s">
        <v>695</v>
      </c>
      <c r="AJ4" s="347" t="s">
        <v>700</v>
      </c>
      <c r="AK4" s="350"/>
      <c r="AL4" s="346"/>
      <c r="AM4" s="346"/>
      <c r="AN4" s="346"/>
      <c r="AO4" s="346"/>
      <c r="AP4" s="346"/>
      <c r="AQ4" s="346"/>
      <c r="AR4" s="346"/>
      <c r="AS4" s="346"/>
    </row>
    <row r="5" spans="1:45" s="175" customFormat="1" ht="22.5" customHeight="1" x14ac:dyDescent="0.15">
      <c r="A5" s="346"/>
      <c r="B5" s="346"/>
      <c r="C5" s="348"/>
      <c r="D5" s="350"/>
      <c r="E5" s="348"/>
      <c r="F5" s="350"/>
      <c r="G5" s="348"/>
      <c r="H5" s="346"/>
      <c r="I5" s="346"/>
      <c r="J5" s="346"/>
      <c r="K5" s="346"/>
      <c r="L5" s="346"/>
      <c r="M5" s="348"/>
      <c r="N5" s="346"/>
      <c r="O5" s="354"/>
      <c r="P5" s="350"/>
      <c r="Q5" s="346"/>
      <c r="R5" s="348"/>
      <c r="S5" s="348"/>
      <c r="T5" s="346"/>
      <c r="U5" s="346"/>
      <c r="V5" s="346"/>
      <c r="W5" s="346"/>
      <c r="X5" s="346"/>
      <c r="Y5" s="348"/>
      <c r="Z5" s="350"/>
      <c r="AA5" s="346"/>
      <c r="AB5" s="346"/>
      <c r="AC5" s="350"/>
      <c r="AD5" s="348"/>
      <c r="AE5" s="346"/>
      <c r="AF5" s="346"/>
      <c r="AG5" s="346"/>
      <c r="AH5" s="346"/>
      <c r="AI5" s="346"/>
      <c r="AJ5" s="348"/>
      <c r="AK5" s="350"/>
      <c r="AL5" s="346"/>
      <c r="AM5" s="346"/>
      <c r="AN5" s="346"/>
      <c r="AO5" s="346"/>
      <c r="AP5" s="346"/>
      <c r="AQ5" s="346"/>
      <c r="AR5" s="346"/>
      <c r="AS5" s="346"/>
    </row>
    <row r="6" spans="1:45" s="176" customFormat="1" ht="13.5" customHeight="1" x14ac:dyDescent="0.15">
      <c r="A6" s="346"/>
      <c r="B6" s="346"/>
      <c r="C6" s="348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 x14ac:dyDescent="0.15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5">
        <f t="shared" ref="D7:D37" si="0">SUM(E7,F7,N7,O7)</f>
        <v>814844</v>
      </c>
      <c r="E7" s="305">
        <f t="shared" ref="E7:E37" si="1">+Q7</f>
        <v>612210</v>
      </c>
      <c r="F7" s="305">
        <f t="shared" ref="F7:F37" si="2">SUM(G7:M7)</f>
        <v>120748</v>
      </c>
      <c r="G7" s="305">
        <f t="shared" ref="G7:M7" si="3">SUM(G$8:G$207)</f>
        <v>27315</v>
      </c>
      <c r="H7" s="305">
        <f t="shared" si="3"/>
        <v>5502</v>
      </c>
      <c r="I7" s="305">
        <f t="shared" si="3"/>
        <v>0</v>
      </c>
      <c r="J7" s="305">
        <f t="shared" si="3"/>
        <v>17715</v>
      </c>
      <c r="K7" s="305">
        <f t="shared" si="3"/>
        <v>14</v>
      </c>
      <c r="L7" s="305">
        <f t="shared" si="3"/>
        <v>70069</v>
      </c>
      <c r="M7" s="305">
        <f t="shared" si="3"/>
        <v>133</v>
      </c>
      <c r="N7" s="305">
        <f t="shared" ref="N7:N37" si="4">+AA7</f>
        <v>9432</v>
      </c>
      <c r="O7" s="305">
        <f>+資源化量内訳!Y7</f>
        <v>72454</v>
      </c>
      <c r="P7" s="305">
        <f t="shared" ref="P7:P37" si="5">+SUM(Q7,R7)</f>
        <v>640699</v>
      </c>
      <c r="Q7" s="305">
        <f>SUM(Q$8:Q$207)</f>
        <v>612210</v>
      </c>
      <c r="R7" s="305">
        <f t="shared" ref="R7:R37" si="6">+SUM(S7,T7,U7,V7,W7,X7,Y7)</f>
        <v>28489</v>
      </c>
      <c r="S7" s="305">
        <f t="shared" ref="S7:Y7" si="7">SUM(S$8:S$207)</f>
        <v>15159</v>
      </c>
      <c r="T7" s="305">
        <f t="shared" si="7"/>
        <v>0</v>
      </c>
      <c r="U7" s="305">
        <f t="shared" si="7"/>
        <v>0</v>
      </c>
      <c r="V7" s="305">
        <f t="shared" si="7"/>
        <v>2189</v>
      </c>
      <c r="W7" s="305">
        <f t="shared" si="7"/>
        <v>0</v>
      </c>
      <c r="X7" s="305">
        <f t="shared" si="7"/>
        <v>11141</v>
      </c>
      <c r="Y7" s="305">
        <f t="shared" si="7"/>
        <v>0</v>
      </c>
      <c r="Z7" s="305">
        <f t="shared" ref="Z7:Z37" si="8">SUM(AA7:AC7)</f>
        <v>69686</v>
      </c>
      <c r="AA7" s="305">
        <f>SUM(AA$8:AA$207)</f>
        <v>9432</v>
      </c>
      <c r="AB7" s="305">
        <f>SUM(AB$8:AB$207)</f>
        <v>51649</v>
      </c>
      <c r="AC7" s="305">
        <f t="shared" ref="AC7:AC37" si="9">SUM(AD7:AJ7)</f>
        <v>8605</v>
      </c>
      <c r="AD7" s="305">
        <f t="shared" ref="AD7:AJ7" si="10">SUM(AD$8:AD$207)</f>
        <v>4261</v>
      </c>
      <c r="AE7" s="305">
        <f t="shared" si="10"/>
        <v>0</v>
      </c>
      <c r="AF7" s="305">
        <f t="shared" si="10"/>
        <v>0</v>
      </c>
      <c r="AG7" s="305">
        <f t="shared" si="10"/>
        <v>0</v>
      </c>
      <c r="AH7" s="305">
        <f t="shared" si="10"/>
        <v>0</v>
      </c>
      <c r="AI7" s="305">
        <f t="shared" si="10"/>
        <v>4211</v>
      </c>
      <c r="AJ7" s="305">
        <f t="shared" si="10"/>
        <v>133</v>
      </c>
      <c r="AK7" s="305">
        <f t="shared" ref="AK7:AK37" si="11">SUM(AL7:AS7)</f>
        <v>0</v>
      </c>
      <c r="AL7" s="305">
        <f t="shared" ref="AL7:AS7" si="12">SUM(AL$8:AL$207)</f>
        <v>0</v>
      </c>
      <c r="AM7" s="305">
        <f t="shared" si="12"/>
        <v>0</v>
      </c>
      <c r="AN7" s="305">
        <f t="shared" si="12"/>
        <v>0</v>
      </c>
      <c r="AO7" s="305">
        <f t="shared" si="12"/>
        <v>0</v>
      </c>
      <c r="AP7" s="305">
        <f t="shared" si="12"/>
        <v>0</v>
      </c>
      <c r="AQ7" s="305">
        <f t="shared" si="12"/>
        <v>0</v>
      </c>
      <c r="AR7" s="305">
        <f t="shared" si="12"/>
        <v>0</v>
      </c>
      <c r="AS7" s="305">
        <f t="shared" si="12"/>
        <v>0</v>
      </c>
    </row>
    <row r="8" spans="1:45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266906</v>
      </c>
      <c r="E8" s="292">
        <f t="shared" si="1"/>
        <v>204947</v>
      </c>
      <c r="F8" s="292">
        <f t="shared" si="2"/>
        <v>33799</v>
      </c>
      <c r="G8" s="292">
        <v>8832</v>
      </c>
      <c r="H8" s="292">
        <v>0</v>
      </c>
      <c r="I8" s="292">
        <v>0</v>
      </c>
      <c r="J8" s="292">
        <v>0</v>
      </c>
      <c r="K8" s="292">
        <v>0</v>
      </c>
      <c r="L8" s="292">
        <v>24967</v>
      </c>
      <c r="M8" s="292">
        <v>0</v>
      </c>
      <c r="N8" s="292">
        <f t="shared" si="4"/>
        <v>3131</v>
      </c>
      <c r="O8" s="292">
        <f>+資源化量内訳!Y8</f>
        <v>25029</v>
      </c>
      <c r="P8" s="292">
        <f t="shared" si="5"/>
        <v>216141</v>
      </c>
      <c r="Q8" s="292">
        <v>204947</v>
      </c>
      <c r="R8" s="292">
        <f t="shared" si="6"/>
        <v>11194</v>
      </c>
      <c r="S8" s="292">
        <v>6438</v>
      </c>
      <c r="T8" s="292">
        <v>0</v>
      </c>
      <c r="U8" s="292">
        <v>0</v>
      </c>
      <c r="V8" s="292">
        <v>0</v>
      </c>
      <c r="W8" s="292">
        <v>0</v>
      </c>
      <c r="X8" s="292">
        <v>4756</v>
      </c>
      <c r="Y8" s="292">
        <v>0</v>
      </c>
      <c r="Z8" s="292">
        <f t="shared" si="8"/>
        <v>21787</v>
      </c>
      <c r="AA8" s="292">
        <v>3131</v>
      </c>
      <c r="AB8" s="292">
        <v>15114</v>
      </c>
      <c r="AC8" s="292">
        <f t="shared" si="9"/>
        <v>3542</v>
      </c>
      <c r="AD8" s="292">
        <v>695</v>
      </c>
      <c r="AE8" s="292">
        <v>0</v>
      </c>
      <c r="AF8" s="292">
        <v>0</v>
      </c>
      <c r="AG8" s="292">
        <v>0</v>
      </c>
      <c r="AH8" s="292">
        <v>0</v>
      </c>
      <c r="AI8" s="292">
        <v>2847</v>
      </c>
      <c r="AJ8" s="292">
        <v>0</v>
      </c>
      <c r="AK8" s="290">
        <f t="shared" si="11"/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85125</v>
      </c>
      <c r="E9" s="292">
        <f t="shared" si="1"/>
        <v>52056</v>
      </c>
      <c r="F9" s="292">
        <f t="shared" si="2"/>
        <v>26458</v>
      </c>
      <c r="G9" s="292">
        <v>5544</v>
      </c>
      <c r="H9" s="292">
        <v>3949</v>
      </c>
      <c r="I9" s="292">
        <v>0</v>
      </c>
      <c r="J9" s="292">
        <v>9590</v>
      </c>
      <c r="K9" s="292">
        <v>0</v>
      </c>
      <c r="L9" s="292">
        <v>7375</v>
      </c>
      <c r="M9" s="292">
        <v>0</v>
      </c>
      <c r="N9" s="292">
        <f t="shared" si="4"/>
        <v>0</v>
      </c>
      <c r="O9" s="292">
        <f>+資源化量内訳!Y9</f>
        <v>6611</v>
      </c>
      <c r="P9" s="292">
        <f t="shared" si="5"/>
        <v>56476</v>
      </c>
      <c r="Q9" s="292">
        <v>52056</v>
      </c>
      <c r="R9" s="292">
        <f t="shared" si="6"/>
        <v>4420</v>
      </c>
      <c r="S9" s="292">
        <v>4189</v>
      </c>
      <c r="T9" s="292">
        <v>0</v>
      </c>
      <c r="U9" s="292">
        <v>0</v>
      </c>
      <c r="V9" s="292">
        <v>0</v>
      </c>
      <c r="W9" s="292">
        <v>0</v>
      </c>
      <c r="X9" s="292">
        <v>231</v>
      </c>
      <c r="Y9" s="292">
        <v>0</v>
      </c>
      <c r="Z9" s="292">
        <f t="shared" si="8"/>
        <v>7551</v>
      </c>
      <c r="AA9" s="292">
        <v>0</v>
      </c>
      <c r="AB9" s="292">
        <v>6786</v>
      </c>
      <c r="AC9" s="292">
        <f t="shared" si="9"/>
        <v>765</v>
      </c>
      <c r="AD9" s="292">
        <v>663</v>
      </c>
      <c r="AE9" s="292">
        <v>0</v>
      </c>
      <c r="AF9" s="292">
        <v>0</v>
      </c>
      <c r="AG9" s="292">
        <v>0</v>
      </c>
      <c r="AH9" s="292">
        <v>0</v>
      </c>
      <c r="AI9" s="292">
        <v>102</v>
      </c>
      <c r="AJ9" s="292">
        <v>0</v>
      </c>
      <c r="AK9" s="290">
        <f t="shared" si="11"/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39881</v>
      </c>
      <c r="E10" s="292">
        <f t="shared" si="1"/>
        <v>35100</v>
      </c>
      <c r="F10" s="292">
        <f t="shared" si="2"/>
        <v>861</v>
      </c>
      <c r="G10" s="292">
        <v>0</v>
      </c>
      <c r="H10" s="292">
        <v>1</v>
      </c>
      <c r="I10" s="292">
        <v>0</v>
      </c>
      <c r="J10" s="292">
        <v>0</v>
      </c>
      <c r="K10" s="292">
        <v>0</v>
      </c>
      <c r="L10" s="292">
        <v>860</v>
      </c>
      <c r="M10" s="292">
        <v>0</v>
      </c>
      <c r="N10" s="292">
        <f t="shared" si="4"/>
        <v>65</v>
      </c>
      <c r="O10" s="292">
        <f>+資源化量内訳!Y10</f>
        <v>3855</v>
      </c>
      <c r="P10" s="292">
        <f t="shared" si="5"/>
        <v>35539</v>
      </c>
      <c r="Q10" s="292">
        <v>35100</v>
      </c>
      <c r="R10" s="292">
        <f t="shared" si="6"/>
        <v>439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439</v>
      </c>
      <c r="Y10" s="292">
        <v>0</v>
      </c>
      <c r="Z10" s="292">
        <f t="shared" si="8"/>
        <v>2327</v>
      </c>
      <c r="AA10" s="292">
        <v>65</v>
      </c>
      <c r="AB10" s="292">
        <v>2262</v>
      </c>
      <c r="AC10" s="292">
        <f t="shared" si="9"/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 t="shared" si="11"/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27872</v>
      </c>
      <c r="E11" s="292">
        <f t="shared" si="1"/>
        <v>21494</v>
      </c>
      <c r="F11" s="292">
        <f t="shared" si="2"/>
        <v>2739</v>
      </c>
      <c r="G11" s="292">
        <v>1444</v>
      </c>
      <c r="H11" s="292">
        <v>0</v>
      </c>
      <c r="I11" s="292">
        <v>0</v>
      </c>
      <c r="J11" s="292">
        <v>0</v>
      </c>
      <c r="K11" s="292">
        <v>0</v>
      </c>
      <c r="L11" s="292">
        <v>1295</v>
      </c>
      <c r="M11" s="292">
        <v>0</v>
      </c>
      <c r="N11" s="292">
        <f t="shared" si="4"/>
        <v>0</v>
      </c>
      <c r="O11" s="292">
        <f>+資源化量内訳!Y11</f>
        <v>3639</v>
      </c>
      <c r="P11" s="292">
        <f t="shared" si="5"/>
        <v>22209</v>
      </c>
      <c r="Q11" s="292">
        <v>21494</v>
      </c>
      <c r="R11" s="292">
        <f t="shared" si="6"/>
        <v>715</v>
      </c>
      <c r="S11" s="292">
        <v>715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 t="shared" si="8"/>
        <v>2733</v>
      </c>
      <c r="AA11" s="292">
        <v>0</v>
      </c>
      <c r="AB11" s="292">
        <v>2290</v>
      </c>
      <c r="AC11" s="292">
        <f t="shared" si="9"/>
        <v>443</v>
      </c>
      <c r="AD11" s="292">
        <v>443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 t="shared" si="11"/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48203</v>
      </c>
      <c r="E12" s="292">
        <f t="shared" si="1"/>
        <v>34303</v>
      </c>
      <c r="F12" s="292">
        <f t="shared" si="2"/>
        <v>1306</v>
      </c>
      <c r="G12" s="292">
        <v>1306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 t="shared" si="4"/>
        <v>0</v>
      </c>
      <c r="O12" s="292">
        <f>+資源化量内訳!Y12</f>
        <v>12594</v>
      </c>
      <c r="P12" s="292">
        <f t="shared" si="5"/>
        <v>34303</v>
      </c>
      <c r="Q12" s="292">
        <v>34303</v>
      </c>
      <c r="R12" s="292">
        <f t="shared" si="6"/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 t="shared" si="8"/>
        <v>5045</v>
      </c>
      <c r="AA12" s="292">
        <v>0</v>
      </c>
      <c r="AB12" s="292">
        <v>4345</v>
      </c>
      <c r="AC12" s="292">
        <f t="shared" si="9"/>
        <v>700</v>
      </c>
      <c r="AD12" s="292">
        <v>700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 t="shared" si="11"/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0"/>
        <v>13575</v>
      </c>
      <c r="E13" s="292">
        <f t="shared" si="1"/>
        <v>11050</v>
      </c>
      <c r="F13" s="292">
        <f t="shared" si="2"/>
        <v>1986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1986</v>
      </c>
      <c r="M13" s="292">
        <v>0</v>
      </c>
      <c r="N13" s="292">
        <f t="shared" si="4"/>
        <v>55</v>
      </c>
      <c r="O13" s="292">
        <f>+資源化量内訳!Y13</f>
        <v>484</v>
      </c>
      <c r="P13" s="292">
        <f t="shared" si="5"/>
        <v>11185</v>
      </c>
      <c r="Q13" s="292">
        <v>11050</v>
      </c>
      <c r="R13" s="292">
        <f t="shared" si="6"/>
        <v>135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135</v>
      </c>
      <c r="Y13" s="292">
        <v>0</v>
      </c>
      <c r="Z13" s="292">
        <f t="shared" si="8"/>
        <v>1382</v>
      </c>
      <c r="AA13" s="292">
        <v>55</v>
      </c>
      <c r="AB13" s="292">
        <v>830</v>
      </c>
      <c r="AC13" s="292">
        <f t="shared" si="9"/>
        <v>497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497</v>
      </c>
      <c r="AJ13" s="292">
        <v>0</v>
      </c>
      <c r="AK13" s="290">
        <f t="shared" si="11"/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0"/>
        <v>10519</v>
      </c>
      <c r="E14" s="292">
        <f t="shared" si="1"/>
        <v>8666</v>
      </c>
      <c r="F14" s="292">
        <f t="shared" si="2"/>
        <v>1458</v>
      </c>
      <c r="G14" s="292">
        <v>275</v>
      </c>
      <c r="H14" s="292">
        <v>0</v>
      </c>
      <c r="I14" s="292">
        <v>0</v>
      </c>
      <c r="J14" s="292">
        <v>0</v>
      </c>
      <c r="K14" s="292">
        <v>0</v>
      </c>
      <c r="L14" s="292">
        <v>1183</v>
      </c>
      <c r="M14" s="292">
        <v>0</v>
      </c>
      <c r="N14" s="292">
        <f t="shared" si="4"/>
        <v>395</v>
      </c>
      <c r="O14" s="292">
        <f>+資源化量内訳!Y14</f>
        <v>0</v>
      </c>
      <c r="P14" s="292">
        <f t="shared" si="5"/>
        <v>9017</v>
      </c>
      <c r="Q14" s="292">
        <v>8666</v>
      </c>
      <c r="R14" s="292">
        <f t="shared" si="6"/>
        <v>351</v>
      </c>
      <c r="S14" s="292">
        <v>275</v>
      </c>
      <c r="T14" s="292">
        <v>0</v>
      </c>
      <c r="U14" s="292">
        <v>0</v>
      </c>
      <c r="V14" s="292">
        <v>0</v>
      </c>
      <c r="W14" s="292">
        <v>0</v>
      </c>
      <c r="X14" s="292">
        <v>76</v>
      </c>
      <c r="Y14" s="292">
        <v>0</v>
      </c>
      <c r="Z14" s="292">
        <f t="shared" si="8"/>
        <v>1408</v>
      </c>
      <c r="AA14" s="292">
        <v>395</v>
      </c>
      <c r="AB14" s="292">
        <v>992</v>
      </c>
      <c r="AC14" s="292">
        <f t="shared" si="9"/>
        <v>21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21</v>
      </c>
      <c r="AJ14" s="292">
        <v>0</v>
      </c>
      <c r="AK14" s="290">
        <f t="shared" si="11"/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 x14ac:dyDescent="0.15">
      <c r="A15" s="290" t="s">
        <v>745</v>
      </c>
      <c r="B15" s="291" t="s">
        <v>775</v>
      </c>
      <c r="C15" s="290" t="s">
        <v>776</v>
      </c>
      <c r="D15" s="292">
        <f t="shared" si="0"/>
        <v>17821</v>
      </c>
      <c r="E15" s="292">
        <f t="shared" si="1"/>
        <v>13562</v>
      </c>
      <c r="F15" s="292">
        <f t="shared" si="2"/>
        <v>434</v>
      </c>
      <c r="G15" s="292">
        <v>0</v>
      </c>
      <c r="H15" s="292">
        <v>420</v>
      </c>
      <c r="I15" s="292">
        <v>0</v>
      </c>
      <c r="J15" s="292">
        <v>0</v>
      </c>
      <c r="K15" s="292">
        <v>14</v>
      </c>
      <c r="L15" s="292">
        <v>0</v>
      </c>
      <c r="M15" s="292">
        <v>0</v>
      </c>
      <c r="N15" s="292">
        <f t="shared" si="4"/>
        <v>888</v>
      </c>
      <c r="O15" s="292">
        <f>+資源化量内訳!Y15</f>
        <v>2937</v>
      </c>
      <c r="P15" s="292">
        <f t="shared" si="5"/>
        <v>13562</v>
      </c>
      <c r="Q15" s="292">
        <v>13562</v>
      </c>
      <c r="R15" s="292">
        <f t="shared" si="6"/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 t="shared" si="8"/>
        <v>2406</v>
      </c>
      <c r="AA15" s="292">
        <v>888</v>
      </c>
      <c r="AB15" s="292">
        <v>1518</v>
      </c>
      <c r="AC15" s="292">
        <f t="shared" si="9"/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 t="shared" si="11"/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 x14ac:dyDescent="0.15">
      <c r="A16" s="290" t="s">
        <v>745</v>
      </c>
      <c r="B16" s="291" t="s">
        <v>777</v>
      </c>
      <c r="C16" s="290" t="s">
        <v>778</v>
      </c>
      <c r="D16" s="292">
        <f t="shared" si="0"/>
        <v>12757</v>
      </c>
      <c r="E16" s="292">
        <f t="shared" si="1"/>
        <v>10215</v>
      </c>
      <c r="F16" s="292">
        <f t="shared" si="2"/>
        <v>1193</v>
      </c>
      <c r="G16" s="292">
        <v>556</v>
      </c>
      <c r="H16" s="292">
        <v>0</v>
      </c>
      <c r="I16" s="292">
        <v>0</v>
      </c>
      <c r="J16" s="292">
        <v>0</v>
      </c>
      <c r="K16" s="292">
        <v>0</v>
      </c>
      <c r="L16" s="292">
        <v>637</v>
      </c>
      <c r="M16" s="292">
        <v>0</v>
      </c>
      <c r="N16" s="292">
        <f t="shared" si="4"/>
        <v>0</v>
      </c>
      <c r="O16" s="292">
        <f>+資源化量内訳!Y16</f>
        <v>1349</v>
      </c>
      <c r="P16" s="292">
        <f t="shared" si="5"/>
        <v>10416</v>
      </c>
      <c r="Q16" s="292">
        <v>10215</v>
      </c>
      <c r="R16" s="292">
        <f t="shared" si="6"/>
        <v>201</v>
      </c>
      <c r="S16" s="292">
        <v>122</v>
      </c>
      <c r="T16" s="292">
        <v>0</v>
      </c>
      <c r="U16" s="292">
        <v>0</v>
      </c>
      <c r="V16" s="292">
        <v>0</v>
      </c>
      <c r="W16" s="292">
        <v>0</v>
      </c>
      <c r="X16" s="292">
        <v>79</v>
      </c>
      <c r="Y16" s="292">
        <v>0</v>
      </c>
      <c r="Z16" s="292">
        <f t="shared" si="8"/>
        <v>973</v>
      </c>
      <c r="AA16" s="292">
        <v>0</v>
      </c>
      <c r="AB16" s="292">
        <v>802</v>
      </c>
      <c r="AC16" s="292">
        <f t="shared" si="9"/>
        <v>171</v>
      </c>
      <c r="AD16" s="292">
        <v>171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 t="shared" si="11"/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 x14ac:dyDescent="0.15">
      <c r="A17" s="290" t="s">
        <v>745</v>
      </c>
      <c r="B17" s="291" t="s">
        <v>779</v>
      </c>
      <c r="C17" s="290" t="s">
        <v>780</v>
      </c>
      <c r="D17" s="292">
        <f t="shared" si="0"/>
        <v>23890</v>
      </c>
      <c r="E17" s="292">
        <f t="shared" si="1"/>
        <v>20904</v>
      </c>
      <c r="F17" s="292">
        <f t="shared" si="2"/>
        <v>656</v>
      </c>
      <c r="G17" s="292">
        <v>523</v>
      </c>
      <c r="H17" s="292">
        <v>0</v>
      </c>
      <c r="I17" s="292">
        <v>0</v>
      </c>
      <c r="J17" s="292">
        <v>0</v>
      </c>
      <c r="K17" s="292">
        <v>0</v>
      </c>
      <c r="L17" s="292">
        <v>133</v>
      </c>
      <c r="M17" s="292">
        <v>0</v>
      </c>
      <c r="N17" s="292">
        <f t="shared" si="4"/>
        <v>0</v>
      </c>
      <c r="O17" s="292">
        <f>+資源化量内訳!Y17</f>
        <v>2330</v>
      </c>
      <c r="P17" s="292">
        <f t="shared" si="5"/>
        <v>21224</v>
      </c>
      <c r="Q17" s="292">
        <v>20904</v>
      </c>
      <c r="R17" s="292">
        <f t="shared" si="6"/>
        <v>320</v>
      </c>
      <c r="S17" s="292">
        <v>320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 t="shared" si="8"/>
        <v>849</v>
      </c>
      <c r="AA17" s="292">
        <v>0</v>
      </c>
      <c r="AB17" s="292">
        <v>849</v>
      </c>
      <c r="AC17" s="292">
        <f t="shared" si="9"/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 t="shared" si="11"/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 x14ac:dyDescent="0.15">
      <c r="A18" s="290" t="s">
        <v>745</v>
      </c>
      <c r="B18" s="291" t="s">
        <v>781</v>
      </c>
      <c r="C18" s="290" t="s">
        <v>782</v>
      </c>
      <c r="D18" s="292">
        <f t="shared" si="0"/>
        <v>32932</v>
      </c>
      <c r="E18" s="292">
        <f t="shared" si="1"/>
        <v>23564</v>
      </c>
      <c r="F18" s="292">
        <f t="shared" si="2"/>
        <v>4203</v>
      </c>
      <c r="G18" s="292">
        <v>497</v>
      </c>
      <c r="H18" s="292">
        <v>1017</v>
      </c>
      <c r="I18" s="292">
        <v>0</v>
      </c>
      <c r="J18" s="292">
        <v>0</v>
      </c>
      <c r="K18" s="292">
        <v>0</v>
      </c>
      <c r="L18" s="292">
        <v>2689</v>
      </c>
      <c r="M18" s="292">
        <v>0</v>
      </c>
      <c r="N18" s="292">
        <f t="shared" si="4"/>
        <v>3625</v>
      </c>
      <c r="O18" s="292">
        <f>+[1]資源化量内訳!Y18</f>
        <v>1540</v>
      </c>
      <c r="P18" s="292">
        <f t="shared" si="5"/>
        <v>24049</v>
      </c>
      <c r="Q18" s="292">
        <v>23564</v>
      </c>
      <c r="R18" s="292">
        <f t="shared" si="6"/>
        <v>485</v>
      </c>
      <c r="S18" s="292">
        <v>398</v>
      </c>
      <c r="T18" s="292">
        <v>0</v>
      </c>
      <c r="U18" s="292">
        <v>0</v>
      </c>
      <c r="V18" s="292">
        <v>0</v>
      </c>
      <c r="W18" s="292">
        <v>0</v>
      </c>
      <c r="X18" s="292">
        <v>87</v>
      </c>
      <c r="Y18" s="292">
        <v>0</v>
      </c>
      <c r="Z18" s="292">
        <f t="shared" si="8"/>
        <v>6538</v>
      </c>
      <c r="AA18" s="292">
        <v>3625</v>
      </c>
      <c r="AB18" s="292">
        <v>2519</v>
      </c>
      <c r="AC18" s="292">
        <f t="shared" si="9"/>
        <v>394</v>
      </c>
      <c r="AD18" s="292">
        <v>20</v>
      </c>
      <c r="AE18" s="292">
        <v>0</v>
      </c>
      <c r="AF18" s="292">
        <v>0</v>
      </c>
      <c r="AG18" s="292">
        <v>0</v>
      </c>
      <c r="AH18" s="292">
        <v>0</v>
      </c>
      <c r="AI18" s="292">
        <v>374</v>
      </c>
      <c r="AJ18" s="292">
        <v>0</v>
      </c>
      <c r="AK18" s="290">
        <f t="shared" si="11"/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 x14ac:dyDescent="0.15">
      <c r="A19" s="290" t="s">
        <v>745</v>
      </c>
      <c r="B19" s="291" t="s">
        <v>783</v>
      </c>
      <c r="C19" s="290" t="s">
        <v>784</v>
      </c>
      <c r="D19" s="292">
        <f t="shared" si="0"/>
        <v>15805</v>
      </c>
      <c r="E19" s="292">
        <f t="shared" si="1"/>
        <v>11729</v>
      </c>
      <c r="F19" s="292">
        <f t="shared" si="2"/>
        <v>980</v>
      </c>
      <c r="G19" s="292">
        <v>980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f t="shared" si="4"/>
        <v>0</v>
      </c>
      <c r="O19" s="292">
        <f>+資源化量内訳!Y19</f>
        <v>3096</v>
      </c>
      <c r="P19" s="292">
        <f t="shared" si="5"/>
        <v>11729</v>
      </c>
      <c r="Q19" s="292">
        <v>11729</v>
      </c>
      <c r="R19" s="292">
        <f t="shared" si="6"/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 t="shared" si="8"/>
        <v>393</v>
      </c>
      <c r="AA19" s="292">
        <v>0</v>
      </c>
      <c r="AB19" s="292">
        <v>344</v>
      </c>
      <c r="AC19" s="292">
        <f t="shared" si="9"/>
        <v>49</v>
      </c>
      <c r="AD19" s="292">
        <v>49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 t="shared" si="11"/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14788</v>
      </c>
      <c r="E20" s="292">
        <f t="shared" si="1"/>
        <v>9826</v>
      </c>
      <c r="F20" s="292">
        <f t="shared" si="2"/>
        <v>4910</v>
      </c>
      <c r="G20" s="292">
        <v>511</v>
      </c>
      <c r="H20" s="292">
        <v>0</v>
      </c>
      <c r="I20" s="292">
        <v>0</v>
      </c>
      <c r="J20" s="292">
        <v>0</v>
      </c>
      <c r="K20" s="292">
        <v>0</v>
      </c>
      <c r="L20" s="292">
        <v>4266</v>
      </c>
      <c r="M20" s="292">
        <v>133</v>
      </c>
      <c r="N20" s="292">
        <f t="shared" si="4"/>
        <v>49</v>
      </c>
      <c r="O20" s="292">
        <f>+資源化量内訳!Y20</f>
        <v>3</v>
      </c>
      <c r="P20" s="292">
        <f t="shared" si="5"/>
        <v>9907</v>
      </c>
      <c r="Q20" s="292">
        <v>9826</v>
      </c>
      <c r="R20" s="292">
        <f t="shared" si="6"/>
        <v>81</v>
      </c>
      <c r="S20" s="292">
        <v>81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 t="shared" si="8"/>
        <v>1054</v>
      </c>
      <c r="AA20" s="292">
        <v>49</v>
      </c>
      <c r="AB20" s="292">
        <v>871</v>
      </c>
      <c r="AC20" s="292">
        <f t="shared" si="9"/>
        <v>134</v>
      </c>
      <c r="AD20" s="292">
        <v>1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133</v>
      </c>
      <c r="AK20" s="290">
        <f t="shared" si="11"/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20674</v>
      </c>
      <c r="E21" s="292">
        <f t="shared" si="1"/>
        <v>17979</v>
      </c>
      <c r="F21" s="292">
        <f t="shared" si="2"/>
        <v>1284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1284</v>
      </c>
      <c r="M21" s="292">
        <v>0</v>
      </c>
      <c r="N21" s="292">
        <f t="shared" si="4"/>
        <v>0</v>
      </c>
      <c r="O21" s="292">
        <f>+資源化量内訳!Y21</f>
        <v>1411</v>
      </c>
      <c r="P21" s="292">
        <f t="shared" si="5"/>
        <v>18136</v>
      </c>
      <c r="Q21" s="292">
        <v>17979</v>
      </c>
      <c r="R21" s="292">
        <f t="shared" si="6"/>
        <v>157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157</v>
      </c>
      <c r="Y21" s="292">
        <v>0</v>
      </c>
      <c r="Z21" s="292">
        <f t="shared" si="8"/>
        <v>2416</v>
      </c>
      <c r="AA21" s="292">
        <v>0</v>
      </c>
      <c r="AB21" s="292">
        <v>2155</v>
      </c>
      <c r="AC21" s="292">
        <f t="shared" si="9"/>
        <v>261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261</v>
      </c>
      <c r="AJ21" s="292">
        <v>0</v>
      </c>
      <c r="AK21" s="290">
        <f t="shared" si="11"/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68307</v>
      </c>
      <c r="E22" s="292">
        <f t="shared" si="1"/>
        <v>42347</v>
      </c>
      <c r="F22" s="292">
        <f t="shared" si="2"/>
        <v>25960</v>
      </c>
      <c r="G22" s="292">
        <v>0</v>
      </c>
      <c r="H22" s="292">
        <v>0</v>
      </c>
      <c r="I22" s="292">
        <v>0</v>
      </c>
      <c r="J22" s="292">
        <v>7993</v>
      </c>
      <c r="K22" s="292">
        <v>0</v>
      </c>
      <c r="L22" s="292">
        <v>17967</v>
      </c>
      <c r="M22" s="292">
        <v>0</v>
      </c>
      <c r="N22" s="292">
        <f t="shared" si="4"/>
        <v>0</v>
      </c>
      <c r="O22" s="292">
        <f>+資源化量内訳!Y22</f>
        <v>0</v>
      </c>
      <c r="P22" s="292">
        <f t="shared" si="5"/>
        <v>49370</v>
      </c>
      <c r="Q22" s="292">
        <v>42347</v>
      </c>
      <c r="R22" s="292">
        <f t="shared" si="6"/>
        <v>7023</v>
      </c>
      <c r="S22" s="292">
        <v>0</v>
      </c>
      <c r="T22" s="292">
        <v>0</v>
      </c>
      <c r="U22" s="292">
        <v>0</v>
      </c>
      <c r="V22" s="292">
        <v>2189</v>
      </c>
      <c r="W22" s="292">
        <v>0</v>
      </c>
      <c r="X22" s="292">
        <v>4834</v>
      </c>
      <c r="Y22" s="292">
        <v>0</v>
      </c>
      <c r="Z22" s="292">
        <f t="shared" si="8"/>
        <v>3227</v>
      </c>
      <c r="AA22" s="292">
        <v>0</v>
      </c>
      <c r="AB22" s="292">
        <v>3227</v>
      </c>
      <c r="AC22" s="292">
        <f t="shared" si="9"/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 t="shared" si="11"/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14834</v>
      </c>
      <c r="E23" s="292">
        <f t="shared" si="1"/>
        <v>11955</v>
      </c>
      <c r="F23" s="292">
        <f t="shared" si="2"/>
        <v>2879</v>
      </c>
      <c r="G23" s="292">
        <v>795</v>
      </c>
      <c r="H23" s="292">
        <v>0</v>
      </c>
      <c r="I23" s="292">
        <v>0</v>
      </c>
      <c r="J23" s="292">
        <v>0</v>
      </c>
      <c r="K23" s="292">
        <v>0</v>
      </c>
      <c r="L23" s="292">
        <v>2084</v>
      </c>
      <c r="M23" s="292">
        <v>0</v>
      </c>
      <c r="N23" s="292">
        <f t="shared" si="4"/>
        <v>0</v>
      </c>
      <c r="O23" s="292">
        <f>+資源化量内訳!Y23</f>
        <v>0</v>
      </c>
      <c r="P23" s="292">
        <f t="shared" si="5"/>
        <v>12420</v>
      </c>
      <c r="Q23" s="292">
        <v>11955</v>
      </c>
      <c r="R23" s="292">
        <f t="shared" si="6"/>
        <v>465</v>
      </c>
      <c r="S23" s="292">
        <v>465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 t="shared" si="8"/>
        <v>1402</v>
      </c>
      <c r="AA23" s="292">
        <v>0</v>
      </c>
      <c r="AB23" s="292">
        <v>1206</v>
      </c>
      <c r="AC23" s="292">
        <f t="shared" si="9"/>
        <v>196</v>
      </c>
      <c r="AD23" s="292">
        <v>196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 t="shared" si="11"/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22126</v>
      </c>
      <c r="E24" s="292">
        <f t="shared" si="1"/>
        <v>17320</v>
      </c>
      <c r="F24" s="292">
        <f t="shared" si="2"/>
        <v>2852</v>
      </c>
      <c r="G24" s="292">
        <v>2302</v>
      </c>
      <c r="H24" s="292">
        <v>0</v>
      </c>
      <c r="I24" s="292">
        <v>0</v>
      </c>
      <c r="J24" s="292">
        <v>0</v>
      </c>
      <c r="K24" s="292">
        <v>0</v>
      </c>
      <c r="L24" s="292">
        <v>550</v>
      </c>
      <c r="M24" s="292">
        <v>0</v>
      </c>
      <c r="N24" s="292">
        <f t="shared" si="4"/>
        <v>773</v>
      </c>
      <c r="O24" s="292">
        <f>+資源化量内訳!Y24</f>
        <v>1181</v>
      </c>
      <c r="P24" s="292">
        <f t="shared" si="5"/>
        <v>18301</v>
      </c>
      <c r="Q24" s="292">
        <v>17320</v>
      </c>
      <c r="R24" s="292">
        <f t="shared" si="6"/>
        <v>981</v>
      </c>
      <c r="S24" s="292">
        <v>926</v>
      </c>
      <c r="T24" s="292">
        <v>0</v>
      </c>
      <c r="U24" s="292">
        <v>0</v>
      </c>
      <c r="V24" s="292">
        <v>0</v>
      </c>
      <c r="W24" s="292">
        <v>0</v>
      </c>
      <c r="X24" s="292">
        <v>55</v>
      </c>
      <c r="Y24" s="292">
        <v>0</v>
      </c>
      <c r="Z24" s="292">
        <f t="shared" si="8"/>
        <v>1211</v>
      </c>
      <c r="AA24" s="292">
        <v>773</v>
      </c>
      <c r="AB24" s="292">
        <v>0</v>
      </c>
      <c r="AC24" s="292">
        <f t="shared" si="9"/>
        <v>438</v>
      </c>
      <c r="AD24" s="292">
        <v>438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 t="shared" si="11"/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13907</v>
      </c>
      <c r="E25" s="292">
        <f t="shared" si="1"/>
        <v>10605</v>
      </c>
      <c r="F25" s="292">
        <f t="shared" si="2"/>
        <v>1597</v>
      </c>
      <c r="G25" s="292">
        <v>898</v>
      </c>
      <c r="H25" s="292">
        <v>0</v>
      </c>
      <c r="I25" s="292">
        <v>0</v>
      </c>
      <c r="J25" s="292">
        <v>0</v>
      </c>
      <c r="K25" s="292">
        <v>0</v>
      </c>
      <c r="L25" s="292">
        <v>699</v>
      </c>
      <c r="M25" s="292">
        <v>0</v>
      </c>
      <c r="N25" s="292">
        <f t="shared" si="4"/>
        <v>0</v>
      </c>
      <c r="O25" s="292">
        <f>+資源化量内訳!Y25</f>
        <v>1705</v>
      </c>
      <c r="P25" s="292">
        <f t="shared" si="5"/>
        <v>11441</v>
      </c>
      <c r="Q25" s="292">
        <v>10605</v>
      </c>
      <c r="R25" s="292">
        <f t="shared" si="6"/>
        <v>836</v>
      </c>
      <c r="S25" s="292">
        <v>607</v>
      </c>
      <c r="T25" s="292">
        <v>0</v>
      </c>
      <c r="U25" s="292">
        <v>0</v>
      </c>
      <c r="V25" s="292">
        <v>0</v>
      </c>
      <c r="W25" s="292">
        <v>0</v>
      </c>
      <c r="X25" s="292">
        <v>229</v>
      </c>
      <c r="Y25" s="292">
        <v>0</v>
      </c>
      <c r="Z25" s="292">
        <f t="shared" si="8"/>
        <v>1219</v>
      </c>
      <c r="AA25" s="292">
        <v>0</v>
      </c>
      <c r="AB25" s="292">
        <v>1025</v>
      </c>
      <c r="AC25" s="292">
        <f t="shared" si="9"/>
        <v>194</v>
      </c>
      <c r="AD25" s="292">
        <v>124</v>
      </c>
      <c r="AE25" s="292">
        <v>0</v>
      </c>
      <c r="AF25" s="292">
        <v>0</v>
      </c>
      <c r="AG25" s="292">
        <v>0</v>
      </c>
      <c r="AH25" s="292">
        <v>0</v>
      </c>
      <c r="AI25" s="292">
        <v>70</v>
      </c>
      <c r="AJ25" s="292">
        <v>0</v>
      </c>
      <c r="AK25" s="290">
        <f t="shared" si="11"/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22494</v>
      </c>
      <c r="E26" s="292">
        <f t="shared" si="1"/>
        <v>19965</v>
      </c>
      <c r="F26" s="292">
        <f t="shared" si="2"/>
        <v>1541</v>
      </c>
      <c r="G26" s="292">
        <v>1541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f t="shared" si="4"/>
        <v>0</v>
      </c>
      <c r="O26" s="292">
        <f>+資源化量内訳!Y26</f>
        <v>988</v>
      </c>
      <c r="P26" s="292">
        <f t="shared" si="5"/>
        <v>20307</v>
      </c>
      <c r="Q26" s="292">
        <v>19965</v>
      </c>
      <c r="R26" s="292">
        <f t="shared" si="6"/>
        <v>342</v>
      </c>
      <c r="S26" s="292">
        <v>342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 t="shared" si="8"/>
        <v>1172</v>
      </c>
      <c r="AA26" s="292">
        <v>0</v>
      </c>
      <c r="AB26" s="292">
        <v>836</v>
      </c>
      <c r="AC26" s="292">
        <f t="shared" si="9"/>
        <v>336</v>
      </c>
      <c r="AD26" s="292">
        <v>336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 t="shared" si="11"/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12564</v>
      </c>
      <c r="E27" s="292">
        <f t="shared" si="1"/>
        <v>9801</v>
      </c>
      <c r="F27" s="292">
        <f t="shared" si="2"/>
        <v>436</v>
      </c>
      <c r="G27" s="292">
        <v>436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 t="shared" si="4"/>
        <v>0</v>
      </c>
      <c r="O27" s="292">
        <f>+資源化量内訳!Y27</f>
        <v>2327</v>
      </c>
      <c r="P27" s="292">
        <f t="shared" si="5"/>
        <v>9857</v>
      </c>
      <c r="Q27" s="292">
        <v>9801</v>
      </c>
      <c r="R27" s="292">
        <f t="shared" si="6"/>
        <v>56</v>
      </c>
      <c r="S27" s="292">
        <v>56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 t="shared" si="8"/>
        <v>1530</v>
      </c>
      <c r="AA27" s="292">
        <v>0</v>
      </c>
      <c r="AB27" s="292">
        <v>1327</v>
      </c>
      <c r="AC27" s="292">
        <f t="shared" si="9"/>
        <v>203</v>
      </c>
      <c r="AD27" s="292">
        <v>203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 t="shared" si="11"/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5243</v>
      </c>
      <c r="E28" s="292">
        <f t="shared" si="1"/>
        <v>4549</v>
      </c>
      <c r="F28" s="292">
        <f t="shared" si="2"/>
        <v>681</v>
      </c>
      <c r="G28" s="292">
        <v>196</v>
      </c>
      <c r="H28" s="292">
        <v>0</v>
      </c>
      <c r="I28" s="292">
        <v>0</v>
      </c>
      <c r="J28" s="292">
        <v>0</v>
      </c>
      <c r="K28" s="292">
        <v>0</v>
      </c>
      <c r="L28" s="292">
        <v>485</v>
      </c>
      <c r="M28" s="292">
        <v>0</v>
      </c>
      <c r="N28" s="292">
        <f t="shared" si="4"/>
        <v>13</v>
      </c>
      <c r="O28" s="292">
        <f>+資源化量内訳!Y28</f>
        <v>0</v>
      </c>
      <c r="P28" s="292">
        <f t="shared" si="5"/>
        <v>4626</v>
      </c>
      <c r="Q28" s="292">
        <v>4549</v>
      </c>
      <c r="R28" s="292">
        <f t="shared" si="6"/>
        <v>77</v>
      </c>
      <c r="S28" s="292">
        <v>58</v>
      </c>
      <c r="T28" s="292">
        <v>0</v>
      </c>
      <c r="U28" s="292">
        <v>0</v>
      </c>
      <c r="V28" s="292">
        <v>0</v>
      </c>
      <c r="W28" s="292">
        <v>0</v>
      </c>
      <c r="X28" s="292">
        <v>19</v>
      </c>
      <c r="Y28" s="292">
        <v>0</v>
      </c>
      <c r="Z28" s="292">
        <f t="shared" si="8"/>
        <v>692</v>
      </c>
      <c r="AA28" s="292">
        <v>13</v>
      </c>
      <c r="AB28" s="292">
        <v>620</v>
      </c>
      <c r="AC28" s="292">
        <f t="shared" si="9"/>
        <v>59</v>
      </c>
      <c r="AD28" s="292">
        <v>59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 t="shared" si="11"/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2723</v>
      </c>
      <c r="E29" s="292">
        <f t="shared" si="1"/>
        <v>2088</v>
      </c>
      <c r="F29" s="292">
        <f t="shared" si="2"/>
        <v>371</v>
      </c>
      <c r="G29" s="292">
        <v>36</v>
      </c>
      <c r="H29" s="292">
        <v>61</v>
      </c>
      <c r="I29" s="292">
        <v>0</v>
      </c>
      <c r="J29" s="292">
        <v>0</v>
      </c>
      <c r="K29" s="292">
        <v>0</v>
      </c>
      <c r="L29" s="292">
        <v>274</v>
      </c>
      <c r="M29" s="292">
        <v>0</v>
      </c>
      <c r="N29" s="292">
        <f t="shared" si="4"/>
        <v>128</v>
      </c>
      <c r="O29" s="292">
        <f>+資源化量内訳!Y29</f>
        <v>136</v>
      </c>
      <c r="P29" s="292">
        <f t="shared" si="5"/>
        <v>2121</v>
      </c>
      <c r="Q29" s="292">
        <v>2088</v>
      </c>
      <c r="R29" s="292">
        <f t="shared" si="6"/>
        <v>33</v>
      </c>
      <c r="S29" s="292">
        <v>29</v>
      </c>
      <c r="T29" s="292">
        <v>0</v>
      </c>
      <c r="U29" s="292">
        <v>0</v>
      </c>
      <c r="V29" s="292">
        <v>0</v>
      </c>
      <c r="W29" s="292">
        <v>0</v>
      </c>
      <c r="X29" s="292">
        <v>4</v>
      </c>
      <c r="Y29" s="292">
        <v>0</v>
      </c>
      <c r="Z29" s="292">
        <f t="shared" si="8"/>
        <v>391</v>
      </c>
      <c r="AA29" s="292">
        <v>128</v>
      </c>
      <c r="AB29" s="292">
        <v>223</v>
      </c>
      <c r="AC29" s="292">
        <f t="shared" si="9"/>
        <v>40</v>
      </c>
      <c r="AD29" s="292">
        <v>1</v>
      </c>
      <c r="AE29" s="292">
        <v>0</v>
      </c>
      <c r="AF29" s="292">
        <v>0</v>
      </c>
      <c r="AG29" s="292">
        <v>0</v>
      </c>
      <c r="AH29" s="292">
        <v>0</v>
      </c>
      <c r="AI29" s="292">
        <v>39</v>
      </c>
      <c r="AJ29" s="292">
        <v>0</v>
      </c>
      <c r="AK29" s="290">
        <f t="shared" si="11"/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4478</v>
      </c>
      <c r="E30" s="292">
        <f t="shared" si="1"/>
        <v>3868</v>
      </c>
      <c r="F30" s="292">
        <f t="shared" si="2"/>
        <v>123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123</v>
      </c>
      <c r="M30" s="292">
        <v>0</v>
      </c>
      <c r="N30" s="292">
        <f t="shared" si="4"/>
        <v>259</v>
      </c>
      <c r="O30" s="292">
        <f>+資源化量内訳!Y30</f>
        <v>228</v>
      </c>
      <c r="P30" s="292">
        <f t="shared" si="5"/>
        <v>3868</v>
      </c>
      <c r="Q30" s="292">
        <v>3868</v>
      </c>
      <c r="R30" s="292">
        <f t="shared" si="6"/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 t="shared" si="8"/>
        <v>487</v>
      </c>
      <c r="AA30" s="292">
        <v>259</v>
      </c>
      <c r="AB30" s="292">
        <v>228</v>
      </c>
      <c r="AC30" s="292">
        <f t="shared" si="9"/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 t="shared" si="11"/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4085</v>
      </c>
      <c r="E31" s="292">
        <f t="shared" si="1"/>
        <v>3470</v>
      </c>
      <c r="F31" s="292">
        <f t="shared" si="2"/>
        <v>615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615</v>
      </c>
      <c r="M31" s="292">
        <v>0</v>
      </c>
      <c r="N31" s="292">
        <f t="shared" si="4"/>
        <v>0</v>
      </c>
      <c r="O31" s="292">
        <f>+資源化量内訳!Y31</f>
        <v>0</v>
      </c>
      <c r="P31" s="292">
        <f t="shared" si="5"/>
        <v>3510</v>
      </c>
      <c r="Q31" s="292">
        <v>3470</v>
      </c>
      <c r="R31" s="292">
        <f t="shared" si="6"/>
        <v>40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40</v>
      </c>
      <c r="Y31" s="292">
        <v>0</v>
      </c>
      <c r="Z31" s="292">
        <f t="shared" si="8"/>
        <v>499</v>
      </c>
      <c r="AA31" s="292">
        <v>0</v>
      </c>
      <c r="AB31" s="292">
        <v>499</v>
      </c>
      <c r="AC31" s="292">
        <f t="shared" si="9"/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 t="shared" si="11"/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1118</v>
      </c>
      <c r="E32" s="292">
        <f t="shared" si="1"/>
        <v>653</v>
      </c>
      <c r="F32" s="292">
        <f t="shared" si="2"/>
        <v>214</v>
      </c>
      <c r="G32" s="292">
        <v>82</v>
      </c>
      <c r="H32" s="292">
        <v>0</v>
      </c>
      <c r="I32" s="292">
        <v>0</v>
      </c>
      <c r="J32" s="292">
        <v>132</v>
      </c>
      <c r="K32" s="292">
        <v>0</v>
      </c>
      <c r="L32" s="292">
        <v>0</v>
      </c>
      <c r="M32" s="292">
        <v>0</v>
      </c>
      <c r="N32" s="292">
        <f t="shared" si="4"/>
        <v>0</v>
      </c>
      <c r="O32" s="292">
        <f>+資源化量内訳!Y32</f>
        <v>251</v>
      </c>
      <c r="P32" s="292">
        <f t="shared" si="5"/>
        <v>713</v>
      </c>
      <c r="Q32" s="292">
        <v>653</v>
      </c>
      <c r="R32" s="292">
        <f t="shared" si="6"/>
        <v>60</v>
      </c>
      <c r="S32" s="292">
        <v>60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 t="shared" si="8"/>
        <v>79</v>
      </c>
      <c r="AA32" s="292">
        <v>0</v>
      </c>
      <c r="AB32" s="292">
        <v>67</v>
      </c>
      <c r="AC32" s="292">
        <f t="shared" si="9"/>
        <v>12</v>
      </c>
      <c r="AD32" s="292">
        <v>12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 t="shared" si="11"/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4936</v>
      </c>
      <c r="E33" s="292">
        <f t="shared" si="1"/>
        <v>4228</v>
      </c>
      <c r="F33" s="292">
        <f t="shared" si="2"/>
        <v>438</v>
      </c>
      <c r="G33" s="292">
        <v>438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f t="shared" si="4"/>
        <v>0</v>
      </c>
      <c r="O33" s="292">
        <f>+資源化量内訳!Y33</f>
        <v>270</v>
      </c>
      <c r="P33" s="292">
        <f t="shared" si="5"/>
        <v>4286</v>
      </c>
      <c r="Q33" s="292">
        <v>4228</v>
      </c>
      <c r="R33" s="292">
        <f t="shared" si="6"/>
        <v>58</v>
      </c>
      <c r="S33" s="292">
        <v>58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 t="shared" si="8"/>
        <v>232</v>
      </c>
      <c r="AA33" s="292">
        <v>0</v>
      </c>
      <c r="AB33" s="292">
        <v>118</v>
      </c>
      <c r="AC33" s="292">
        <f t="shared" si="9"/>
        <v>114</v>
      </c>
      <c r="AD33" s="292">
        <v>114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 t="shared" si="11"/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3722</v>
      </c>
      <c r="E34" s="292">
        <f t="shared" si="1"/>
        <v>3165</v>
      </c>
      <c r="F34" s="292">
        <f t="shared" si="2"/>
        <v>40</v>
      </c>
      <c r="G34" s="292">
        <v>40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f t="shared" si="4"/>
        <v>50</v>
      </c>
      <c r="O34" s="292">
        <f>+資源化量内訳!Y34</f>
        <v>467</v>
      </c>
      <c r="P34" s="292">
        <f t="shared" si="5"/>
        <v>3165</v>
      </c>
      <c r="Q34" s="292">
        <v>3165</v>
      </c>
      <c r="R34" s="292">
        <f t="shared" si="6"/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 t="shared" si="8"/>
        <v>394</v>
      </c>
      <c r="AA34" s="292">
        <v>50</v>
      </c>
      <c r="AB34" s="292">
        <v>344</v>
      </c>
      <c r="AC34" s="292">
        <f t="shared" si="9"/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 t="shared" si="11"/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1575</v>
      </c>
      <c r="E35" s="292">
        <f t="shared" si="1"/>
        <v>1197</v>
      </c>
      <c r="F35" s="292">
        <f t="shared" si="2"/>
        <v>378</v>
      </c>
      <c r="G35" s="292">
        <v>76</v>
      </c>
      <c r="H35" s="292">
        <v>0</v>
      </c>
      <c r="I35" s="292">
        <v>0</v>
      </c>
      <c r="J35" s="292">
        <v>0</v>
      </c>
      <c r="K35" s="292">
        <v>0</v>
      </c>
      <c r="L35" s="292">
        <v>302</v>
      </c>
      <c r="M35" s="292">
        <v>0</v>
      </c>
      <c r="N35" s="292">
        <f t="shared" si="4"/>
        <v>0</v>
      </c>
      <c r="O35" s="292">
        <f>+資源化量内訳!Y35</f>
        <v>0</v>
      </c>
      <c r="P35" s="292">
        <f t="shared" si="5"/>
        <v>1217</v>
      </c>
      <c r="Q35" s="292">
        <v>1197</v>
      </c>
      <c r="R35" s="292">
        <f t="shared" si="6"/>
        <v>20</v>
      </c>
      <c r="S35" s="292">
        <v>20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 t="shared" si="8"/>
        <v>128</v>
      </c>
      <c r="AA35" s="292">
        <v>0</v>
      </c>
      <c r="AB35" s="292">
        <v>93</v>
      </c>
      <c r="AC35" s="292">
        <f t="shared" si="9"/>
        <v>35</v>
      </c>
      <c r="AD35" s="292">
        <v>35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 t="shared" si="11"/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1848</v>
      </c>
      <c r="E36" s="292">
        <f t="shared" si="1"/>
        <v>1559</v>
      </c>
      <c r="F36" s="292">
        <f t="shared" si="2"/>
        <v>289</v>
      </c>
      <c r="G36" s="292">
        <v>7</v>
      </c>
      <c r="H36" s="292">
        <v>0</v>
      </c>
      <c r="I36" s="292">
        <v>0</v>
      </c>
      <c r="J36" s="292">
        <v>0</v>
      </c>
      <c r="K36" s="292">
        <v>0</v>
      </c>
      <c r="L36" s="292">
        <v>282</v>
      </c>
      <c r="M36" s="292">
        <v>0</v>
      </c>
      <c r="N36" s="292">
        <f t="shared" si="4"/>
        <v>0</v>
      </c>
      <c r="O36" s="292">
        <f>+資源化量内訳!Y36</f>
        <v>0</v>
      </c>
      <c r="P36" s="292">
        <f t="shared" si="5"/>
        <v>1559</v>
      </c>
      <c r="Q36" s="292">
        <v>1559</v>
      </c>
      <c r="R36" s="292">
        <f t="shared" si="6"/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 t="shared" si="8"/>
        <v>157</v>
      </c>
      <c r="AA36" s="292">
        <v>0</v>
      </c>
      <c r="AB36" s="292">
        <v>156</v>
      </c>
      <c r="AC36" s="292">
        <f t="shared" si="9"/>
        <v>1</v>
      </c>
      <c r="AD36" s="292">
        <v>1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 t="shared" si="11"/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136</v>
      </c>
      <c r="E37" s="292">
        <f t="shared" si="1"/>
        <v>45</v>
      </c>
      <c r="F37" s="292">
        <f t="shared" si="2"/>
        <v>67</v>
      </c>
      <c r="G37" s="292">
        <v>0</v>
      </c>
      <c r="H37" s="292">
        <v>54</v>
      </c>
      <c r="I37" s="292">
        <v>0</v>
      </c>
      <c r="J37" s="292">
        <v>0</v>
      </c>
      <c r="K37" s="292">
        <v>0</v>
      </c>
      <c r="L37" s="292">
        <v>13</v>
      </c>
      <c r="M37" s="292">
        <v>0</v>
      </c>
      <c r="N37" s="292">
        <f t="shared" si="4"/>
        <v>1</v>
      </c>
      <c r="O37" s="292">
        <f>+資源化量内訳!Y37</f>
        <v>23</v>
      </c>
      <c r="P37" s="292">
        <f t="shared" si="5"/>
        <v>45</v>
      </c>
      <c r="Q37" s="292">
        <v>45</v>
      </c>
      <c r="R37" s="292">
        <f t="shared" si="6"/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 t="shared" si="8"/>
        <v>4</v>
      </c>
      <c r="AA37" s="292">
        <v>1</v>
      </c>
      <c r="AB37" s="292">
        <v>3</v>
      </c>
      <c r="AC37" s="292">
        <f t="shared" si="9"/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 t="shared" si="11"/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xmlns:xlrd2="http://schemas.microsoft.com/office/spreadsheetml/2017/richdata2" ref="A8:AS37">
    <sortCondition ref="A8:A37"/>
    <sortCondition ref="B8:B37"/>
    <sortCondition ref="C8:C37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36" man="1"/>
    <brk id="25" min="1" max="36" man="1"/>
    <brk id="36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 x14ac:dyDescent="0.1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 x14ac:dyDescent="0.15">
      <c r="A2" s="345" t="s">
        <v>665</v>
      </c>
      <c r="B2" s="345" t="s">
        <v>666</v>
      </c>
      <c r="C2" s="347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 x14ac:dyDescent="0.15">
      <c r="A3" s="346"/>
      <c r="B3" s="346"/>
      <c r="C3" s="348"/>
      <c r="D3" s="326" t="s">
        <v>684</v>
      </c>
      <c r="E3" s="323" t="s">
        <v>720</v>
      </c>
      <c r="F3" s="323" t="s">
        <v>721</v>
      </c>
      <c r="G3" s="323" t="s">
        <v>722</v>
      </c>
      <c r="H3" s="323" t="s">
        <v>723</v>
      </c>
      <c r="I3" s="323" t="s">
        <v>724</v>
      </c>
      <c r="J3" s="328" t="s">
        <v>725</v>
      </c>
      <c r="K3" s="323" t="s">
        <v>726</v>
      </c>
      <c r="L3" s="328" t="s">
        <v>727</v>
      </c>
      <c r="M3" s="328" t="s">
        <v>728</v>
      </c>
      <c r="N3" s="323" t="s">
        <v>729</v>
      </c>
      <c r="O3" s="323" t="s">
        <v>730</v>
      </c>
      <c r="P3" s="323" t="s">
        <v>731</v>
      </c>
      <c r="Q3" s="323" t="s">
        <v>732</v>
      </c>
      <c r="R3" s="328" t="s">
        <v>733</v>
      </c>
      <c r="S3" s="323" t="s">
        <v>740</v>
      </c>
      <c r="T3" s="323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6" t="s">
        <v>684</v>
      </c>
      <c r="Z3" s="323" t="s">
        <v>720</v>
      </c>
      <c r="AA3" s="323" t="s">
        <v>721</v>
      </c>
      <c r="AB3" s="323" t="s">
        <v>722</v>
      </c>
      <c r="AC3" s="323" t="s">
        <v>723</v>
      </c>
      <c r="AD3" s="323" t="s">
        <v>724</v>
      </c>
      <c r="AE3" s="328" t="s">
        <v>725</v>
      </c>
      <c r="AF3" s="323" t="s">
        <v>726</v>
      </c>
      <c r="AG3" s="328" t="s">
        <v>727</v>
      </c>
      <c r="AH3" s="328" t="s">
        <v>728</v>
      </c>
      <c r="AI3" s="323" t="s">
        <v>729</v>
      </c>
      <c r="AJ3" s="323" t="s">
        <v>730</v>
      </c>
      <c r="AK3" s="323" t="s">
        <v>731</v>
      </c>
      <c r="AL3" s="323" t="s">
        <v>732</v>
      </c>
      <c r="AM3" s="328" t="s">
        <v>733</v>
      </c>
      <c r="AN3" s="323" t="s">
        <v>91</v>
      </c>
      <c r="AO3" s="323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6" t="s">
        <v>684</v>
      </c>
      <c r="AU3" s="323" t="s">
        <v>720</v>
      </c>
      <c r="AV3" s="323" t="s">
        <v>721</v>
      </c>
      <c r="AW3" s="323" t="s">
        <v>722</v>
      </c>
      <c r="AX3" s="323" t="s">
        <v>723</v>
      </c>
      <c r="AY3" s="323" t="s">
        <v>724</v>
      </c>
      <c r="AZ3" s="328" t="s">
        <v>725</v>
      </c>
      <c r="BA3" s="323" t="s">
        <v>726</v>
      </c>
      <c r="BB3" s="328" t="s">
        <v>727</v>
      </c>
      <c r="BC3" s="328" t="s">
        <v>728</v>
      </c>
      <c r="BD3" s="323" t="s">
        <v>729</v>
      </c>
      <c r="BE3" s="323" t="s">
        <v>730</v>
      </c>
      <c r="BF3" s="323" t="s">
        <v>731</v>
      </c>
      <c r="BG3" s="323" t="s">
        <v>732</v>
      </c>
      <c r="BH3" s="328" t="s">
        <v>733</v>
      </c>
      <c r="BI3" s="323" t="s">
        <v>741</v>
      </c>
      <c r="BJ3" s="323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6" t="s">
        <v>684</v>
      </c>
      <c r="BP3" s="323" t="s">
        <v>720</v>
      </c>
      <c r="BQ3" s="323" t="s">
        <v>721</v>
      </c>
      <c r="BR3" s="323" t="s">
        <v>722</v>
      </c>
      <c r="BS3" s="323" t="s">
        <v>723</v>
      </c>
      <c r="BT3" s="323" t="s">
        <v>724</v>
      </c>
      <c r="BU3" s="328" t="s">
        <v>725</v>
      </c>
      <c r="BV3" s="323" t="s">
        <v>726</v>
      </c>
      <c r="BW3" s="328" t="s">
        <v>727</v>
      </c>
      <c r="BX3" s="328" t="s">
        <v>728</v>
      </c>
      <c r="BY3" s="323" t="s">
        <v>729</v>
      </c>
      <c r="BZ3" s="323" t="s">
        <v>730</v>
      </c>
      <c r="CA3" s="323" t="s">
        <v>731</v>
      </c>
      <c r="CB3" s="323" t="s">
        <v>732</v>
      </c>
      <c r="CC3" s="328" t="s">
        <v>733</v>
      </c>
      <c r="CD3" s="323" t="s">
        <v>741</v>
      </c>
      <c r="CE3" s="323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9"/>
    </row>
    <row r="4" spans="1:88" s="228" customFormat="1" ht="25.5" customHeight="1" x14ac:dyDescent="0.15">
      <c r="A4" s="346"/>
      <c r="B4" s="346"/>
      <c r="C4" s="348"/>
      <c r="D4" s="326"/>
      <c r="E4" s="324"/>
      <c r="F4" s="324"/>
      <c r="G4" s="324"/>
      <c r="H4" s="324"/>
      <c r="I4" s="324"/>
      <c r="J4" s="324"/>
      <c r="K4" s="324"/>
      <c r="L4" s="324"/>
      <c r="M4" s="329"/>
      <c r="N4" s="324"/>
      <c r="O4" s="324"/>
      <c r="P4" s="324"/>
      <c r="Q4" s="324"/>
      <c r="R4" s="324"/>
      <c r="S4" s="324"/>
      <c r="T4" s="324"/>
      <c r="U4" s="324"/>
      <c r="V4" s="329"/>
      <c r="W4" s="329"/>
      <c r="X4" s="329"/>
      <c r="Y4" s="326"/>
      <c r="Z4" s="324"/>
      <c r="AA4" s="324"/>
      <c r="AB4" s="324"/>
      <c r="AC4" s="324"/>
      <c r="AD4" s="324"/>
      <c r="AE4" s="324"/>
      <c r="AF4" s="324"/>
      <c r="AG4" s="324"/>
      <c r="AH4" s="329"/>
      <c r="AI4" s="324"/>
      <c r="AJ4" s="324"/>
      <c r="AK4" s="324"/>
      <c r="AL4" s="324"/>
      <c r="AM4" s="324"/>
      <c r="AN4" s="324"/>
      <c r="AO4" s="324"/>
      <c r="AP4" s="324"/>
      <c r="AQ4" s="329"/>
      <c r="AR4" s="329"/>
      <c r="AS4" s="329"/>
      <c r="AT4" s="326"/>
      <c r="AU4" s="324"/>
      <c r="AV4" s="324"/>
      <c r="AW4" s="324"/>
      <c r="AX4" s="324"/>
      <c r="AY4" s="324"/>
      <c r="AZ4" s="324"/>
      <c r="BA4" s="324"/>
      <c r="BB4" s="324"/>
      <c r="BC4" s="329"/>
      <c r="BD4" s="324"/>
      <c r="BE4" s="324"/>
      <c r="BF4" s="324"/>
      <c r="BG4" s="324"/>
      <c r="BH4" s="324"/>
      <c r="BI4" s="324"/>
      <c r="BJ4" s="324"/>
      <c r="BK4" s="324"/>
      <c r="BL4" s="329"/>
      <c r="BM4" s="329"/>
      <c r="BN4" s="329"/>
      <c r="BO4" s="326"/>
      <c r="BP4" s="324"/>
      <c r="BQ4" s="324"/>
      <c r="BR4" s="324"/>
      <c r="BS4" s="324"/>
      <c r="BT4" s="324"/>
      <c r="BU4" s="324"/>
      <c r="BV4" s="324"/>
      <c r="BW4" s="324"/>
      <c r="BX4" s="329"/>
      <c r="BY4" s="324"/>
      <c r="BZ4" s="324"/>
      <c r="CA4" s="324"/>
      <c r="CB4" s="324"/>
      <c r="CC4" s="324"/>
      <c r="CD4" s="324"/>
      <c r="CE4" s="324"/>
      <c r="CF4" s="324"/>
      <c r="CG4" s="329"/>
      <c r="CH4" s="329"/>
      <c r="CI4" s="329"/>
      <c r="CJ4" s="329"/>
    </row>
    <row r="5" spans="1:88" s="228" customFormat="1" ht="22.5" customHeight="1" x14ac:dyDescent="0.15">
      <c r="A5" s="346"/>
      <c r="B5" s="346"/>
      <c r="C5" s="348"/>
      <c r="D5" s="326"/>
      <c r="E5" s="324"/>
      <c r="F5" s="324"/>
      <c r="G5" s="324"/>
      <c r="H5" s="324"/>
      <c r="I5" s="324"/>
      <c r="J5" s="324"/>
      <c r="K5" s="324"/>
      <c r="L5" s="324"/>
      <c r="M5" s="329"/>
      <c r="N5" s="324"/>
      <c r="O5" s="324"/>
      <c r="P5" s="324"/>
      <c r="Q5" s="324"/>
      <c r="R5" s="324"/>
      <c r="S5" s="324"/>
      <c r="T5" s="324"/>
      <c r="U5" s="324"/>
      <c r="V5" s="329"/>
      <c r="W5" s="329"/>
      <c r="X5" s="329"/>
      <c r="Y5" s="326"/>
      <c r="Z5" s="324"/>
      <c r="AA5" s="324"/>
      <c r="AB5" s="324"/>
      <c r="AC5" s="324"/>
      <c r="AD5" s="324"/>
      <c r="AE5" s="324"/>
      <c r="AF5" s="324"/>
      <c r="AG5" s="324"/>
      <c r="AH5" s="329"/>
      <c r="AI5" s="324"/>
      <c r="AJ5" s="324"/>
      <c r="AK5" s="324"/>
      <c r="AL5" s="324"/>
      <c r="AM5" s="324"/>
      <c r="AN5" s="324"/>
      <c r="AO5" s="324"/>
      <c r="AP5" s="324"/>
      <c r="AQ5" s="329"/>
      <c r="AR5" s="329"/>
      <c r="AS5" s="329"/>
      <c r="AT5" s="326"/>
      <c r="AU5" s="324"/>
      <c r="AV5" s="324"/>
      <c r="AW5" s="324"/>
      <c r="AX5" s="324"/>
      <c r="AY5" s="324"/>
      <c r="AZ5" s="324"/>
      <c r="BA5" s="324"/>
      <c r="BB5" s="324"/>
      <c r="BC5" s="329"/>
      <c r="BD5" s="324"/>
      <c r="BE5" s="324"/>
      <c r="BF5" s="324"/>
      <c r="BG5" s="324"/>
      <c r="BH5" s="324"/>
      <c r="BI5" s="324"/>
      <c r="BJ5" s="324"/>
      <c r="BK5" s="324"/>
      <c r="BL5" s="329"/>
      <c r="BM5" s="329"/>
      <c r="BN5" s="329"/>
      <c r="BO5" s="326"/>
      <c r="BP5" s="324"/>
      <c r="BQ5" s="324"/>
      <c r="BR5" s="324"/>
      <c r="BS5" s="324"/>
      <c r="BT5" s="324"/>
      <c r="BU5" s="324"/>
      <c r="BV5" s="324"/>
      <c r="BW5" s="324"/>
      <c r="BX5" s="329"/>
      <c r="BY5" s="324"/>
      <c r="BZ5" s="324"/>
      <c r="CA5" s="324"/>
      <c r="CB5" s="324"/>
      <c r="CC5" s="324"/>
      <c r="CD5" s="324"/>
      <c r="CE5" s="324"/>
      <c r="CF5" s="324"/>
      <c r="CG5" s="329"/>
      <c r="CH5" s="329"/>
      <c r="CI5" s="329"/>
      <c r="CJ5" s="329"/>
    </row>
    <row r="6" spans="1:88" s="230" customFormat="1" ht="13.5" customHeight="1" x14ac:dyDescent="0.15">
      <c r="A6" s="346"/>
      <c r="B6" s="346"/>
      <c r="C6" s="348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9"/>
    </row>
    <row r="7" spans="1:88" s="299" customFormat="1" ht="13.5" customHeight="1" x14ac:dyDescent="0.15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6">
        <f t="shared" ref="D7:X7" si="0">SUM(Y7,AT7,BO7)</f>
        <v>186132</v>
      </c>
      <c r="E7" s="306">
        <f t="shared" si="0"/>
        <v>78537</v>
      </c>
      <c r="F7" s="306">
        <f t="shared" si="0"/>
        <v>71</v>
      </c>
      <c r="G7" s="306">
        <f t="shared" si="0"/>
        <v>1985</v>
      </c>
      <c r="H7" s="306">
        <f t="shared" si="0"/>
        <v>17015</v>
      </c>
      <c r="I7" s="306">
        <f t="shared" si="0"/>
        <v>14145</v>
      </c>
      <c r="J7" s="306">
        <f t="shared" si="0"/>
        <v>5691</v>
      </c>
      <c r="K7" s="306">
        <f t="shared" si="0"/>
        <v>145</v>
      </c>
      <c r="L7" s="306">
        <f t="shared" si="0"/>
        <v>16658</v>
      </c>
      <c r="M7" s="306">
        <f t="shared" si="0"/>
        <v>837</v>
      </c>
      <c r="N7" s="306">
        <f t="shared" si="0"/>
        <v>1443</v>
      </c>
      <c r="O7" s="306">
        <f t="shared" si="0"/>
        <v>5381</v>
      </c>
      <c r="P7" s="306">
        <f t="shared" si="0"/>
        <v>0</v>
      </c>
      <c r="Q7" s="306">
        <f t="shared" si="0"/>
        <v>10297</v>
      </c>
      <c r="R7" s="306">
        <f t="shared" si="0"/>
        <v>0</v>
      </c>
      <c r="S7" s="306">
        <f t="shared" si="0"/>
        <v>1453</v>
      </c>
      <c r="T7" s="306">
        <f t="shared" si="0"/>
        <v>4378</v>
      </c>
      <c r="U7" s="306">
        <f t="shared" si="0"/>
        <v>0</v>
      </c>
      <c r="V7" s="306">
        <f t="shared" si="0"/>
        <v>419</v>
      </c>
      <c r="W7" s="306">
        <f t="shared" si="0"/>
        <v>185</v>
      </c>
      <c r="X7" s="306">
        <f t="shared" si="0"/>
        <v>27492</v>
      </c>
      <c r="Y7" s="306">
        <f t="shared" ref="Y7:Y37" si="1">SUM(Z7:AS7)</f>
        <v>72454</v>
      </c>
      <c r="Z7" s="306">
        <f t="shared" ref="Z7:AI7" si="2">SUM(Z$8:Z$207)</f>
        <v>39319</v>
      </c>
      <c r="AA7" s="306">
        <f t="shared" si="2"/>
        <v>52</v>
      </c>
      <c r="AB7" s="306">
        <f t="shared" si="2"/>
        <v>586</v>
      </c>
      <c r="AC7" s="306">
        <f t="shared" si="2"/>
        <v>3003</v>
      </c>
      <c r="AD7" s="306">
        <f t="shared" si="2"/>
        <v>3012</v>
      </c>
      <c r="AE7" s="306">
        <f t="shared" si="2"/>
        <v>2149</v>
      </c>
      <c r="AF7" s="306">
        <f t="shared" si="2"/>
        <v>133</v>
      </c>
      <c r="AG7" s="306">
        <f t="shared" si="2"/>
        <v>1105</v>
      </c>
      <c r="AH7" s="306">
        <f t="shared" si="2"/>
        <v>0</v>
      </c>
      <c r="AI7" s="306">
        <f t="shared" si="2"/>
        <v>1050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145</v>
      </c>
      <c r="AS7" s="306">
        <f>SUM(AS$8:AS$207)</f>
        <v>21900</v>
      </c>
      <c r="AT7" s="306">
        <f>施設資源化量内訳!D7</f>
        <v>84302</v>
      </c>
      <c r="AU7" s="306">
        <f>施設資源化量内訳!E7</f>
        <v>10332</v>
      </c>
      <c r="AV7" s="306">
        <f>施設資源化量内訳!F7</f>
        <v>19</v>
      </c>
      <c r="AW7" s="306">
        <f>施設資源化量内訳!G7</f>
        <v>1399</v>
      </c>
      <c r="AX7" s="306">
        <f>施設資源化量内訳!H7</f>
        <v>13908</v>
      </c>
      <c r="AY7" s="306">
        <f>施設資源化量内訳!I7</f>
        <v>11066</v>
      </c>
      <c r="AZ7" s="306">
        <f>施設資源化量内訳!J7</f>
        <v>3539</v>
      </c>
      <c r="BA7" s="306">
        <f>施設資源化量内訳!K7</f>
        <v>12</v>
      </c>
      <c r="BB7" s="306">
        <f>施設資源化量内訳!L7</f>
        <v>15553</v>
      </c>
      <c r="BC7" s="306">
        <f>施設資源化量内訳!M7</f>
        <v>837</v>
      </c>
      <c r="BD7" s="306">
        <f>施設資源化量内訳!N7</f>
        <v>318</v>
      </c>
      <c r="BE7" s="306">
        <f>施設資源化量内訳!O7</f>
        <v>5381</v>
      </c>
      <c r="BF7" s="306">
        <f>施設資源化量内訳!P7</f>
        <v>0</v>
      </c>
      <c r="BG7" s="306">
        <f>施設資源化量内訳!Q7</f>
        <v>10297</v>
      </c>
      <c r="BH7" s="306">
        <f>施設資源化量内訳!R7</f>
        <v>0</v>
      </c>
      <c r="BI7" s="306">
        <f>施設資源化量内訳!S7</f>
        <v>1453</v>
      </c>
      <c r="BJ7" s="306">
        <f>施設資源化量内訳!T7</f>
        <v>4378</v>
      </c>
      <c r="BK7" s="306">
        <f>施設資源化量内訳!U7</f>
        <v>0</v>
      </c>
      <c r="BL7" s="306">
        <f>施設資源化量内訳!V7</f>
        <v>419</v>
      </c>
      <c r="BM7" s="306">
        <f>施設資源化量内訳!W7</f>
        <v>40</v>
      </c>
      <c r="BN7" s="306">
        <f>施設資源化量内訳!X7</f>
        <v>5351</v>
      </c>
      <c r="BO7" s="306">
        <f t="shared" ref="BO7:BO37" si="3">SUM(BP7:CI7)</f>
        <v>29376</v>
      </c>
      <c r="BP7" s="306">
        <f t="shared" ref="BP7:BY7" si="4">SUM(BP$8:BP$207)</f>
        <v>28886</v>
      </c>
      <c r="BQ7" s="306">
        <f t="shared" si="4"/>
        <v>0</v>
      </c>
      <c r="BR7" s="306">
        <f t="shared" si="4"/>
        <v>0</v>
      </c>
      <c r="BS7" s="306">
        <f t="shared" si="4"/>
        <v>104</v>
      </c>
      <c r="BT7" s="306">
        <f t="shared" si="4"/>
        <v>67</v>
      </c>
      <c r="BU7" s="306">
        <f t="shared" si="4"/>
        <v>3</v>
      </c>
      <c r="BV7" s="306">
        <f t="shared" si="4"/>
        <v>0</v>
      </c>
      <c r="BW7" s="306">
        <f t="shared" si="4"/>
        <v>0</v>
      </c>
      <c r="BX7" s="306">
        <f t="shared" si="4"/>
        <v>0</v>
      </c>
      <c r="BY7" s="306">
        <f t="shared" si="4"/>
        <v>75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241</v>
      </c>
      <c r="CJ7" s="307">
        <f>+COUNTIF(CJ$8:CJ$207,"有る")</f>
        <v>25</v>
      </c>
    </row>
    <row r="8" spans="1:88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37" si="5">SUM(Y8,AT8,BO8)</f>
        <v>74928</v>
      </c>
      <c r="E8" s="292">
        <f t="shared" ref="E8:E37" si="6">SUM(Z8,AU8,BP8)</f>
        <v>30966</v>
      </c>
      <c r="F8" s="292">
        <f t="shared" ref="F8:F37" si="7">SUM(AA8,AV8,BQ8)</f>
        <v>0</v>
      </c>
      <c r="G8" s="292">
        <f t="shared" ref="G8:G37" si="8">SUM(AB8,AW8,BR8)</f>
        <v>0</v>
      </c>
      <c r="H8" s="292">
        <f t="shared" ref="H8:H37" si="9">SUM(AC8,AX8,BS8)</f>
        <v>5995</v>
      </c>
      <c r="I8" s="292">
        <f t="shared" ref="I8:I37" si="10">SUM(AD8,AY8,BT8)</f>
        <v>5608</v>
      </c>
      <c r="J8" s="292">
        <f t="shared" ref="J8:J37" si="11">SUM(AE8,AZ8,BU8)</f>
        <v>1953</v>
      </c>
      <c r="K8" s="292">
        <f t="shared" ref="K8:K37" si="12">SUM(AF8,BA8,BV8)</f>
        <v>0</v>
      </c>
      <c r="L8" s="292">
        <f t="shared" ref="L8:L37" si="13">SUM(AG8,BB8,BW8)</f>
        <v>7140</v>
      </c>
      <c r="M8" s="292">
        <f t="shared" ref="M8:M37" si="14">SUM(AH8,BC8,BX8)</f>
        <v>0</v>
      </c>
      <c r="N8" s="292">
        <f t="shared" ref="N8:N37" si="15">SUM(AI8,BD8,BY8)</f>
        <v>255</v>
      </c>
      <c r="O8" s="292">
        <f t="shared" ref="O8:O37" si="16">SUM(AJ8,BE8,BZ8)</f>
        <v>0</v>
      </c>
      <c r="P8" s="292">
        <f t="shared" ref="P8:P37" si="17">SUM(AK8,BF8,CA8)</f>
        <v>0</v>
      </c>
      <c r="Q8" s="292">
        <f t="shared" ref="Q8:Q37" si="18">SUM(AL8,BG8,CB8)</f>
        <v>4617</v>
      </c>
      <c r="R8" s="292">
        <f t="shared" ref="R8:R37" si="19">SUM(AM8,BH8,CC8)</f>
        <v>0</v>
      </c>
      <c r="S8" s="292">
        <f t="shared" ref="S8:S37" si="20">SUM(AN8,BI8,CD8)</f>
        <v>0</v>
      </c>
      <c r="T8" s="292">
        <f t="shared" ref="T8:T37" si="21">SUM(AO8,BJ8,CE8)</f>
        <v>0</v>
      </c>
      <c r="U8" s="292">
        <f t="shared" ref="U8:U37" si="22">SUM(AP8,BK8,CF8)</f>
        <v>0</v>
      </c>
      <c r="V8" s="292">
        <f t="shared" ref="V8:V37" si="23">SUM(AQ8,BL8,CG8)</f>
        <v>104</v>
      </c>
      <c r="W8" s="292">
        <f t="shared" ref="W8:W37" si="24">SUM(AR8,BM8,CH8)</f>
        <v>74</v>
      </c>
      <c r="X8" s="292">
        <f t="shared" ref="X8:X37" si="25">SUM(AS8,BN8,CI8)</f>
        <v>18216</v>
      </c>
      <c r="Y8" s="292">
        <f t="shared" si="1"/>
        <v>25029</v>
      </c>
      <c r="Z8" s="292">
        <v>6234</v>
      </c>
      <c r="AA8" s="292">
        <v>0</v>
      </c>
      <c r="AB8" s="292">
        <v>0</v>
      </c>
      <c r="AC8" s="292">
        <v>0</v>
      </c>
      <c r="AD8" s="292">
        <v>0</v>
      </c>
      <c r="AE8" s="292">
        <v>864</v>
      </c>
      <c r="AF8" s="292">
        <v>0</v>
      </c>
      <c r="AG8" s="292">
        <v>0</v>
      </c>
      <c r="AH8" s="292">
        <v>0</v>
      </c>
      <c r="AI8" s="295">
        <v>184</v>
      </c>
      <c r="AJ8" s="295" t="s">
        <v>822</v>
      </c>
      <c r="AK8" s="295" t="s">
        <v>822</v>
      </c>
      <c r="AL8" s="295" t="s">
        <v>822</v>
      </c>
      <c r="AM8" s="295" t="s">
        <v>822</v>
      </c>
      <c r="AN8" s="295" t="s">
        <v>822</v>
      </c>
      <c r="AO8" s="295" t="s">
        <v>822</v>
      </c>
      <c r="AP8" s="295" t="s">
        <v>822</v>
      </c>
      <c r="AQ8" s="295" t="s">
        <v>822</v>
      </c>
      <c r="AR8" s="292">
        <v>74</v>
      </c>
      <c r="AS8" s="292">
        <v>17673</v>
      </c>
      <c r="AT8" s="292">
        <f>施設資源化量内訳!D8</f>
        <v>25034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5939</v>
      </c>
      <c r="AY8" s="292">
        <f>施設資源化量内訳!I8</f>
        <v>5605</v>
      </c>
      <c r="AZ8" s="292">
        <f>施設資源化量内訳!J8</f>
        <v>1086</v>
      </c>
      <c r="BA8" s="292">
        <f>施設資源化量内訳!K8</f>
        <v>0</v>
      </c>
      <c r="BB8" s="292">
        <f>施設資源化量内訳!L8</f>
        <v>7140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4617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104</v>
      </c>
      <c r="BM8" s="292">
        <f>施設資源化量内訳!W8</f>
        <v>0</v>
      </c>
      <c r="BN8" s="292">
        <f>施設資源化量内訳!X8</f>
        <v>543</v>
      </c>
      <c r="BO8" s="292">
        <f t="shared" si="3"/>
        <v>24865</v>
      </c>
      <c r="BP8" s="292">
        <v>24732</v>
      </c>
      <c r="BQ8" s="292">
        <v>0</v>
      </c>
      <c r="BR8" s="292">
        <v>0</v>
      </c>
      <c r="BS8" s="292">
        <v>56</v>
      </c>
      <c r="BT8" s="292">
        <v>3</v>
      </c>
      <c r="BU8" s="292">
        <v>3</v>
      </c>
      <c r="BV8" s="292">
        <v>0</v>
      </c>
      <c r="BW8" s="292">
        <v>0</v>
      </c>
      <c r="BX8" s="292">
        <v>0</v>
      </c>
      <c r="BY8" s="292">
        <v>71</v>
      </c>
      <c r="BZ8" s="295" t="s">
        <v>822</v>
      </c>
      <c r="CA8" s="295" t="s">
        <v>822</v>
      </c>
      <c r="CB8" s="295" t="s">
        <v>822</v>
      </c>
      <c r="CC8" s="295" t="s">
        <v>822</v>
      </c>
      <c r="CD8" s="295" t="s">
        <v>822</v>
      </c>
      <c r="CE8" s="295" t="s">
        <v>822</v>
      </c>
      <c r="CF8" s="295" t="s">
        <v>822</v>
      </c>
      <c r="CG8" s="295" t="s">
        <v>822</v>
      </c>
      <c r="CH8" s="292">
        <v>0</v>
      </c>
      <c r="CI8" s="292">
        <v>0</v>
      </c>
      <c r="CJ8" s="293" t="s">
        <v>762</v>
      </c>
    </row>
    <row r="9" spans="1:88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5"/>
        <v>20966</v>
      </c>
      <c r="E9" s="292">
        <f t="shared" si="6"/>
        <v>8416</v>
      </c>
      <c r="F9" s="292">
        <f t="shared" si="7"/>
        <v>0</v>
      </c>
      <c r="G9" s="292">
        <f t="shared" si="8"/>
        <v>0</v>
      </c>
      <c r="H9" s="292">
        <f t="shared" si="9"/>
        <v>1539</v>
      </c>
      <c r="I9" s="292">
        <f t="shared" si="10"/>
        <v>1329</v>
      </c>
      <c r="J9" s="292">
        <f t="shared" si="11"/>
        <v>811</v>
      </c>
      <c r="K9" s="292">
        <f t="shared" si="12"/>
        <v>0</v>
      </c>
      <c r="L9" s="292">
        <f t="shared" si="13"/>
        <v>3399</v>
      </c>
      <c r="M9" s="292">
        <f t="shared" si="14"/>
        <v>19</v>
      </c>
      <c r="N9" s="292">
        <f t="shared" si="15"/>
        <v>352</v>
      </c>
      <c r="O9" s="292">
        <f t="shared" si="16"/>
        <v>3949</v>
      </c>
      <c r="P9" s="292">
        <f t="shared" si="17"/>
        <v>0</v>
      </c>
      <c r="Q9" s="292">
        <f t="shared" si="18"/>
        <v>0</v>
      </c>
      <c r="R9" s="292">
        <f t="shared" si="19"/>
        <v>0</v>
      </c>
      <c r="S9" s="292">
        <f t="shared" si="20"/>
        <v>1030</v>
      </c>
      <c r="T9" s="292">
        <f t="shared" si="21"/>
        <v>0</v>
      </c>
      <c r="U9" s="292">
        <f t="shared" si="22"/>
        <v>0</v>
      </c>
      <c r="V9" s="292">
        <f t="shared" si="23"/>
        <v>0</v>
      </c>
      <c r="W9" s="292">
        <f t="shared" si="24"/>
        <v>0</v>
      </c>
      <c r="X9" s="292">
        <f t="shared" si="25"/>
        <v>122</v>
      </c>
      <c r="Y9" s="292">
        <f t="shared" si="1"/>
        <v>6611</v>
      </c>
      <c r="Z9" s="292">
        <v>6135</v>
      </c>
      <c r="AA9" s="292">
        <v>0</v>
      </c>
      <c r="AB9" s="292">
        <v>0</v>
      </c>
      <c r="AC9" s="292">
        <v>0</v>
      </c>
      <c r="AD9" s="292">
        <v>5</v>
      </c>
      <c r="AE9" s="292">
        <v>0</v>
      </c>
      <c r="AF9" s="292">
        <v>0</v>
      </c>
      <c r="AG9" s="292">
        <v>0</v>
      </c>
      <c r="AH9" s="292">
        <v>0</v>
      </c>
      <c r="AI9" s="295">
        <v>349</v>
      </c>
      <c r="AJ9" s="295" t="s">
        <v>822</v>
      </c>
      <c r="AK9" s="295" t="s">
        <v>822</v>
      </c>
      <c r="AL9" s="295" t="s">
        <v>822</v>
      </c>
      <c r="AM9" s="295" t="s">
        <v>822</v>
      </c>
      <c r="AN9" s="295" t="s">
        <v>822</v>
      </c>
      <c r="AO9" s="295" t="s">
        <v>822</v>
      </c>
      <c r="AP9" s="295" t="s">
        <v>822</v>
      </c>
      <c r="AQ9" s="295" t="s">
        <v>822</v>
      </c>
      <c r="AR9" s="292">
        <v>0</v>
      </c>
      <c r="AS9" s="292">
        <v>122</v>
      </c>
      <c r="AT9" s="292">
        <f>施設資源化量内訳!D9</f>
        <v>12027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1521</v>
      </c>
      <c r="AY9" s="292">
        <f>施設資源化量内訳!I9</f>
        <v>1298</v>
      </c>
      <c r="AZ9" s="292">
        <f>施設資源化量内訳!J9</f>
        <v>811</v>
      </c>
      <c r="BA9" s="292">
        <f>施設資源化量内訳!K9</f>
        <v>0</v>
      </c>
      <c r="BB9" s="292">
        <f>施設資源化量内訳!L9</f>
        <v>3399</v>
      </c>
      <c r="BC9" s="292">
        <f>施設資源化量内訳!M9</f>
        <v>19</v>
      </c>
      <c r="BD9" s="292">
        <f>施設資源化量内訳!N9</f>
        <v>0</v>
      </c>
      <c r="BE9" s="292">
        <f>施設資源化量内訳!O9</f>
        <v>3949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1030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 t="shared" si="3"/>
        <v>2328</v>
      </c>
      <c r="BP9" s="292">
        <v>2281</v>
      </c>
      <c r="BQ9" s="292">
        <v>0</v>
      </c>
      <c r="BR9" s="292">
        <v>0</v>
      </c>
      <c r="BS9" s="292">
        <v>18</v>
      </c>
      <c r="BT9" s="292">
        <v>26</v>
      </c>
      <c r="BU9" s="292">
        <v>0</v>
      </c>
      <c r="BV9" s="292">
        <v>0</v>
      </c>
      <c r="BW9" s="292">
        <v>0</v>
      </c>
      <c r="BX9" s="292">
        <v>0</v>
      </c>
      <c r="BY9" s="292">
        <v>3</v>
      </c>
      <c r="BZ9" s="295" t="s">
        <v>822</v>
      </c>
      <c r="CA9" s="295" t="s">
        <v>822</v>
      </c>
      <c r="CB9" s="295" t="s">
        <v>822</v>
      </c>
      <c r="CC9" s="295" t="s">
        <v>822</v>
      </c>
      <c r="CD9" s="295" t="s">
        <v>822</v>
      </c>
      <c r="CE9" s="295" t="s">
        <v>822</v>
      </c>
      <c r="CF9" s="295" t="s">
        <v>822</v>
      </c>
      <c r="CG9" s="295" t="s">
        <v>822</v>
      </c>
      <c r="CH9" s="292">
        <v>0</v>
      </c>
      <c r="CI9" s="292">
        <v>0</v>
      </c>
      <c r="CJ9" s="293" t="s">
        <v>762</v>
      </c>
    </row>
    <row r="10" spans="1:88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5"/>
        <v>5710</v>
      </c>
      <c r="E10" s="292">
        <f t="shared" si="6"/>
        <v>2651</v>
      </c>
      <c r="F10" s="292">
        <f t="shared" si="7"/>
        <v>4</v>
      </c>
      <c r="G10" s="292">
        <f t="shared" si="8"/>
        <v>0</v>
      </c>
      <c r="H10" s="292">
        <f t="shared" si="9"/>
        <v>687</v>
      </c>
      <c r="I10" s="292">
        <f t="shared" si="10"/>
        <v>546</v>
      </c>
      <c r="J10" s="292">
        <f t="shared" si="11"/>
        <v>230</v>
      </c>
      <c r="K10" s="292">
        <f t="shared" si="12"/>
        <v>0</v>
      </c>
      <c r="L10" s="292">
        <f t="shared" si="13"/>
        <v>0</v>
      </c>
      <c r="M10" s="292">
        <f t="shared" si="14"/>
        <v>0</v>
      </c>
      <c r="N10" s="292">
        <f t="shared" si="15"/>
        <v>0</v>
      </c>
      <c r="O10" s="292">
        <f t="shared" si="16"/>
        <v>16</v>
      </c>
      <c r="P10" s="292">
        <f t="shared" si="17"/>
        <v>0</v>
      </c>
      <c r="Q10" s="292">
        <f t="shared" si="18"/>
        <v>978</v>
      </c>
      <c r="R10" s="292">
        <f t="shared" si="19"/>
        <v>0</v>
      </c>
      <c r="S10" s="292">
        <f t="shared" si="20"/>
        <v>0</v>
      </c>
      <c r="T10" s="292">
        <f t="shared" si="21"/>
        <v>0</v>
      </c>
      <c r="U10" s="292">
        <f t="shared" si="22"/>
        <v>0</v>
      </c>
      <c r="V10" s="292">
        <f t="shared" si="23"/>
        <v>0</v>
      </c>
      <c r="W10" s="292">
        <f t="shared" si="24"/>
        <v>0</v>
      </c>
      <c r="X10" s="292">
        <f t="shared" si="25"/>
        <v>598</v>
      </c>
      <c r="Y10" s="292">
        <f t="shared" si="1"/>
        <v>3855</v>
      </c>
      <c r="Z10" s="292">
        <v>2265</v>
      </c>
      <c r="AA10" s="292">
        <v>4</v>
      </c>
      <c r="AB10" s="292">
        <v>0</v>
      </c>
      <c r="AC10" s="292">
        <v>241</v>
      </c>
      <c r="AD10" s="292">
        <v>517</v>
      </c>
      <c r="AE10" s="292">
        <v>230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822</v>
      </c>
      <c r="AK10" s="295" t="s">
        <v>822</v>
      </c>
      <c r="AL10" s="295" t="s">
        <v>822</v>
      </c>
      <c r="AM10" s="295" t="s">
        <v>822</v>
      </c>
      <c r="AN10" s="295" t="s">
        <v>822</v>
      </c>
      <c r="AO10" s="295" t="s">
        <v>822</v>
      </c>
      <c r="AP10" s="295" t="s">
        <v>822</v>
      </c>
      <c r="AQ10" s="295" t="s">
        <v>822</v>
      </c>
      <c r="AR10" s="292">
        <v>0</v>
      </c>
      <c r="AS10" s="292">
        <v>598</v>
      </c>
      <c r="AT10" s="292">
        <f>施設資源化量内訳!D10</f>
        <v>1433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439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16</v>
      </c>
      <c r="BF10" s="292">
        <f>施設資源化量内訳!P10</f>
        <v>0</v>
      </c>
      <c r="BG10" s="292">
        <f>施設資源化量内訳!Q10</f>
        <v>978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 t="shared" si="3"/>
        <v>422</v>
      </c>
      <c r="BP10" s="292">
        <v>386</v>
      </c>
      <c r="BQ10" s="292">
        <v>0</v>
      </c>
      <c r="BR10" s="292">
        <v>0</v>
      </c>
      <c r="BS10" s="292">
        <v>7</v>
      </c>
      <c r="BT10" s="292">
        <v>29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822</v>
      </c>
      <c r="CA10" s="295" t="s">
        <v>822</v>
      </c>
      <c r="CB10" s="295" t="s">
        <v>822</v>
      </c>
      <c r="CC10" s="295" t="s">
        <v>822</v>
      </c>
      <c r="CD10" s="295" t="s">
        <v>822</v>
      </c>
      <c r="CE10" s="295" t="s">
        <v>822</v>
      </c>
      <c r="CF10" s="295" t="s">
        <v>822</v>
      </c>
      <c r="CG10" s="295" t="s">
        <v>822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5"/>
        <v>5220</v>
      </c>
      <c r="E11" s="292">
        <f t="shared" si="6"/>
        <v>1895</v>
      </c>
      <c r="F11" s="292">
        <f t="shared" si="7"/>
        <v>20</v>
      </c>
      <c r="G11" s="292">
        <f t="shared" si="8"/>
        <v>149</v>
      </c>
      <c r="H11" s="292">
        <f t="shared" si="9"/>
        <v>548</v>
      </c>
      <c r="I11" s="292">
        <f t="shared" si="10"/>
        <v>487</v>
      </c>
      <c r="J11" s="292">
        <f t="shared" si="11"/>
        <v>182</v>
      </c>
      <c r="K11" s="292">
        <f t="shared" si="12"/>
        <v>0</v>
      </c>
      <c r="L11" s="292">
        <f t="shared" si="13"/>
        <v>626</v>
      </c>
      <c r="M11" s="292">
        <f t="shared" si="14"/>
        <v>0</v>
      </c>
      <c r="N11" s="292">
        <f t="shared" si="15"/>
        <v>2</v>
      </c>
      <c r="O11" s="292">
        <f t="shared" si="16"/>
        <v>0</v>
      </c>
      <c r="P11" s="292">
        <f t="shared" si="17"/>
        <v>0</v>
      </c>
      <c r="Q11" s="292">
        <f t="shared" si="18"/>
        <v>0</v>
      </c>
      <c r="R11" s="292">
        <f t="shared" si="19"/>
        <v>0</v>
      </c>
      <c r="S11" s="292">
        <f t="shared" si="20"/>
        <v>0</v>
      </c>
      <c r="T11" s="292">
        <f t="shared" si="21"/>
        <v>0</v>
      </c>
      <c r="U11" s="292">
        <f t="shared" si="22"/>
        <v>0</v>
      </c>
      <c r="V11" s="292">
        <f t="shared" si="23"/>
        <v>0</v>
      </c>
      <c r="W11" s="292">
        <f t="shared" si="24"/>
        <v>7</v>
      </c>
      <c r="X11" s="292">
        <f t="shared" si="25"/>
        <v>1304</v>
      </c>
      <c r="Y11" s="292">
        <f t="shared" si="1"/>
        <v>3639</v>
      </c>
      <c r="Z11" s="292">
        <v>1895</v>
      </c>
      <c r="AA11" s="292">
        <v>20</v>
      </c>
      <c r="AB11" s="292">
        <v>149</v>
      </c>
      <c r="AC11" s="292">
        <v>262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2</v>
      </c>
      <c r="AJ11" s="295" t="s">
        <v>822</v>
      </c>
      <c r="AK11" s="295" t="s">
        <v>822</v>
      </c>
      <c r="AL11" s="295" t="s">
        <v>822</v>
      </c>
      <c r="AM11" s="295" t="s">
        <v>822</v>
      </c>
      <c r="AN11" s="295" t="s">
        <v>822</v>
      </c>
      <c r="AO11" s="295" t="s">
        <v>822</v>
      </c>
      <c r="AP11" s="295" t="s">
        <v>822</v>
      </c>
      <c r="AQ11" s="295" t="s">
        <v>822</v>
      </c>
      <c r="AR11" s="292">
        <v>7</v>
      </c>
      <c r="AS11" s="292">
        <v>1304</v>
      </c>
      <c r="AT11" s="292">
        <f>施設資源化量内訳!D11</f>
        <v>1581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286</v>
      </c>
      <c r="AY11" s="292">
        <f>施設資源化量内訳!I11</f>
        <v>487</v>
      </c>
      <c r="AZ11" s="292">
        <f>施設資源化量内訳!J11</f>
        <v>182</v>
      </c>
      <c r="BA11" s="292">
        <f>施設資源化量内訳!K11</f>
        <v>0</v>
      </c>
      <c r="BB11" s="292">
        <f>施設資源化量内訳!L11</f>
        <v>626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 t="shared" si="3"/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822</v>
      </c>
      <c r="CA11" s="295" t="s">
        <v>822</v>
      </c>
      <c r="CB11" s="295" t="s">
        <v>822</v>
      </c>
      <c r="CC11" s="295" t="s">
        <v>822</v>
      </c>
      <c r="CD11" s="295" t="s">
        <v>822</v>
      </c>
      <c r="CE11" s="295" t="s">
        <v>822</v>
      </c>
      <c r="CF11" s="295" t="s">
        <v>822</v>
      </c>
      <c r="CG11" s="295" t="s">
        <v>822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5"/>
        <v>13049</v>
      </c>
      <c r="E12" s="292">
        <f t="shared" si="6"/>
        <v>8923</v>
      </c>
      <c r="F12" s="292">
        <f t="shared" si="7"/>
        <v>7</v>
      </c>
      <c r="G12" s="292">
        <f t="shared" si="8"/>
        <v>455</v>
      </c>
      <c r="H12" s="292">
        <f t="shared" si="9"/>
        <v>977</v>
      </c>
      <c r="I12" s="292">
        <f t="shared" si="10"/>
        <v>614</v>
      </c>
      <c r="J12" s="292">
        <f t="shared" si="11"/>
        <v>360</v>
      </c>
      <c r="K12" s="292">
        <f t="shared" si="12"/>
        <v>85</v>
      </c>
      <c r="L12" s="292">
        <f t="shared" si="13"/>
        <v>28</v>
      </c>
      <c r="M12" s="292">
        <f t="shared" si="14"/>
        <v>0</v>
      </c>
      <c r="N12" s="292">
        <f t="shared" si="15"/>
        <v>102</v>
      </c>
      <c r="O12" s="292">
        <f t="shared" si="16"/>
        <v>0</v>
      </c>
      <c r="P12" s="292">
        <f t="shared" si="17"/>
        <v>0</v>
      </c>
      <c r="Q12" s="292">
        <f t="shared" si="18"/>
        <v>0</v>
      </c>
      <c r="R12" s="292">
        <f t="shared" si="19"/>
        <v>0</v>
      </c>
      <c r="S12" s="292">
        <f t="shared" si="20"/>
        <v>0</v>
      </c>
      <c r="T12" s="292">
        <f t="shared" si="21"/>
        <v>0</v>
      </c>
      <c r="U12" s="292">
        <f t="shared" si="22"/>
        <v>0</v>
      </c>
      <c r="V12" s="292">
        <f t="shared" si="23"/>
        <v>0</v>
      </c>
      <c r="W12" s="292">
        <f t="shared" si="24"/>
        <v>9</v>
      </c>
      <c r="X12" s="292">
        <f t="shared" si="25"/>
        <v>1489</v>
      </c>
      <c r="Y12" s="292">
        <f t="shared" si="1"/>
        <v>12594</v>
      </c>
      <c r="Z12" s="292">
        <v>8923</v>
      </c>
      <c r="AA12" s="292">
        <v>7</v>
      </c>
      <c r="AB12" s="292">
        <v>0</v>
      </c>
      <c r="AC12" s="292">
        <v>977</v>
      </c>
      <c r="AD12" s="292">
        <v>614</v>
      </c>
      <c r="AE12" s="292">
        <v>360</v>
      </c>
      <c r="AF12" s="292">
        <v>85</v>
      </c>
      <c r="AG12" s="292">
        <v>28</v>
      </c>
      <c r="AH12" s="292">
        <v>0</v>
      </c>
      <c r="AI12" s="295">
        <v>102</v>
      </c>
      <c r="AJ12" s="295" t="s">
        <v>822</v>
      </c>
      <c r="AK12" s="295" t="s">
        <v>822</v>
      </c>
      <c r="AL12" s="295" t="s">
        <v>822</v>
      </c>
      <c r="AM12" s="295" t="s">
        <v>822</v>
      </c>
      <c r="AN12" s="295" t="s">
        <v>822</v>
      </c>
      <c r="AO12" s="295" t="s">
        <v>822</v>
      </c>
      <c r="AP12" s="295" t="s">
        <v>822</v>
      </c>
      <c r="AQ12" s="295" t="s">
        <v>822</v>
      </c>
      <c r="AR12" s="292">
        <v>9</v>
      </c>
      <c r="AS12" s="292">
        <v>1489</v>
      </c>
      <c r="AT12" s="292">
        <f>施設資源化量内訳!D12</f>
        <v>455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455</v>
      </c>
      <c r="AX12" s="292">
        <f>施設資源化量内訳!H12</f>
        <v>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 t="shared" si="3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822</v>
      </c>
      <c r="CA12" s="295" t="s">
        <v>822</v>
      </c>
      <c r="CB12" s="295" t="s">
        <v>822</v>
      </c>
      <c r="CC12" s="295" t="s">
        <v>822</v>
      </c>
      <c r="CD12" s="295" t="s">
        <v>822</v>
      </c>
      <c r="CE12" s="295" t="s">
        <v>822</v>
      </c>
      <c r="CF12" s="295" t="s">
        <v>822</v>
      </c>
      <c r="CG12" s="295" t="s">
        <v>822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5"/>
        <v>2561</v>
      </c>
      <c r="E13" s="292">
        <f t="shared" si="6"/>
        <v>985</v>
      </c>
      <c r="F13" s="292">
        <f t="shared" si="7"/>
        <v>0</v>
      </c>
      <c r="G13" s="292">
        <f t="shared" si="8"/>
        <v>0</v>
      </c>
      <c r="H13" s="292">
        <f t="shared" si="9"/>
        <v>304</v>
      </c>
      <c r="I13" s="292">
        <f t="shared" si="10"/>
        <v>184</v>
      </c>
      <c r="J13" s="292">
        <f t="shared" si="11"/>
        <v>114</v>
      </c>
      <c r="K13" s="292">
        <f t="shared" si="12"/>
        <v>0</v>
      </c>
      <c r="L13" s="292">
        <f t="shared" si="13"/>
        <v>668</v>
      </c>
      <c r="M13" s="292">
        <f t="shared" si="14"/>
        <v>0</v>
      </c>
      <c r="N13" s="292">
        <f t="shared" si="15"/>
        <v>10</v>
      </c>
      <c r="O13" s="292">
        <f t="shared" si="16"/>
        <v>0</v>
      </c>
      <c r="P13" s="292">
        <f t="shared" si="17"/>
        <v>0</v>
      </c>
      <c r="Q13" s="292">
        <f t="shared" si="18"/>
        <v>0</v>
      </c>
      <c r="R13" s="292">
        <f t="shared" si="19"/>
        <v>0</v>
      </c>
      <c r="S13" s="292">
        <f t="shared" si="20"/>
        <v>0</v>
      </c>
      <c r="T13" s="292">
        <f t="shared" si="21"/>
        <v>0</v>
      </c>
      <c r="U13" s="292">
        <f t="shared" si="22"/>
        <v>0</v>
      </c>
      <c r="V13" s="292">
        <f t="shared" si="23"/>
        <v>0</v>
      </c>
      <c r="W13" s="292">
        <f t="shared" si="24"/>
        <v>0</v>
      </c>
      <c r="X13" s="292">
        <f t="shared" si="25"/>
        <v>296</v>
      </c>
      <c r="Y13" s="292">
        <f t="shared" si="1"/>
        <v>484</v>
      </c>
      <c r="Z13" s="292">
        <v>471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10</v>
      </c>
      <c r="AJ13" s="295" t="s">
        <v>822</v>
      </c>
      <c r="AK13" s="295" t="s">
        <v>822</v>
      </c>
      <c r="AL13" s="295" t="s">
        <v>822</v>
      </c>
      <c r="AM13" s="295" t="s">
        <v>822</v>
      </c>
      <c r="AN13" s="295" t="s">
        <v>822</v>
      </c>
      <c r="AO13" s="295" t="s">
        <v>822</v>
      </c>
      <c r="AP13" s="295" t="s">
        <v>822</v>
      </c>
      <c r="AQ13" s="295" t="s">
        <v>822</v>
      </c>
      <c r="AR13" s="292">
        <v>0</v>
      </c>
      <c r="AS13" s="292">
        <v>3</v>
      </c>
      <c r="AT13" s="292">
        <f>施設資源化量内訳!D13</f>
        <v>1560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301</v>
      </c>
      <c r="AY13" s="292">
        <f>施設資源化量内訳!I13</f>
        <v>184</v>
      </c>
      <c r="AZ13" s="292">
        <f>施設資源化量内訳!J13</f>
        <v>114</v>
      </c>
      <c r="BA13" s="292">
        <f>施設資源化量内訳!K13</f>
        <v>0</v>
      </c>
      <c r="BB13" s="292">
        <f>施設資源化量内訳!L13</f>
        <v>668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293</v>
      </c>
      <c r="BO13" s="292">
        <f t="shared" si="3"/>
        <v>517</v>
      </c>
      <c r="BP13" s="292">
        <v>514</v>
      </c>
      <c r="BQ13" s="292">
        <v>0</v>
      </c>
      <c r="BR13" s="292">
        <v>0</v>
      </c>
      <c r="BS13" s="292">
        <v>3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822</v>
      </c>
      <c r="CA13" s="295" t="s">
        <v>822</v>
      </c>
      <c r="CB13" s="295" t="s">
        <v>822</v>
      </c>
      <c r="CC13" s="295" t="s">
        <v>822</v>
      </c>
      <c r="CD13" s="295" t="s">
        <v>822</v>
      </c>
      <c r="CE13" s="295" t="s">
        <v>822</v>
      </c>
      <c r="CF13" s="295" t="s">
        <v>822</v>
      </c>
      <c r="CG13" s="295" t="s">
        <v>822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5"/>
        <v>1630</v>
      </c>
      <c r="E14" s="292">
        <f t="shared" si="6"/>
        <v>531</v>
      </c>
      <c r="F14" s="292">
        <f t="shared" si="7"/>
        <v>1</v>
      </c>
      <c r="G14" s="292">
        <f t="shared" si="8"/>
        <v>0</v>
      </c>
      <c r="H14" s="292">
        <f t="shared" si="9"/>
        <v>1098</v>
      </c>
      <c r="I14" s="292">
        <f t="shared" si="10"/>
        <v>0</v>
      </c>
      <c r="J14" s="292">
        <f t="shared" si="11"/>
        <v>0</v>
      </c>
      <c r="K14" s="292">
        <f t="shared" si="12"/>
        <v>0</v>
      </c>
      <c r="L14" s="292">
        <f t="shared" si="13"/>
        <v>0</v>
      </c>
      <c r="M14" s="292">
        <f t="shared" si="14"/>
        <v>0</v>
      </c>
      <c r="N14" s="292">
        <f t="shared" si="15"/>
        <v>0</v>
      </c>
      <c r="O14" s="292">
        <f t="shared" si="16"/>
        <v>0</v>
      </c>
      <c r="P14" s="292">
        <f t="shared" si="17"/>
        <v>0</v>
      </c>
      <c r="Q14" s="292">
        <f t="shared" si="18"/>
        <v>0</v>
      </c>
      <c r="R14" s="292">
        <f t="shared" si="19"/>
        <v>0</v>
      </c>
      <c r="S14" s="292">
        <f t="shared" si="20"/>
        <v>0</v>
      </c>
      <c r="T14" s="292">
        <f t="shared" si="21"/>
        <v>0</v>
      </c>
      <c r="U14" s="292">
        <f t="shared" si="22"/>
        <v>0</v>
      </c>
      <c r="V14" s="292">
        <f t="shared" si="23"/>
        <v>0</v>
      </c>
      <c r="W14" s="292">
        <f t="shared" si="24"/>
        <v>0</v>
      </c>
      <c r="X14" s="292">
        <f t="shared" si="25"/>
        <v>0</v>
      </c>
      <c r="Y14" s="292">
        <f t="shared" si="1"/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822</v>
      </c>
      <c r="AK14" s="295" t="s">
        <v>822</v>
      </c>
      <c r="AL14" s="295" t="s">
        <v>822</v>
      </c>
      <c r="AM14" s="295" t="s">
        <v>822</v>
      </c>
      <c r="AN14" s="295" t="s">
        <v>822</v>
      </c>
      <c r="AO14" s="295" t="s">
        <v>822</v>
      </c>
      <c r="AP14" s="295" t="s">
        <v>822</v>
      </c>
      <c r="AQ14" s="295" t="s">
        <v>822</v>
      </c>
      <c r="AR14" s="292">
        <v>0</v>
      </c>
      <c r="AS14" s="292">
        <v>0</v>
      </c>
      <c r="AT14" s="292">
        <f>施設資源化量内訳!D14</f>
        <v>1086</v>
      </c>
      <c r="AU14" s="292">
        <f>施設資源化量内訳!E14</f>
        <v>0</v>
      </c>
      <c r="AV14" s="292">
        <f>施設資源化量内訳!F14</f>
        <v>1</v>
      </c>
      <c r="AW14" s="292">
        <f>施設資源化量内訳!G14</f>
        <v>0</v>
      </c>
      <c r="AX14" s="292">
        <f>施設資源化量内訳!H14</f>
        <v>1085</v>
      </c>
      <c r="AY14" s="292">
        <f>施設資源化量内訳!I14</f>
        <v>0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 t="shared" si="3"/>
        <v>544</v>
      </c>
      <c r="BP14" s="292">
        <v>531</v>
      </c>
      <c r="BQ14" s="292">
        <v>0</v>
      </c>
      <c r="BR14" s="292">
        <v>0</v>
      </c>
      <c r="BS14" s="292">
        <v>13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822</v>
      </c>
      <c r="CA14" s="295" t="s">
        <v>822</v>
      </c>
      <c r="CB14" s="295" t="s">
        <v>822</v>
      </c>
      <c r="CC14" s="295" t="s">
        <v>822</v>
      </c>
      <c r="CD14" s="295" t="s">
        <v>822</v>
      </c>
      <c r="CE14" s="295" t="s">
        <v>822</v>
      </c>
      <c r="CF14" s="295" t="s">
        <v>822</v>
      </c>
      <c r="CG14" s="295" t="s">
        <v>822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 x14ac:dyDescent="0.15">
      <c r="A15" s="290" t="s">
        <v>745</v>
      </c>
      <c r="B15" s="291" t="s">
        <v>775</v>
      </c>
      <c r="C15" s="290" t="s">
        <v>776</v>
      </c>
      <c r="D15" s="292">
        <f t="shared" si="5"/>
        <v>3371</v>
      </c>
      <c r="E15" s="292">
        <f t="shared" si="6"/>
        <v>1848</v>
      </c>
      <c r="F15" s="292">
        <f t="shared" si="7"/>
        <v>0</v>
      </c>
      <c r="G15" s="292">
        <f t="shared" si="8"/>
        <v>0</v>
      </c>
      <c r="H15" s="292">
        <f t="shared" si="9"/>
        <v>308</v>
      </c>
      <c r="I15" s="292">
        <f t="shared" si="10"/>
        <v>346</v>
      </c>
      <c r="J15" s="292">
        <f t="shared" si="11"/>
        <v>159</v>
      </c>
      <c r="K15" s="292">
        <f t="shared" si="12"/>
        <v>23</v>
      </c>
      <c r="L15" s="292">
        <f t="shared" si="13"/>
        <v>253</v>
      </c>
      <c r="M15" s="292">
        <f t="shared" si="14"/>
        <v>0</v>
      </c>
      <c r="N15" s="292">
        <f t="shared" si="15"/>
        <v>0</v>
      </c>
      <c r="O15" s="292">
        <f t="shared" si="16"/>
        <v>0</v>
      </c>
      <c r="P15" s="292">
        <f t="shared" si="17"/>
        <v>0</v>
      </c>
      <c r="Q15" s="292">
        <f t="shared" si="18"/>
        <v>0</v>
      </c>
      <c r="R15" s="292">
        <f t="shared" si="19"/>
        <v>0</v>
      </c>
      <c r="S15" s="292">
        <f t="shared" si="20"/>
        <v>0</v>
      </c>
      <c r="T15" s="292">
        <f t="shared" si="21"/>
        <v>0</v>
      </c>
      <c r="U15" s="292">
        <f t="shared" si="22"/>
        <v>0</v>
      </c>
      <c r="V15" s="292">
        <f t="shared" si="23"/>
        <v>0</v>
      </c>
      <c r="W15" s="292">
        <f t="shared" si="24"/>
        <v>14</v>
      </c>
      <c r="X15" s="292">
        <f t="shared" si="25"/>
        <v>420</v>
      </c>
      <c r="Y15" s="292">
        <f t="shared" si="1"/>
        <v>2937</v>
      </c>
      <c r="Z15" s="292">
        <v>1848</v>
      </c>
      <c r="AA15" s="292">
        <v>0</v>
      </c>
      <c r="AB15" s="292">
        <v>0</v>
      </c>
      <c r="AC15" s="292">
        <v>308</v>
      </c>
      <c r="AD15" s="292">
        <v>346</v>
      </c>
      <c r="AE15" s="292">
        <v>159</v>
      </c>
      <c r="AF15" s="292">
        <v>23</v>
      </c>
      <c r="AG15" s="292">
        <v>253</v>
      </c>
      <c r="AH15" s="292">
        <v>0</v>
      </c>
      <c r="AI15" s="295">
        <v>0</v>
      </c>
      <c r="AJ15" s="295" t="s">
        <v>822</v>
      </c>
      <c r="AK15" s="295" t="s">
        <v>822</v>
      </c>
      <c r="AL15" s="295" t="s">
        <v>822</v>
      </c>
      <c r="AM15" s="295" t="s">
        <v>822</v>
      </c>
      <c r="AN15" s="295" t="s">
        <v>822</v>
      </c>
      <c r="AO15" s="295" t="s">
        <v>822</v>
      </c>
      <c r="AP15" s="295" t="s">
        <v>822</v>
      </c>
      <c r="AQ15" s="295" t="s">
        <v>822</v>
      </c>
      <c r="AR15" s="292">
        <v>0</v>
      </c>
      <c r="AS15" s="292">
        <v>0</v>
      </c>
      <c r="AT15" s="292">
        <f>施設資源化量内訳!D15</f>
        <v>434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0</v>
      </c>
      <c r="AY15" s="292">
        <f>施設資源化量内訳!I15</f>
        <v>0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14</v>
      </c>
      <c r="BN15" s="292">
        <f>施設資源化量内訳!X15</f>
        <v>420</v>
      </c>
      <c r="BO15" s="292">
        <f t="shared" si="3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822</v>
      </c>
      <c r="CA15" s="295" t="s">
        <v>822</v>
      </c>
      <c r="CB15" s="295" t="s">
        <v>822</v>
      </c>
      <c r="CC15" s="295" t="s">
        <v>822</v>
      </c>
      <c r="CD15" s="295" t="s">
        <v>822</v>
      </c>
      <c r="CE15" s="295" t="s">
        <v>822</v>
      </c>
      <c r="CF15" s="295" t="s">
        <v>822</v>
      </c>
      <c r="CG15" s="295" t="s">
        <v>822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 x14ac:dyDescent="0.15">
      <c r="A16" s="290" t="s">
        <v>745</v>
      </c>
      <c r="B16" s="291" t="s">
        <v>777</v>
      </c>
      <c r="C16" s="290" t="s">
        <v>778</v>
      </c>
      <c r="D16" s="292">
        <f t="shared" si="5"/>
        <v>1960</v>
      </c>
      <c r="E16" s="292">
        <f t="shared" si="6"/>
        <v>694</v>
      </c>
      <c r="F16" s="292">
        <f t="shared" si="7"/>
        <v>7</v>
      </c>
      <c r="G16" s="292">
        <f t="shared" si="8"/>
        <v>135</v>
      </c>
      <c r="H16" s="292">
        <f t="shared" si="9"/>
        <v>237</v>
      </c>
      <c r="I16" s="292">
        <f t="shared" si="10"/>
        <v>287</v>
      </c>
      <c r="J16" s="292">
        <f t="shared" si="11"/>
        <v>106</v>
      </c>
      <c r="K16" s="292">
        <f t="shared" si="12"/>
        <v>0</v>
      </c>
      <c r="L16" s="292">
        <f t="shared" si="13"/>
        <v>280</v>
      </c>
      <c r="M16" s="292">
        <f t="shared" si="14"/>
        <v>0</v>
      </c>
      <c r="N16" s="292">
        <f t="shared" si="15"/>
        <v>51</v>
      </c>
      <c r="O16" s="292">
        <f t="shared" si="16"/>
        <v>0</v>
      </c>
      <c r="P16" s="292">
        <f t="shared" si="17"/>
        <v>0</v>
      </c>
      <c r="Q16" s="292">
        <f t="shared" si="18"/>
        <v>0</v>
      </c>
      <c r="R16" s="292">
        <f t="shared" si="19"/>
        <v>0</v>
      </c>
      <c r="S16" s="292">
        <f t="shared" si="20"/>
        <v>0</v>
      </c>
      <c r="T16" s="292">
        <f t="shared" si="21"/>
        <v>54</v>
      </c>
      <c r="U16" s="292">
        <f t="shared" si="22"/>
        <v>0</v>
      </c>
      <c r="V16" s="292">
        <f t="shared" si="23"/>
        <v>0</v>
      </c>
      <c r="W16" s="292">
        <f t="shared" si="24"/>
        <v>10</v>
      </c>
      <c r="X16" s="292">
        <f t="shared" si="25"/>
        <v>99</v>
      </c>
      <c r="Y16" s="292">
        <f t="shared" si="1"/>
        <v>1349</v>
      </c>
      <c r="Z16" s="292">
        <v>694</v>
      </c>
      <c r="AA16" s="292">
        <v>7</v>
      </c>
      <c r="AB16" s="292">
        <v>135</v>
      </c>
      <c r="AC16" s="292">
        <v>120</v>
      </c>
      <c r="AD16" s="292">
        <v>287</v>
      </c>
      <c r="AE16" s="292">
        <v>106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822</v>
      </c>
      <c r="AK16" s="295" t="s">
        <v>822</v>
      </c>
      <c r="AL16" s="295" t="s">
        <v>822</v>
      </c>
      <c r="AM16" s="295" t="s">
        <v>822</v>
      </c>
      <c r="AN16" s="295" t="s">
        <v>822</v>
      </c>
      <c r="AO16" s="295" t="s">
        <v>822</v>
      </c>
      <c r="AP16" s="295" t="s">
        <v>822</v>
      </c>
      <c r="AQ16" s="295" t="s">
        <v>822</v>
      </c>
      <c r="AR16" s="292">
        <v>0</v>
      </c>
      <c r="AS16" s="292">
        <v>0</v>
      </c>
      <c r="AT16" s="292">
        <f>施設資源化量内訳!D16</f>
        <v>611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117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280</v>
      </c>
      <c r="BC16" s="292">
        <f>施設資源化量内訳!M16</f>
        <v>0</v>
      </c>
      <c r="BD16" s="292">
        <f>施設資源化量内訳!N16</f>
        <v>51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54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10</v>
      </c>
      <c r="BN16" s="292">
        <f>施設資源化量内訳!X16</f>
        <v>99</v>
      </c>
      <c r="BO16" s="292">
        <f t="shared" si="3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822</v>
      </c>
      <c r="CA16" s="295" t="s">
        <v>822</v>
      </c>
      <c r="CB16" s="295" t="s">
        <v>822</v>
      </c>
      <c r="CC16" s="295" t="s">
        <v>822</v>
      </c>
      <c r="CD16" s="295" t="s">
        <v>822</v>
      </c>
      <c r="CE16" s="295" t="s">
        <v>822</v>
      </c>
      <c r="CF16" s="295" t="s">
        <v>822</v>
      </c>
      <c r="CG16" s="295" t="s">
        <v>822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 x14ac:dyDescent="0.15">
      <c r="A17" s="290" t="s">
        <v>745</v>
      </c>
      <c r="B17" s="291" t="s">
        <v>779</v>
      </c>
      <c r="C17" s="290" t="s">
        <v>780</v>
      </c>
      <c r="D17" s="292">
        <f t="shared" si="5"/>
        <v>4449</v>
      </c>
      <c r="E17" s="292">
        <f t="shared" si="6"/>
        <v>1233</v>
      </c>
      <c r="F17" s="292">
        <f t="shared" si="7"/>
        <v>2</v>
      </c>
      <c r="G17" s="292">
        <f t="shared" si="8"/>
        <v>0</v>
      </c>
      <c r="H17" s="292">
        <f t="shared" si="9"/>
        <v>310</v>
      </c>
      <c r="I17" s="292">
        <f t="shared" si="10"/>
        <v>507</v>
      </c>
      <c r="J17" s="292">
        <f t="shared" si="11"/>
        <v>70</v>
      </c>
      <c r="K17" s="292">
        <f t="shared" si="12"/>
        <v>0</v>
      </c>
      <c r="L17" s="292">
        <f t="shared" si="13"/>
        <v>376</v>
      </c>
      <c r="M17" s="292">
        <f t="shared" si="14"/>
        <v>0</v>
      </c>
      <c r="N17" s="292">
        <f t="shared" si="15"/>
        <v>3</v>
      </c>
      <c r="O17" s="292">
        <f t="shared" si="16"/>
        <v>0</v>
      </c>
      <c r="P17" s="292">
        <f t="shared" si="17"/>
        <v>0</v>
      </c>
      <c r="Q17" s="292">
        <f t="shared" si="18"/>
        <v>0</v>
      </c>
      <c r="R17" s="292">
        <f t="shared" si="19"/>
        <v>0</v>
      </c>
      <c r="S17" s="292">
        <f t="shared" si="20"/>
        <v>0</v>
      </c>
      <c r="T17" s="292">
        <f t="shared" si="21"/>
        <v>1542</v>
      </c>
      <c r="U17" s="292">
        <f t="shared" si="22"/>
        <v>0</v>
      </c>
      <c r="V17" s="292">
        <f t="shared" si="23"/>
        <v>0</v>
      </c>
      <c r="W17" s="292">
        <f t="shared" si="24"/>
        <v>0</v>
      </c>
      <c r="X17" s="292">
        <f t="shared" si="25"/>
        <v>406</v>
      </c>
      <c r="Y17" s="292">
        <f t="shared" si="1"/>
        <v>2330</v>
      </c>
      <c r="Z17" s="292">
        <v>1233</v>
      </c>
      <c r="AA17" s="292">
        <v>2</v>
      </c>
      <c r="AB17" s="292">
        <v>0</v>
      </c>
      <c r="AC17" s="292">
        <v>107</v>
      </c>
      <c r="AD17" s="292">
        <v>507</v>
      </c>
      <c r="AE17" s="292">
        <v>70</v>
      </c>
      <c r="AF17" s="292">
        <v>0</v>
      </c>
      <c r="AG17" s="292">
        <v>376</v>
      </c>
      <c r="AH17" s="292">
        <v>0</v>
      </c>
      <c r="AI17" s="295">
        <v>3</v>
      </c>
      <c r="AJ17" s="295" t="s">
        <v>822</v>
      </c>
      <c r="AK17" s="295" t="s">
        <v>822</v>
      </c>
      <c r="AL17" s="295" t="s">
        <v>822</v>
      </c>
      <c r="AM17" s="295" t="s">
        <v>822</v>
      </c>
      <c r="AN17" s="295" t="s">
        <v>822</v>
      </c>
      <c r="AO17" s="295" t="s">
        <v>822</v>
      </c>
      <c r="AP17" s="295" t="s">
        <v>822</v>
      </c>
      <c r="AQ17" s="295" t="s">
        <v>822</v>
      </c>
      <c r="AR17" s="292">
        <v>0</v>
      </c>
      <c r="AS17" s="292">
        <v>32</v>
      </c>
      <c r="AT17" s="292">
        <f>施設資源化量内訳!D17</f>
        <v>1878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203</v>
      </c>
      <c r="AY17" s="292">
        <f>施設資源化量内訳!I17</f>
        <v>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1542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133</v>
      </c>
      <c r="BO17" s="292">
        <f t="shared" si="3"/>
        <v>241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822</v>
      </c>
      <c r="CA17" s="295" t="s">
        <v>822</v>
      </c>
      <c r="CB17" s="295" t="s">
        <v>822</v>
      </c>
      <c r="CC17" s="295" t="s">
        <v>822</v>
      </c>
      <c r="CD17" s="295" t="s">
        <v>822</v>
      </c>
      <c r="CE17" s="295" t="s">
        <v>822</v>
      </c>
      <c r="CF17" s="295" t="s">
        <v>822</v>
      </c>
      <c r="CG17" s="295" t="s">
        <v>822</v>
      </c>
      <c r="CH17" s="292">
        <v>0</v>
      </c>
      <c r="CI17" s="292">
        <v>241</v>
      </c>
      <c r="CJ17" s="293" t="s">
        <v>762</v>
      </c>
    </row>
    <row r="18" spans="1:88" s="224" customFormat="1" ht="13.5" customHeight="1" x14ac:dyDescent="0.15">
      <c r="A18" s="290" t="s">
        <v>745</v>
      </c>
      <c r="B18" s="291" t="s">
        <v>781</v>
      </c>
      <c r="C18" s="290" t="s">
        <v>782</v>
      </c>
      <c r="D18" s="292">
        <f t="shared" si="5"/>
        <v>4826</v>
      </c>
      <c r="E18" s="292">
        <f t="shared" si="6"/>
        <v>1540</v>
      </c>
      <c r="F18" s="292">
        <f t="shared" si="7"/>
        <v>2</v>
      </c>
      <c r="G18" s="292">
        <f t="shared" si="8"/>
        <v>0</v>
      </c>
      <c r="H18" s="292">
        <f t="shared" si="9"/>
        <v>380</v>
      </c>
      <c r="I18" s="292">
        <f t="shared" si="10"/>
        <v>157</v>
      </c>
      <c r="J18" s="292">
        <f t="shared" si="11"/>
        <v>168</v>
      </c>
      <c r="K18" s="292">
        <f t="shared" si="12"/>
        <v>0</v>
      </c>
      <c r="L18" s="292">
        <f t="shared" si="13"/>
        <v>0</v>
      </c>
      <c r="M18" s="292">
        <f t="shared" si="14"/>
        <v>0</v>
      </c>
      <c r="N18" s="292">
        <f t="shared" si="15"/>
        <v>13</v>
      </c>
      <c r="O18" s="292">
        <f t="shared" si="16"/>
        <v>1017</v>
      </c>
      <c r="P18" s="292">
        <f t="shared" si="17"/>
        <v>0</v>
      </c>
      <c r="Q18" s="292">
        <f t="shared" si="18"/>
        <v>0</v>
      </c>
      <c r="R18" s="292">
        <f t="shared" si="19"/>
        <v>0</v>
      </c>
      <c r="S18" s="292">
        <f t="shared" si="20"/>
        <v>0</v>
      </c>
      <c r="T18" s="292">
        <f t="shared" si="21"/>
        <v>0</v>
      </c>
      <c r="U18" s="292">
        <f t="shared" si="22"/>
        <v>0</v>
      </c>
      <c r="V18" s="292">
        <f t="shared" si="23"/>
        <v>0</v>
      </c>
      <c r="W18" s="292">
        <f t="shared" si="24"/>
        <v>0</v>
      </c>
      <c r="X18" s="292">
        <f t="shared" si="25"/>
        <v>1549</v>
      </c>
      <c r="Y18" s="292">
        <f t="shared" si="1"/>
        <v>1540</v>
      </c>
      <c r="Z18" s="292">
        <v>1540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822</v>
      </c>
      <c r="AK18" s="295" t="s">
        <v>822</v>
      </c>
      <c r="AL18" s="295" t="s">
        <v>822</v>
      </c>
      <c r="AM18" s="295" t="s">
        <v>822</v>
      </c>
      <c r="AN18" s="295" t="s">
        <v>822</v>
      </c>
      <c r="AO18" s="295" t="s">
        <v>822</v>
      </c>
      <c r="AP18" s="295" t="s">
        <v>822</v>
      </c>
      <c r="AQ18" s="295" t="s">
        <v>822</v>
      </c>
      <c r="AR18" s="292">
        <v>0</v>
      </c>
      <c r="AS18" s="292">
        <v>0</v>
      </c>
      <c r="AT18" s="292">
        <f>施設資源化量内訳!D18</f>
        <v>3286</v>
      </c>
      <c r="AU18" s="292">
        <f>施設資源化量内訳!E18</f>
        <v>0</v>
      </c>
      <c r="AV18" s="292">
        <f>施設資源化量内訳!F18</f>
        <v>2</v>
      </c>
      <c r="AW18" s="292">
        <f>施設資源化量内訳!G18</f>
        <v>0</v>
      </c>
      <c r="AX18" s="292">
        <f>施設資源化量内訳!H18</f>
        <v>380</v>
      </c>
      <c r="AY18" s="292">
        <f>施設資源化量内訳!I18</f>
        <v>157</v>
      </c>
      <c r="AZ18" s="292">
        <f>施設資源化量内訳!J18</f>
        <v>168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13</v>
      </c>
      <c r="BE18" s="292">
        <f>施設資源化量内訳!O18</f>
        <v>1017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1549</v>
      </c>
      <c r="BO18" s="292">
        <f t="shared" si="3"/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822</v>
      </c>
      <c r="CA18" s="295" t="s">
        <v>822</v>
      </c>
      <c r="CB18" s="295" t="s">
        <v>822</v>
      </c>
      <c r="CC18" s="295" t="s">
        <v>822</v>
      </c>
      <c r="CD18" s="295" t="s">
        <v>822</v>
      </c>
      <c r="CE18" s="295" t="s">
        <v>822</v>
      </c>
      <c r="CF18" s="295" t="s">
        <v>822</v>
      </c>
      <c r="CG18" s="295" t="s">
        <v>822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 x14ac:dyDescent="0.15">
      <c r="A19" s="290" t="s">
        <v>745</v>
      </c>
      <c r="B19" s="291" t="s">
        <v>783</v>
      </c>
      <c r="C19" s="290" t="s">
        <v>784</v>
      </c>
      <c r="D19" s="292">
        <f t="shared" si="5"/>
        <v>6403</v>
      </c>
      <c r="E19" s="292">
        <f t="shared" si="6"/>
        <v>1437</v>
      </c>
      <c r="F19" s="292">
        <f t="shared" si="7"/>
        <v>6</v>
      </c>
      <c r="G19" s="292">
        <f t="shared" si="8"/>
        <v>0</v>
      </c>
      <c r="H19" s="292">
        <f t="shared" si="9"/>
        <v>696</v>
      </c>
      <c r="I19" s="292">
        <f t="shared" si="10"/>
        <v>359</v>
      </c>
      <c r="J19" s="292">
        <f t="shared" si="11"/>
        <v>126</v>
      </c>
      <c r="K19" s="292">
        <f t="shared" si="12"/>
        <v>4</v>
      </c>
      <c r="L19" s="292">
        <f t="shared" si="13"/>
        <v>407</v>
      </c>
      <c r="M19" s="292">
        <f t="shared" si="14"/>
        <v>743</v>
      </c>
      <c r="N19" s="292">
        <f t="shared" si="15"/>
        <v>178</v>
      </c>
      <c r="O19" s="292">
        <f t="shared" si="16"/>
        <v>0</v>
      </c>
      <c r="P19" s="292">
        <f t="shared" si="17"/>
        <v>0</v>
      </c>
      <c r="Q19" s="292">
        <f t="shared" si="18"/>
        <v>2271</v>
      </c>
      <c r="R19" s="292">
        <f t="shared" si="19"/>
        <v>0</v>
      </c>
      <c r="S19" s="292">
        <f t="shared" si="20"/>
        <v>0</v>
      </c>
      <c r="T19" s="292">
        <f t="shared" si="21"/>
        <v>95</v>
      </c>
      <c r="U19" s="292">
        <f t="shared" si="22"/>
        <v>0</v>
      </c>
      <c r="V19" s="292">
        <f t="shared" si="23"/>
        <v>0</v>
      </c>
      <c r="W19" s="292">
        <f t="shared" si="24"/>
        <v>51</v>
      </c>
      <c r="X19" s="292">
        <f t="shared" si="25"/>
        <v>30</v>
      </c>
      <c r="Y19" s="292">
        <f t="shared" si="1"/>
        <v>3096</v>
      </c>
      <c r="Z19" s="292">
        <v>1437</v>
      </c>
      <c r="AA19" s="292">
        <v>6</v>
      </c>
      <c r="AB19" s="292">
        <v>0</v>
      </c>
      <c r="AC19" s="292">
        <v>563</v>
      </c>
      <c r="AD19" s="292">
        <v>294</v>
      </c>
      <c r="AE19" s="292">
        <v>126</v>
      </c>
      <c r="AF19" s="292">
        <v>4</v>
      </c>
      <c r="AG19" s="292">
        <v>407</v>
      </c>
      <c r="AH19" s="292">
        <v>0</v>
      </c>
      <c r="AI19" s="295">
        <v>178</v>
      </c>
      <c r="AJ19" s="295" t="s">
        <v>822</v>
      </c>
      <c r="AK19" s="295" t="s">
        <v>822</v>
      </c>
      <c r="AL19" s="295" t="s">
        <v>822</v>
      </c>
      <c r="AM19" s="295" t="s">
        <v>822</v>
      </c>
      <c r="AN19" s="295" t="s">
        <v>822</v>
      </c>
      <c r="AO19" s="295" t="s">
        <v>822</v>
      </c>
      <c r="AP19" s="295" t="s">
        <v>822</v>
      </c>
      <c r="AQ19" s="295" t="s">
        <v>822</v>
      </c>
      <c r="AR19" s="292">
        <v>51</v>
      </c>
      <c r="AS19" s="292">
        <v>30</v>
      </c>
      <c r="AT19" s="292">
        <f>施設資源化量内訳!D19</f>
        <v>3307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133</v>
      </c>
      <c r="AY19" s="292">
        <f>施設資源化量内訳!I19</f>
        <v>65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743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2271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95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 t="shared" si="3"/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822</v>
      </c>
      <c r="CA19" s="295" t="s">
        <v>822</v>
      </c>
      <c r="CB19" s="295" t="s">
        <v>822</v>
      </c>
      <c r="CC19" s="295" t="s">
        <v>822</v>
      </c>
      <c r="CD19" s="295" t="s">
        <v>822</v>
      </c>
      <c r="CE19" s="295" t="s">
        <v>822</v>
      </c>
      <c r="CF19" s="295" t="s">
        <v>822</v>
      </c>
      <c r="CG19" s="295" t="s">
        <v>822</v>
      </c>
      <c r="CH19" s="292">
        <v>0</v>
      </c>
      <c r="CI19" s="292">
        <v>0</v>
      </c>
      <c r="CJ19" s="293" t="s">
        <v>785</v>
      </c>
    </row>
    <row r="20" spans="1:88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5"/>
        <v>4553</v>
      </c>
      <c r="E20" s="292">
        <f t="shared" si="6"/>
        <v>2968</v>
      </c>
      <c r="F20" s="292">
        <f t="shared" si="7"/>
        <v>3</v>
      </c>
      <c r="G20" s="292">
        <f t="shared" si="8"/>
        <v>0</v>
      </c>
      <c r="H20" s="292">
        <f t="shared" si="9"/>
        <v>324</v>
      </c>
      <c r="I20" s="292">
        <f t="shared" si="10"/>
        <v>308</v>
      </c>
      <c r="J20" s="292">
        <f t="shared" si="11"/>
        <v>115</v>
      </c>
      <c r="K20" s="292">
        <f t="shared" si="12"/>
        <v>0</v>
      </c>
      <c r="L20" s="292">
        <f t="shared" si="13"/>
        <v>221</v>
      </c>
      <c r="M20" s="292">
        <f t="shared" si="14"/>
        <v>0</v>
      </c>
      <c r="N20" s="292">
        <f t="shared" si="15"/>
        <v>3</v>
      </c>
      <c r="O20" s="292">
        <f t="shared" si="16"/>
        <v>0</v>
      </c>
      <c r="P20" s="292">
        <f t="shared" si="17"/>
        <v>0</v>
      </c>
      <c r="Q20" s="292">
        <f t="shared" si="18"/>
        <v>0</v>
      </c>
      <c r="R20" s="292">
        <f t="shared" si="19"/>
        <v>0</v>
      </c>
      <c r="S20" s="292">
        <f t="shared" si="20"/>
        <v>0</v>
      </c>
      <c r="T20" s="292">
        <f t="shared" si="21"/>
        <v>0</v>
      </c>
      <c r="U20" s="292">
        <f t="shared" si="22"/>
        <v>0</v>
      </c>
      <c r="V20" s="292">
        <f t="shared" si="23"/>
        <v>0</v>
      </c>
      <c r="W20" s="292">
        <f t="shared" si="24"/>
        <v>12</v>
      </c>
      <c r="X20" s="292">
        <f t="shared" si="25"/>
        <v>599</v>
      </c>
      <c r="Y20" s="292">
        <f t="shared" si="1"/>
        <v>3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3</v>
      </c>
      <c r="AJ20" s="295" t="s">
        <v>822</v>
      </c>
      <c r="AK20" s="295" t="s">
        <v>822</v>
      </c>
      <c r="AL20" s="295" t="s">
        <v>822</v>
      </c>
      <c r="AM20" s="295" t="s">
        <v>822</v>
      </c>
      <c r="AN20" s="295" t="s">
        <v>822</v>
      </c>
      <c r="AO20" s="295" t="s">
        <v>822</v>
      </c>
      <c r="AP20" s="295" t="s">
        <v>822</v>
      </c>
      <c r="AQ20" s="295" t="s">
        <v>822</v>
      </c>
      <c r="AR20" s="292">
        <v>0</v>
      </c>
      <c r="AS20" s="292">
        <v>0</v>
      </c>
      <c r="AT20" s="292">
        <f>施設資源化量内訳!D20</f>
        <v>4550</v>
      </c>
      <c r="AU20" s="292">
        <f>施設資源化量内訳!E20</f>
        <v>2968</v>
      </c>
      <c r="AV20" s="292">
        <f>施設資源化量内訳!F20</f>
        <v>3</v>
      </c>
      <c r="AW20" s="292">
        <f>施設資源化量内訳!G20</f>
        <v>0</v>
      </c>
      <c r="AX20" s="292">
        <f>施設資源化量内訳!H20</f>
        <v>324</v>
      </c>
      <c r="AY20" s="292">
        <f>施設資源化量内訳!I20</f>
        <v>308</v>
      </c>
      <c r="AZ20" s="292">
        <f>施設資源化量内訳!J20</f>
        <v>115</v>
      </c>
      <c r="BA20" s="292">
        <f>施設資源化量内訳!K20</f>
        <v>0</v>
      </c>
      <c r="BB20" s="292">
        <f>施設資源化量内訳!L20</f>
        <v>221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12</v>
      </c>
      <c r="BN20" s="292">
        <f>施設資源化量内訳!X20</f>
        <v>599</v>
      </c>
      <c r="BO20" s="292">
        <f t="shared" si="3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822</v>
      </c>
      <c r="CA20" s="295" t="s">
        <v>822</v>
      </c>
      <c r="CB20" s="295" t="s">
        <v>822</v>
      </c>
      <c r="CC20" s="295" t="s">
        <v>822</v>
      </c>
      <c r="CD20" s="295" t="s">
        <v>822</v>
      </c>
      <c r="CE20" s="295" t="s">
        <v>822</v>
      </c>
      <c r="CF20" s="295" t="s">
        <v>822</v>
      </c>
      <c r="CG20" s="295" t="s">
        <v>822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5"/>
        <v>2356</v>
      </c>
      <c r="E21" s="292">
        <f t="shared" si="6"/>
        <v>1313</v>
      </c>
      <c r="F21" s="292">
        <f t="shared" si="7"/>
        <v>0</v>
      </c>
      <c r="G21" s="292">
        <f t="shared" si="8"/>
        <v>0</v>
      </c>
      <c r="H21" s="292">
        <f t="shared" si="9"/>
        <v>358</v>
      </c>
      <c r="I21" s="292">
        <f t="shared" si="10"/>
        <v>335</v>
      </c>
      <c r="J21" s="292">
        <f t="shared" si="11"/>
        <v>123</v>
      </c>
      <c r="K21" s="292">
        <f t="shared" si="12"/>
        <v>0</v>
      </c>
      <c r="L21" s="292">
        <f t="shared" si="13"/>
        <v>0</v>
      </c>
      <c r="M21" s="292">
        <f t="shared" si="14"/>
        <v>40</v>
      </c>
      <c r="N21" s="292">
        <f t="shared" si="15"/>
        <v>56</v>
      </c>
      <c r="O21" s="292">
        <f t="shared" si="16"/>
        <v>0</v>
      </c>
      <c r="P21" s="292">
        <f t="shared" si="17"/>
        <v>0</v>
      </c>
      <c r="Q21" s="292">
        <f t="shared" si="18"/>
        <v>0</v>
      </c>
      <c r="R21" s="292">
        <f t="shared" si="19"/>
        <v>0</v>
      </c>
      <c r="S21" s="292">
        <f t="shared" si="20"/>
        <v>0</v>
      </c>
      <c r="T21" s="292">
        <f t="shared" si="21"/>
        <v>0</v>
      </c>
      <c r="U21" s="292">
        <f t="shared" si="22"/>
        <v>0</v>
      </c>
      <c r="V21" s="292">
        <f t="shared" si="23"/>
        <v>0</v>
      </c>
      <c r="W21" s="292">
        <f t="shared" si="24"/>
        <v>0</v>
      </c>
      <c r="X21" s="292">
        <f t="shared" si="25"/>
        <v>131</v>
      </c>
      <c r="Y21" s="292">
        <f t="shared" si="1"/>
        <v>1411</v>
      </c>
      <c r="Z21" s="292">
        <v>1232</v>
      </c>
      <c r="AA21" s="292">
        <v>0</v>
      </c>
      <c r="AB21" s="292">
        <v>0</v>
      </c>
      <c r="AC21" s="292">
        <v>0</v>
      </c>
      <c r="AD21" s="292">
        <v>0</v>
      </c>
      <c r="AE21" s="292">
        <v>123</v>
      </c>
      <c r="AF21" s="292">
        <v>0</v>
      </c>
      <c r="AG21" s="292">
        <v>0</v>
      </c>
      <c r="AH21" s="292">
        <v>0</v>
      </c>
      <c r="AI21" s="295">
        <v>56</v>
      </c>
      <c r="AJ21" s="295" t="s">
        <v>822</v>
      </c>
      <c r="AK21" s="295" t="s">
        <v>822</v>
      </c>
      <c r="AL21" s="295" t="s">
        <v>822</v>
      </c>
      <c r="AM21" s="295" t="s">
        <v>822</v>
      </c>
      <c r="AN21" s="295" t="s">
        <v>822</v>
      </c>
      <c r="AO21" s="295" t="s">
        <v>822</v>
      </c>
      <c r="AP21" s="295" t="s">
        <v>822</v>
      </c>
      <c r="AQ21" s="295" t="s">
        <v>822</v>
      </c>
      <c r="AR21" s="292">
        <v>0</v>
      </c>
      <c r="AS21" s="292">
        <v>0</v>
      </c>
      <c r="AT21" s="292">
        <f>施設資源化量内訳!D21</f>
        <v>866</v>
      </c>
      <c r="AU21" s="292">
        <f>施設資源化量内訳!E21</f>
        <v>2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358</v>
      </c>
      <c r="AY21" s="292">
        <f>施設資源化量内訳!I21</f>
        <v>335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40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131</v>
      </c>
      <c r="BO21" s="292">
        <f t="shared" si="3"/>
        <v>79</v>
      </c>
      <c r="BP21" s="292">
        <v>79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822</v>
      </c>
      <c r="CA21" s="295" t="s">
        <v>822</v>
      </c>
      <c r="CB21" s="295" t="s">
        <v>822</v>
      </c>
      <c r="CC21" s="295" t="s">
        <v>822</v>
      </c>
      <c r="CD21" s="295" t="s">
        <v>822</v>
      </c>
      <c r="CE21" s="295" t="s">
        <v>822</v>
      </c>
      <c r="CF21" s="295" t="s">
        <v>822</v>
      </c>
      <c r="CG21" s="295" t="s">
        <v>822</v>
      </c>
      <c r="CH21" s="292">
        <v>0</v>
      </c>
      <c r="CI21" s="292">
        <v>0</v>
      </c>
      <c r="CJ21" s="293" t="s">
        <v>785</v>
      </c>
    </row>
    <row r="22" spans="1:88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5"/>
        <v>16012</v>
      </c>
      <c r="E22" s="292">
        <f t="shared" si="6"/>
        <v>5798</v>
      </c>
      <c r="F22" s="292">
        <f t="shared" si="7"/>
        <v>3</v>
      </c>
      <c r="G22" s="292">
        <f t="shared" si="8"/>
        <v>843</v>
      </c>
      <c r="H22" s="292">
        <f t="shared" si="9"/>
        <v>420</v>
      </c>
      <c r="I22" s="292">
        <f t="shared" si="10"/>
        <v>1140</v>
      </c>
      <c r="J22" s="292">
        <f t="shared" si="11"/>
        <v>542</v>
      </c>
      <c r="K22" s="292">
        <f t="shared" si="12"/>
        <v>1</v>
      </c>
      <c r="L22" s="292">
        <f t="shared" si="13"/>
        <v>2490</v>
      </c>
      <c r="M22" s="292">
        <f t="shared" si="14"/>
        <v>0</v>
      </c>
      <c r="N22" s="292">
        <f t="shared" si="15"/>
        <v>0</v>
      </c>
      <c r="O22" s="292">
        <f t="shared" si="16"/>
        <v>273</v>
      </c>
      <c r="P22" s="292">
        <f t="shared" si="17"/>
        <v>0</v>
      </c>
      <c r="Q22" s="292">
        <f t="shared" si="18"/>
        <v>190</v>
      </c>
      <c r="R22" s="292">
        <f t="shared" si="19"/>
        <v>0</v>
      </c>
      <c r="S22" s="292">
        <f t="shared" si="20"/>
        <v>413</v>
      </c>
      <c r="T22" s="292">
        <f t="shared" si="21"/>
        <v>2687</v>
      </c>
      <c r="U22" s="292">
        <f t="shared" si="22"/>
        <v>0</v>
      </c>
      <c r="V22" s="292">
        <f t="shared" si="23"/>
        <v>0</v>
      </c>
      <c r="W22" s="292">
        <f t="shared" si="24"/>
        <v>4</v>
      </c>
      <c r="X22" s="292">
        <f t="shared" si="25"/>
        <v>1208</v>
      </c>
      <c r="Y22" s="292">
        <f t="shared" si="1"/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822</v>
      </c>
      <c r="AK22" s="295" t="s">
        <v>822</v>
      </c>
      <c r="AL22" s="295" t="s">
        <v>822</v>
      </c>
      <c r="AM22" s="295" t="s">
        <v>822</v>
      </c>
      <c r="AN22" s="295" t="s">
        <v>822</v>
      </c>
      <c r="AO22" s="295" t="s">
        <v>822</v>
      </c>
      <c r="AP22" s="295" t="s">
        <v>822</v>
      </c>
      <c r="AQ22" s="295" t="s">
        <v>822</v>
      </c>
      <c r="AR22" s="292">
        <v>0</v>
      </c>
      <c r="AS22" s="292">
        <v>0</v>
      </c>
      <c r="AT22" s="292">
        <f>施設資源化量内訳!D22</f>
        <v>16012</v>
      </c>
      <c r="AU22" s="292">
        <f>施設資源化量内訳!E22</f>
        <v>5798</v>
      </c>
      <c r="AV22" s="292">
        <f>施設資源化量内訳!F22</f>
        <v>3</v>
      </c>
      <c r="AW22" s="292">
        <f>施設資源化量内訳!G22</f>
        <v>843</v>
      </c>
      <c r="AX22" s="292">
        <f>施設資源化量内訳!H22</f>
        <v>420</v>
      </c>
      <c r="AY22" s="292">
        <f>施設資源化量内訳!I22</f>
        <v>1140</v>
      </c>
      <c r="AZ22" s="292">
        <f>施設資源化量内訳!J22</f>
        <v>542</v>
      </c>
      <c r="BA22" s="292">
        <f>施設資源化量内訳!K22</f>
        <v>1</v>
      </c>
      <c r="BB22" s="292">
        <f>施設資源化量内訳!L22</f>
        <v>2490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273</v>
      </c>
      <c r="BF22" s="292">
        <f>施設資源化量内訳!P22</f>
        <v>0</v>
      </c>
      <c r="BG22" s="292">
        <f>施設資源化量内訳!Q22</f>
        <v>190</v>
      </c>
      <c r="BH22" s="292">
        <f>施設資源化量内訳!R22</f>
        <v>0</v>
      </c>
      <c r="BI22" s="292">
        <f>施設資源化量内訳!S22</f>
        <v>413</v>
      </c>
      <c r="BJ22" s="292">
        <f>施設資源化量内訳!T22</f>
        <v>2687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4</v>
      </c>
      <c r="BN22" s="292">
        <f>施設資源化量内訳!X22</f>
        <v>1208</v>
      </c>
      <c r="BO22" s="292">
        <f t="shared" si="3"/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822</v>
      </c>
      <c r="CA22" s="295" t="s">
        <v>822</v>
      </c>
      <c r="CB22" s="295" t="s">
        <v>822</v>
      </c>
      <c r="CC22" s="295" t="s">
        <v>822</v>
      </c>
      <c r="CD22" s="295" t="s">
        <v>822</v>
      </c>
      <c r="CE22" s="295" t="s">
        <v>822</v>
      </c>
      <c r="CF22" s="295" t="s">
        <v>822</v>
      </c>
      <c r="CG22" s="295" t="s">
        <v>822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5"/>
        <v>2218</v>
      </c>
      <c r="E23" s="292">
        <f t="shared" si="6"/>
        <v>792</v>
      </c>
      <c r="F23" s="292">
        <f t="shared" si="7"/>
        <v>0</v>
      </c>
      <c r="G23" s="292">
        <f t="shared" si="8"/>
        <v>95</v>
      </c>
      <c r="H23" s="292">
        <f t="shared" si="9"/>
        <v>404</v>
      </c>
      <c r="I23" s="292">
        <f t="shared" si="10"/>
        <v>276</v>
      </c>
      <c r="J23" s="292">
        <f t="shared" si="11"/>
        <v>87</v>
      </c>
      <c r="K23" s="292">
        <f t="shared" si="12"/>
        <v>0</v>
      </c>
      <c r="L23" s="292">
        <f t="shared" si="13"/>
        <v>310</v>
      </c>
      <c r="M23" s="292">
        <f t="shared" si="14"/>
        <v>0</v>
      </c>
      <c r="N23" s="292">
        <f t="shared" si="15"/>
        <v>254</v>
      </c>
      <c r="O23" s="292">
        <f t="shared" si="16"/>
        <v>0</v>
      </c>
      <c r="P23" s="292">
        <f t="shared" si="17"/>
        <v>0</v>
      </c>
      <c r="Q23" s="292">
        <f t="shared" si="18"/>
        <v>0</v>
      </c>
      <c r="R23" s="292">
        <f t="shared" si="19"/>
        <v>0</v>
      </c>
      <c r="S23" s="292">
        <f t="shared" si="20"/>
        <v>0</v>
      </c>
      <c r="T23" s="292">
        <f t="shared" si="21"/>
        <v>0</v>
      </c>
      <c r="U23" s="292">
        <f t="shared" si="22"/>
        <v>0</v>
      </c>
      <c r="V23" s="292">
        <f t="shared" si="23"/>
        <v>0</v>
      </c>
      <c r="W23" s="292">
        <f t="shared" si="24"/>
        <v>0</v>
      </c>
      <c r="X23" s="292">
        <f t="shared" si="25"/>
        <v>0</v>
      </c>
      <c r="Y23" s="292">
        <f t="shared" si="1"/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822</v>
      </c>
      <c r="AK23" s="295" t="s">
        <v>822</v>
      </c>
      <c r="AL23" s="295" t="s">
        <v>822</v>
      </c>
      <c r="AM23" s="295" t="s">
        <v>822</v>
      </c>
      <c r="AN23" s="295" t="s">
        <v>822</v>
      </c>
      <c r="AO23" s="295" t="s">
        <v>822</v>
      </c>
      <c r="AP23" s="295" t="s">
        <v>822</v>
      </c>
      <c r="AQ23" s="295" t="s">
        <v>822</v>
      </c>
      <c r="AR23" s="292">
        <v>0</v>
      </c>
      <c r="AS23" s="292">
        <v>0</v>
      </c>
      <c r="AT23" s="292">
        <f>施設資源化量内訳!D23</f>
        <v>2218</v>
      </c>
      <c r="AU23" s="292">
        <f>施設資源化量内訳!E23</f>
        <v>792</v>
      </c>
      <c r="AV23" s="292">
        <f>施設資源化量内訳!F23</f>
        <v>0</v>
      </c>
      <c r="AW23" s="292">
        <f>施設資源化量内訳!G23</f>
        <v>95</v>
      </c>
      <c r="AX23" s="292">
        <f>施設資源化量内訳!H23</f>
        <v>404</v>
      </c>
      <c r="AY23" s="292">
        <f>施設資源化量内訳!I23</f>
        <v>276</v>
      </c>
      <c r="AZ23" s="292">
        <f>施設資源化量内訳!J23</f>
        <v>87</v>
      </c>
      <c r="BA23" s="292">
        <f>施設資源化量内訳!K23</f>
        <v>0</v>
      </c>
      <c r="BB23" s="292">
        <f>施設資源化量内訳!L23</f>
        <v>310</v>
      </c>
      <c r="BC23" s="292">
        <f>施設資源化量内訳!M23</f>
        <v>0</v>
      </c>
      <c r="BD23" s="292">
        <f>施設資源化量内訳!N23</f>
        <v>254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 t="shared" si="3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822</v>
      </c>
      <c r="CA23" s="295" t="s">
        <v>822</v>
      </c>
      <c r="CB23" s="295" t="s">
        <v>822</v>
      </c>
      <c r="CC23" s="295" t="s">
        <v>822</v>
      </c>
      <c r="CD23" s="295" t="s">
        <v>822</v>
      </c>
      <c r="CE23" s="295" t="s">
        <v>822</v>
      </c>
      <c r="CF23" s="295" t="s">
        <v>822</v>
      </c>
      <c r="CG23" s="295" t="s">
        <v>822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5"/>
        <v>4117</v>
      </c>
      <c r="E24" s="292">
        <f t="shared" si="6"/>
        <v>899</v>
      </c>
      <c r="F24" s="292">
        <f t="shared" si="7"/>
        <v>5</v>
      </c>
      <c r="G24" s="292">
        <f t="shared" si="8"/>
        <v>277</v>
      </c>
      <c r="H24" s="292">
        <f t="shared" si="9"/>
        <v>774</v>
      </c>
      <c r="I24" s="292">
        <f t="shared" si="10"/>
        <v>300</v>
      </c>
      <c r="J24" s="292">
        <f t="shared" si="11"/>
        <v>141</v>
      </c>
      <c r="K24" s="292">
        <f t="shared" si="12"/>
        <v>0</v>
      </c>
      <c r="L24" s="292">
        <f t="shared" si="13"/>
        <v>207</v>
      </c>
      <c r="M24" s="292">
        <f t="shared" si="14"/>
        <v>10</v>
      </c>
      <c r="N24" s="292">
        <f t="shared" si="15"/>
        <v>0</v>
      </c>
      <c r="O24" s="292">
        <f t="shared" si="16"/>
        <v>0</v>
      </c>
      <c r="P24" s="292">
        <f t="shared" si="17"/>
        <v>0</v>
      </c>
      <c r="Q24" s="292">
        <f t="shared" si="18"/>
        <v>1188</v>
      </c>
      <c r="R24" s="292">
        <f t="shared" si="19"/>
        <v>0</v>
      </c>
      <c r="S24" s="292">
        <f t="shared" si="20"/>
        <v>0</v>
      </c>
      <c r="T24" s="292">
        <f t="shared" si="21"/>
        <v>0</v>
      </c>
      <c r="U24" s="292">
        <f t="shared" si="22"/>
        <v>0</v>
      </c>
      <c r="V24" s="292">
        <f t="shared" si="23"/>
        <v>315</v>
      </c>
      <c r="W24" s="292">
        <f t="shared" si="24"/>
        <v>0</v>
      </c>
      <c r="X24" s="292">
        <f t="shared" si="25"/>
        <v>1</v>
      </c>
      <c r="Y24" s="292">
        <f t="shared" si="1"/>
        <v>1181</v>
      </c>
      <c r="Z24" s="292">
        <v>899</v>
      </c>
      <c r="AA24" s="292">
        <v>5</v>
      </c>
      <c r="AB24" s="292">
        <v>277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822</v>
      </c>
      <c r="AK24" s="295" t="s">
        <v>822</v>
      </c>
      <c r="AL24" s="295" t="s">
        <v>822</v>
      </c>
      <c r="AM24" s="295" t="s">
        <v>822</v>
      </c>
      <c r="AN24" s="295" t="s">
        <v>822</v>
      </c>
      <c r="AO24" s="295" t="s">
        <v>822</v>
      </c>
      <c r="AP24" s="295" t="s">
        <v>822</v>
      </c>
      <c r="AQ24" s="295" t="s">
        <v>822</v>
      </c>
      <c r="AR24" s="292">
        <v>0</v>
      </c>
      <c r="AS24" s="292">
        <v>0</v>
      </c>
      <c r="AT24" s="292">
        <f>施設資源化量内訳!D24</f>
        <v>2936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774</v>
      </c>
      <c r="AY24" s="292">
        <f>施設資源化量内訳!I24</f>
        <v>300</v>
      </c>
      <c r="AZ24" s="292">
        <f>施設資源化量内訳!J24</f>
        <v>141</v>
      </c>
      <c r="BA24" s="292">
        <f>施設資源化量内訳!K24</f>
        <v>0</v>
      </c>
      <c r="BB24" s="292">
        <f>施設資源化量内訳!L24</f>
        <v>207</v>
      </c>
      <c r="BC24" s="292">
        <f>施設資源化量内訳!M24</f>
        <v>10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1188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315</v>
      </c>
      <c r="BM24" s="292">
        <f>施設資源化量内訳!W24</f>
        <v>0</v>
      </c>
      <c r="BN24" s="292">
        <f>施設資源化量内訳!X24</f>
        <v>1</v>
      </c>
      <c r="BO24" s="292">
        <f t="shared" si="3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822</v>
      </c>
      <c r="CA24" s="295" t="s">
        <v>822</v>
      </c>
      <c r="CB24" s="295" t="s">
        <v>822</v>
      </c>
      <c r="CC24" s="295" t="s">
        <v>822</v>
      </c>
      <c r="CD24" s="295" t="s">
        <v>822</v>
      </c>
      <c r="CE24" s="295" t="s">
        <v>822</v>
      </c>
      <c r="CF24" s="295" t="s">
        <v>822</v>
      </c>
      <c r="CG24" s="295" t="s">
        <v>822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5"/>
        <v>2291</v>
      </c>
      <c r="E25" s="292">
        <f t="shared" si="6"/>
        <v>1661</v>
      </c>
      <c r="F25" s="292">
        <f t="shared" si="7"/>
        <v>0</v>
      </c>
      <c r="G25" s="292">
        <f t="shared" si="8"/>
        <v>0</v>
      </c>
      <c r="H25" s="292">
        <f t="shared" si="9"/>
        <v>290</v>
      </c>
      <c r="I25" s="292">
        <f t="shared" si="10"/>
        <v>184</v>
      </c>
      <c r="J25" s="292">
        <f t="shared" si="11"/>
        <v>47</v>
      </c>
      <c r="K25" s="292">
        <f t="shared" si="12"/>
        <v>1</v>
      </c>
      <c r="L25" s="292">
        <f t="shared" si="13"/>
        <v>40</v>
      </c>
      <c r="M25" s="292">
        <f t="shared" si="14"/>
        <v>24</v>
      </c>
      <c r="N25" s="292">
        <f t="shared" si="15"/>
        <v>31</v>
      </c>
      <c r="O25" s="292">
        <f t="shared" si="16"/>
        <v>0</v>
      </c>
      <c r="P25" s="292">
        <f t="shared" si="17"/>
        <v>0</v>
      </c>
      <c r="Q25" s="292">
        <f t="shared" si="18"/>
        <v>0</v>
      </c>
      <c r="R25" s="292">
        <f t="shared" si="19"/>
        <v>0</v>
      </c>
      <c r="S25" s="292">
        <f t="shared" si="20"/>
        <v>0</v>
      </c>
      <c r="T25" s="292">
        <f t="shared" si="21"/>
        <v>0</v>
      </c>
      <c r="U25" s="292">
        <f t="shared" si="22"/>
        <v>0</v>
      </c>
      <c r="V25" s="292">
        <f t="shared" si="23"/>
        <v>0</v>
      </c>
      <c r="W25" s="292">
        <f t="shared" si="24"/>
        <v>0</v>
      </c>
      <c r="X25" s="292">
        <f t="shared" si="25"/>
        <v>13</v>
      </c>
      <c r="Y25" s="292">
        <f t="shared" si="1"/>
        <v>1705</v>
      </c>
      <c r="Z25" s="292">
        <v>1661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31</v>
      </c>
      <c r="AJ25" s="295" t="s">
        <v>822</v>
      </c>
      <c r="AK25" s="295" t="s">
        <v>822</v>
      </c>
      <c r="AL25" s="295" t="s">
        <v>822</v>
      </c>
      <c r="AM25" s="295" t="s">
        <v>822</v>
      </c>
      <c r="AN25" s="295" t="s">
        <v>822</v>
      </c>
      <c r="AO25" s="295" t="s">
        <v>822</v>
      </c>
      <c r="AP25" s="295" t="s">
        <v>822</v>
      </c>
      <c r="AQ25" s="295" t="s">
        <v>822</v>
      </c>
      <c r="AR25" s="292">
        <v>0</v>
      </c>
      <c r="AS25" s="292">
        <v>13</v>
      </c>
      <c r="AT25" s="292">
        <f>施設資源化量内訳!D25</f>
        <v>586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290</v>
      </c>
      <c r="AY25" s="292">
        <f>施設資源化量内訳!I25</f>
        <v>184</v>
      </c>
      <c r="AZ25" s="292">
        <f>施設資源化量内訳!J25</f>
        <v>47</v>
      </c>
      <c r="BA25" s="292">
        <f>施設資源化量内訳!K25</f>
        <v>1</v>
      </c>
      <c r="BB25" s="292">
        <f>施設資源化量内訳!L25</f>
        <v>40</v>
      </c>
      <c r="BC25" s="292">
        <f>施設資源化量内訳!M25</f>
        <v>24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 t="shared" si="3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822</v>
      </c>
      <c r="CA25" s="295" t="s">
        <v>822</v>
      </c>
      <c r="CB25" s="295" t="s">
        <v>822</v>
      </c>
      <c r="CC25" s="295" t="s">
        <v>822</v>
      </c>
      <c r="CD25" s="295" t="s">
        <v>822</v>
      </c>
      <c r="CE25" s="295" t="s">
        <v>822</v>
      </c>
      <c r="CF25" s="295" t="s">
        <v>822</v>
      </c>
      <c r="CG25" s="295" t="s">
        <v>822</v>
      </c>
      <c r="CH25" s="292">
        <v>0</v>
      </c>
      <c r="CI25" s="292">
        <v>0</v>
      </c>
      <c r="CJ25" s="293" t="s">
        <v>785</v>
      </c>
    </row>
    <row r="26" spans="1:88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5"/>
        <v>2976</v>
      </c>
      <c r="E26" s="292">
        <f t="shared" si="6"/>
        <v>755</v>
      </c>
      <c r="F26" s="292">
        <f t="shared" si="7"/>
        <v>0</v>
      </c>
      <c r="G26" s="292">
        <f t="shared" si="8"/>
        <v>0</v>
      </c>
      <c r="H26" s="292">
        <f t="shared" si="9"/>
        <v>352</v>
      </c>
      <c r="I26" s="292">
        <f t="shared" si="10"/>
        <v>342</v>
      </c>
      <c r="J26" s="292">
        <f t="shared" si="11"/>
        <v>98</v>
      </c>
      <c r="K26" s="292">
        <f t="shared" si="12"/>
        <v>0</v>
      </c>
      <c r="L26" s="292">
        <f t="shared" si="13"/>
        <v>32</v>
      </c>
      <c r="M26" s="292">
        <f t="shared" si="14"/>
        <v>0</v>
      </c>
      <c r="N26" s="292">
        <f t="shared" si="15"/>
        <v>113</v>
      </c>
      <c r="O26" s="292">
        <f t="shared" si="16"/>
        <v>0</v>
      </c>
      <c r="P26" s="292">
        <f t="shared" si="17"/>
        <v>0</v>
      </c>
      <c r="Q26" s="292">
        <f t="shared" si="18"/>
        <v>829</v>
      </c>
      <c r="R26" s="292">
        <f t="shared" si="19"/>
        <v>0</v>
      </c>
      <c r="S26" s="292">
        <f t="shared" si="20"/>
        <v>0</v>
      </c>
      <c r="T26" s="292">
        <f t="shared" si="21"/>
        <v>0</v>
      </c>
      <c r="U26" s="292">
        <f t="shared" si="22"/>
        <v>0</v>
      </c>
      <c r="V26" s="292">
        <f t="shared" si="23"/>
        <v>0</v>
      </c>
      <c r="W26" s="292">
        <f t="shared" si="24"/>
        <v>2</v>
      </c>
      <c r="X26" s="292">
        <f t="shared" si="25"/>
        <v>453</v>
      </c>
      <c r="Y26" s="292">
        <f t="shared" si="1"/>
        <v>988</v>
      </c>
      <c r="Z26" s="292">
        <v>476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112</v>
      </c>
      <c r="AJ26" s="295" t="s">
        <v>822</v>
      </c>
      <c r="AK26" s="295" t="s">
        <v>822</v>
      </c>
      <c r="AL26" s="295" t="s">
        <v>822</v>
      </c>
      <c r="AM26" s="295" t="s">
        <v>822</v>
      </c>
      <c r="AN26" s="295" t="s">
        <v>822</v>
      </c>
      <c r="AO26" s="295" t="s">
        <v>822</v>
      </c>
      <c r="AP26" s="295" t="s">
        <v>822</v>
      </c>
      <c r="AQ26" s="295" t="s">
        <v>822</v>
      </c>
      <c r="AR26" s="292">
        <v>2</v>
      </c>
      <c r="AS26" s="292">
        <v>398</v>
      </c>
      <c r="AT26" s="292">
        <f>施設資源化量内訳!D26</f>
        <v>1700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347</v>
      </c>
      <c r="AY26" s="292">
        <f>施設資源化量内訳!I26</f>
        <v>339</v>
      </c>
      <c r="AZ26" s="292">
        <f>施設資源化量内訳!J26</f>
        <v>98</v>
      </c>
      <c r="BA26" s="292">
        <f>施設資源化量内訳!K26</f>
        <v>0</v>
      </c>
      <c r="BB26" s="292">
        <f>施設資源化量内訳!L26</f>
        <v>32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829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55</v>
      </c>
      <c r="BO26" s="292">
        <f t="shared" si="3"/>
        <v>288</v>
      </c>
      <c r="BP26" s="292">
        <v>279</v>
      </c>
      <c r="BQ26" s="292">
        <v>0</v>
      </c>
      <c r="BR26" s="292">
        <v>0</v>
      </c>
      <c r="BS26" s="292">
        <v>5</v>
      </c>
      <c r="BT26" s="292">
        <v>3</v>
      </c>
      <c r="BU26" s="292">
        <v>0</v>
      </c>
      <c r="BV26" s="292">
        <v>0</v>
      </c>
      <c r="BW26" s="292">
        <v>0</v>
      </c>
      <c r="BX26" s="292">
        <v>0</v>
      </c>
      <c r="BY26" s="292">
        <v>1</v>
      </c>
      <c r="BZ26" s="295" t="s">
        <v>822</v>
      </c>
      <c r="CA26" s="295" t="s">
        <v>822</v>
      </c>
      <c r="CB26" s="295" t="s">
        <v>822</v>
      </c>
      <c r="CC26" s="295" t="s">
        <v>822</v>
      </c>
      <c r="CD26" s="295" t="s">
        <v>822</v>
      </c>
      <c r="CE26" s="295" t="s">
        <v>822</v>
      </c>
      <c r="CF26" s="295" t="s">
        <v>822</v>
      </c>
      <c r="CG26" s="295" t="s">
        <v>822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5"/>
        <v>2459</v>
      </c>
      <c r="E27" s="292">
        <f t="shared" si="6"/>
        <v>1648</v>
      </c>
      <c r="F27" s="292">
        <f t="shared" si="7"/>
        <v>1</v>
      </c>
      <c r="G27" s="292">
        <f t="shared" si="8"/>
        <v>0</v>
      </c>
      <c r="H27" s="292">
        <f t="shared" si="9"/>
        <v>317</v>
      </c>
      <c r="I27" s="292">
        <f t="shared" si="10"/>
        <v>196</v>
      </c>
      <c r="J27" s="292">
        <f t="shared" si="11"/>
        <v>78</v>
      </c>
      <c r="K27" s="292">
        <f t="shared" si="12"/>
        <v>20</v>
      </c>
      <c r="L27" s="292">
        <f t="shared" si="13"/>
        <v>0</v>
      </c>
      <c r="M27" s="292">
        <f t="shared" si="14"/>
        <v>0</v>
      </c>
      <c r="N27" s="292">
        <f t="shared" si="15"/>
        <v>11</v>
      </c>
      <c r="O27" s="292">
        <f t="shared" si="16"/>
        <v>0</v>
      </c>
      <c r="P27" s="292">
        <f t="shared" si="17"/>
        <v>0</v>
      </c>
      <c r="Q27" s="292">
        <f t="shared" si="18"/>
        <v>0</v>
      </c>
      <c r="R27" s="292">
        <f t="shared" si="19"/>
        <v>0</v>
      </c>
      <c r="S27" s="292">
        <f t="shared" si="20"/>
        <v>0</v>
      </c>
      <c r="T27" s="292">
        <f t="shared" si="21"/>
        <v>0</v>
      </c>
      <c r="U27" s="292">
        <f t="shared" si="22"/>
        <v>0</v>
      </c>
      <c r="V27" s="292">
        <f t="shared" si="23"/>
        <v>0</v>
      </c>
      <c r="W27" s="292">
        <f t="shared" si="24"/>
        <v>0</v>
      </c>
      <c r="X27" s="292">
        <f t="shared" si="25"/>
        <v>188</v>
      </c>
      <c r="Y27" s="292">
        <f t="shared" si="1"/>
        <v>2327</v>
      </c>
      <c r="Z27" s="292">
        <v>1648</v>
      </c>
      <c r="AA27" s="292">
        <v>1</v>
      </c>
      <c r="AB27" s="292">
        <v>0</v>
      </c>
      <c r="AC27" s="292">
        <v>185</v>
      </c>
      <c r="AD27" s="292">
        <v>196</v>
      </c>
      <c r="AE27" s="292">
        <v>78</v>
      </c>
      <c r="AF27" s="292">
        <v>20</v>
      </c>
      <c r="AG27" s="292">
        <v>0</v>
      </c>
      <c r="AH27" s="292">
        <v>0</v>
      </c>
      <c r="AI27" s="295">
        <v>11</v>
      </c>
      <c r="AJ27" s="295" t="s">
        <v>822</v>
      </c>
      <c r="AK27" s="295" t="s">
        <v>822</v>
      </c>
      <c r="AL27" s="295" t="s">
        <v>822</v>
      </c>
      <c r="AM27" s="295" t="s">
        <v>822</v>
      </c>
      <c r="AN27" s="295" t="s">
        <v>822</v>
      </c>
      <c r="AO27" s="295" t="s">
        <v>822</v>
      </c>
      <c r="AP27" s="295" t="s">
        <v>822</v>
      </c>
      <c r="AQ27" s="295" t="s">
        <v>822</v>
      </c>
      <c r="AR27" s="292">
        <v>0</v>
      </c>
      <c r="AS27" s="292">
        <v>188</v>
      </c>
      <c r="AT27" s="292">
        <f>施設資源化量内訳!D27</f>
        <v>132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132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 t="shared" si="3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822</v>
      </c>
      <c r="CA27" s="295" t="s">
        <v>822</v>
      </c>
      <c r="CB27" s="295" t="s">
        <v>822</v>
      </c>
      <c r="CC27" s="295" t="s">
        <v>822</v>
      </c>
      <c r="CD27" s="295" t="s">
        <v>822</v>
      </c>
      <c r="CE27" s="295" t="s">
        <v>822</v>
      </c>
      <c r="CF27" s="295" t="s">
        <v>822</v>
      </c>
      <c r="CG27" s="295" t="s">
        <v>822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5"/>
        <v>564</v>
      </c>
      <c r="E28" s="292">
        <f t="shared" si="6"/>
        <v>218</v>
      </c>
      <c r="F28" s="292">
        <f t="shared" si="7"/>
        <v>4</v>
      </c>
      <c r="G28" s="292">
        <f t="shared" si="8"/>
        <v>0</v>
      </c>
      <c r="H28" s="292">
        <f t="shared" si="9"/>
        <v>120</v>
      </c>
      <c r="I28" s="292">
        <f t="shared" si="10"/>
        <v>82</v>
      </c>
      <c r="J28" s="292">
        <f t="shared" si="11"/>
        <v>37</v>
      </c>
      <c r="K28" s="292">
        <f t="shared" si="12"/>
        <v>0</v>
      </c>
      <c r="L28" s="292">
        <f t="shared" si="13"/>
        <v>99</v>
      </c>
      <c r="M28" s="292">
        <f t="shared" si="14"/>
        <v>0</v>
      </c>
      <c r="N28" s="292">
        <f t="shared" si="15"/>
        <v>0</v>
      </c>
      <c r="O28" s="292">
        <f t="shared" si="16"/>
        <v>0</v>
      </c>
      <c r="P28" s="292">
        <f t="shared" si="17"/>
        <v>0</v>
      </c>
      <c r="Q28" s="292">
        <f t="shared" si="18"/>
        <v>0</v>
      </c>
      <c r="R28" s="292">
        <f t="shared" si="19"/>
        <v>0</v>
      </c>
      <c r="S28" s="292">
        <f t="shared" si="20"/>
        <v>0</v>
      </c>
      <c r="T28" s="292">
        <f t="shared" si="21"/>
        <v>0</v>
      </c>
      <c r="U28" s="292">
        <f t="shared" si="22"/>
        <v>0</v>
      </c>
      <c r="V28" s="292">
        <f t="shared" si="23"/>
        <v>0</v>
      </c>
      <c r="W28" s="292">
        <f t="shared" si="24"/>
        <v>0</v>
      </c>
      <c r="X28" s="292">
        <f t="shared" si="25"/>
        <v>4</v>
      </c>
      <c r="Y28" s="292">
        <f t="shared" si="1"/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822</v>
      </c>
      <c r="AK28" s="295" t="s">
        <v>822</v>
      </c>
      <c r="AL28" s="295" t="s">
        <v>822</v>
      </c>
      <c r="AM28" s="295" t="s">
        <v>822</v>
      </c>
      <c r="AN28" s="295" t="s">
        <v>822</v>
      </c>
      <c r="AO28" s="295" t="s">
        <v>822</v>
      </c>
      <c r="AP28" s="295" t="s">
        <v>822</v>
      </c>
      <c r="AQ28" s="295" t="s">
        <v>822</v>
      </c>
      <c r="AR28" s="292">
        <v>0</v>
      </c>
      <c r="AS28" s="292">
        <v>0</v>
      </c>
      <c r="AT28" s="292">
        <f>施設資源化量内訳!D28</f>
        <v>564</v>
      </c>
      <c r="AU28" s="292">
        <f>施設資源化量内訳!E28</f>
        <v>218</v>
      </c>
      <c r="AV28" s="292">
        <f>施設資源化量内訳!F28</f>
        <v>4</v>
      </c>
      <c r="AW28" s="292">
        <f>施設資源化量内訳!G28</f>
        <v>0</v>
      </c>
      <c r="AX28" s="292">
        <f>施設資源化量内訳!H28</f>
        <v>120</v>
      </c>
      <c r="AY28" s="292">
        <f>施設資源化量内訳!I28</f>
        <v>82</v>
      </c>
      <c r="AZ28" s="292">
        <f>施設資源化量内訳!J28</f>
        <v>37</v>
      </c>
      <c r="BA28" s="292">
        <f>施設資源化量内訳!K28</f>
        <v>0</v>
      </c>
      <c r="BB28" s="292">
        <f>施設資源化量内訳!L28</f>
        <v>99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4</v>
      </c>
      <c r="BO28" s="292">
        <f t="shared" si="3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822</v>
      </c>
      <c r="CA28" s="295" t="s">
        <v>822</v>
      </c>
      <c r="CB28" s="295" t="s">
        <v>822</v>
      </c>
      <c r="CC28" s="295" t="s">
        <v>822</v>
      </c>
      <c r="CD28" s="295" t="s">
        <v>822</v>
      </c>
      <c r="CE28" s="295" t="s">
        <v>822</v>
      </c>
      <c r="CF28" s="295" t="s">
        <v>822</v>
      </c>
      <c r="CG28" s="295" t="s">
        <v>822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5"/>
        <v>432</v>
      </c>
      <c r="E29" s="292">
        <f t="shared" si="6"/>
        <v>136</v>
      </c>
      <c r="F29" s="292">
        <f t="shared" si="7"/>
        <v>1</v>
      </c>
      <c r="G29" s="292">
        <f t="shared" si="8"/>
        <v>0</v>
      </c>
      <c r="H29" s="292">
        <f t="shared" si="9"/>
        <v>42</v>
      </c>
      <c r="I29" s="292">
        <f t="shared" si="10"/>
        <v>17</v>
      </c>
      <c r="J29" s="292">
        <f t="shared" si="11"/>
        <v>7</v>
      </c>
      <c r="K29" s="292">
        <f t="shared" si="12"/>
        <v>0</v>
      </c>
      <c r="L29" s="292">
        <f t="shared" si="13"/>
        <v>0</v>
      </c>
      <c r="M29" s="292">
        <f t="shared" si="14"/>
        <v>0</v>
      </c>
      <c r="N29" s="292">
        <f t="shared" si="15"/>
        <v>0</v>
      </c>
      <c r="O29" s="292">
        <f t="shared" si="16"/>
        <v>61</v>
      </c>
      <c r="P29" s="292">
        <f t="shared" si="17"/>
        <v>0</v>
      </c>
      <c r="Q29" s="292">
        <f t="shared" si="18"/>
        <v>0</v>
      </c>
      <c r="R29" s="292">
        <f t="shared" si="19"/>
        <v>0</v>
      </c>
      <c r="S29" s="292">
        <f t="shared" si="20"/>
        <v>0</v>
      </c>
      <c r="T29" s="292">
        <f t="shared" si="21"/>
        <v>0</v>
      </c>
      <c r="U29" s="292">
        <f t="shared" si="22"/>
        <v>0</v>
      </c>
      <c r="V29" s="292">
        <f t="shared" si="23"/>
        <v>0</v>
      </c>
      <c r="W29" s="292">
        <f t="shared" si="24"/>
        <v>0</v>
      </c>
      <c r="X29" s="292">
        <f t="shared" si="25"/>
        <v>168</v>
      </c>
      <c r="Y29" s="292">
        <f t="shared" si="1"/>
        <v>136</v>
      </c>
      <c r="Z29" s="292">
        <v>136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822</v>
      </c>
      <c r="AK29" s="295" t="s">
        <v>822</v>
      </c>
      <c r="AL29" s="295" t="s">
        <v>822</v>
      </c>
      <c r="AM29" s="295" t="s">
        <v>822</v>
      </c>
      <c r="AN29" s="295" t="s">
        <v>822</v>
      </c>
      <c r="AO29" s="295" t="s">
        <v>822</v>
      </c>
      <c r="AP29" s="295" t="s">
        <v>822</v>
      </c>
      <c r="AQ29" s="295" t="s">
        <v>822</v>
      </c>
      <c r="AR29" s="292">
        <v>0</v>
      </c>
      <c r="AS29" s="292">
        <v>0</v>
      </c>
      <c r="AT29" s="292">
        <f>施設資源化量内訳!D29</f>
        <v>296</v>
      </c>
      <c r="AU29" s="292">
        <f>施設資源化量内訳!E29</f>
        <v>0</v>
      </c>
      <c r="AV29" s="292">
        <f>施設資源化量内訳!F29</f>
        <v>1</v>
      </c>
      <c r="AW29" s="292">
        <f>施設資源化量内訳!G29</f>
        <v>0</v>
      </c>
      <c r="AX29" s="292">
        <f>施設資源化量内訳!H29</f>
        <v>42</v>
      </c>
      <c r="AY29" s="292">
        <f>施設資源化量内訳!I29</f>
        <v>17</v>
      </c>
      <c r="AZ29" s="292">
        <f>施設資源化量内訳!J29</f>
        <v>7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61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168</v>
      </c>
      <c r="BO29" s="292">
        <f t="shared" si="3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822</v>
      </c>
      <c r="CA29" s="295" t="s">
        <v>822</v>
      </c>
      <c r="CB29" s="295" t="s">
        <v>822</v>
      </c>
      <c r="CC29" s="295" t="s">
        <v>822</v>
      </c>
      <c r="CD29" s="295" t="s">
        <v>822</v>
      </c>
      <c r="CE29" s="295" t="s">
        <v>822</v>
      </c>
      <c r="CF29" s="295" t="s">
        <v>822</v>
      </c>
      <c r="CG29" s="295" t="s">
        <v>822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5"/>
        <v>403</v>
      </c>
      <c r="E30" s="292">
        <f t="shared" si="6"/>
        <v>159</v>
      </c>
      <c r="F30" s="292">
        <f t="shared" si="7"/>
        <v>0</v>
      </c>
      <c r="G30" s="292">
        <f t="shared" si="8"/>
        <v>0</v>
      </c>
      <c r="H30" s="292">
        <f t="shared" si="9"/>
        <v>113</v>
      </c>
      <c r="I30" s="292">
        <f t="shared" si="10"/>
        <v>119</v>
      </c>
      <c r="J30" s="292">
        <f t="shared" si="11"/>
        <v>12</v>
      </c>
      <c r="K30" s="292">
        <f t="shared" si="12"/>
        <v>0</v>
      </c>
      <c r="L30" s="292">
        <f t="shared" si="13"/>
        <v>0</v>
      </c>
      <c r="M30" s="292">
        <f t="shared" si="14"/>
        <v>0</v>
      </c>
      <c r="N30" s="292">
        <f t="shared" si="15"/>
        <v>0</v>
      </c>
      <c r="O30" s="292">
        <f t="shared" si="16"/>
        <v>0</v>
      </c>
      <c r="P30" s="292">
        <f t="shared" si="17"/>
        <v>0</v>
      </c>
      <c r="Q30" s="292">
        <f t="shared" si="18"/>
        <v>0</v>
      </c>
      <c r="R30" s="292">
        <f t="shared" si="19"/>
        <v>0</v>
      </c>
      <c r="S30" s="292">
        <f t="shared" si="20"/>
        <v>0</v>
      </c>
      <c r="T30" s="292">
        <f t="shared" si="21"/>
        <v>0</v>
      </c>
      <c r="U30" s="292">
        <f t="shared" si="22"/>
        <v>0</v>
      </c>
      <c r="V30" s="292">
        <f t="shared" si="23"/>
        <v>0</v>
      </c>
      <c r="W30" s="292">
        <f t="shared" si="24"/>
        <v>0</v>
      </c>
      <c r="X30" s="292">
        <f t="shared" si="25"/>
        <v>0</v>
      </c>
      <c r="Y30" s="292">
        <f t="shared" si="1"/>
        <v>228</v>
      </c>
      <c r="Z30" s="292">
        <v>0</v>
      </c>
      <c r="AA30" s="292">
        <v>0</v>
      </c>
      <c r="AB30" s="292">
        <v>0</v>
      </c>
      <c r="AC30" s="292">
        <v>113</v>
      </c>
      <c r="AD30" s="292">
        <v>115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822</v>
      </c>
      <c r="AK30" s="295" t="s">
        <v>822</v>
      </c>
      <c r="AL30" s="295" t="s">
        <v>822</v>
      </c>
      <c r="AM30" s="295" t="s">
        <v>822</v>
      </c>
      <c r="AN30" s="295" t="s">
        <v>822</v>
      </c>
      <c r="AO30" s="295" t="s">
        <v>822</v>
      </c>
      <c r="AP30" s="295" t="s">
        <v>822</v>
      </c>
      <c r="AQ30" s="295" t="s">
        <v>822</v>
      </c>
      <c r="AR30" s="292">
        <v>0</v>
      </c>
      <c r="AS30" s="292">
        <v>0</v>
      </c>
      <c r="AT30" s="292">
        <f>施設資源化量内訳!D30</f>
        <v>123</v>
      </c>
      <c r="AU30" s="292">
        <f>施設資源化量内訳!E30</f>
        <v>111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0</v>
      </c>
      <c r="AY30" s="292">
        <f>施設資源化量内訳!I30</f>
        <v>0</v>
      </c>
      <c r="AZ30" s="292">
        <f>施設資源化量内訳!J30</f>
        <v>12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 t="shared" si="3"/>
        <v>52</v>
      </c>
      <c r="BP30" s="292">
        <v>48</v>
      </c>
      <c r="BQ30" s="292">
        <v>0</v>
      </c>
      <c r="BR30" s="292">
        <v>0</v>
      </c>
      <c r="BS30" s="292">
        <v>0</v>
      </c>
      <c r="BT30" s="292">
        <v>4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822</v>
      </c>
      <c r="CA30" s="295" t="s">
        <v>822</v>
      </c>
      <c r="CB30" s="295" t="s">
        <v>822</v>
      </c>
      <c r="CC30" s="295" t="s">
        <v>822</v>
      </c>
      <c r="CD30" s="295" t="s">
        <v>822</v>
      </c>
      <c r="CE30" s="295" t="s">
        <v>822</v>
      </c>
      <c r="CF30" s="295" t="s">
        <v>822</v>
      </c>
      <c r="CG30" s="295" t="s">
        <v>822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5"/>
        <v>511</v>
      </c>
      <c r="E31" s="292">
        <f t="shared" si="6"/>
        <v>234</v>
      </c>
      <c r="F31" s="292">
        <f t="shared" si="7"/>
        <v>3</v>
      </c>
      <c r="G31" s="292">
        <f t="shared" si="8"/>
        <v>0</v>
      </c>
      <c r="H31" s="292">
        <f t="shared" si="9"/>
        <v>100</v>
      </c>
      <c r="I31" s="292">
        <f t="shared" si="10"/>
        <v>89</v>
      </c>
      <c r="J31" s="292">
        <f t="shared" si="11"/>
        <v>29</v>
      </c>
      <c r="K31" s="292">
        <f t="shared" si="12"/>
        <v>1</v>
      </c>
      <c r="L31" s="292">
        <f t="shared" si="13"/>
        <v>0</v>
      </c>
      <c r="M31" s="292">
        <f t="shared" si="14"/>
        <v>0</v>
      </c>
      <c r="N31" s="292">
        <f t="shared" si="15"/>
        <v>0</v>
      </c>
      <c r="O31" s="292">
        <f t="shared" si="16"/>
        <v>55</v>
      </c>
      <c r="P31" s="292">
        <f t="shared" si="17"/>
        <v>0</v>
      </c>
      <c r="Q31" s="292">
        <f t="shared" si="18"/>
        <v>0</v>
      </c>
      <c r="R31" s="292">
        <f t="shared" si="19"/>
        <v>0</v>
      </c>
      <c r="S31" s="292">
        <f t="shared" si="20"/>
        <v>0</v>
      </c>
      <c r="T31" s="292">
        <f t="shared" si="21"/>
        <v>0</v>
      </c>
      <c r="U31" s="292">
        <f t="shared" si="22"/>
        <v>0</v>
      </c>
      <c r="V31" s="292">
        <f t="shared" si="23"/>
        <v>0</v>
      </c>
      <c r="W31" s="292">
        <f t="shared" si="24"/>
        <v>0</v>
      </c>
      <c r="X31" s="292">
        <f t="shared" si="25"/>
        <v>0</v>
      </c>
      <c r="Y31" s="292">
        <f t="shared" si="1"/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822</v>
      </c>
      <c r="AK31" s="295" t="s">
        <v>822</v>
      </c>
      <c r="AL31" s="295" t="s">
        <v>822</v>
      </c>
      <c r="AM31" s="295" t="s">
        <v>822</v>
      </c>
      <c r="AN31" s="295" t="s">
        <v>822</v>
      </c>
      <c r="AO31" s="295" t="s">
        <v>822</v>
      </c>
      <c r="AP31" s="295" t="s">
        <v>822</v>
      </c>
      <c r="AQ31" s="295" t="s">
        <v>822</v>
      </c>
      <c r="AR31" s="292">
        <v>0</v>
      </c>
      <c r="AS31" s="292">
        <v>0</v>
      </c>
      <c r="AT31" s="292">
        <f>施設資源化量内訳!D31</f>
        <v>511</v>
      </c>
      <c r="AU31" s="292">
        <f>施設資源化量内訳!E31</f>
        <v>234</v>
      </c>
      <c r="AV31" s="292">
        <f>施設資源化量内訳!F31</f>
        <v>3</v>
      </c>
      <c r="AW31" s="292">
        <f>施設資源化量内訳!G31</f>
        <v>0</v>
      </c>
      <c r="AX31" s="292">
        <f>施設資源化量内訳!H31</f>
        <v>100</v>
      </c>
      <c r="AY31" s="292">
        <f>施設資源化量内訳!I31</f>
        <v>89</v>
      </c>
      <c r="AZ31" s="292">
        <f>施設資源化量内訳!J31</f>
        <v>29</v>
      </c>
      <c r="BA31" s="292">
        <f>施設資源化量内訳!K31</f>
        <v>1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55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 t="shared" si="3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822</v>
      </c>
      <c r="CA31" s="295" t="s">
        <v>822</v>
      </c>
      <c r="CB31" s="295" t="s">
        <v>822</v>
      </c>
      <c r="CC31" s="295" t="s">
        <v>822</v>
      </c>
      <c r="CD31" s="295" t="s">
        <v>822</v>
      </c>
      <c r="CE31" s="295" t="s">
        <v>822</v>
      </c>
      <c r="CF31" s="295" t="s">
        <v>822</v>
      </c>
      <c r="CG31" s="295" t="s">
        <v>822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5"/>
        <v>288</v>
      </c>
      <c r="E32" s="292">
        <f t="shared" si="6"/>
        <v>114</v>
      </c>
      <c r="F32" s="292">
        <f t="shared" si="7"/>
        <v>0</v>
      </c>
      <c r="G32" s="292">
        <f t="shared" si="8"/>
        <v>25</v>
      </c>
      <c r="H32" s="292">
        <f t="shared" si="9"/>
        <v>21</v>
      </c>
      <c r="I32" s="292">
        <f t="shared" si="10"/>
        <v>29</v>
      </c>
      <c r="J32" s="292">
        <f t="shared" si="11"/>
        <v>9</v>
      </c>
      <c r="K32" s="292">
        <f t="shared" si="12"/>
        <v>0</v>
      </c>
      <c r="L32" s="292">
        <f t="shared" si="13"/>
        <v>41</v>
      </c>
      <c r="M32" s="292">
        <f t="shared" si="14"/>
        <v>1</v>
      </c>
      <c r="N32" s="292">
        <f t="shared" si="15"/>
        <v>0</v>
      </c>
      <c r="O32" s="292">
        <f t="shared" si="16"/>
        <v>0</v>
      </c>
      <c r="P32" s="292">
        <f t="shared" si="17"/>
        <v>0</v>
      </c>
      <c r="Q32" s="292">
        <f t="shared" si="18"/>
        <v>0</v>
      </c>
      <c r="R32" s="292">
        <f t="shared" si="19"/>
        <v>0</v>
      </c>
      <c r="S32" s="292">
        <f t="shared" si="20"/>
        <v>10</v>
      </c>
      <c r="T32" s="292">
        <f t="shared" si="21"/>
        <v>0</v>
      </c>
      <c r="U32" s="292">
        <f t="shared" si="22"/>
        <v>0</v>
      </c>
      <c r="V32" s="292">
        <f t="shared" si="23"/>
        <v>0</v>
      </c>
      <c r="W32" s="292">
        <f t="shared" si="24"/>
        <v>0</v>
      </c>
      <c r="X32" s="292">
        <f t="shared" si="25"/>
        <v>38</v>
      </c>
      <c r="Y32" s="292">
        <f t="shared" si="1"/>
        <v>251</v>
      </c>
      <c r="Z32" s="292">
        <v>100</v>
      </c>
      <c r="AA32" s="292">
        <v>0</v>
      </c>
      <c r="AB32" s="292">
        <v>25</v>
      </c>
      <c r="AC32" s="292">
        <v>10</v>
      </c>
      <c r="AD32" s="292">
        <v>28</v>
      </c>
      <c r="AE32" s="292">
        <v>9</v>
      </c>
      <c r="AF32" s="292">
        <v>0</v>
      </c>
      <c r="AG32" s="292">
        <v>41</v>
      </c>
      <c r="AH32" s="292">
        <v>0</v>
      </c>
      <c r="AI32" s="295">
        <v>0</v>
      </c>
      <c r="AJ32" s="295" t="s">
        <v>822</v>
      </c>
      <c r="AK32" s="295" t="s">
        <v>822</v>
      </c>
      <c r="AL32" s="295" t="s">
        <v>822</v>
      </c>
      <c r="AM32" s="295" t="s">
        <v>822</v>
      </c>
      <c r="AN32" s="295" t="s">
        <v>822</v>
      </c>
      <c r="AO32" s="295" t="s">
        <v>822</v>
      </c>
      <c r="AP32" s="295" t="s">
        <v>822</v>
      </c>
      <c r="AQ32" s="295" t="s">
        <v>822</v>
      </c>
      <c r="AR32" s="292">
        <v>0</v>
      </c>
      <c r="AS32" s="292">
        <v>38</v>
      </c>
      <c r="AT32" s="292">
        <f>施設資源化量内訳!D32</f>
        <v>21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10</v>
      </c>
      <c r="AY32" s="292">
        <f>施設資源化量内訳!I32</f>
        <v>0</v>
      </c>
      <c r="AZ32" s="292">
        <f>施設資源化量内訳!J32</f>
        <v>0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1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10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 t="shared" si="3"/>
        <v>16</v>
      </c>
      <c r="BP32" s="292">
        <v>14</v>
      </c>
      <c r="BQ32" s="292">
        <v>0</v>
      </c>
      <c r="BR32" s="292">
        <v>0</v>
      </c>
      <c r="BS32" s="292">
        <v>1</v>
      </c>
      <c r="BT32" s="292">
        <v>1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822</v>
      </c>
      <c r="CA32" s="295" t="s">
        <v>822</v>
      </c>
      <c r="CB32" s="295" t="s">
        <v>822</v>
      </c>
      <c r="CC32" s="295" t="s">
        <v>822</v>
      </c>
      <c r="CD32" s="295" t="s">
        <v>822</v>
      </c>
      <c r="CE32" s="295" t="s">
        <v>822</v>
      </c>
      <c r="CF32" s="295" t="s">
        <v>822</v>
      </c>
      <c r="CG32" s="295" t="s">
        <v>822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5"/>
        <v>760</v>
      </c>
      <c r="E33" s="292">
        <f t="shared" si="6"/>
        <v>247</v>
      </c>
      <c r="F33" s="292">
        <f t="shared" si="7"/>
        <v>0</v>
      </c>
      <c r="G33" s="292">
        <f t="shared" si="8"/>
        <v>0</v>
      </c>
      <c r="H33" s="292">
        <f t="shared" si="9"/>
        <v>107</v>
      </c>
      <c r="I33" s="292">
        <f t="shared" si="10"/>
        <v>108</v>
      </c>
      <c r="J33" s="292">
        <f t="shared" si="11"/>
        <v>35</v>
      </c>
      <c r="K33" s="292">
        <f t="shared" si="12"/>
        <v>0</v>
      </c>
      <c r="L33" s="292">
        <f t="shared" si="13"/>
        <v>9</v>
      </c>
      <c r="M33" s="292">
        <f t="shared" si="14"/>
        <v>0</v>
      </c>
      <c r="N33" s="292">
        <f t="shared" si="15"/>
        <v>9</v>
      </c>
      <c r="O33" s="292">
        <f t="shared" si="16"/>
        <v>0</v>
      </c>
      <c r="P33" s="292">
        <f t="shared" si="17"/>
        <v>0</v>
      </c>
      <c r="Q33" s="292">
        <f t="shared" si="18"/>
        <v>224</v>
      </c>
      <c r="R33" s="292">
        <f t="shared" si="19"/>
        <v>0</v>
      </c>
      <c r="S33" s="292">
        <f t="shared" si="20"/>
        <v>0</v>
      </c>
      <c r="T33" s="292">
        <f t="shared" si="21"/>
        <v>0</v>
      </c>
      <c r="U33" s="292">
        <f t="shared" si="22"/>
        <v>0</v>
      </c>
      <c r="V33" s="292">
        <f t="shared" si="23"/>
        <v>0</v>
      </c>
      <c r="W33" s="292">
        <f t="shared" si="24"/>
        <v>2</v>
      </c>
      <c r="X33" s="292">
        <f t="shared" si="25"/>
        <v>19</v>
      </c>
      <c r="Y33" s="292">
        <f t="shared" si="1"/>
        <v>270</v>
      </c>
      <c r="Z33" s="292">
        <v>247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9</v>
      </c>
      <c r="AJ33" s="295" t="s">
        <v>822</v>
      </c>
      <c r="AK33" s="295" t="s">
        <v>822</v>
      </c>
      <c r="AL33" s="295" t="s">
        <v>822</v>
      </c>
      <c r="AM33" s="295" t="s">
        <v>822</v>
      </c>
      <c r="AN33" s="295" t="s">
        <v>822</v>
      </c>
      <c r="AO33" s="295" t="s">
        <v>822</v>
      </c>
      <c r="AP33" s="295" t="s">
        <v>822</v>
      </c>
      <c r="AQ33" s="295" t="s">
        <v>822</v>
      </c>
      <c r="AR33" s="292">
        <v>2</v>
      </c>
      <c r="AS33" s="292">
        <v>12</v>
      </c>
      <c r="AT33" s="292">
        <f>施設資源化量内訳!D33</f>
        <v>490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107</v>
      </c>
      <c r="AY33" s="292">
        <f>施設資源化量内訳!I33</f>
        <v>108</v>
      </c>
      <c r="AZ33" s="292">
        <f>施設資源化量内訳!J33</f>
        <v>35</v>
      </c>
      <c r="BA33" s="292">
        <f>施設資源化量内訳!K33</f>
        <v>0</v>
      </c>
      <c r="BB33" s="292">
        <f>施設資源化量内訳!L33</f>
        <v>9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224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7</v>
      </c>
      <c r="BO33" s="292">
        <f t="shared" si="3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822</v>
      </c>
      <c r="CA33" s="295" t="s">
        <v>822</v>
      </c>
      <c r="CB33" s="295" t="s">
        <v>822</v>
      </c>
      <c r="CC33" s="295" t="s">
        <v>822</v>
      </c>
      <c r="CD33" s="295" t="s">
        <v>822</v>
      </c>
      <c r="CE33" s="295" t="s">
        <v>822</v>
      </c>
      <c r="CF33" s="295" t="s">
        <v>822</v>
      </c>
      <c r="CG33" s="295" t="s">
        <v>822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5"/>
        <v>531</v>
      </c>
      <c r="E34" s="292">
        <f t="shared" si="6"/>
        <v>267</v>
      </c>
      <c r="F34" s="292">
        <f t="shared" si="7"/>
        <v>0</v>
      </c>
      <c r="G34" s="292">
        <f t="shared" si="8"/>
        <v>0</v>
      </c>
      <c r="H34" s="292">
        <f t="shared" si="9"/>
        <v>148</v>
      </c>
      <c r="I34" s="292">
        <f t="shared" si="10"/>
        <v>97</v>
      </c>
      <c r="J34" s="292">
        <f t="shared" si="11"/>
        <v>18</v>
      </c>
      <c r="K34" s="292">
        <f t="shared" si="12"/>
        <v>1</v>
      </c>
      <c r="L34" s="292">
        <f t="shared" si="13"/>
        <v>0</v>
      </c>
      <c r="M34" s="292">
        <f t="shared" si="14"/>
        <v>0</v>
      </c>
      <c r="N34" s="292">
        <f t="shared" si="15"/>
        <v>0</v>
      </c>
      <c r="O34" s="292">
        <f t="shared" si="16"/>
        <v>0</v>
      </c>
      <c r="P34" s="292">
        <f t="shared" si="17"/>
        <v>0</v>
      </c>
      <c r="Q34" s="292">
        <f t="shared" si="18"/>
        <v>0</v>
      </c>
      <c r="R34" s="292">
        <f t="shared" si="19"/>
        <v>0</v>
      </c>
      <c r="S34" s="292">
        <f t="shared" si="20"/>
        <v>0</v>
      </c>
      <c r="T34" s="292">
        <f t="shared" si="21"/>
        <v>0</v>
      </c>
      <c r="U34" s="292">
        <f t="shared" si="22"/>
        <v>0</v>
      </c>
      <c r="V34" s="292">
        <f t="shared" si="23"/>
        <v>0</v>
      </c>
      <c r="W34" s="292">
        <f t="shared" si="24"/>
        <v>0</v>
      </c>
      <c r="X34" s="292">
        <f t="shared" si="25"/>
        <v>0</v>
      </c>
      <c r="Y34" s="292">
        <f t="shared" si="1"/>
        <v>467</v>
      </c>
      <c r="Z34" s="292">
        <v>245</v>
      </c>
      <c r="AA34" s="292">
        <v>0</v>
      </c>
      <c r="AB34" s="292">
        <v>0</v>
      </c>
      <c r="AC34" s="292">
        <v>107</v>
      </c>
      <c r="AD34" s="292">
        <v>96</v>
      </c>
      <c r="AE34" s="292">
        <v>18</v>
      </c>
      <c r="AF34" s="292">
        <v>1</v>
      </c>
      <c r="AG34" s="292">
        <v>0</v>
      </c>
      <c r="AH34" s="292">
        <v>0</v>
      </c>
      <c r="AI34" s="295">
        <v>0</v>
      </c>
      <c r="AJ34" s="295" t="s">
        <v>822</v>
      </c>
      <c r="AK34" s="295" t="s">
        <v>822</v>
      </c>
      <c r="AL34" s="295" t="s">
        <v>822</v>
      </c>
      <c r="AM34" s="295" t="s">
        <v>822</v>
      </c>
      <c r="AN34" s="295" t="s">
        <v>822</v>
      </c>
      <c r="AO34" s="295" t="s">
        <v>822</v>
      </c>
      <c r="AP34" s="295" t="s">
        <v>822</v>
      </c>
      <c r="AQ34" s="295" t="s">
        <v>822</v>
      </c>
      <c r="AR34" s="292">
        <v>0</v>
      </c>
      <c r="AS34" s="292">
        <v>0</v>
      </c>
      <c r="AT34" s="292">
        <f>施設資源化量内訳!D34</f>
        <v>40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40</v>
      </c>
      <c r="AY34" s="292">
        <f>施設資源化量内訳!I34</f>
        <v>0</v>
      </c>
      <c r="AZ34" s="292">
        <f>施設資源化量内訳!J34</f>
        <v>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 t="shared" si="3"/>
        <v>24</v>
      </c>
      <c r="BP34" s="292">
        <v>22</v>
      </c>
      <c r="BQ34" s="292">
        <v>0</v>
      </c>
      <c r="BR34" s="292">
        <v>0</v>
      </c>
      <c r="BS34" s="292">
        <v>1</v>
      </c>
      <c r="BT34" s="292">
        <v>1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822</v>
      </c>
      <c r="CA34" s="295" t="s">
        <v>822</v>
      </c>
      <c r="CB34" s="295" t="s">
        <v>822</v>
      </c>
      <c r="CC34" s="295" t="s">
        <v>822</v>
      </c>
      <c r="CD34" s="295" t="s">
        <v>822</v>
      </c>
      <c r="CE34" s="295" t="s">
        <v>822</v>
      </c>
      <c r="CF34" s="295" t="s">
        <v>822</v>
      </c>
      <c r="CG34" s="295" t="s">
        <v>822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5"/>
        <v>302</v>
      </c>
      <c r="E35" s="292">
        <f t="shared" si="6"/>
        <v>68</v>
      </c>
      <c r="F35" s="292">
        <f t="shared" si="7"/>
        <v>1</v>
      </c>
      <c r="G35" s="292">
        <f t="shared" si="8"/>
        <v>6</v>
      </c>
      <c r="H35" s="292">
        <f t="shared" si="9"/>
        <v>11</v>
      </c>
      <c r="I35" s="292">
        <f t="shared" si="10"/>
        <v>26</v>
      </c>
      <c r="J35" s="292">
        <f t="shared" si="11"/>
        <v>13</v>
      </c>
      <c r="K35" s="292">
        <f t="shared" si="12"/>
        <v>5</v>
      </c>
      <c r="L35" s="292">
        <f t="shared" si="13"/>
        <v>32</v>
      </c>
      <c r="M35" s="292">
        <f t="shared" si="14"/>
        <v>0</v>
      </c>
      <c r="N35" s="292">
        <f t="shared" si="15"/>
        <v>0</v>
      </c>
      <c r="O35" s="292">
        <f t="shared" si="16"/>
        <v>0</v>
      </c>
      <c r="P35" s="292">
        <f t="shared" si="17"/>
        <v>0</v>
      </c>
      <c r="Q35" s="292">
        <f t="shared" si="18"/>
        <v>0</v>
      </c>
      <c r="R35" s="292">
        <f t="shared" si="19"/>
        <v>0</v>
      </c>
      <c r="S35" s="292">
        <f t="shared" si="20"/>
        <v>0</v>
      </c>
      <c r="T35" s="292">
        <f t="shared" si="21"/>
        <v>0</v>
      </c>
      <c r="U35" s="292">
        <f t="shared" si="22"/>
        <v>0</v>
      </c>
      <c r="V35" s="292">
        <f t="shared" si="23"/>
        <v>0</v>
      </c>
      <c r="W35" s="292">
        <f t="shared" si="24"/>
        <v>0</v>
      </c>
      <c r="X35" s="292">
        <f t="shared" si="25"/>
        <v>140</v>
      </c>
      <c r="Y35" s="292">
        <f t="shared" si="1"/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822</v>
      </c>
      <c r="AK35" s="295" t="s">
        <v>822</v>
      </c>
      <c r="AL35" s="295" t="s">
        <v>822</v>
      </c>
      <c r="AM35" s="295" t="s">
        <v>822</v>
      </c>
      <c r="AN35" s="295" t="s">
        <v>822</v>
      </c>
      <c r="AO35" s="295" t="s">
        <v>822</v>
      </c>
      <c r="AP35" s="295" t="s">
        <v>822</v>
      </c>
      <c r="AQ35" s="295" t="s">
        <v>822</v>
      </c>
      <c r="AR35" s="292">
        <v>0</v>
      </c>
      <c r="AS35" s="292">
        <v>0</v>
      </c>
      <c r="AT35" s="292">
        <f>施設資源化量内訳!D35</f>
        <v>302</v>
      </c>
      <c r="AU35" s="292">
        <f>施設資源化量内訳!E35</f>
        <v>68</v>
      </c>
      <c r="AV35" s="292">
        <f>施設資源化量内訳!F35</f>
        <v>1</v>
      </c>
      <c r="AW35" s="292">
        <f>施設資源化量内訳!G35</f>
        <v>6</v>
      </c>
      <c r="AX35" s="292">
        <f>施設資源化量内訳!H35</f>
        <v>11</v>
      </c>
      <c r="AY35" s="292">
        <f>施設資源化量内訳!I35</f>
        <v>26</v>
      </c>
      <c r="AZ35" s="292">
        <f>施設資源化量内訳!J35</f>
        <v>13</v>
      </c>
      <c r="BA35" s="292">
        <f>施設資源化量内訳!K35</f>
        <v>5</v>
      </c>
      <c r="BB35" s="292">
        <f>施設資源化量内訳!L35</f>
        <v>32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140</v>
      </c>
      <c r="BO35" s="292">
        <f t="shared" si="3"/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822</v>
      </c>
      <c r="CA35" s="295" t="s">
        <v>822</v>
      </c>
      <c r="CB35" s="295" t="s">
        <v>822</v>
      </c>
      <c r="CC35" s="295" t="s">
        <v>822</v>
      </c>
      <c r="CD35" s="295" t="s">
        <v>822</v>
      </c>
      <c r="CE35" s="295" t="s">
        <v>822</v>
      </c>
      <c r="CF35" s="295" t="s">
        <v>822</v>
      </c>
      <c r="CG35" s="295" t="s">
        <v>822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5"/>
        <v>242</v>
      </c>
      <c r="E36" s="292">
        <f t="shared" si="6"/>
        <v>131</v>
      </c>
      <c r="F36" s="292">
        <f t="shared" si="7"/>
        <v>1</v>
      </c>
      <c r="G36" s="292">
        <f t="shared" si="8"/>
        <v>0</v>
      </c>
      <c r="H36" s="292">
        <f t="shared" si="9"/>
        <v>25</v>
      </c>
      <c r="I36" s="292">
        <f t="shared" si="10"/>
        <v>66</v>
      </c>
      <c r="J36" s="292">
        <f t="shared" si="11"/>
        <v>15</v>
      </c>
      <c r="K36" s="292">
        <f t="shared" si="12"/>
        <v>4</v>
      </c>
      <c r="L36" s="292">
        <f t="shared" si="13"/>
        <v>0</v>
      </c>
      <c r="M36" s="292">
        <f t="shared" si="14"/>
        <v>0</v>
      </c>
      <c r="N36" s="292">
        <f t="shared" si="15"/>
        <v>0</v>
      </c>
      <c r="O36" s="292">
        <f t="shared" si="16"/>
        <v>0</v>
      </c>
      <c r="P36" s="292">
        <f t="shared" si="17"/>
        <v>0</v>
      </c>
      <c r="Q36" s="292">
        <f t="shared" si="18"/>
        <v>0</v>
      </c>
      <c r="R36" s="292">
        <f t="shared" si="19"/>
        <v>0</v>
      </c>
      <c r="S36" s="292">
        <f t="shared" si="20"/>
        <v>0</v>
      </c>
      <c r="T36" s="292">
        <f t="shared" si="21"/>
        <v>0</v>
      </c>
      <c r="U36" s="292">
        <f t="shared" si="22"/>
        <v>0</v>
      </c>
      <c r="V36" s="292">
        <f t="shared" si="23"/>
        <v>0</v>
      </c>
      <c r="W36" s="292">
        <f t="shared" si="24"/>
        <v>0</v>
      </c>
      <c r="X36" s="292">
        <f t="shared" si="25"/>
        <v>0</v>
      </c>
      <c r="Y36" s="292">
        <f t="shared" si="1"/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822</v>
      </c>
      <c r="AK36" s="295" t="s">
        <v>822</v>
      </c>
      <c r="AL36" s="295" t="s">
        <v>822</v>
      </c>
      <c r="AM36" s="295" t="s">
        <v>822</v>
      </c>
      <c r="AN36" s="295" t="s">
        <v>822</v>
      </c>
      <c r="AO36" s="295" t="s">
        <v>822</v>
      </c>
      <c r="AP36" s="295" t="s">
        <v>822</v>
      </c>
      <c r="AQ36" s="295" t="s">
        <v>822</v>
      </c>
      <c r="AR36" s="292">
        <v>0</v>
      </c>
      <c r="AS36" s="292">
        <v>0</v>
      </c>
      <c r="AT36" s="292">
        <f>施設資源化量内訳!D36</f>
        <v>242</v>
      </c>
      <c r="AU36" s="292">
        <f>施設資源化量内訳!E36</f>
        <v>131</v>
      </c>
      <c r="AV36" s="292">
        <f>施設資源化量内訳!F36</f>
        <v>1</v>
      </c>
      <c r="AW36" s="292">
        <f>施設資源化量内訳!G36</f>
        <v>0</v>
      </c>
      <c r="AX36" s="292">
        <f>施設資源化量内訳!H36</f>
        <v>25</v>
      </c>
      <c r="AY36" s="292">
        <f>施設資源化量内訳!I36</f>
        <v>66</v>
      </c>
      <c r="AZ36" s="292">
        <f>施設資源化量内訳!J36</f>
        <v>15</v>
      </c>
      <c r="BA36" s="292">
        <f>施設資源化量内訳!K36</f>
        <v>4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 t="shared" si="3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822</v>
      </c>
      <c r="CA36" s="295" t="s">
        <v>822</v>
      </c>
      <c r="CB36" s="295" t="s">
        <v>822</v>
      </c>
      <c r="CC36" s="295" t="s">
        <v>822</v>
      </c>
      <c r="CD36" s="295" t="s">
        <v>822</v>
      </c>
      <c r="CE36" s="295" t="s">
        <v>822</v>
      </c>
      <c r="CF36" s="295" t="s">
        <v>822</v>
      </c>
      <c r="CG36" s="295" t="s">
        <v>822</v>
      </c>
      <c r="CH36" s="292">
        <v>0</v>
      </c>
      <c r="CI36" s="292">
        <v>0</v>
      </c>
      <c r="CJ36" s="293" t="s">
        <v>785</v>
      </c>
    </row>
    <row r="37" spans="1:88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5"/>
        <v>44</v>
      </c>
      <c r="E37" s="292">
        <f t="shared" si="6"/>
        <v>10</v>
      </c>
      <c r="F37" s="292">
        <f t="shared" si="7"/>
        <v>0</v>
      </c>
      <c r="G37" s="292">
        <f t="shared" si="8"/>
        <v>0</v>
      </c>
      <c r="H37" s="292">
        <f t="shared" si="9"/>
        <v>10</v>
      </c>
      <c r="I37" s="292">
        <f t="shared" si="10"/>
        <v>7</v>
      </c>
      <c r="J37" s="292">
        <f t="shared" si="11"/>
        <v>6</v>
      </c>
      <c r="K37" s="292">
        <f t="shared" si="12"/>
        <v>0</v>
      </c>
      <c r="L37" s="292">
        <f t="shared" si="13"/>
        <v>0</v>
      </c>
      <c r="M37" s="292">
        <f t="shared" si="14"/>
        <v>0</v>
      </c>
      <c r="N37" s="292">
        <f t="shared" si="15"/>
        <v>0</v>
      </c>
      <c r="O37" s="292">
        <f t="shared" si="16"/>
        <v>10</v>
      </c>
      <c r="P37" s="292">
        <f t="shared" si="17"/>
        <v>0</v>
      </c>
      <c r="Q37" s="292">
        <f t="shared" si="18"/>
        <v>0</v>
      </c>
      <c r="R37" s="292">
        <f t="shared" si="19"/>
        <v>0</v>
      </c>
      <c r="S37" s="292">
        <f t="shared" si="20"/>
        <v>0</v>
      </c>
      <c r="T37" s="292">
        <f t="shared" si="21"/>
        <v>0</v>
      </c>
      <c r="U37" s="292">
        <f t="shared" si="22"/>
        <v>0</v>
      </c>
      <c r="V37" s="292">
        <f t="shared" si="23"/>
        <v>0</v>
      </c>
      <c r="W37" s="292">
        <f t="shared" si="24"/>
        <v>0</v>
      </c>
      <c r="X37" s="292">
        <f t="shared" si="25"/>
        <v>1</v>
      </c>
      <c r="Y37" s="292">
        <f t="shared" si="1"/>
        <v>23</v>
      </c>
      <c r="Z37" s="292">
        <v>0</v>
      </c>
      <c r="AA37" s="292">
        <v>0</v>
      </c>
      <c r="AB37" s="292">
        <v>0</v>
      </c>
      <c r="AC37" s="292">
        <v>10</v>
      </c>
      <c r="AD37" s="292">
        <v>7</v>
      </c>
      <c r="AE37" s="292">
        <v>6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822</v>
      </c>
      <c r="AK37" s="295" t="s">
        <v>822</v>
      </c>
      <c r="AL37" s="295" t="s">
        <v>822</v>
      </c>
      <c r="AM37" s="295" t="s">
        <v>822</v>
      </c>
      <c r="AN37" s="295" t="s">
        <v>822</v>
      </c>
      <c r="AO37" s="295" t="s">
        <v>822</v>
      </c>
      <c r="AP37" s="295" t="s">
        <v>822</v>
      </c>
      <c r="AQ37" s="295" t="s">
        <v>822</v>
      </c>
      <c r="AR37" s="292">
        <v>0</v>
      </c>
      <c r="AS37" s="292">
        <v>0</v>
      </c>
      <c r="AT37" s="292">
        <f>施設資源化量内訳!D37</f>
        <v>21</v>
      </c>
      <c r="AU37" s="292">
        <f>施設資源化量内訳!E37</f>
        <v>10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0</v>
      </c>
      <c r="AY37" s="292">
        <f>施設資源化量内訳!I37</f>
        <v>0</v>
      </c>
      <c r="AZ37" s="292">
        <f>施設資源化量内訳!J37</f>
        <v>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10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1</v>
      </c>
      <c r="BO37" s="292">
        <f t="shared" si="3"/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822</v>
      </c>
      <c r="CA37" s="295" t="s">
        <v>822</v>
      </c>
      <c r="CB37" s="295" t="s">
        <v>822</v>
      </c>
      <c r="CC37" s="295" t="s">
        <v>822</v>
      </c>
      <c r="CD37" s="295" t="s">
        <v>822</v>
      </c>
      <c r="CE37" s="295" t="s">
        <v>822</v>
      </c>
      <c r="CF37" s="295" t="s">
        <v>822</v>
      </c>
      <c r="CG37" s="295" t="s">
        <v>822</v>
      </c>
      <c r="CH37" s="292">
        <v>0</v>
      </c>
      <c r="CI37" s="292">
        <v>0</v>
      </c>
      <c r="CJ37" s="293" t="s">
        <v>785</v>
      </c>
    </row>
    <row r="38" spans="1:88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xmlns:xlrd2="http://schemas.microsoft.com/office/spreadsheetml/2017/richdata2" ref="A8:CJ37">
    <sortCondition ref="A8:A37"/>
    <sortCondition ref="B8:B37"/>
    <sortCondition ref="C8:C37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36" man="1"/>
    <brk id="45" min="1" max="36" man="1"/>
    <brk id="66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 x14ac:dyDescent="0.1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 x14ac:dyDescent="0.15">
      <c r="A2" s="345" t="s">
        <v>11</v>
      </c>
      <c r="B2" s="345" t="s">
        <v>12</v>
      </c>
      <c r="C2" s="347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 x14ac:dyDescent="0.15">
      <c r="A3" s="346"/>
      <c r="B3" s="346"/>
      <c r="C3" s="348"/>
      <c r="D3" s="364" t="s">
        <v>3</v>
      </c>
      <c r="E3" s="360" t="s">
        <v>73</v>
      </c>
      <c r="F3" s="360" t="s">
        <v>74</v>
      </c>
      <c r="G3" s="360" t="s">
        <v>75</v>
      </c>
      <c r="H3" s="360" t="s">
        <v>76</v>
      </c>
      <c r="I3" s="360" t="s">
        <v>77</v>
      </c>
      <c r="J3" s="362" t="s">
        <v>6</v>
      </c>
      <c r="K3" s="360" t="s">
        <v>78</v>
      </c>
      <c r="L3" s="362" t="s">
        <v>89</v>
      </c>
      <c r="M3" s="362" t="s">
        <v>90</v>
      </c>
      <c r="N3" s="360" t="s">
        <v>80</v>
      </c>
      <c r="O3" s="360" t="s">
        <v>81</v>
      </c>
      <c r="P3" s="360" t="s">
        <v>82</v>
      </c>
      <c r="Q3" s="360" t="s">
        <v>83</v>
      </c>
      <c r="R3" s="328" t="s">
        <v>84</v>
      </c>
      <c r="S3" s="323" t="s">
        <v>91</v>
      </c>
      <c r="T3" s="360" t="s">
        <v>85</v>
      </c>
      <c r="U3" s="362" t="s">
        <v>86</v>
      </c>
      <c r="V3" s="362" t="s">
        <v>87</v>
      </c>
      <c r="W3" s="362" t="s">
        <v>88</v>
      </c>
      <c r="X3" s="362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 x14ac:dyDescent="0.15">
      <c r="A4" s="346"/>
      <c r="B4" s="346"/>
      <c r="C4" s="348"/>
      <c r="D4" s="364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24"/>
      <c r="S4" s="324"/>
      <c r="T4" s="361"/>
      <c r="U4" s="363"/>
      <c r="V4" s="363"/>
      <c r="W4" s="363"/>
      <c r="X4" s="363"/>
      <c r="Y4" s="364" t="s">
        <v>3</v>
      </c>
      <c r="Z4" s="360" t="s">
        <v>73</v>
      </c>
      <c r="AA4" s="360" t="s">
        <v>74</v>
      </c>
      <c r="AB4" s="360" t="s">
        <v>75</v>
      </c>
      <c r="AC4" s="360" t="s">
        <v>76</v>
      </c>
      <c r="AD4" s="360" t="s">
        <v>77</v>
      </c>
      <c r="AE4" s="362" t="s">
        <v>6</v>
      </c>
      <c r="AF4" s="360" t="s">
        <v>78</v>
      </c>
      <c r="AG4" s="362" t="s">
        <v>89</v>
      </c>
      <c r="AH4" s="360" t="s">
        <v>79</v>
      </c>
      <c r="AI4" s="360" t="s">
        <v>80</v>
      </c>
      <c r="AJ4" s="360" t="s">
        <v>81</v>
      </c>
      <c r="AK4" s="360" t="s">
        <v>82</v>
      </c>
      <c r="AL4" s="360" t="s">
        <v>83</v>
      </c>
      <c r="AM4" s="362" t="s">
        <v>84</v>
      </c>
      <c r="AN4" s="360" t="s">
        <v>91</v>
      </c>
      <c r="AO4" s="360" t="s">
        <v>85</v>
      </c>
      <c r="AP4" s="362" t="s">
        <v>86</v>
      </c>
      <c r="AQ4" s="362" t="s">
        <v>87</v>
      </c>
      <c r="AR4" s="362" t="s">
        <v>88</v>
      </c>
      <c r="AS4" s="362" t="s">
        <v>67</v>
      </c>
      <c r="AT4" s="364" t="s">
        <v>3</v>
      </c>
      <c r="AU4" s="360" t="s">
        <v>73</v>
      </c>
      <c r="AV4" s="360" t="s">
        <v>74</v>
      </c>
      <c r="AW4" s="360" t="s">
        <v>75</v>
      </c>
      <c r="AX4" s="360" t="s">
        <v>76</v>
      </c>
      <c r="AY4" s="360" t="s">
        <v>77</v>
      </c>
      <c r="AZ4" s="362" t="s">
        <v>6</v>
      </c>
      <c r="BA4" s="360" t="s">
        <v>78</v>
      </c>
      <c r="BB4" s="362" t="s">
        <v>89</v>
      </c>
      <c r="BC4" s="360" t="s">
        <v>79</v>
      </c>
      <c r="BD4" s="360" t="s">
        <v>80</v>
      </c>
      <c r="BE4" s="360" t="s">
        <v>81</v>
      </c>
      <c r="BF4" s="360" t="s">
        <v>82</v>
      </c>
      <c r="BG4" s="360" t="s">
        <v>83</v>
      </c>
      <c r="BH4" s="362" t="s">
        <v>84</v>
      </c>
      <c r="BI4" s="360" t="s">
        <v>91</v>
      </c>
      <c r="BJ4" s="360" t="s">
        <v>85</v>
      </c>
      <c r="BK4" s="362" t="s">
        <v>86</v>
      </c>
      <c r="BL4" s="362" t="s">
        <v>87</v>
      </c>
      <c r="BM4" s="362" t="s">
        <v>88</v>
      </c>
      <c r="BN4" s="362" t="s">
        <v>67</v>
      </c>
      <c r="BO4" s="364" t="s">
        <v>3</v>
      </c>
      <c r="BP4" s="360" t="s">
        <v>73</v>
      </c>
      <c r="BQ4" s="360" t="s">
        <v>74</v>
      </c>
      <c r="BR4" s="360" t="s">
        <v>75</v>
      </c>
      <c r="BS4" s="360" t="s">
        <v>76</v>
      </c>
      <c r="BT4" s="360" t="s">
        <v>77</v>
      </c>
      <c r="BU4" s="362" t="s">
        <v>6</v>
      </c>
      <c r="BV4" s="360" t="s">
        <v>78</v>
      </c>
      <c r="BW4" s="362" t="s">
        <v>89</v>
      </c>
      <c r="BX4" s="360" t="s">
        <v>79</v>
      </c>
      <c r="BY4" s="360" t="s">
        <v>80</v>
      </c>
      <c r="BZ4" s="360" t="s">
        <v>81</v>
      </c>
      <c r="CA4" s="360" t="s">
        <v>82</v>
      </c>
      <c r="CB4" s="360" t="s">
        <v>83</v>
      </c>
      <c r="CC4" s="362" t="s">
        <v>84</v>
      </c>
      <c r="CD4" s="360" t="s">
        <v>91</v>
      </c>
      <c r="CE4" s="360" t="s">
        <v>85</v>
      </c>
      <c r="CF4" s="362" t="s">
        <v>86</v>
      </c>
      <c r="CG4" s="362" t="s">
        <v>87</v>
      </c>
      <c r="CH4" s="362" t="s">
        <v>88</v>
      </c>
      <c r="CI4" s="362" t="s">
        <v>67</v>
      </c>
      <c r="CJ4" s="364" t="s">
        <v>3</v>
      </c>
      <c r="CK4" s="360" t="s">
        <v>73</v>
      </c>
      <c r="CL4" s="360" t="s">
        <v>74</v>
      </c>
      <c r="CM4" s="360" t="s">
        <v>75</v>
      </c>
      <c r="CN4" s="360" t="s">
        <v>76</v>
      </c>
      <c r="CO4" s="360" t="s">
        <v>77</v>
      </c>
      <c r="CP4" s="362" t="s">
        <v>6</v>
      </c>
      <c r="CQ4" s="360" t="s">
        <v>78</v>
      </c>
      <c r="CR4" s="362" t="s">
        <v>89</v>
      </c>
      <c r="CS4" s="360" t="s">
        <v>79</v>
      </c>
      <c r="CT4" s="360" t="s">
        <v>80</v>
      </c>
      <c r="CU4" s="360" t="s">
        <v>81</v>
      </c>
      <c r="CV4" s="360" t="s">
        <v>82</v>
      </c>
      <c r="CW4" s="360" t="s">
        <v>83</v>
      </c>
      <c r="CX4" s="362" t="s">
        <v>84</v>
      </c>
      <c r="CY4" s="360" t="s">
        <v>91</v>
      </c>
      <c r="CZ4" s="360" t="s">
        <v>85</v>
      </c>
      <c r="DA4" s="362" t="s">
        <v>86</v>
      </c>
      <c r="DB4" s="362" t="s">
        <v>87</v>
      </c>
      <c r="DC4" s="362" t="s">
        <v>88</v>
      </c>
      <c r="DD4" s="362" t="s">
        <v>67</v>
      </c>
      <c r="DE4" s="364" t="s">
        <v>3</v>
      </c>
      <c r="DF4" s="360" t="s">
        <v>73</v>
      </c>
      <c r="DG4" s="360" t="s">
        <v>74</v>
      </c>
      <c r="DH4" s="360" t="s">
        <v>75</v>
      </c>
      <c r="DI4" s="360" t="s">
        <v>76</v>
      </c>
      <c r="DJ4" s="360" t="s">
        <v>77</v>
      </c>
      <c r="DK4" s="362" t="s">
        <v>6</v>
      </c>
      <c r="DL4" s="360" t="s">
        <v>78</v>
      </c>
      <c r="DM4" s="362" t="s">
        <v>89</v>
      </c>
      <c r="DN4" s="360" t="s">
        <v>79</v>
      </c>
      <c r="DO4" s="360" t="s">
        <v>80</v>
      </c>
      <c r="DP4" s="360" t="s">
        <v>81</v>
      </c>
      <c r="DQ4" s="360" t="s">
        <v>82</v>
      </c>
      <c r="DR4" s="360" t="s">
        <v>83</v>
      </c>
      <c r="DS4" s="362" t="s">
        <v>84</v>
      </c>
      <c r="DT4" s="360" t="s">
        <v>91</v>
      </c>
      <c r="DU4" s="360" t="s">
        <v>85</v>
      </c>
      <c r="DV4" s="362" t="s">
        <v>86</v>
      </c>
      <c r="DW4" s="362" t="s">
        <v>87</v>
      </c>
      <c r="DX4" s="362" t="s">
        <v>88</v>
      </c>
      <c r="DY4" s="362" t="s">
        <v>67</v>
      </c>
      <c r="DZ4" s="364" t="s">
        <v>3</v>
      </c>
      <c r="EA4" s="360" t="s">
        <v>73</v>
      </c>
      <c r="EB4" s="360" t="s">
        <v>74</v>
      </c>
      <c r="EC4" s="360" t="s">
        <v>75</v>
      </c>
      <c r="ED4" s="360" t="s">
        <v>76</v>
      </c>
      <c r="EE4" s="360" t="s">
        <v>77</v>
      </c>
      <c r="EF4" s="362" t="s">
        <v>6</v>
      </c>
      <c r="EG4" s="360" t="s">
        <v>78</v>
      </c>
      <c r="EH4" s="362" t="s">
        <v>89</v>
      </c>
      <c r="EI4" s="360" t="s">
        <v>79</v>
      </c>
      <c r="EJ4" s="360" t="s">
        <v>80</v>
      </c>
      <c r="EK4" s="360" t="s">
        <v>81</v>
      </c>
      <c r="EL4" s="360" t="s">
        <v>82</v>
      </c>
      <c r="EM4" s="360" t="s">
        <v>83</v>
      </c>
      <c r="EN4" s="362" t="s">
        <v>84</v>
      </c>
      <c r="EO4" s="360" t="s">
        <v>91</v>
      </c>
      <c r="EP4" s="360" t="s">
        <v>85</v>
      </c>
      <c r="EQ4" s="362" t="s">
        <v>86</v>
      </c>
      <c r="ER4" s="362" t="s">
        <v>87</v>
      </c>
      <c r="ES4" s="362" t="s">
        <v>88</v>
      </c>
      <c r="ET4" s="362" t="s">
        <v>67</v>
      </c>
      <c r="EU4" s="364" t="s">
        <v>3</v>
      </c>
      <c r="EV4" s="360" t="s">
        <v>73</v>
      </c>
      <c r="EW4" s="360" t="s">
        <v>74</v>
      </c>
      <c r="EX4" s="360" t="s">
        <v>75</v>
      </c>
      <c r="EY4" s="360" t="s">
        <v>76</v>
      </c>
      <c r="EZ4" s="360" t="s">
        <v>77</v>
      </c>
      <c r="FA4" s="362" t="s">
        <v>6</v>
      </c>
      <c r="FB4" s="360" t="s">
        <v>78</v>
      </c>
      <c r="FC4" s="362" t="s">
        <v>89</v>
      </c>
      <c r="FD4" s="360" t="s">
        <v>79</v>
      </c>
      <c r="FE4" s="360" t="s">
        <v>80</v>
      </c>
      <c r="FF4" s="360" t="s">
        <v>81</v>
      </c>
      <c r="FG4" s="360" t="s">
        <v>82</v>
      </c>
      <c r="FH4" s="360" t="s">
        <v>83</v>
      </c>
      <c r="FI4" s="362" t="s">
        <v>84</v>
      </c>
      <c r="FJ4" s="360" t="s">
        <v>91</v>
      </c>
      <c r="FK4" s="360" t="s">
        <v>85</v>
      </c>
      <c r="FL4" s="362" t="s">
        <v>86</v>
      </c>
      <c r="FM4" s="362" t="s">
        <v>87</v>
      </c>
      <c r="FN4" s="362" t="s">
        <v>88</v>
      </c>
      <c r="FO4" s="362" t="s">
        <v>67</v>
      </c>
    </row>
    <row r="5" spans="1:171" s="274" customFormat="1" ht="22.5" customHeight="1" x14ac:dyDescent="0.15">
      <c r="A5" s="346"/>
      <c r="B5" s="346"/>
      <c r="C5" s="348"/>
      <c r="D5" s="364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24"/>
      <c r="S5" s="324"/>
      <c r="T5" s="361"/>
      <c r="U5" s="363"/>
      <c r="V5" s="363"/>
      <c r="W5" s="363"/>
      <c r="X5" s="363"/>
      <c r="Y5" s="364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3"/>
      <c r="AR5" s="363"/>
      <c r="AS5" s="363"/>
      <c r="AT5" s="364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3"/>
      <c r="BM5" s="363"/>
      <c r="BN5" s="363"/>
      <c r="BO5" s="364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3"/>
      <c r="CH5" s="363"/>
      <c r="CI5" s="363"/>
      <c r="CJ5" s="364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3"/>
      <c r="DC5" s="363"/>
      <c r="DD5" s="363"/>
      <c r="DE5" s="364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3"/>
      <c r="DX5" s="363"/>
      <c r="DY5" s="363"/>
      <c r="DZ5" s="364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3"/>
      <c r="ES5" s="363"/>
      <c r="ET5" s="363"/>
      <c r="EU5" s="364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3"/>
      <c r="FN5" s="363"/>
      <c r="FO5" s="363"/>
    </row>
    <row r="6" spans="1:171" s="280" customFormat="1" ht="13.5" customHeight="1" x14ac:dyDescent="0.15">
      <c r="A6" s="346"/>
      <c r="B6" s="346"/>
      <c r="C6" s="348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 x14ac:dyDescent="0.15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6">
        <f t="shared" ref="D7:X7" si="0">SUM(Y7,AT7,BO7,CJ7,DE7,DZ7,EU7)</f>
        <v>84302</v>
      </c>
      <c r="E7" s="306">
        <f t="shared" si="0"/>
        <v>10332</v>
      </c>
      <c r="F7" s="306">
        <f t="shared" si="0"/>
        <v>19</v>
      </c>
      <c r="G7" s="306">
        <f t="shared" si="0"/>
        <v>1399</v>
      </c>
      <c r="H7" s="306">
        <f t="shared" si="0"/>
        <v>13908</v>
      </c>
      <c r="I7" s="306">
        <f t="shared" si="0"/>
        <v>11066</v>
      </c>
      <c r="J7" s="306">
        <f t="shared" si="0"/>
        <v>3539</v>
      </c>
      <c r="K7" s="306">
        <f t="shared" si="0"/>
        <v>12</v>
      </c>
      <c r="L7" s="306">
        <f t="shared" si="0"/>
        <v>15553</v>
      </c>
      <c r="M7" s="306">
        <f t="shared" si="0"/>
        <v>837</v>
      </c>
      <c r="N7" s="306">
        <f t="shared" si="0"/>
        <v>318</v>
      </c>
      <c r="O7" s="306">
        <f t="shared" si="0"/>
        <v>5381</v>
      </c>
      <c r="P7" s="306">
        <f t="shared" si="0"/>
        <v>0</v>
      </c>
      <c r="Q7" s="306">
        <f t="shared" si="0"/>
        <v>10297</v>
      </c>
      <c r="R7" s="306">
        <f t="shared" si="0"/>
        <v>0</v>
      </c>
      <c r="S7" s="306">
        <f t="shared" si="0"/>
        <v>1453</v>
      </c>
      <c r="T7" s="306">
        <f t="shared" si="0"/>
        <v>4378</v>
      </c>
      <c r="U7" s="306">
        <f t="shared" si="0"/>
        <v>0</v>
      </c>
      <c r="V7" s="306">
        <f t="shared" si="0"/>
        <v>419</v>
      </c>
      <c r="W7" s="306">
        <f t="shared" si="0"/>
        <v>40</v>
      </c>
      <c r="X7" s="306">
        <f t="shared" si="0"/>
        <v>5351</v>
      </c>
      <c r="Y7" s="306">
        <f t="shared" ref="Y7:Y37" si="1">SUM(Z7:AS7)</f>
        <v>17134</v>
      </c>
      <c r="Z7" s="306">
        <f t="shared" ref="Z7:AI7" si="2">SUM(Z$8:Z$207)</f>
        <v>29</v>
      </c>
      <c r="AA7" s="306">
        <f t="shared" si="2"/>
        <v>0</v>
      </c>
      <c r="AB7" s="306">
        <f t="shared" si="2"/>
        <v>0</v>
      </c>
      <c r="AC7" s="306">
        <f t="shared" si="2"/>
        <v>1456</v>
      </c>
      <c r="AD7" s="306">
        <f t="shared" si="2"/>
        <v>0</v>
      </c>
      <c r="AE7" s="306">
        <f t="shared" si="2"/>
        <v>0</v>
      </c>
      <c r="AF7" s="306">
        <f t="shared" si="2"/>
        <v>0</v>
      </c>
      <c r="AG7" s="306">
        <f t="shared" si="2"/>
        <v>0</v>
      </c>
      <c r="AH7" s="306">
        <f t="shared" si="2"/>
        <v>0</v>
      </c>
      <c r="AI7" s="306">
        <f t="shared" si="2"/>
        <v>0</v>
      </c>
      <c r="AJ7" s="310" t="s">
        <v>739</v>
      </c>
      <c r="AK7" s="310" t="s">
        <v>739</v>
      </c>
      <c r="AL7" s="306">
        <f>SUM(AL$8:AL$207)</f>
        <v>10297</v>
      </c>
      <c r="AM7" s="310" t="s">
        <v>739</v>
      </c>
      <c r="AN7" s="310" t="s">
        <v>739</v>
      </c>
      <c r="AO7" s="306">
        <f>SUM(AO$8:AO$207)</f>
        <v>4324</v>
      </c>
      <c r="AP7" s="310" t="s">
        <v>739</v>
      </c>
      <c r="AQ7" s="306">
        <f>SUM(AQ$8:AQ$207)</f>
        <v>419</v>
      </c>
      <c r="AR7" s="310" t="s">
        <v>739</v>
      </c>
      <c r="AS7" s="306">
        <f>SUM(AS$8:AS$207)</f>
        <v>609</v>
      </c>
      <c r="AT7" s="306">
        <f t="shared" ref="AT7:AT37" si="3">SUM(AU7:BN7)</f>
        <v>7459</v>
      </c>
      <c r="AU7" s="306">
        <f t="shared" ref="AU7:BD7" si="4">SUM(AU$8:AU$207)</f>
        <v>0</v>
      </c>
      <c r="AV7" s="306">
        <f t="shared" si="4"/>
        <v>0</v>
      </c>
      <c r="AW7" s="306">
        <f t="shared" si="4"/>
        <v>455</v>
      </c>
      <c r="AX7" s="306">
        <f t="shared" si="4"/>
        <v>4751</v>
      </c>
      <c r="AY7" s="306">
        <f t="shared" si="4"/>
        <v>814</v>
      </c>
      <c r="AZ7" s="306">
        <f t="shared" si="4"/>
        <v>133</v>
      </c>
      <c r="BA7" s="306">
        <f t="shared" si="4"/>
        <v>0</v>
      </c>
      <c r="BB7" s="306">
        <f t="shared" si="4"/>
        <v>41</v>
      </c>
      <c r="BC7" s="306">
        <f t="shared" si="4"/>
        <v>763</v>
      </c>
      <c r="BD7" s="306">
        <f t="shared" si="4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502</v>
      </c>
      <c r="BO7" s="306">
        <f t="shared" ref="BO7:BO37" si="5">SUM(BP7:CI7)</f>
        <v>5458</v>
      </c>
      <c r="BP7" s="306">
        <f t="shared" ref="BP7:CA7" si="6">SUM(BP$8:BP$207)</f>
        <v>0</v>
      </c>
      <c r="BQ7" s="306">
        <f t="shared" si="6"/>
        <v>0</v>
      </c>
      <c r="BR7" s="306">
        <f t="shared" si="6"/>
        <v>0</v>
      </c>
      <c r="BS7" s="306">
        <f t="shared" si="6"/>
        <v>0</v>
      </c>
      <c r="BT7" s="306">
        <f t="shared" si="6"/>
        <v>0</v>
      </c>
      <c r="BU7" s="306">
        <f t="shared" si="6"/>
        <v>0</v>
      </c>
      <c r="BV7" s="306">
        <f t="shared" si="6"/>
        <v>0</v>
      </c>
      <c r="BW7" s="306">
        <f t="shared" si="6"/>
        <v>0</v>
      </c>
      <c r="BX7" s="306">
        <f t="shared" si="6"/>
        <v>0</v>
      </c>
      <c r="BY7" s="306">
        <f t="shared" si="6"/>
        <v>0</v>
      </c>
      <c r="BZ7" s="306">
        <f t="shared" si="6"/>
        <v>5038</v>
      </c>
      <c r="CA7" s="306">
        <f t="shared" si="6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420</v>
      </c>
      <c r="CJ7" s="306">
        <f t="shared" ref="CJ7:CJ37" si="7">SUM(CK7:DD7)</f>
        <v>0</v>
      </c>
      <c r="CK7" s="306">
        <f t="shared" ref="CK7:CV7" si="8">SUM(CK$8:CK$207)</f>
        <v>0</v>
      </c>
      <c r="CL7" s="306">
        <f t="shared" si="8"/>
        <v>0</v>
      </c>
      <c r="CM7" s="306">
        <f t="shared" si="8"/>
        <v>0</v>
      </c>
      <c r="CN7" s="306">
        <f t="shared" si="8"/>
        <v>0</v>
      </c>
      <c r="CO7" s="306">
        <f t="shared" si="8"/>
        <v>0</v>
      </c>
      <c r="CP7" s="306">
        <f t="shared" si="8"/>
        <v>0</v>
      </c>
      <c r="CQ7" s="306">
        <f t="shared" si="8"/>
        <v>0</v>
      </c>
      <c r="CR7" s="306">
        <f t="shared" si="8"/>
        <v>0</v>
      </c>
      <c r="CS7" s="306">
        <f t="shared" si="8"/>
        <v>0</v>
      </c>
      <c r="CT7" s="306">
        <f t="shared" si="8"/>
        <v>0</v>
      </c>
      <c r="CU7" s="306">
        <f t="shared" si="8"/>
        <v>0</v>
      </c>
      <c r="CV7" s="306">
        <f t="shared" si="8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 t="shared" ref="DE7:DE37" si="9">SUM(DF7:DY7)</f>
        <v>1726</v>
      </c>
      <c r="DF7" s="306">
        <f t="shared" ref="DF7:DQ7" si="10">SUM(DF$8:DF$207)</f>
        <v>0</v>
      </c>
      <c r="DG7" s="306">
        <f t="shared" si="10"/>
        <v>0</v>
      </c>
      <c r="DH7" s="306">
        <f t="shared" si="10"/>
        <v>0</v>
      </c>
      <c r="DI7" s="306">
        <f t="shared" si="10"/>
        <v>0</v>
      </c>
      <c r="DJ7" s="306">
        <f t="shared" si="10"/>
        <v>0</v>
      </c>
      <c r="DK7" s="306">
        <f t="shared" si="10"/>
        <v>0</v>
      </c>
      <c r="DL7" s="306">
        <f t="shared" si="10"/>
        <v>0</v>
      </c>
      <c r="DM7" s="306">
        <f t="shared" si="10"/>
        <v>0</v>
      </c>
      <c r="DN7" s="306">
        <f t="shared" si="10"/>
        <v>0</v>
      </c>
      <c r="DO7" s="306">
        <f t="shared" si="10"/>
        <v>0</v>
      </c>
      <c r="DP7" s="306">
        <f t="shared" si="10"/>
        <v>273</v>
      </c>
      <c r="DQ7" s="306">
        <f t="shared" si="10"/>
        <v>0</v>
      </c>
      <c r="DR7" s="310" t="s">
        <v>739</v>
      </c>
      <c r="DS7" s="310" t="s">
        <v>739</v>
      </c>
      <c r="DT7" s="306">
        <f>SUM(DT$8:DT$207)</f>
        <v>1453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 t="shared" ref="DZ7:DZ37" si="11">SUM(EA7:ET7)</f>
        <v>14</v>
      </c>
      <c r="EA7" s="306">
        <f t="shared" ref="EA7:EJ7" si="12">SUM(EA$8:EA$207)</f>
        <v>0</v>
      </c>
      <c r="EB7" s="306">
        <f t="shared" si="12"/>
        <v>0</v>
      </c>
      <c r="EC7" s="306">
        <f t="shared" si="12"/>
        <v>0</v>
      </c>
      <c r="ED7" s="306">
        <f t="shared" si="12"/>
        <v>0</v>
      </c>
      <c r="EE7" s="306">
        <f t="shared" si="12"/>
        <v>0</v>
      </c>
      <c r="EF7" s="306">
        <f t="shared" si="12"/>
        <v>0</v>
      </c>
      <c r="EG7" s="306">
        <f t="shared" si="12"/>
        <v>0</v>
      </c>
      <c r="EH7" s="306">
        <f t="shared" si="12"/>
        <v>0</v>
      </c>
      <c r="EI7" s="306">
        <f t="shared" si="12"/>
        <v>0</v>
      </c>
      <c r="EJ7" s="306">
        <f t="shared" si="12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14</v>
      </c>
      <c r="ET7" s="306">
        <f>SUM(ET$8:ET$207)</f>
        <v>0</v>
      </c>
      <c r="EU7" s="306">
        <f t="shared" ref="EU7:EU37" si="13">SUM(EV7:FO7)</f>
        <v>52511</v>
      </c>
      <c r="EV7" s="306">
        <f t="shared" ref="EV7:FG7" si="14">SUM(EV$8:EV$207)</f>
        <v>10303</v>
      </c>
      <c r="EW7" s="306">
        <f t="shared" si="14"/>
        <v>19</v>
      </c>
      <c r="EX7" s="306">
        <f t="shared" si="14"/>
        <v>944</v>
      </c>
      <c r="EY7" s="306">
        <f t="shared" si="14"/>
        <v>7701</v>
      </c>
      <c r="EZ7" s="306">
        <f t="shared" si="14"/>
        <v>10252</v>
      </c>
      <c r="FA7" s="306">
        <f t="shared" si="14"/>
        <v>3406</v>
      </c>
      <c r="FB7" s="306">
        <f t="shared" si="14"/>
        <v>12</v>
      </c>
      <c r="FC7" s="306">
        <f t="shared" si="14"/>
        <v>15512</v>
      </c>
      <c r="FD7" s="306">
        <f t="shared" si="14"/>
        <v>74</v>
      </c>
      <c r="FE7" s="306">
        <f t="shared" si="14"/>
        <v>318</v>
      </c>
      <c r="FF7" s="306">
        <f t="shared" si="14"/>
        <v>70</v>
      </c>
      <c r="FG7" s="306">
        <f t="shared" si="14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54</v>
      </c>
      <c r="FL7" s="306">
        <f>SUM(FL$8:FL$207)</f>
        <v>0</v>
      </c>
      <c r="FM7" s="306">
        <f>SUM(FM$8:FM$207)</f>
        <v>0</v>
      </c>
      <c r="FN7" s="306">
        <f>SUM(FN$8:FN$207)</f>
        <v>26</v>
      </c>
      <c r="FO7" s="306">
        <f>SUM(FO$8:FO$207)</f>
        <v>3820</v>
      </c>
    </row>
    <row r="8" spans="1:171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37" si="15">SUM(Y8,AT8,BO8,CJ8,DE8,DZ8,EU8)</f>
        <v>25034</v>
      </c>
      <c r="E8" s="292">
        <f t="shared" ref="E8:E37" si="16">SUM(Z8,AU8,BP8,CK8,DF8,EA8,EV8)</f>
        <v>0</v>
      </c>
      <c r="F8" s="292">
        <f t="shared" ref="F8:F37" si="17">SUM(AA8,AV8,BQ8,CL8,DG8,EB8,EW8)</f>
        <v>0</v>
      </c>
      <c r="G8" s="292">
        <f t="shared" ref="G8:G37" si="18">SUM(AB8,AW8,BR8,CM8,DH8,EC8,EX8)</f>
        <v>0</v>
      </c>
      <c r="H8" s="292">
        <f t="shared" ref="H8:H37" si="19">SUM(AC8,AX8,BS8,CN8,DI8,ED8,EY8)</f>
        <v>5939</v>
      </c>
      <c r="I8" s="292">
        <f t="shared" ref="I8:I37" si="20">SUM(AD8,AY8,BT8,CO8,DJ8,EE8,EZ8)</f>
        <v>5605</v>
      </c>
      <c r="J8" s="292">
        <f t="shared" ref="J8:J37" si="21">SUM(AE8,AZ8,BU8,CP8,DK8,EF8,FA8)</f>
        <v>1086</v>
      </c>
      <c r="K8" s="292">
        <f t="shared" ref="K8:K37" si="22">SUM(AF8,BA8,BV8,CQ8,DL8,EG8,FB8)</f>
        <v>0</v>
      </c>
      <c r="L8" s="292">
        <f t="shared" ref="L8:L37" si="23">SUM(AG8,BB8,BW8,CR8,DM8,EH8,FC8)</f>
        <v>7140</v>
      </c>
      <c r="M8" s="292">
        <f t="shared" ref="M8:M37" si="24">SUM(AH8,BC8,BX8,CS8,DN8,EI8,FD8)</f>
        <v>0</v>
      </c>
      <c r="N8" s="292">
        <f t="shared" ref="N8:N37" si="25">SUM(AI8,BD8,BY8,CT8,DO8,EJ8,FE8)</f>
        <v>0</v>
      </c>
      <c r="O8" s="292">
        <f t="shared" ref="O8:O37" si="26">SUM(AJ8,BE8,BZ8,CU8,DP8,EK8,FF8)</f>
        <v>0</v>
      </c>
      <c r="P8" s="292">
        <f t="shared" ref="P8:P37" si="27">SUM(AK8,BF8,CA8,CV8,DQ8,EL8,FG8)</f>
        <v>0</v>
      </c>
      <c r="Q8" s="292">
        <f t="shared" ref="Q8:Q37" si="28">SUM(AL8,BG8,CB8,CW8,DR8,EM8,FH8)</f>
        <v>4617</v>
      </c>
      <c r="R8" s="292">
        <f t="shared" ref="R8:R37" si="29">SUM(AM8,BH8,CC8,CX8,DS8,EN8,FI8)</f>
        <v>0</v>
      </c>
      <c r="S8" s="292">
        <f t="shared" ref="S8:S37" si="30">SUM(AN8,BI8,CD8,CY8,DT8,EO8,FJ8)</f>
        <v>0</v>
      </c>
      <c r="T8" s="292">
        <f t="shared" ref="T8:T37" si="31">SUM(AO8,BJ8,CE8,CZ8,DU8,EP8,FK8)</f>
        <v>0</v>
      </c>
      <c r="U8" s="292">
        <f t="shared" ref="U8:U37" si="32">SUM(AP8,BK8,CF8,DA8,DV8,EQ8,FL8)</f>
        <v>0</v>
      </c>
      <c r="V8" s="292">
        <f t="shared" ref="V8:V37" si="33">SUM(AQ8,BL8,CG8,DB8,DW8,ER8,FM8)</f>
        <v>104</v>
      </c>
      <c r="W8" s="292">
        <f t="shared" ref="W8:W37" si="34">SUM(AR8,BM8,CH8,DC8,DX8,ES8,FN8)</f>
        <v>0</v>
      </c>
      <c r="X8" s="292">
        <f t="shared" ref="X8:X37" si="35">SUM(AS8,BN8,CI8,DD8,DY8,ET8,FO8)</f>
        <v>543</v>
      </c>
      <c r="Y8" s="292">
        <f t="shared" si="1"/>
        <v>5971</v>
      </c>
      <c r="Z8" s="292">
        <v>0</v>
      </c>
      <c r="AA8" s="292">
        <v>0</v>
      </c>
      <c r="AB8" s="292">
        <v>0</v>
      </c>
      <c r="AC8" s="292">
        <v>1250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822</v>
      </c>
      <c r="AK8" s="295" t="s">
        <v>822</v>
      </c>
      <c r="AL8" s="292">
        <v>4617</v>
      </c>
      <c r="AM8" s="295" t="s">
        <v>822</v>
      </c>
      <c r="AN8" s="295" t="s">
        <v>822</v>
      </c>
      <c r="AO8" s="292">
        <v>0</v>
      </c>
      <c r="AP8" s="295" t="s">
        <v>822</v>
      </c>
      <c r="AQ8" s="292">
        <v>104</v>
      </c>
      <c r="AR8" s="295" t="s">
        <v>822</v>
      </c>
      <c r="AS8" s="292">
        <v>0</v>
      </c>
      <c r="AT8" s="292">
        <f t="shared" si="3"/>
        <v>1699</v>
      </c>
      <c r="AU8" s="292">
        <v>0</v>
      </c>
      <c r="AV8" s="292">
        <v>0</v>
      </c>
      <c r="AW8" s="292">
        <v>0</v>
      </c>
      <c r="AX8" s="292">
        <v>1374</v>
      </c>
      <c r="AY8" s="292">
        <v>8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822</v>
      </c>
      <c r="BF8" s="295" t="s">
        <v>822</v>
      </c>
      <c r="BG8" s="295" t="s">
        <v>822</v>
      </c>
      <c r="BH8" s="295" t="s">
        <v>822</v>
      </c>
      <c r="BI8" s="295" t="s">
        <v>822</v>
      </c>
      <c r="BJ8" s="295" t="s">
        <v>822</v>
      </c>
      <c r="BK8" s="295" t="s">
        <v>822</v>
      </c>
      <c r="BL8" s="295" t="s">
        <v>822</v>
      </c>
      <c r="BM8" s="295" t="s">
        <v>822</v>
      </c>
      <c r="BN8" s="292">
        <v>317</v>
      </c>
      <c r="BO8" s="292">
        <f t="shared" si="5"/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822</v>
      </c>
      <c r="CC8" s="295" t="s">
        <v>822</v>
      </c>
      <c r="CD8" s="295" t="s">
        <v>822</v>
      </c>
      <c r="CE8" s="295" t="s">
        <v>822</v>
      </c>
      <c r="CF8" s="295" t="s">
        <v>822</v>
      </c>
      <c r="CG8" s="295" t="s">
        <v>822</v>
      </c>
      <c r="CH8" s="295" t="s">
        <v>822</v>
      </c>
      <c r="CI8" s="292">
        <v>0</v>
      </c>
      <c r="CJ8" s="292">
        <f t="shared" si="7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822</v>
      </c>
      <c r="CX8" s="295" t="s">
        <v>822</v>
      </c>
      <c r="CY8" s="295" t="s">
        <v>822</v>
      </c>
      <c r="CZ8" s="295" t="s">
        <v>822</v>
      </c>
      <c r="DA8" s="295" t="s">
        <v>822</v>
      </c>
      <c r="DB8" s="295" t="s">
        <v>822</v>
      </c>
      <c r="DC8" s="295" t="s">
        <v>822</v>
      </c>
      <c r="DD8" s="292">
        <v>0</v>
      </c>
      <c r="DE8" s="292">
        <f t="shared" si="9"/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822</v>
      </c>
      <c r="DS8" s="295" t="s">
        <v>822</v>
      </c>
      <c r="DT8" s="292">
        <v>0</v>
      </c>
      <c r="DU8" s="295" t="s">
        <v>822</v>
      </c>
      <c r="DV8" s="295" t="s">
        <v>822</v>
      </c>
      <c r="DW8" s="295" t="s">
        <v>822</v>
      </c>
      <c r="DX8" s="295" t="s">
        <v>822</v>
      </c>
      <c r="DY8" s="292">
        <v>0</v>
      </c>
      <c r="DZ8" s="292">
        <f t="shared" si="11"/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822</v>
      </c>
      <c r="EL8" s="295" t="s">
        <v>822</v>
      </c>
      <c r="EM8" s="295" t="s">
        <v>822</v>
      </c>
      <c r="EN8" s="292">
        <v>0</v>
      </c>
      <c r="EO8" s="292">
        <v>0</v>
      </c>
      <c r="EP8" s="295" t="s">
        <v>822</v>
      </c>
      <c r="EQ8" s="295" t="s">
        <v>822</v>
      </c>
      <c r="ER8" s="295" t="s">
        <v>822</v>
      </c>
      <c r="ES8" s="292">
        <v>0</v>
      </c>
      <c r="ET8" s="292">
        <v>0</v>
      </c>
      <c r="EU8" s="292">
        <f t="shared" si="13"/>
        <v>17364</v>
      </c>
      <c r="EV8" s="292">
        <v>0</v>
      </c>
      <c r="EW8" s="292">
        <v>0</v>
      </c>
      <c r="EX8" s="292">
        <v>0</v>
      </c>
      <c r="EY8" s="292">
        <v>3315</v>
      </c>
      <c r="EZ8" s="292">
        <v>5597</v>
      </c>
      <c r="FA8" s="292">
        <v>1086</v>
      </c>
      <c r="FB8" s="292">
        <v>0</v>
      </c>
      <c r="FC8" s="292">
        <v>7140</v>
      </c>
      <c r="FD8" s="292">
        <v>0</v>
      </c>
      <c r="FE8" s="292">
        <v>0</v>
      </c>
      <c r="FF8" s="292">
        <v>0</v>
      </c>
      <c r="FG8" s="292">
        <v>0</v>
      </c>
      <c r="FH8" s="295" t="s">
        <v>822</v>
      </c>
      <c r="FI8" s="295" t="s">
        <v>822</v>
      </c>
      <c r="FJ8" s="295" t="s">
        <v>822</v>
      </c>
      <c r="FK8" s="292">
        <v>0</v>
      </c>
      <c r="FL8" s="292">
        <v>0</v>
      </c>
      <c r="FM8" s="292">
        <v>0</v>
      </c>
      <c r="FN8" s="292">
        <v>0</v>
      </c>
      <c r="FO8" s="292">
        <v>226</v>
      </c>
    </row>
    <row r="9" spans="1:171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15"/>
        <v>12027</v>
      </c>
      <c r="E9" s="292">
        <f t="shared" si="16"/>
        <v>0</v>
      </c>
      <c r="F9" s="292">
        <f t="shared" si="17"/>
        <v>0</v>
      </c>
      <c r="G9" s="292">
        <f t="shared" si="18"/>
        <v>0</v>
      </c>
      <c r="H9" s="292">
        <f t="shared" si="19"/>
        <v>1521</v>
      </c>
      <c r="I9" s="292">
        <f t="shared" si="20"/>
        <v>1298</v>
      </c>
      <c r="J9" s="292">
        <f t="shared" si="21"/>
        <v>811</v>
      </c>
      <c r="K9" s="292">
        <f t="shared" si="22"/>
        <v>0</v>
      </c>
      <c r="L9" s="292">
        <f t="shared" si="23"/>
        <v>3399</v>
      </c>
      <c r="M9" s="292">
        <f t="shared" si="24"/>
        <v>19</v>
      </c>
      <c r="N9" s="292">
        <f t="shared" si="25"/>
        <v>0</v>
      </c>
      <c r="O9" s="292">
        <f t="shared" si="26"/>
        <v>3949</v>
      </c>
      <c r="P9" s="292">
        <f t="shared" si="27"/>
        <v>0</v>
      </c>
      <c r="Q9" s="292">
        <f t="shared" si="28"/>
        <v>0</v>
      </c>
      <c r="R9" s="292">
        <f t="shared" si="29"/>
        <v>0</v>
      </c>
      <c r="S9" s="292">
        <f t="shared" si="30"/>
        <v>1030</v>
      </c>
      <c r="T9" s="292">
        <f t="shared" si="31"/>
        <v>0</v>
      </c>
      <c r="U9" s="292">
        <f t="shared" si="32"/>
        <v>0</v>
      </c>
      <c r="V9" s="292">
        <f t="shared" si="33"/>
        <v>0</v>
      </c>
      <c r="W9" s="292">
        <f t="shared" si="34"/>
        <v>0</v>
      </c>
      <c r="X9" s="292">
        <f t="shared" si="35"/>
        <v>0</v>
      </c>
      <c r="Y9" s="292">
        <f t="shared" si="1"/>
        <v>46</v>
      </c>
      <c r="Z9" s="292">
        <v>0</v>
      </c>
      <c r="AA9" s="292">
        <v>0</v>
      </c>
      <c r="AB9" s="292">
        <v>0</v>
      </c>
      <c r="AC9" s="292">
        <v>46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822</v>
      </c>
      <c r="AK9" s="295" t="s">
        <v>822</v>
      </c>
      <c r="AL9" s="292">
        <v>0</v>
      </c>
      <c r="AM9" s="295" t="s">
        <v>822</v>
      </c>
      <c r="AN9" s="295" t="s">
        <v>822</v>
      </c>
      <c r="AO9" s="292">
        <v>0</v>
      </c>
      <c r="AP9" s="295" t="s">
        <v>822</v>
      </c>
      <c r="AQ9" s="292">
        <v>0</v>
      </c>
      <c r="AR9" s="295" t="s">
        <v>822</v>
      </c>
      <c r="AS9" s="292">
        <v>0</v>
      </c>
      <c r="AT9" s="292">
        <f t="shared" si="3"/>
        <v>692</v>
      </c>
      <c r="AU9" s="292">
        <v>0</v>
      </c>
      <c r="AV9" s="292">
        <v>0</v>
      </c>
      <c r="AW9" s="292">
        <v>0</v>
      </c>
      <c r="AX9" s="292">
        <v>673</v>
      </c>
      <c r="AY9" s="292">
        <v>0</v>
      </c>
      <c r="AZ9" s="292">
        <v>0</v>
      </c>
      <c r="BA9" s="292">
        <v>0</v>
      </c>
      <c r="BB9" s="292">
        <v>0</v>
      </c>
      <c r="BC9" s="292">
        <v>19</v>
      </c>
      <c r="BD9" s="292">
        <v>0</v>
      </c>
      <c r="BE9" s="295" t="s">
        <v>822</v>
      </c>
      <c r="BF9" s="295" t="s">
        <v>822</v>
      </c>
      <c r="BG9" s="295" t="s">
        <v>822</v>
      </c>
      <c r="BH9" s="295" t="s">
        <v>822</v>
      </c>
      <c r="BI9" s="295" t="s">
        <v>822</v>
      </c>
      <c r="BJ9" s="295" t="s">
        <v>822</v>
      </c>
      <c r="BK9" s="295" t="s">
        <v>822</v>
      </c>
      <c r="BL9" s="295" t="s">
        <v>822</v>
      </c>
      <c r="BM9" s="295" t="s">
        <v>822</v>
      </c>
      <c r="BN9" s="292">
        <v>0</v>
      </c>
      <c r="BO9" s="292">
        <f t="shared" si="5"/>
        <v>3949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3949</v>
      </c>
      <c r="CA9" s="292">
        <v>0</v>
      </c>
      <c r="CB9" s="295" t="s">
        <v>822</v>
      </c>
      <c r="CC9" s="295" t="s">
        <v>822</v>
      </c>
      <c r="CD9" s="295" t="s">
        <v>822</v>
      </c>
      <c r="CE9" s="295" t="s">
        <v>822</v>
      </c>
      <c r="CF9" s="295" t="s">
        <v>822</v>
      </c>
      <c r="CG9" s="295" t="s">
        <v>822</v>
      </c>
      <c r="CH9" s="295" t="s">
        <v>822</v>
      </c>
      <c r="CI9" s="292">
        <v>0</v>
      </c>
      <c r="CJ9" s="292">
        <f t="shared" si="7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822</v>
      </c>
      <c r="CX9" s="295" t="s">
        <v>822</v>
      </c>
      <c r="CY9" s="295" t="s">
        <v>822</v>
      </c>
      <c r="CZ9" s="295" t="s">
        <v>822</v>
      </c>
      <c r="DA9" s="295" t="s">
        <v>822</v>
      </c>
      <c r="DB9" s="295" t="s">
        <v>822</v>
      </c>
      <c r="DC9" s="295" t="s">
        <v>822</v>
      </c>
      <c r="DD9" s="292">
        <v>0</v>
      </c>
      <c r="DE9" s="292">
        <f t="shared" si="9"/>
        <v>1030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822</v>
      </c>
      <c r="DS9" s="295" t="s">
        <v>822</v>
      </c>
      <c r="DT9" s="292">
        <v>1030</v>
      </c>
      <c r="DU9" s="295" t="s">
        <v>822</v>
      </c>
      <c r="DV9" s="295" t="s">
        <v>822</v>
      </c>
      <c r="DW9" s="295" t="s">
        <v>822</v>
      </c>
      <c r="DX9" s="295" t="s">
        <v>822</v>
      </c>
      <c r="DY9" s="292">
        <v>0</v>
      </c>
      <c r="DZ9" s="292">
        <f t="shared" si="11"/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822</v>
      </c>
      <c r="EL9" s="295" t="s">
        <v>822</v>
      </c>
      <c r="EM9" s="295" t="s">
        <v>822</v>
      </c>
      <c r="EN9" s="292">
        <v>0</v>
      </c>
      <c r="EO9" s="292">
        <v>0</v>
      </c>
      <c r="EP9" s="295" t="s">
        <v>822</v>
      </c>
      <c r="EQ9" s="295" t="s">
        <v>822</v>
      </c>
      <c r="ER9" s="295" t="s">
        <v>822</v>
      </c>
      <c r="ES9" s="292">
        <v>0</v>
      </c>
      <c r="ET9" s="292">
        <v>0</v>
      </c>
      <c r="EU9" s="292">
        <f t="shared" si="13"/>
        <v>6310</v>
      </c>
      <c r="EV9" s="292">
        <v>0</v>
      </c>
      <c r="EW9" s="292">
        <v>0</v>
      </c>
      <c r="EX9" s="292">
        <v>0</v>
      </c>
      <c r="EY9" s="292">
        <v>802</v>
      </c>
      <c r="EZ9" s="292">
        <v>1298</v>
      </c>
      <c r="FA9" s="292">
        <v>811</v>
      </c>
      <c r="FB9" s="292">
        <v>0</v>
      </c>
      <c r="FC9" s="292">
        <v>3399</v>
      </c>
      <c r="FD9" s="292">
        <v>0</v>
      </c>
      <c r="FE9" s="292">
        <v>0</v>
      </c>
      <c r="FF9" s="292">
        <v>0</v>
      </c>
      <c r="FG9" s="292">
        <v>0</v>
      </c>
      <c r="FH9" s="295" t="s">
        <v>822</v>
      </c>
      <c r="FI9" s="295" t="s">
        <v>822</v>
      </c>
      <c r="FJ9" s="295" t="s">
        <v>822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15"/>
        <v>1433</v>
      </c>
      <c r="E10" s="292">
        <f t="shared" si="16"/>
        <v>0</v>
      </c>
      <c r="F10" s="292">
        <f t="shared" si="17"/>
        <v>0</v>
      </c>
      <c r="G10" s="292">
        <f t="shared" si="18"/>
        <v>0</v>
      </c>
      <c r="H10" s="292">
        <f t="shared" si="19"/>
        <v>439</v>
      </c>
      <c r="I10" s="292">
        <f t="shared" si="20"/>
        <v>0</v>
      </c>
      <c r="J10" s="292">
        <f t="shared" si="21"/>
        <v>0</v>
      </c>
      <c r="K10" s="292">
        <f t="shared" si="22"/>
        <v>0</v>
      </c>
      <c r="L10" s="292">
        <f t="shared" si="23"/>
        <v>0</v>
      </c>
      <c r="M10" s="292">
        <f t="shared" si="24"/>
        <v>0</v>
      </c>
      <c r="N10" s="292">
        <f t="shared" si="25"/>
        <v>0</v>
      </c>
      <c r="O10" s="292">
        <f t="shared" si="26"/>
        <v>16</v>
      </c>
      <c r="P10" s="292">
        <f t="shared" si="27"/>
        <v>0</v>
      </c>
      <c r="Q10" s="292">
        <f t="shared" si="28"/>
        <v>978</v>
      </c>
      <c r="R10" s="292">
        <f t="shared" si="29"/>
        <v>0</v>
      </c>
      <c r="S10" s="292">
        <f t="shared" si="30"/>
        <v>0</v>
      </c>
      <c r="T10" s="292">
        <f t="shared" si="31"/>
        <v>0</v>
      </c>
      <c r="U10" s="292">
        <f t="shared" si="32"/>
        <v>0</v>
      </c>
      <c r="V10" s="292">
        <f t="shared" si="33"/>
        <v>0</v>
      </c>
      <c r="W10" s="292">
        <f t="shared" si="34"/>
        <v>0</v>
      </c>
      <c r="X10" s="292">
        <f t="shared" si="35"/>
        <v>0</v>
      </c>
      <c r="Y10" s="292">
        <f t="shared" si="1"/>
        <v>1100</v>
      </c>
      <c r="Z10" s="292">
        <v>0</v>
      </c>
      <c r="AA10" s="292">
        <v>0</v>
      </c>
      <c r="AB10" s="292">
        <v>0</v>
      </c>
      <c r="AC10" s="292">
        <v>122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822</v>
      </c>
      <c r="AK10" s="295" t="s">
        <v>822</v>
      </c>
      <c r="AL10" s="292">
        <v>978</v>
      </c>
      <c r="AM10" s="295" t="s">
        <v>822</v>
      </c>
      <c r="AN10" s="295" t="s">
        <v>822</v>
      </c>
      <c r="AO10" s="292">
        <v>0</v>
      </c>
      <c r="AP10" s="295" t="s">
        <v>822</v>
      </c>
      <c r="AQ10" s="292">
        <v>0</v>
      </c>
      <c r="AR10" s="295" t="s">
        <v>822</v>
      </c>
      <c r="AS10" s="292">
        <v>0</v>
      </c>
      <c r="AT10" s="292">
        <f t="shared" si="3"/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822</v>
      </c>
      <c r="BF10" s="295" t="s">
        <v>822</v>
      </c>
      <c r="BG10" s="295" t="s">
        <v>822</v>
      </c>
      <c r="BH10" s="295" t="s">
        <v>822</v>
      </c>
      <c r="BI10" s="295" t="s">
        <v>822</v>
      </c>
      <c r="BJ10" s="295" t="s">
        <v>822</v>
      </c>
      <c r="BK10" s="295" t="s">
        <v>822</v>
      </c>
      <c r="BL10" s="295" t="s">
        <v>822</v>
      </c>
      <c r="BM10" s="295" t="s">
        <v>822</v>
      </c>
      <c r="BN10" s="292">
        <v>0</v>
      </c>
      <c r="BO10" s="292">
        <f t="shared" si="5"/>
        <v>1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1</v>
      </c>
      <c r="CA10" s="292">
        <v>0</v>
      </c>
      <c r="CB10" s="295" t="s">
        <v>822</v>
      </c>
      <c r="CC10" s="295" t="s">
        <v>822</v>
      </c>
      <c r="CD10" s="295" t="s">
        <v>822</v>
      </c>
      <c r="CE10" s="295" t="s">
        <v>822</v>
      </c>
      <c r="CF10" s="295" t="s">
        <v>822</v>
      </c>
      <c r="CG10" s="295" t="s">
        <v>822</v>
      </c>
      <c r="CH10" s="295" t="s">
        <v>822</v>
      </c>
      <c r="CI10" s="292">
        <v>0</v>
      </c>
      <c r="CJ10" s="292">
        <f t="shared" si="7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822</v>
      </c>
      <c r="CX10" s="295" t="s">
        <v>822</v>
      </c>
      <c r="CY10" s="295" t="s">
        <v>822</v>
      </c>
      <c r="CZ10" s="295" t="s">
        <v>822</v>
      </c>
      <c r="DA10" s="295" t="s">
        <v>822</v>
      </c>
      <c r="DB10" s="295" t="s">
        <v>822</v>
      </c>
      <c r="DC10" s="295" t="s">
        <v>822</v>
      </c>
      <c r="DD10" s="292">
        <v>0</v>
      </c>
      <c r="DE10" s="292">
        <f t="shared" si="9"/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822</v>
      </c>
      <c r="DS10" s="295" t="s">
        <v>822</v>
      </c>
      <c r="DT10" s="292">
        <v>0</v>
      </c>
      <c r="DU10" s="295" t="s">
        <v>822</v>
      </c>
      <c r="DV10" s="295" t="s">
        <v>822</v>
      </c>
      <c r="DW10" s="295" t="s">
        <v>822</v>
      </c>
      <c r="DX10" s="295" t="s">
        <v>822</v>
      </c>
      <c r="DY10" s="292">
        <v>0</v>
      </c>
      <c r="DZ10" s="292">
        <f t="shared" si="11"/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822</v>
      </c>
      <c r="EL10" s="295" t="s">
        <v>822</v>
      </c>
      <c r="EM10" s="295" t="s">
        <v>822</v>
      </c>
      <c r="EN10" s="292">
        <v>0</v>
      </c>
      <c r="EO10" s="292">
        <v>0</v>
      </c>
      <c r="EP10" s="295" t="s">
        <v>822</v>
      </c>
      <c r="EQ10" s="295" t="s">
        <v>822</v>
      </c>
      <c r="ER10" s="295" t="s">
        <v>822</v>
      </c>
      <c r="ES10" s="292">
        <v>0</v>
      </c>
      <c r="ET10" s="292">
        <v>0</v>
      </c>
      <c r="EU10" s="292">
        <f t="shared" si="13"/>
        <v>332</v>
      </c>
      <c r="EV10" s="292">
        <v>0</v>
      </c>
      <c r="EW10" s="292">
        <v>0</v>
      </c>
      <c r="EX10" s="292">
        <v>0</v>
      </c>
      <c r="EY10" s="292">
        <v>317</v>
      </c>
      <c r="EZ10" s="292">
        <v>0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15</v>
      </c>
      <c r="FG10" s="292">
        <v>0</v>
      </c>
      <c r="FH10" s="295" t="s">
        <v>822</v>
      </c>
      <c r="FI10" s="295" t="s">
        <v>822</v>
      </c>
      <c r="FJ10" s="295" t="s">
        <v>822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15"/>
        <v>1581</v>
      </c>
      <c r="E11" s="292">
        <f t="shared" si="16"/>
        <v>0</v>
      </c>
      <c r="F11" s="292">
        <f t="shared" si="17"/>
        <v>0</v>
      </c>
      <c r="G11" s="292">
        <f t="shared" si="18"/>
        <v>0</v>
      </c>
      <c r="H11" s="292">
        <f t="shared" si="19"/>
        <v>286</v>
      </c>
      <c r="I11" s="292">
        <f t="shared" si="20"/>
        <v>487</v>
      </c>
      <c r="J11" s="292">
        <f t="shared" si="21"/>
        <v>182</v>
      </c>
      <c r="K11" s="292">
        <f t="shared" si="22"/>
        <v>0</v>
      </c>
      <c r="L11" s="292">
        <f t="shared" si="23"/>
        <v>626</v>
      </c>
      <c r="M11" s="292">
        <f t="shared" si="24"/>
        <v>0</v>
      </c>
      <c r="N11" s="292">
        <f t="shared" si="25"/>
        <v>0</v>
      </c>
      <c r="O11" s="292">
        <f t="shared" si="26"/>
        <v>0</v>
      </c>
      <c r="P11" s="292">
        <f t="shared" si="27"/>
        <v>0</v>
      </c>
      <c r="Q11" s="292">
        <f t="shared" si="28"/>
        <v>0</v>
      </c>
      <c r="R11" s="292">
        <f t="shared" si="29"/>
        <v>0</v>
      </c>
      <c r="S11" s="292">
        <f t="shared" si="30"/>
        <v>0</v>
      </c>
      <c r="T11" s="292">
        <f t="shared" si="31"/>
        <v>0</v>
      </c>
      <c r="U11" s="292">
        <f t="shared" si="32"/>
        <v>0</v>
      </c>
      <c r="V11" s="292">
        <f t="shared" si="33"/>
        <v>0</v>
      </c>
      <c r="W11" s="292">
        <f t="shared" si="34"/>
        <v>0</v>
      </c>
      <c r="X11" s="292">
        <f t="shared" si="35"/>
        <v>0</v>
      </c>
      <c r="Y11" s="292">
        <f t="shared" si="1"/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822</v>
      </c>
      <c r="AK11" s="295" t="s">
        <v>822</v>
      </c>
      <c r="AL11" s="292">
        <v>0</v>
      </c>
      <c r="AM11" s="295" t="s">
        <v>822</v>
      </c>
      <c r="AN11" s="295" t="s">
        <v>822</v>
      </c>
      <c r="AO11" s="292">
        <v>0</v>
      </c>
      <c r="AP11" s="295" t="s">
        <v>822</v>
      </c>
      <c r="AQ11" s="292">
        <v>0</v>
      </c>
      <c r="AR11" s="295" t="s">
        <v>822</v>
      </c>
      <c r="AS11" s="292">
        <v>0</v>
      </c>
      <c r="AT11" s="292">
        <f t="shared" si="3"/>
        <v>286</v>
      </c>
      <c r="AU11" s="292">
        <v>0</v>
      </c>
      <c r="AV11" s="292">
        <v>0</v>
      </c>
      <c r="AW11" s="292">
        <v>0</v>
      </c>
      <c r="AX11" s="292">
        <v>286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822</v>
      </c>
      <c r="BF11" s="295" t="s">
        <v>822</v>
      </c>
      <c r="BG11" s="295" t="s">
        <v>822</v>
      </c>
      <c r="BH11" s="295" t="s">
        <v>822</v>
      </c>
      <c r="BI11" s="295" t="s">
        <v>822</v>
      </c>
      <c r="BJ11" s="295" t="s">
        <v>822</v>
      </c>
      <c r="BK11" s="295" t="s">
        <v>822</v>
      </c>
      <c r="BL11" s="295" t="s">
        <v>822</v>
      </c>
      <c r="BM11" s="295" t="s">
        <v>822</v>
      </c>
      <c r="BN11" s="292">
        <v>0</v>
      </c>
      <c r="BO11" s="292">
        <f t="shared" si="5"/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822</v>
      </c>
      <c r="CC11" s="295" t="s">
        <v>822</v>
      </c>
      <c r="CD11" s="295" t="s">
        <v>822</v>
      </c>
      <c r="CE11" s="295" t="s">
        <v>822</v>
      </c>
      <c r="CF11" s="295" t="s">
        <v>822</v>
      </c>
      <c r="CG11" s="295" t="s">
        <v>822</v>
      </c>
      <c r="CH11" s="295" t="s">
        <v>822</v>
      </c>
      <c r="CI11" s="292">
        <v>0</v>
      </c>
      <c r="CJ11" s="292">
        <f t="shared" si="7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822</v>
      </c>
      <c r="CX11" s="295" t="s">
        <v>822</v>
      </c>
      <c r="CY11" s="295" t="s">
        <v>822</v>
      </c>
      <c r="CZ11" s="295" t="s">
        <v>822</v>
      </c>
      <c r="DA11" s="295" t="s">
        <v>822</v>
      </c>
      <c r="DB11" s="295" t="s">
        <v>822</v>
      </c>
      <c r="DC11" s="295" t="s">
        <v>822</v>
      </c>
      <c r="DD11" s="292">
        <v>0</v>
      </c>
      <c r="DE11" s="292">
        <f t="shared" si="9"/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822</v>
      </c>
      <c r="DS11" s="295" t="s">
        <v>822</v>
      </c>
      <c r="DT11" s="292">
        <v>0</v>
      </c>
      <c r="DU11" s="295" t="s">
        <v>822</v>
      </c>
      <c r="DV11" s="295" t="s">
        <v>822</v>
      </c>
      <c r="DW11" s="295" t="s">
        <v>822</v>
      </c>
      <c r="DX11" s="295" t="s">
        <v>822</v>
      </c>
      <c r="DY11" s="292">
        <v>0</v>
      </c>
      <c r="DZ11" s="292">
        <f t="shared" si="11"/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822</v>
      </c>
      <c r="EL11" s="295" t="s">
        <v>822</v>
      </c>
      <c r="EM11" s="295" t="s">
        <v>822</v>
      </c>
      <c r="EN11" s="292">
        <v>0</v>
      </c>
      <c r="EO11" s="292">
        <v>0</v>
      </c>
      <c r="EP11" s="295" t="s">
        <v>822</v>
      </c>
      <c r="EQ11" s="295" t="s">
        <v>822</v>
      </c>
      <c r="ER11" s="295" t="s">
        <v>822</v>
      </c>
      <c r="ES11" s="292">
        <v>0</v>
      </c>
      <c r="ET11" s="292">
        <v>0</v>
      </c>
      <c r="EU11" s="292">
        <f t="shared" si="13"/>
        <v>1295</v>
      </c>
      <c r="EV11" s="292">
        <v>0</v>
      </c>
      <c r="EW11" s="292">
        <v>0</v>
      </c>
      <c r="EX11" s="292">
        <v>0</v>
      </c>
      <c r="EY11" s="292">
        <v>0</v>
      </c>
      <c r="EZ11" s="292">
        <v>487</v>
      </c>
      <c r="FA11" s="292">
        <v>182</v>
      </c>
      <c r="FB11" s="292">
        <v>0</v>
      </c>
      <c r="FC11" s="292">
        <v>626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822</v>
      </c>
      <c r="FI11" s="295" t="s">
        <v>822</v>
      </c>
      <c r="FJ11" s="295" t="s">
        <v>822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15"/>
        <v>455</v>
      </c>
      <c r="E12" s="292">
        <f t="shared" si="16"/>
        <v>0</v>
      </c>
      <c r="F12" s="292">
        <f t="shared" si="17"/>
        <v>0</v>
      </c>
      <c r="G12" s="292">
        <f t="shared" si="18"/>
        <v>455</v>
      </c>
      <c r="H12" s="292">
        <f t="shared" si="19"/>
        <v>0</v>
      </c>
      <c r="I12" s="292">
        <f t="shared" si="20"/>
        <v>0</v>
      </c>
      <c r="J12" s="292">
        <f t="shared" si="21"/>
        <v>0</v>
      </c>
      <c r="K12" s="292">
        <f t="shared" si="22"/>
        <v>0</v>
      </c>
      <c r="L12" s="292">
        <f t="shared" si="23"/>
        <v>0</v>
      </c>
      <c r="M12" s="292">
        <f t="shared" si="24"/>
        <v>0</v>
      </c>
      <c r="N12" s="292">
        <f t="shared" si="25"/>
        <v>0</v>
      </c>
      <c r="O12" s="292">
        <f t="shared" si="26"/>
        <v>0</v>
      </c>
      <c r="P12" s="292">
        <f t="shared" si="27"/>
        <v>0</v>
      </c>
      <c r="Q12" s="292">
        <f t="shared" si="28"/>
        <v>0</v>
      </c>
      <c r="R12" s="292">
        <f t="shared" si="29"/>
        <v>0</v>
      </c>
      <c r="S12" s="292">
        <f t="shared" si="30"/>
        <v>0</v>
      </c>
      <c r="T12" s="292">
        <f t="shared" si="31"/>
        <v>0</v>
      </c>
      <c r="U12" s="292">
        <f t="shared" si="32"/>
        <v>0</v>
      </c>
      <c r="V12" s="292">
        <f t="shared" si="33"/>
        <v>0</v>
      </c>
      <c r="W12" s="292">
        <f t="shared" si="34"/>
        <v>0</v>
      </c>
      <c r="X12" s="292">
        <f t="shared" si="35"/>
        <v>0</v>
      </c>
      <c r="Y12" s="292">
        <f t="shared" si="1"/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822</v>
      </c>
      <c r="AK12" s="295" t="s">
        <v>822</v>
      </c>
      <c r="AL12" s="292">
        <v>0</v>
      </c>
      <c r="AM12" s="295" t="s">
        <v>822</v>
      </c>
      <c r="AN12" s="295" t="s">
        <v>822</v>
      </c>
      <c r="AO12" s="292">
        <v>0</v>
      </c>
      <c r="AP12" s="295" t="s">
        <v>822</v>
      </c>
      <c r="AQ12" s="292">
        <v>0</v>
      </c>
      <c r="AR12" s="295" t="s">
        <v>822</v>
      </c>
      <c r="AS12" s="292">
        <v>0</v>
      </c>
      <c r="AT12" s="292">
        <f t="shared" si="3"/>
        <v>455</v>
      </c>
      <c r="AU12" s="292">
        <v>0</v>
      </c>
      <c r="AV12" s="292">
        <v>0</v>
      </c>
      <c r="AW12" s="292">
        <v>455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822</v>
      </c>
      <c r="BF12" s="295" t="s">
        <v>822</v>
      </c>
      <c r="BG12" s="295" t="s">
        <v>822</v>
      </c>
      <c r="BH12" s="295" t="s">
        <v>822</v>
      </c>
      <c r="BI12" s="295" t="s">
        <v>822</v>
      </c>
      <c r="BJ12" s="295" t="s">
        <v>822</v>
      </c>
      <c r="BK12" s="295" t="s">
        <v>822</v>
      </c>
      <c r="BL12" s="295" t="s">
        <v>822</v>
      </c>
      <c r="BM12" s="295" t="s">
        <v>822</v>
      </c>
      <c r="BN12" s="292">
        <v>0</v>
      </c>
      <c r="BO12" s="292">
        <f t="shared" si="5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822</v>
      </c>
      <c r="CC12" s="295" t="s">
        <v>822</v>
      </c>
      <c r="CD12" s="295" t="s">
        <v>822</v>
      </c>
      <c r="CE12" s="295" t="s">
        <v>822</v>
      </c>
      <c r="CF12" s="295" t="s">
        <v>822</v>
      </c>
      <c r="CG12" s="295" t="s">
        <v>822</v>
      </c>
      <c r="CH12" s="295" t="s">
        <v>822</v>
      </c>
      <c r="CI12" s="292">
        <v>0</v>
      </c>
      <c r="CJ12" s="292">
        <f t="shared" si="7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822</v>
      </c>
      <c r="CX12" s="295" t="s">
        <v>822</v>
      </c>
      <c r="CY12" s="295" t="s">
        <v>822</v>
      </c>
      <c r="CZ12" s="295" t="s">
        <v>822</v>
      </c>
      <c r="DA12" s="295" t="s">
        <v>822</v>
      </c>
      <c r="DB12" s="295" t="s">
        <v>822</v>
      </c>
      <c r="DC12" s="295" t="s">
        <v>822</v>
      </c>
      <c r="DD12" s="292">
        <v>0</v>
      </c>
      <c r="DE12" s="292">
        <f t="shared" si="9"/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822</v>
      </c>
      <c r="DS12" s="295" t="s">
        <v>822</v>
      </c>
      <c r="DT12" s="292">
        <v>0</v>
      </c>
      <c r="DU12" s="295" t="s">
        <v>822</v>
      </c>
      <c r="DV12" s="295" t="s">
        <v>822</v>
      </c>
      <c r="DW12" s="295" t="s">
        <v>822</v>
      </c>
      <c r="DX12" s="295" t="s">
        <v>822</v>
      </c>
      <c r="DY12" s="292">
        <v>0</v>
      </c>
      <c r="DZ12" s="292">
        <f t="shared" si="11"/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822</v>
      </c>
      <c r="EL12" s="295" t="s">
        <v>822</v>
      </c>
      <c r="EM12" s="295" t="s">
        <v>822</v>
      </c>
      <c r="EN12" s="292">
        <v>0</v>
      </c>
      <c r="EO12" s="292">
        <v>0</v>
      </c>
      <c r="EP12" s="295" t="s">
        <v>822</v>
      </c>
      <c r="EQ12" s="295" t="s">
        <v>822</v>
      </c>
      <c r="ER12" s="295" t="s">
        <v>822</v>
      </c>
      <c r="ES12" s="292">
        <v>0</v>
      </c>
      <c r="ET12" s="292">
        <v>0</v>
      </c>
      <c r="EU12" s="292">
        <f t="shared" si="13"/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822</v>
      </c>
      <c r="FI12" s="295" t="s">
        <v>822</v>
      </c>
      <c r="FJ12" s="295" t="s">
        <v>822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15"/>
        <v>1560</v>
      </c>
      <c r="E13" s="292">
        <f t="shared" si="16"/>
        <v>0</v>
      </c>
      <c r="F13" s="292">
        <f t="shared" si="17"/>
        <v>0</v>
      </c>
      <c r="G13" s="292">
        <f t="shared" si="18"/>
        <v>0</v>
      </c>
      <c r="H13" s="292">
        <f t="shared" si="19"/>
        <v>301</v>
      </c>
      <c r="I13" s="292">
        <f t="shared" si="20"/>
        <v>184</v>
      </c>
      <c r="J13" s="292">
        <f t="shared" si="21"/>
        <v>114</v>
      </c>
      <c r="K13" s="292">
        <f t="shared" si="22"/>
        <v>0</v>
      </c>
      <c r="L13" s="292">
        <f t="shared" si="23"/>
        <v>668</v>
      </c>
      <c r="M13" s="292">
        <f t="shared" si="24"/>
        <v>0</v>
      </c>
      <c r="N13" s="292">
        <f t="shared" si="25"/>
        <v>0</v>
      </c>
      <c r="O13" s="292">
        <f t="shared" si="26"/>
        <v>0</v>
      </c>
      <c r="P13" s="292">
        <f t="shared" si="27"/>
        <v>0</v>
      </c>
      <c r="Q13" s="292">
        <f t="shared" si="28"/>
        <v>0</v>
      </c>
      <c r="R13" s="292">
        <f t="shared" si="29"/>
        <v>0</v>
      </c>
      <c r="S13" s="292">
        <f t="shared" si="30"/>
        <v>0</v>
      </c>
      <c r="T13" s="292">
        <f t="shared" si="31"/>
        <v>0</v>
      </c>
      <c r="U13" s="292">
        <f t="shared" si="32"/>
        <v>0</v>
      </c>
      <c r="V13" s="292">
        <f t="shared" si="33"/>
        <v>0</v>
      </c>
      <c r="W13" s="292">
        <f t="shared" si="34"/>
        <v>0</v>
      </c>
      <c r="X13" s="292">
        <f t="shared" si="35"/>
        <v>293</v>
      </c>
      <c r="Y13" s="292">
        <f t="shared" si="1"/>
        <v>254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822</v>
      </c>
      <c r="AK13" s="295" t="s">
        <v>822</v>
      </c>
      <c r="AL13" s="292">
        <v>0</v>
      </c>
      <c r="AM13" s="295" t="s">
        <v>822</v>
      </c>
      <c r="AN13" s="295" t="s">
        <v>822</v>
      </c>
      <c r="AO13" s="292">
        <v>0</v>
      </c>
      <c r="AP13" s="295" t="s">
        <v>822</v>
      </c>
      <c r="AQ13" s="292">
        <v>0</v>
      </c>
      <c r="AR13" s="295" t="s">
        <v>822</v>
      </c>
      <c r="AS13" s="292">
        <v>254</v>
      </c>
      <c r="AT13" s="292">
        <f t="shared" si="3"/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822</v>
      </c>
      <c r="BF13" s="295" t="s">
        <v>822</v>
      </c>
      <c r="BG13" s="295" t="s">
        <v>822</v>
      </c>
      <c r="BH13" s="295" t="s">
        <v>822</v>
      </c>
      <c r="BI13" s="295" t="s">
        <v>822</v>
      </c>
      <c r="BJ13" s="295" t="s">
        <v>822</v>
      </c>
      <c r="BK13" s="295" t="s">
        <v>822</v>
      </c>
      <c r="BL13" s="295" t="s">
        <v>822</v>
      </c>
      <c r="BM13" s="295" t="s">
        <v>822</v>
      </c>
      <c r="BN13" s="292">
        <v>0</v>
      </c>
      <c r="BO13" s="292">
        <f t="shared" si="5"/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822</v>
      </c>
      <c r="CC13" s="295" t="s">
        <v>822</v>
      </c>
      <c r="CD13" s="295" t="s">
        <v>822</v>
      </c>
      <c r="CE13" s="295" t="s">
        <v>822</v>
      </c>
      <c r="CF13" s="295" t="s">
        <v>822</v>
      </c>
      <c r="CG13" s="295" t="s">
        <v>822</v>
      </c>
      <c r="CH13" s="295" t="s">
        <v>822</v>
      </c>
      <c r="CI13" s="292">
        <v>0</v>
      </c>
      <c r="CJ13" s="292">
        <f t="shared" si="7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822</v>
      </c>
      <c r="CX13" s="295" t="s">
        <v>822</v>
      </c>
      <c r="CY13" s="295" t="s">
        <v>822</v>
      </c>
      <c r="CZ13" s="295" t="s">
        <v>822</v>
      </c>
      <c r="DA13" s="295" t="s">
        <v>822</v>
      </c>
      <c r="DB13" s="295" t="s">
        <v>822</v>
      </c>
      <c r="DC13" s="295" t="s">
        <v>822</v>
      </c>
      <c r="DD13" s="292">
        <v>0</v>
      </c>
      <c r="DE13" s="292">
        <f t="shared" si="9"/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822</v>
      </c>
      <c r="DS13" s="295" t="s">
        <v>822</v>
      </c>
      <c r="DT13" s="292">
        <v>0</v>
      </c>
      <c r="DU13" s="295" t="s">
        <v>822</v>
      </c>
      <c r="DV13" s="295" t="s">
        <v>822</v>
      </c>
      <c r="DW13" s="295" t="s">
        <v>822</v>
      </c>
      <c r="DX13" s="295" t="s">
        <v>822</v>
      </c>
      <c r="DY13" s="292">
        <v>0</v>
      </c>
      <c r="DZ13" s="292">
        <f t="shared" si="11"/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822</v>
      </c>
      <c r="EL13" s="295" t="s">
        <v>822</v>
      </c>
      <c r="EM13" s="295" t="s">
        <v>822</v>
      </c>
      <c r="EN13" s="292">
        <v>0</v>
      </c>
      <c r="EO13" s="292">
        <v>0</v>
      </c>
      <c r="EP13" s="295" t="s">
        <v>822</v>
      </c>
      <c r="EQ13" s="295" t="s">
        <v>822</v>
      </c>
      <c r="ER13" s="295" t="s">
        <v>822</v>
      </c>
      <c r="ES13" s="292">
        <v>0</v>
      </c>
      <c r="ET13" s="292">
        <v>0</v>
      </c>
      <c r="EU13" s="292">
        <f t="shared" si="13"/>
        <v>1306</v>
      </c>
      <c r="EV13" s="292">
        <v>0</v>
      </c>
      <c r="EW13" s="292">
        <v>0</v>
      </c>
      <c r="EX13" s="292">
        <v>0</v>
      </c>
      <c r="EY13" s="292">
        <v>301</v>
      </c>
      <c r="EZ13" s="292">
        <v>184</v>
      </c>
      <c r="FA13" s="292">
        <v>114</v>
      </c>
      <c r="FB13" s="292">
        <v>0</v>
      </c>
      <c r="FC13" s="292">
        <v>668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822</v>
      </c>
      <c r="FI13" s="295" t="s">
        <v>822</v>
      </c>
      <c r="FJ13" s="295" t="s">
        <v>822</v>
      </c>
      <c r="FK13" s="292">
        <v>0</v>
      </c>
      <c r="FL13" s="292">
        <v>0</v>
      </c>
      <c r="FM13" s="292">
        <v>0</v>
      </c>
      <c r="FN13" s="292">
        <v>0</v>
      </c>
      <c r="FO13" s="292">
        <v>39</v>
      </c>
    </row>
    <row r="14" spans="1:171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15"/>
        <v>1086</v>
      </c>
      <c r="E14" s="292">
        <f t="shared" si="16"/>
        <v>0</v>
      </c>
      <c r="F14" s="292">
        <f t="shared" si="17"/>
        <v>1</v>
      </c>
      <c r="G14" s="292">
        <f t="shared" si="18"/>
        <v>0</v>
      </c>
      <c r="H14" s="292">
        <f t="shared" si="19"/>
        <v>1085</v>
      </c>
      <c r="I14" s="292">
        <f t="shared" si="20"/>
        <v>0</v>
      </c>
      <c r="J14" s="292">
        <f t="shared" si="21"/>
        <v>0</v>
      </c>
      <c r="K14" s="292">
        <f t="shared" si="22"/>
        <v>0</v>
      </c>
      <c r="L14" s="292">
        <f t="shared" si="23"/>
        <v>0</v>
      </c>
      <c r="M14" s="292">
        <f t="shared" si="24"/>
        <v>0</v>
      </c>
      <c r="N14" s="292">
        <f t="shared" si="25"/>
        <v>0</v>
      </c>
      <c r="O14" s="292">
        <f t="shared" si="26"/>
        <v>0</v>
      </c>
      <c r="P14" s="292">
        <f t="shared" si="27"/>
        <v>0</v>
      </c>
      <c r="Q14" s="292">
        <f t="shared" si="28"/>
        <v>0</v>
      </c>
      <c r="R14" s="292">
        <f t="shared" si="29"/>
        <v>0</v>
      </c>
      <c r="S14" s="292">
        <f t="shared" si="30"/>
        <v>0</v>
      </c>
      <c r="T14" s="292">
        <f t="shared" si="31"/>
        <v>0</v>
      </c>
      <c r="U14" s="292">
        <f t="shared" si="32"/>
        <v>0</v>
      </c>
      <c r="V14" s="292">
        <f t="shared" si="33"/>
        <v>0</v>
      </c>
      <c r="W14" s="292">
        <f t="shared" si="34"/>
        <v>0</v>
      </c>
      <c r="X14" s="292">
        <f t="shared" si="35"/>
        <v>0</v>
      </c>
      <c r="Y14" s="292">
        <f t="shared" si="1"/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822</v>
      </c>
      <c r="AK14" s="295" t="s">
        <v>822</v>
      </c>
      <c r="AL14" s="292">
        <v>0</v>
      </c>
      <c r="AM14" s="295" t="s">
        <v>822</v>
      </c>
      <c r="AN14" s="295" t="s">
        <v>822</v>
      </c>
      <c r="AO14" s="292">
        <v>0</v>
      </c>
      <c r="AP14" s="295" t="s">
        <v>822</v>
      </c>
      <c r="AQ14" s="292">
        <v>0</v>
      </c>
      <c r="AR14" s="295" t="s">
        <v>822</v>
      </c>
      <c r="AS14" s="292">
        <v>0</v>
      </c>
      <c r="AT14" s="292">
        <f t="shared" si="3"/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822</v>
      </c>
      <c r="BF14" s="295" t="s">
        <v>822</v>
      </c>
      <c r="BG14" s="295" t="s">
        <v>822</v>
      </c>
      <c r="BH14" s="295" t="s">
        <v>822</v>
      </c>
      <c r="BI14" s="295" t="s">
        <v>822</v>
      </c>
      <c r="BJ14" s="295" t="s">
        <v>822</v>
      </c>
      <c r="BK14" s="295" t="s">
        <v>822</v>
      </c>
      <c r="BL14" s="295" t="s">
        <v>822</v>
      </c>
      <c r="BM14" s="295" t="s">
        <v>822</v>
      </c>
      <c r="BN14" s="292">
        <v>0</v>
      </c>
      <c r="BO14" s="292">
        <f t="shared" si="5"/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822</v>
      </c>
      <c r="CC14" s="295" t="s">
        <v>822</v>
      </c>
      <c r="CD14" s="295" t="s">
        <v>822</v>
      </c>
      <c r="CE14" s="295" t="s">
        <v>822</v>
      </c>
      <c r="CF14" s="295" t="s">
        <v>822</v>
      </c>
      <c r="CG14" s="295" t="s">
        <v>822</v>
      </c>
      <c r="CH14" s="295" t="s">
        <v>822</v>
      </c>
      <c r="CI14" s="292">
        <v>0</v>
      </c>
      <c r="CJ14" s="292">
        <f t="shared" si="7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822</v>
      </c>
      <c r="CX14" s="295" t="s">
        <v>822</v>
      </c>
      <c r="CY14" s="295" t="s">
        <v>822</v>
      </c>
      <c r="CZ14" s="295" t="s">
        <v>822</v>
      </c>
      <c r="DA14" s="295" t="s">
        <v>822</v>
      </c>
      <c r="DB14" s="295" t="s">
        <v>822</v>
      </c>
      <c r="DC14" s="295" t="s">
        <v>822</v>
      </c>
      <c r="DD14" s="292">
        <v>0</v>
      </c>
      <c r="DE14" s="292">
        <f t="shared" si="9"/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822</v>
      </c>
      <c r="DS14" s="295" t="s">
        <v>822</v>
      </c>
      <c r="DT14" s="292">
        <v>0</v>
      </c>
      <c r="DU14" s="295" t="s">
        <v>822</v>
      </c>
      <c r="DV14" s="295" t="s">
        <v>822</v>
      </c>
      <c r="DW14" s="295" t="s">
        <v>822</v>
      </c>
      <c r="DX14" s="295" t="s">
        <v>822</v>
      </c>
      <c r="DY14" s="292">
        <v>0</v>
      </c>
      <c r="DZ14" s="292">
        <f t="shared" si="11"/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822</v>
      </c>
      <c r="EL14" s="295" t="s">
        <v>822</v>
      </c>
      <c r="EM14" s="295" t="s">
        <v>822</v>
      </c>
      <c r="EN14" s="292">
        <v>0</v>
      </c>
      <c r="EO14" s="292">
        <v>0</v>
      </c>
      <c r="EP14" s="295" t="s">
        <v>822</v>
      </c>
      <c r="EQ14" s="295" t="s">
        <v>822</v>
      </c>
      <c r="ER14" s="295" t="s">
        <v>822</v>
      </c>
      <c r="ES14" s="292">
        <v>0</v>
      </c>
      <c r="ET14" s="292">
        <v>0</v>
      </c>
      <c r="EU14" s="292">
        <f t="shared" si="13"/>
        <v>1086</v>
      </c>
      <c r="EV14" s="292">
        <v>0</v>
      </c>
      <c r="EW14" s="292">
        <v>1</v>
      </c>
      <c r="EX14" s="292">
        <v>0</v>
      </c>
      <c r="EY14" s="292">
        <v>1085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822</v>
      </c>
      <c r="FI14" s="295" t="s">
        <v>822</v>
      </c>
      <c r="FJ14" s="295" t="s">
        <v>822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 x14ac:dyDescent="0.15">
      <c r="A15" s="290" t="s">
        <v>745</v>
      </c>
      <c r="B15" s="291" t="s">
        <v>775</v>
      </c>
      <c r="C15" s="290" t="s">
        <v>776</v>
      </c>
      <c r="D15" s="292">
        <f t="shared" si="15"/>
        <v>434</v>
      </c>
      <c r="E15" s="292">
        <f t="shared" si="16"/>
        <v>0</v>
      </c>
      <c r="F15" s="292">
        <f t="shared" si="17"/>
        <v>0</v>
      </c>
      <c r="G15" s="292">
        <f t="shared" si="18"/>
        <v>0</v>
      </c>
      <c r="H15" s="292">
        <f t="shared" si="19"/>
        <v>0</v>
      </c>
      <c r="I15" s="292">
        <f t="shared" si="20"/>
        <v>0</v>
      </c>
      <c r="J15" s="292">
        <f t="shared" si="21"/>
        <v>0</v>
      </c>
      <c r="K15" s="292">
        <f t="shared" si="22"/>
        <v>0</v>
      </c>
      <c r="L15" s="292">
        <f t="shared" si="23"/>
        <v>0</v>
      </c>
      <c r="M15" s="292">
        <f t="shared" si="24"/>
        <v>0</v>
      </c>
      <c r="N15" s="292">
        <f t="shared" si="25"/>
        <v>0</v>
      </c>
      <c r="O15" s="292">
        <f t="shared" si="26"/>
        <v>0</v>
      </c>
      <c r="P15" s="292">
        <f t="shared" si="27"/>
        <v>0</v>
      </c>
      <c r="Q15" s="292">
        <f t="shared" si="28"/>
        <v>0</v>
      </c>
      <c r="R15" s="292">
        <f t="shared" si="29"/>
        <v>0</v>
      </c>
      <c r="S15" s="292">
        <f t="shared" si="30"/>
        <v>0</v>
      </c>
      <c r="T15" s="292">
        <f t="shared" si="31"/>
        <v>0</v>
      </c>
      <c r="U15" s="292">
        <f t="shared" si="32"/>
        <v>0</v>
      </c>
      <c r="V15" s="292">
        <f t="shared" si="33"/>
        <v>0</v>
      </c>
      <c r="W15" s="292">
        <f t="shared" si="34"/>
        <v>14</v>
      </c>
      <c r="X15" s="292">
        <f t="shared" si="35"/>
        <v>420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822</v>
      </c>
      <c r="AK15" s="295" t="s">
        <v>822</v>
      </c>
      <c r="AL15" s="292">
        <v>0</v>
      </c>
      <c r="AM15" s="295" t="s">
        <v>822</v>
      </c>
      <c r="AN15" s="295" t="s">
        <v>822</v>
      </c>
      <c r="AO15" s="292">
        <v>0</v>
      </c>
      <c r="AP15" s="295" t="s">
        <v>822</v>
      </c>
      <c r="AQ15" s="292">
        <v>0</v>
      </c>
      <c r="AR15" s="295" t="s">
        <v>822</v>
      </c>
      <c r="AS15" s="292">
        <v>0</v>
      </c>
      <c r="AT15" s="292">
        <f t="shared" si="3"/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822</v>
      </c>
      <c r="BF15" s="295" t="s">
        <v>822</v>
      </c>
      <c r="BG15" s="295" t="s">
        <v>822</v>
      </c>
      <c r="BH15" s="295" t="s">
        <v>822</v>
      </c>
      <c r="BI15" s="295" t="s">
        <v>822</v>
      </c>
      <c r="BJ15" s="295" t="s">
        <v>822</v>
      </c>
      <c r="BK15" s="295" t="s">
        <v>822</v>
      </c>
      <c r="BL15" s="295" t="s">
        <v>822</v>
      </c>
      <c r="BM15" s="295" t="s">
        <v>822</v>
      </c>
      <c r="BN15" s="292">
        <v>0</v>
      </c>
      <c r="BO15" s="292">
        <f t="shared" si="5"/>
        <v>420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822</v>
      </c>
      <c r="CC15" s="295" t="s">
        <v>822</v>
      </c>
      <c r="CD15" s="295" t="s">
        <v>822</v>
      </c>
      <c r="CE15" s="295" t="s">
        <v>822</v>
      </c>
      <c r="CF15" s="295" t="s">
        <v>822</v>
      </c>
      <c r="CG15" s="295" t="s">
        <v>822</v>
      </c>
      <c r="CH15" s="295" t="s">
        <v>822</v>
      </c>
      <c r="CI15" s="292">
        <v>420</v>
      </c>
      <c r="CJ15" s="292">
        <f t="shared" si="7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822</v>
      </c>
      <c r="CX15" s="295" t="s">
        <v>822</v>
      </c>
      <c r="CY15" s="295" t="s">
        <v>822</v>
      </c>
      <c r="CZ15" s="295" t="s">
        <v>822</v>
      </c>
      <c r="DA15" s="295" t="s">
        <v>822</v>
      </c>
      <c r="DB15" s="295" t="s">
        <v>822</v>
      </c>
      <c r="DC15" s="295" t="s">
        <v>822</v>
      </c>
      <c r="DD15" s="292">
        <v>0</v>
      </c>
      <c r="DE15" s="292">
        <f t="shared" si="9"/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822</v>
      </c>
      <c r="DS15" s="295" t="s">
        <v>822</v>
      </c>
      <c r="DT15" s="292">
        <v>0</v>
      </c>
      <c r="DU15" s="295" t="s">
        <v>822</v>
      </c>
      <c r="DV15" s="295" t="s">
        <v>822</v>
      </c>
      <c r="DW15" s="295" t="s">
        <v>822</v>
      </c>
      <c r="DX15" s="295" t="s">
        <v>822</v>
      </c>
      <c r="DY15" s="292">
        <v>0</v>
      </c>
      <c r="DZ15" s="292">
        <f t="shared" si="11"/>
        <v>14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822</v>
      </c>
      <c r="EL15" s="295" t="s">
        <v>822</v>
      </c>
      <c r="EM15" s="295" t="s">
        <v>822</v>
      </c>
      <c r="EN15" s="292">
        <v>0</v>
      </c>
      <c r="EO15" s="292">
        <v>0</v>
      </c>
      <c r="EP15" s="295" t="s">
        <v>822</v>
      </c>
      <c r="EQ15" s="295" t="s">
        <v>822</v>
      </c>
      <c r="ER15" s="295" t="s">
        <v>822</v>
      </c>
      <c r="ES15" s="292">
        <v>14</v>
      </c>
      <c r="ET15" s="292">
        <v>0</v>
      </c>
      <c r="EU15" s="292">
        <f t="shared" si="13"/>
        <v>0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822</v>
      </c>
      <c r="FI15" s="295" t="s">
        <v>822</v>
      </c>
      <c r="FJ15" s="295" t="s">
        <v>822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 x14ac:dyDescent="0.15">
      <c r="A16" s="290" t="s">
        <v>745</v>
      </c>
      <c r="B16" s="291" t="s">
        <v>777</v>
      </c>
      <c r="C16" s="290" t="s">
        <v>778</v>
      </c>
      <c r="D16" s="292">
        <f t="shared" si="15"/>
        <v>611</v>
      </c>
      <c r="E16" s="292">
        <f t="shared" si="16"/>
        <v>0</v>
      </c>
      <c r="F16" s="292">
        <f t="shared" si="17"/>
        <v>0</v>
      </c>
      <c r="G16" s="292">
        <f t="shared" si="18"/>
        <v>0</v>
      </c>
      <c r="H16" s="292">
        <f t="shared" si="19"/>
        <v>117</v>
      </c>
      <c r="I16" s="292">
        <f t="shared" si="20"/>
        <v>0</v>
      </c>
      <c r="J16" s="292">
        <f t="shared" si="21"/>
        <v>0</v>
      </c>
      <c r="K16" s="292">
        <f t="shared" si="22"/>
        <v>0</v>
      </c>
      <c r="L16" s="292">
        <f t="shared" si="23"/>
        <v>280</v>
      </c>
      <c r="M16" s="292">
        <f t="shared" si="24"/>
        <v>0</v>
      </c>
      <c r="N16" s="292">
        <f t="shared" si="25"/>
        <v>51</v>
      </c>
      <c r="O16" s="292">
        <f t="shared" si="26"/>
        <v>0</v>
      </c>
      <c r="P16" s="292">
        <f t="shared" si="27"/>
        <v>0</v>
      </c>
      <c r="Q16" s="292">
        <f t="shared" si="28"/>
        <v>0</v>
      </c>
      <c r="R16" s="292">
        <f t="shared" si="29"/>
        <v>0</v>
      </c>
      <c r="S16" s="292">
        <f t="shared" si="30"/>
        <v>0</v>
      </c>
      <c r="T16" s="292">
        <f t="shared" si="31"/>
        <v>54</v>
      </c>
      <c r="U16" s="292">
        <f t="shared" si="32"/>
        <v>0</v>
      </c>
      <c r="V16" s="292">
        <f t="shared" si="33"/>
        <v>0</v>
      </c>
      <c r="W16" s="292">
        <f t="shared" si="34"/>
        <v>10</v>
      </c>
      <c r="X16" s="292">
        <f t="shared" si="35"/>
        <v>99</v>
      </c>
      <c r="Y16" s="292">
        <f t="shared" si="1"/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822</v>
      </c>
      <c r="AK16" s="295" t="s">
        <v>822</v>
      </c>
      <c r="AL16" s="292">
        <v>0</v>
      </c>
      <c r="AM16" s="295" t="s">
        <v>822</v>
      </c>
      <c r="AN16" s="295" t="s">
        <v>822</v>
      </c>
      <c r="AO16" s="292">
        <v>0</v>
      </c>
      <c r="AP16" s="295" t="s">
        <v>822</v>
      </c>
      <c r="AQ16" s="292">
        <v>0</v>
      </c>
      <c r="AR16" s="295" t="s">
        <v>822</v>
      </c>
      <c r="AS16" s="292">
        <v>0</v>
      </c>
      <c r="AT16" s="292">
        <f t="shared" si="3"/>
        <v>155</v>
      </c>
      <c r="AU16" s="292">
        <v>0</v>
      </c>
      <c r="AV16" s="292">
        <v>0</v>
      </c>
      <c r="AW16" s="292">
        <v>0</v>
      </c>
      <c r="AX16" s="292">
        <v>117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822</v>
      </c>
      <c r="BF16" s="295" t="s">
        <v>822</v>
      </c>
      <c r="BG16" s="295" t="s">
        <v>822</v>
      </c>
      <c r="BH16" s="295" t="s">
        <v>822</v>
      </c>
      <c r="BI16" s="295" t="s">
        <v>822</v>
      </c>
      <c r="BJ16" s="295" t="s">
        <v>822</v>
      </c>
      <c r="BK16" s="295" t="s">
        <v>822</v>
      </c>
      <c r="BL16" s="295" t="s">
        <v>822</v>
      </c>
      <c r="BM16" s="295" t="s">
        <v>822</v>
      </c>
      <c r="BN16" s="292">
        <v>38</v>
      </c>
      <c r="BO16" s="292">
        <f t="shared" si="5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822</v>
      </c>
      <c r="CC16" s="295" t="s">
        <v>822</v>
      </c>
      <c r="CD16" s="295" t="s">
        <v>822</v>
      </c>
      <c r="CE16" s="295" t="s">
        <v>822</v>
      </c>
      <c r="CF16" s="295" t="s">
        <v>822</v>
      </c>
      <c r="CG16" s="295" t="s">
        <v>822</v>
      </c>
      <c r="CH16" s="295" t="s">
        <v>822</v>
      </c>
      <c r="CI16" s="292">
        <v>0</v>
      </c>
      <c r="CJ16" s="292">
        <f t="shared" si="7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822</v>
      </c>
      <c r="CX16" s="295" t="s">
        <v>822</v>
      </c>
      <c r="CY16" s="295" t="s">
        <v>822</v>
      </c>
      <c r="CZ16" s="295" t="s">
        <v>822</v>
      </c>
      <c r="DA16" s="295" t="s">
        <v>822</v>
      </c>
      <c r="DB16" s="295" t="s">
        <v>822</v>
      </c>
      <c r="DC16" s="295" t="s">
        <v>822</v>
      </c>
      <c r="DD16" s="292">
        <v>0</v>
      </c>
      <c r="DE16" s="292">
        <f t="shared" si="9"/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822</v>
      </c>
      <c r="DS16" s="295" t="s">
        <v>822</v>
      </c>
      <c r="DT16" s="292">
        <v>0</v>
      </c>
      <c r="DU16" s="295" t="s">
        <v>822</v>
      </c>
      <c r="DV16" s="295" t="s">
        <v>822</v>
      </c>
      <c r="DW16" s="295" t="s">
        <v>822</v>
      </c>
      <c r="DX16" s="295" t="s">
        <v>822</v>
      </c>
      <c r="DY16" s="292">
        <v>0</v>
      </c>
      <c r="DZ16" s="292">
        <f t="shared" si="11"/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822</v>
      </c>
      <c r="EL16" s="295" t="s">
        <v>822</v>
      </c>
      <c r="EM16" s="295" t="s">
        <v>822</v>
      </c>
      <c r="EN16" s="292">
        <v>0</v>
      </c>
      <c r="EO16" s="292">
        <v>0</v>
      </c>
      <c r="EP16" s="295" t="s">
        <v>822</v>
      </c>
      <c r="EQ16" s="295" t="s">
        <v>822</v>
      </c>
      <c r="ER16" s="295" t="s">
        <v>822</v>
      </c>
      <c r="ES16" s="292">
        <v>0</v>
      </c>
      <c r="ET16" s="292">
        <v>0</v>
      </c>
      <c r="EU16" s="292">
        <f t="shared" si="13"/>
        <v>456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280</v>
      </c>
      <c r="FD16" s="292">
        <v>0</v>
      </c>
      <c r="FE16" s="292">
        <v>51</v>
      </c>
      <c r="FF16" s="292">
        <v>0</v>
      </c>
      <c r="FG16" s="292">
        <v>0</v>
      </c>
      <c r="FH16" s="295" t="s">
        <v>822</v>
      </c>
      <c r="FI16" s="295" t="s">
        <v>822</v>
      </c>
      <c r="FJ16" s="295" t="s">
        <v>822</v>
      </c>
      <c r="FK16" s="292">
        <v>54</v>
      </c>
      <c r="FL16" s="292">
        <v>0</v>
      </c>
      <c r="FM16" s="292">
        <v>0</v>
      </c>
      <c r="FN16" s="292">
        <v>10</v>
      </c>
      <c r="FO16" s="292">
        <v>61</v>
      </c>
    </row>
    <row r="17" spans="1:171" s="224" customFormat="1" ht="13.5" customHeight="1" x14ac:dyDescent="0.15">
      <c r="A17" s="290" t="s">
        <v>745</v>
      </c>
      <c r="B17" s="291" t="s">
        <v>779</v>
      </c>
      <c r="C17" s="290" t="s">
        <v>780</v>
      </c>
      <c r="D17" s="292">
        <f t="shared" si="15"/>
        <v>1878</v>
      </c>
      <c r="E17" s="292">
        <f t="shared" si="16"/>
        <v>0</v>
      </c>
      <c r="F17" s="292">
        <f t="shared" si="17"/>
        <v>0</v>
      </c>
      <c r="G17" s="292">
        <f t="shared" si="18"/>
        <v>0</v>
      </c>
      <c r="H17" s="292">
        <f t="shared" si="19"/>
        <v>203</v>
      </c>
      <c r="I17" s="292">
        <f t="shared" si="20"/>
        <v>0</v>
      </c>
      <c r="J17" s="292">
        <f t="shared" si="21"/>
        <v>0</v>
      </c>
      <c r="K17" s="292">
        <f t="shared" si="22"/>
        <v>0</v>
      </c>
      <c r="L17" s="292">
        <f t="shared" si="23"/>
        <v>0</v>
      </c>
      <c r="M17" s="292">
        <f t="shared" si="24"/>
        <v>0</v>
      </c>
      <c r="N17" s="292">
        <f t="shared" si="25"/>
        <v>0</v>
      </c>
      <c r="O17" s="292">
        <f t="shared" si="26"/>
        <v>0</v>
      </c>
      <c r="P17" s="292">
        <f t="shared" si="27"/>
        <v>0</v>
      </c>
      <c r="Q17" s="292">
        <f t="shared" si="28"/>
        <v>0</v>
      </c>
      <c r="R17" s="292">
        <f t="shared" si="29"/>
        <v>0</v>
      </c>
      <c r="S17" s="292">
        <f t="shared" si="30"/>
        <v>0</v>
      </c>
      <c r="T17" s="292">
        <f t="shared" si="31"/>
        <v>1542</v>
      </c>
      <c r="U17" s="292">
        <f t="shared" si="32"/>
        <v>0</v>
      </c>
      <c r="V17" s="292">
        <f t="shared" si="33"/>
        <v>0</v>
      </c>
      <c r="W17" s="292">
        <f t="shared" si="34"/>
        <v>0</v>
      </c>
      <c r="X17" s="292">
        <f t="shared" si="35"/>
        <v>133</v>
      </c>
      <c r="Y17" s="292">
        <f t="shared" si="1"/>
        <v>1542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822</v>
      </c>
      <c r="AK17" s="295" t="s">
        <v>822</v>
      </c>
      <c r="AL17" s="292">
        <v>0</v>
      </c>
      <c r="AM17" s="295" t="s">
        <v>822</v>
      </c>
      <c r="AN17" s="295" t="s">
        <v>822</v>
      </c>
      <c r="AO17" s="292">
        <v>1542</v>
      </c>
      <c r="AP17" s="295" t="s">
        <v>822</v>
      </c>
      <c r="AQ17" s="292">
        <v>0</v>
      </c>
      <c r="AR17" s="295" t="s">
        <v>822</v>
      </c>
      <c r="AS17" s="292">
        <v>0</v>
      </c>
      <c r="AT17" s="292">
        <f t="shared" si="3"/>
        <v>203</v>
      </c>
      <c r="AU17" s="292">
        <v>0</v>
      </c>
      <c r="AV17" s="292">
        <v>0</v>
      </c>
      <c r="AW17" s="292">
        <v>0</v>
      </c>
      <c r="AX17" s="292">
        <v>203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822</v>
      </c>
      <c r="BF17" s="295" t="s">
        <v>822</v>
      </c>
      <c r="BG17" s="295" t="s">
        <v>822</v>
      </c>
      <c r="BH17" s="295" t="s">
        <v>822</v>
      </c>
      <c r="BI17" s="295" t="s">
        <v>822</v>
      </c>
      <c r="BJ17" s="295" t="s">
        <v>822</v>
      </c>
      <c r="BK17" s="295" t="s">
        <v>822</v>
      </c>
      <c r="BL17" s="295" t="s">
        <v>822</v>
      </c>
      <c r="BM17" s="295" t="s">
        <v>822</v>
      </c>
      <c r="BN17" s="292">
        <v>0</v>
      </c>
      <c r="BO17" s="292">
        <f t="shared" si="5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822</v>
      </c>
      <c r="CC17" s="295" t="s">
        <v>822</v>
      </c>
      <c r="CD17" s="295" t="s">
        <v>822</v>
      </c>
      <c r="CE17" s="295" t="s">
        <v>822</v>
      </c>
      <c r="CF17" s="295" t="s">
        <v>822</v>
      </c>
      <c r="CG17" s="295" t="s">
        <v>822</v>
      </c>
      <c r="CH17" s="295" t="s">
        <v>822</v>
      </c>
      <c r="CI17" s="292">
        <v>0</v>
      </c>
      <c r="CJ17" s="292">
        <f t="shared" si="7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822</v>
      </c>
      <c r="CX17" s="295" t="s">
        <v>822</v>
      </c>
      <c r="CY17" s="295" t="s">
        <v>822</v>
      </c>
      <c r="CZ17" s="295" t="s">
        <v>822</v>
      </c>
      <c r="DA17" s="295" t="s">
        <v>822</v>
      </c>
      <c r="DB17" s="295" t="s">
        <v>822</v>
      </c>
      <c r="DC17" s="295" t="s">
        <v>822</v>
      </c>
      <c r="DD17" s="292">
        <v>0</v>
      </c>
      <c r="DE17" s="292">
        <f t="shared" si="9"/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822</v>
      </c>
      <c r="DS17" s="295" t="s">
        <v>822</v>
      </c>
      <c r="DT17" s="292">
        <v>0</v>
      </c>
      <c r="DU17" s="295" t="s">
        <v>822</v>
      </c>
      <c r="DV17" s="295" t="s">
        <v>822</v>
      </c>
      <c r="DW17" s="295" t="s">
        <v>822</v>
      </c>
      <c r="DX17" s="295" t="s">
        <v>822</v>
      </c>
      <c r="DY17" s="292">
        <v>0</v>
      </c>
      <c r="DZ17" s="292">
        <f t="shared" si="11"/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822</v>
      </c>
      <c r="EL17" s="295" t="s">
        <v>822</v>
      </c>
      <c r="EM17" s="295" t="s">
        <v>822</v>
      </c>
      <c r="EN17" s="292">
        <v>0</v>
      </c>
      <c r="EO17" s="292">
        <v>0</v>
      </c>
      <c r="EP17" s="295" t="s">
        <v>822</v>
      </c>
      <c r="EQ17" s="295" t="s">
        <v>822</v>
      </c>
      <c r="ER17" s="295" t="s">
        <v>822</v>
      </c>
      <c r="ES17" s="292">
        <v>0</v>
      </c>
      <c r="ET17" s="292">
        <v>0</v>
      </c>
      <c r="EU17" s="292">
        <f t="shared" si="13"/>
        <v>133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822</v>
      </c>
      <c r="FI17" s="295" t="s">
        <v>822</v>
      </c>
      <c r="FJ17" s="295" t="s">
        <v>822</v>
      </c>
      <c r="FK17" s="292">
        <v>0</v>
      </c>
      <c r="FL17" s="292">
        <v>0</v>
      </c>
      <c r="FM17" s="292">
        <v>0</v>
      </c>
      <c r="FN17" s="292">
        <v>0</v>
      </c>
      <c r="FO17" s="292">
        <v>133</v>
      </c>
    </row>
    <row r="18" spans="1:171" s="224" customFormat="1" ht="13.5" customHeight="1" x14ac:dyDescent="0.15">
      <c r="A18" s="290" t="s">
        <v>745</v>
      </c>
      <c r="B18" s="291" t="s">
        <v>781</v>
      </c>
      <c r="C18" s="290" t="s">
        <v>782</v>
      </c>
      <c r="D18" s="292">
        <f t="shared" si="15"/>
        <v>3286</v>
      </c>
      <c r="E18" s="292">
        <f t="shared" si="16"/>
        <v>0</v>
      </c>
      <c r="F18" s="292">
        <f t="shared" si="17"/>
        <v>2</v>
      </c>
      <c r="G18" s="292">
        <f t="shared" si="18"/>
        <v>0</v>
      </c>
      <c r="H18" s="292">
        <f t="shared" si="19"/>
        <v>380</v>
      </c>
      <c r="I18" s="292">
        <f t="shared" si="20"/>
        <v>157</v>
      </c>
      <c r="J18" s="292">
        <f t="shared" si="21"/>
        <v>168</v>
      </c>
      <c r="K18" s="292">
        <f t="shared" si="22"/>
        <v>0</v>
      </c>
      <c r="L18" s="292">
        <f t="shared" si="23"/>
        <v>0</v>
      </c>
      <c r="M18" s="292">
        <f t="shared" si="24"/>
        <v>0</v>
      </c>
      <c r="N18" s="292">
        <f t="shared" si="25"/>
        <v>13</v>
      </c>
      <c r="O18" s="292">
        <f t="shared" si="26"/>
        <v>1017</v>
      </c>
      <c r="P18" s="292">
        <f t="shared" si="27"/>
        <v>0</v>
      </c>
      <c r="Q18" s="292">
        <f t="shared" si="28"/>
        <v>0</v>
      </c>
      <c r="R18" s="292">
        <f t="shared" si="29"/>
        <v>0</v>
      </c>
      <c r="S18" s="292">
        <f t="shared" si="30"/>
        <v>0</v>
      </c>
      <c r="T18" s="292">
        <f t="shared" si="31"/>
        <v>0</v>
      </c>
      <c r="U18" s="292">
        <f t="shared" si="32"/>
        <v>0</v>
      </c>
      <c r="V18" s="292">
        <f t="shared" si="33"/>
        <v>0</v>
      </c>
      <c r="W18" s="292">
        <f t="shared" si="34"/>
        <v>0</v>
      </c>
      <c r="X18" s="292">
        <f t="shared" si="35"/>
        <v>1549</v>
      </c>
      <c r="Y18" s="292">
        <f t="shared" si="1"/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822</v>
      </c>
      <c r="AK18" s="295" t="s">
        <v>822</v>
      </c>
      <c r="AL18" s="292">
        <v>0</v>
      </c>
      <c r="AM18" s="295" t="s">
        <v>822</v>
      </c>
      <c r="AN18" s="295" t="s">
        <v>822</v>
      </c>
      <c r="AO18" s="292">
        <v>0</v>
      </c>
      <c r="AP18" s="295" t="s">
        <v>822</v>
      </c>
      <c r="AQ18" s="292">
        <v>0</v>
      </c>
      <c r="AR18" s="295" t="s">
        <v>822</v>
      </c>
      <c r="AS18" s="292">
        <v>0</v>
      </c>
      <c r="AT18" s="292">
        <f t="shared" si="3"/>
        <v>79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822</v>
      </c>
      <c r="BF18" s="295" t="s">
        <v>822</v>
      </c>
      <c r="BG18" s="295" t="s">
        <v>822</v>
      </c>
      <c r="BH18" s="295" t="s">
        <v>822</v>
      </c>
      <c r="BI18" s="295" t="s">
        <v>822</v>
      </c>
      <c r="BJ18" s="295" t="s">
        <v>822</v>
      </c>
      <c r="BK18" s="295" t="s">
        <v>822</v>
      </c>
      <c r="BL18" s="295" t="s">
        <v>822</v>
      </c>
      <c r="BM18" s="295" t="s">
        <v>822</v>
      </c>
      <c r="BN18" s="292">
        <v>79</v>
      </c>
      <c r="BO18" s="292">
        <f t="shared" si="5"/>
        <v>1017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1017</v>
      </c>
      <c r="CA18" s="292">
        <v>0</v>
      </c>
      <c r="CB18" s="295" t="s">
        <v>822</v>
      </c>
      <c r="CC18" s="295" t="s">
        <v>822</v>
      </c>
      <c r="CD18" s="295" t="s">
        <v>822</v>
      </c>
      <c r="CE18" s="295" t="s">
        <v>822</v>
      </c>
      <c r="CF18" s="295" t="s">
        <v>822</v>
      </c>
      <c r="CG18" s="295" t="s">
        <v>822</v>
      </c>
      <c r="CH18" s="295" t="s">
        <v>822</v>
      </c>
      <c r="CI18" s="292">
        <v>0</v>
      </c>
      <c r="CJ18" s="292">
        <f t="shared" si="7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822</v>
      </c>
      <c r="CX18" s="295" t="s">
        <v>822</v>
      </c>
      <c r="CY18" s="295" t="s">
        <v>822</v>
      </c>
      <c r="CZ18" s="295" t="s">
        <v>822</v>
      </c>
      <c r="DA18" s="295" t="s">
        <v>822</v>
      </c>
      <c r="DB18" s="295" t="s">
        <v>822</v>
      </c>
      <c r="DC18" s="295" t="s">
        <v>822</v>
      </c>
      <c r="DD18" s="292">
        <v>0</v>
      </c>
      <c r="DE18" s="292">
        <f t="shared" si="9"/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822</v>
      </c>
      <c r="DS18" s="295" t="s">
        <v>822</v>
      </c>
      <c r="DT18" s="292">
        <v>0</v>
      </c>
      <c r="DU18" s="295" t="s">
        <v>822</v>
      </c>
      <c r="DV18" s="295" t="s">
        <v>822</v>
      </c>
      <c r="DW18" s="295" t="s">
        <v>822</v>
      </c>
      <c r="DX18" s="295" t="s">
        <v>822</v>
      </c>
      <c r="DY18" s="292">
        <v>0</v>
      </c>
      <c r="DZ18" s="292">
        <f t="shared" si="11"/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822</v>
      </c>
      <c r="EL18" s="295" t="s">
        <v>822</v>
      </c>
      <c r="EM18" s="295" t="s">
        <v>822</v>
      </c>
      <c r="EN18" s="292">
        <v>0</v>
      </c>
      <c r="EO18" s="292">
        <v>0</v>
      </c>
      <c r="EP18" s="295" t="s">
        <v>822</v>
      </c>
      <c r="EQ18" s="295" t="s">
        <v>822</v>
      </c>
      <c r="ER18" s="295" t="s">
        <v>822</v>
      </c>
      <c r="ES18" s="292">
        <v>0</v>
      </c>
      <c r="ET18" s="292">
        <v>0</v>
      </c>
      <c r="EU18" s="292">
        <f t="shared" si="13"/>
        <v>2190</v>
      </c>
      <c r="EV18" s="292">
        <v>0</v>
      </c>
      <c r="EW18" s="292">
        <v>2</v>
      </c>
      <c r="EX18" s="292">
        <v>0</v>
      </c>
      <c r="EY18" s="292">
        <v>380</v>
      </c>
      <c r="EZ18" s="292">
        <v>157</v>
      </c>
      <c r="FA18" s="292">
        <v>168</v>
      </c>
      <c r="FB18" s="292">
        <v>0</v>
      </c>
      <c r="FC18" s="292">
        <v>0</v>
      </c>
      <c r="FD18" s="292">
        <v>0</v>
      </c>
      <c r="FE18" s="292">
        <v>13</v>
      </c>
      <c r="FF18" s="292">
        <v>0</v>
      </c>
      <c r="FG18" s="292">
        <v>0</v>
      </c>
      <c r="FH18" s="295" t="s">
        <v>822</v>
      </c>
      <c r="FI18" s="295" t="s">
        <v>822</v>
      </c>
      <c r="FJ18" s="295" t="s">
        <v>822</v>
      </c>
      <c r="FK18" s="292">
        <v>0</v>
      </c>
      <c r="FL18" s="292">
        <v>0</v>
      </c>
      <c r="FM18" s="292">
        <v>0</v>
      </c>
      <c r="FN18" s="292">
        <v>0</v>
      </c>
      <c r="FO18" s="292">
        <v>1470</v>
      </c>
    </row>
    <row r="19" spans="1:171" s="224" customFormat="1" ht="13.5" customHeight="1" x14ac:dyDescent="0.15">
      <c r="A19" s="290" t="s">
        <v>745</v>
      </c>
      <c r="B19" s="291" t="s">
        <v>783</v>
      </c>
      <c r="C19" s="290" t="s">
        <v>784</v>
      </c>
      <c r="D19" s="292">
        <f t="shared" si="15"/>
        <v>3307</v>
      </c>
      <c r="E19" s="292">
        <f t="shared" si="16"/>
        <v>0</v>
      </c>
      <c r="F19" s="292">
        <f t="shared" si="17"/>
        <v>0</v>
      </c>
      <c r="G19" s="292">
        <f t="shared" si="18"/>
        <v>0</v>
      </c>
      <c r="H19" s="292">
        <f t="shared" si="19"/>
        <v>133</v>
      </c>
      <c r="I19" s="292">
        <f t="shared" si="20"/>
        <v>65</v>
      </c>
      <c r="J19" s="292">
        <f t="shared" si="21"/>
        <v>0</v>
      </c>
      <c r="K19" s="292">
        <f t="shared" si="22"/>
        <v>0</v>
      </c>
      <c r="L19" s="292">
        <f t="shared" si="23"/>
        <v>0</v>
      </c>
      <c r="M19" s="292">
        <f t="shared" si="24"/>
        <v>743</v>
      </c>
      <c r="N19" s="292">
        <f t="shared" si="25"/>
        <v>0</v>
      </c>
      <c r="O19" s="292">
        <f t="shared" si="26"/>
        <v>0</v>
      </c>
      <c r="P19" s="292">
        <f t="shared" si="27"/>
        <v>0</v>
      </c>
      <c r="Q19" s="292">
        <f t="shared" si="28"/>
        <v>2271</v>
      </c>
      <c r="R19" s="292">
        <f t="shared" si="29"/>
        <v>0</v>
      </c>
      <c r="S19" s="292">
        <f t="shared" si="30"/>
        <v>0</v>
      </c>
      <c r="T19" s="292">
        <f t="shared" si="31"/>
        <v>95</v>
      </c>
      <c r="U19" s="292">
        <f t="shared" si="32"/>
        <v>0</v>
      </c>
      <c r="V19" s="292">
        <f t="shared" si="33"/>
        <v>0</v>
      </c>
      <c r="W19" s="292">
        <f t="shared" si="34"/>
        <v>0</v>
      </c>
      <c r="X19" s="292">
        <f t="shared" si="35"/>
        <v>0</v>
      </c>
      <c r="Y19" s="292">
        <f t="shared" si="1"/>
        <v>2376</v>
      </c>
      <c r="Z19" s="292">
        <v>0</v>
      </c>
      <c r="AA19" s="292">
        <v>0</v>
      </c>
      <c r="AB19" s="292">
        <v>0</v>
      </c>
      <c r="AC19" s="292">
        <v>10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822</v>
      </c>
      <c r="AK19" s="295" t="s">
        <v>822</v>
      </c>
      <c r="AL19" s="292">
        <v>2271</v>
      </c>
      <c r="AM19" s="295" t="s">
        <v>822</v>
      </c>
      <c r="AN19" s="295" t="s">
        <v>822</v>
      </c>
      <c r="AO19" s="292">
        <v>95</v>
      </c>
      <c r="AP19" s="295" t="s">
        <v>822</v>
      </c>
      <c r="AQ19" s="292">
        <v>0</v>
      </c>
      <c r="AR19" s="295" t="s">
        <v>822</v>
      </c>
      <c r="AS19" s="292">
        <v>0</v>
      </c>
      <c r="AT19" s="292">
        <f t="shared" si="3"/>
        <v>931</v>
      </c>
      <c r="AU19" s="292">
        <v>0</v>
      </c>
      <c r="AV19" s="292">
        <v>0</v>
      </c>
      <c r="AW19" s="292">
        <v>0</v>
      </c>
      <c r="AX19" s="292">
        <v>123</v>
      </c>
      <c r="AY19" s="292">
        <v>65</v>
      </c>
      <c r="AZ19" s="292">
        <v>0</v>
      </c>
      <c r="BA19" s="292">
        <v>0</v>
      </c>
      <c r="BB19" s="292">
        <v>0</v>
      </c>
      <c r="BC19" s="292">
        <v>743</v>
      </c>
      <c r="BD19" s="292">
        <v>0</v>
      </c>
      <c r="BE19" s="295" t="s">
        <v>822</v>
      </c>
      <c r="BF19" s="295" t="s">
        <v>822</v>
      </c>
      <c r="BG19" s="295" t="s">
        <v>822</v>
      </c>
      <c r="BH19" s="295" t="s">
        <v>822</v>
      </c>
      <c r="BI19" s="295" t="s">
        <v>822</v>
      </c>
      <c r="BJ19" s="295" t="s">
        <v>822</v>
      </c>
      <c r="BK19" s="295" t="s">
        <v>822</v>
      </c>
      <c r="BL19" s="295" t="s">
        <v>822</v>
      </c>
      <c r="BM19" s="295" t="s">
        <v>822</v>
      </c>
      <c r="BN19" s="292">
        <v>0</v>
      </c>
      <c r="BO19" s="292">
        <f t="shared" si="5"/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822</v>
      </c>
      <c r="CC19" s="295" t="s">
        <v>822</v>
      </c>
      <c r="CD19" s="295" t="s">
        <v>822</v>
      </c>
      <c r="CE19" s="295" t="s">
        <v>822</v>
      </c>
      <c r="CF19" s="295" t="s">
        <v>822</v>
      </c>
      <c r="CG19" s="295" t="s">
        <v>822</v>
      </c>
      <c r="CH19" s="295" t="s">
        <v>822</v>
      </c>
      <c r="CI19" s="292">
        <v>0</v>
      </c>
      <c r="CJ19" s="292">
        <f t="shared" si="7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822</v>
      </c>
      <c r="CX19" s="295" t="s">
        <v>822</v>
      </c>
      <c r="CY19" s="295" t="s">
        <v>822</v>
      </c>
      <c r="CZ19" s="295" t="s">
        <v>822</v>
      </c>
      <c r="DA19" s="295" t="s">
        <v>822</v>
      </c>
      <c r="DB19" s="295" t="s">
        <v>822</v>
      </c>
      <c r="DC19" s="295" t="s">
        <v>822</v>
      </c>
      <c r="DD19" s="292">
        <v>0</v>
      </c>
      <c r="DE19" s="292">
        <f t="shared" si="9"/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822</v>
      </c>
      <c r="DS19" s="295" t="s">
        <v>822</v>
      </c>
      <c r="DT19" s="292">
        <v>0</v>
      </c>
      <c r="DU19" s="295" t="s">
        <v>822</v>
      </c>
      <c r="DV19" s="295" t="s">
        <v>822</v>
      </c>
      <c r="DW19" s="295" t="s">
        <v>822</v>
      </c>
      <c r="DX19" s="295" t="s">
        <v>822</v>
      </c>
      <c r="DY19" s="292">
        <v>0</v>
      </c>
      <c r="DZ19" s="292">
        <f t="shared" si="11"/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822</v>
      </c>
      <c r="EL19" s="295" t="s">
        <v>822</v>
      </c>
      <c r="EM19" s="295" t="s">
        <v>822</v>
      </c>
      <c r="EN19" s="292">
        <v>0</v>
      </c>
      <c r="EO19" s="292">
        <v>0</v>
      </c>
      <c r="EP19" s="295" t="s">
        <v>822</v>
      </c>
      <c r="EQ19" s="295" t="s">
        <v>822</v>
      </c>
      <c r="ER19" s="295" t="s">
        <v>822</v>
      </c>
      <c r="ES19" s="292">
        <v>0</v>
      </c>
      <c r="ET19" s="292">
        <v>0</v>
      </c>
      <c r="EU19" s="292">
        <f t="shared" si="13"/>
        <v>0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822</v>
      </c>
      <c r="FI19" s="295" t="s">
        <v>822</v>
      </c>
      <c r="FJ19" s="295" t="s">
        <v>822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15"/>
        <v>4550</v>
      </c>
      <c r="E20" s="292">
        <f t="shared" si="16"/>
        <v>2968</v>
      </c>
      <c r="F20" s="292">
        <f t="shared" si="17"/>
        <v>3</v>
      </c>
      <c r="G20" s="292">
        <f t="shared" si="18"/>
        <v>0</v>
      </c>
      <c r="H20" s="292">
        <f t="shared" si="19"/>
        <v>324</v>
      </c>
      <c r="I20" s="292">
        <f t="shared" si="20"/>
        <v>308</v>
      </c>
      <c r="J20" s="292">
        <f t="shared" si="21"/>
        <v>115</v>
      </c>
      <c r="K20" s="292">
        <f t="shared" si="22"/>
        <v>0</v>
      </c>
      <c r="L20" s="292">
        <f t="shared" si="23"/>
        <v>221</v>
      </c>
      <c r="M20" s="292">
        <f t="shared" si="24"/>
        <v>0</v>
      </c>
      <c r="N20" s="292">
        <f t="shared" si="25"/>
        <v>0</v>
      </c>
      <c r="O20" s="292">
        <f t="shared" si="26"/>
        <v>0</v>
      </c>
      <c r="P20" s="292">
        <f t="shared" si="27"/>
        <v>0</v>
      </c>
      <c r="Q20" s="292">
        <f t="shared" si="28"/>
        <v>0</v>
      </c>
      <c r="R20" s="292">
        <f t="shared" si="29"/>
        <v>0</v>
      </c>
      <c r="S20" s="292">
        <f t="shared" si="30"/>
        <v>0</v>
      </c>
      <c r="T20" s="292">
        <f t="shared" si="31"/>
        <v>0</v>
      </c>
      <c r="U20" s="292">
        <f t="shared" si="32"/>
        <v>0</v>
      </c>
      <c r="V20" s="292">
        <f t="shared" si="33"/>
        <v>0</v>
      </c>
      <c r="W20" s="292">
        <f t="shared" si="34"/>
        <v>12</v>
      </c>
      <c r="X20" s="292">
        <f t="shared" si="35"/>
        <v>599</v>
      </c>
      <c r="Y20" s="292">
        <f t="shared" si="1"/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822</v>
      </c>
      <c r="AK20" s="295" t="s">
        <v>822</v>
      </c>
      <c r="AL20" s="292">
        <v>0</v>
      </c>
      <c r="AM20" s="295" t="s">
        <v>822</v>
      </c>
      <c r="AN20" s="295" t="s">
        <v>822</v>
      </c>
      <c r="AO20" s="292">
        <v>0</v>
      </c>
      <c r="AP20" s="295" t="s">
        <v>822</v>
      </c>
      <c r="AQ20" s="292">
        <v>0</v>
      </c>
      <c r="AR20" s="295" t="s">
        <v>822</v>
      </c>
      <c r="AS20" s="292">
        <v>0</v>
      </c>
      <c r="AT20" s="292">
        <f t="shared" si="3"/>
        <v>324</v>
      </c>
      <c r="AU20" s="292">
        <v>0</v>
      </c>
      <c r="AV20" s="292">
        <v>0</v>
      </c>
      <c r="AW20" s="292">
        <v>0</v>
      </c>
      <c r="AX20" s="292">
        <v>324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822</v>
      </c>
      <c r="BF20" s="295" t="s">
        <v>822</v>
      </c>
      <c r="BG20" s="295" t="s">
        <v>822</v>
      </c>
      <c r="BH20" s="295" t="s">
        <v>822</v>
      </c>
      <c r="BI20" s="295" t="s">
        <v>822</v>
      </c>
      <c r="BJ20" s="295" t="s">
        <v>822</v>
      </c>
      <c r="BK20" s="295" t="s">
        <v>822</v>
      </c>
      <c r="BL20" s="295" t="s">
        <v>822</v>
      </c>
      <c r="BM20" s="295" t="s">
        <v>822</v>
      </c>
      <c r="BN20" s="292">
        <v>0</v>
      </c>
      <c r="BO20" s="292">
        <f t="shared" si="5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822</v>
      </c>
      <c r="CC20" s="295" t="s">
        <v>822</v>
      </c>
      <c r="CD20" s="295" t="s">
        <v>822</v>
      </c>
      <c r="CE20" s="295" t="s">
        <v>822</v>
      </c>
      <c r="CF20" s="295" t="s">
        <v>822</v>
      </c>
      <c r="CG20" s="295" t="s">
        <v>822</v>
      </c>
      <c r="CH20" s="295" t="s">
        <v>822</v>
      </c>
      <c r="CI20" s="292">
        <v>0</v>
      </c>
      <c r="CJ20" s="292">
        <f t="shared" si="7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822</v>
      </c>
      <c r="CX20" s="295" t="s">
        <v>822</v>
      </c>
      <c r="CY20" s="295" t="s">
        <v>822</v>
      </c>
      <c r="CZ20" s="295" t="s">
        <v>822</v>
      </c>
      <c r="DA20" s="295" t="s">
        <v>822</v>
      </c>
      <c r="DB20" s="295" t="s">
        <v>822</v>
      </c>
      <c r="DC20" s="295" t="s">
        <v>822</v>
      </c>
      <c r="DD20" s="292">
        <v>0</v>
      </c>
      <c r="DE20" s="292">
        <f t="shared" si="9"/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822</v>
      </c>
      <c r="DS20" s="295" t="s">
        <v>822</v>
      </c>
      <c r="DT20" s="292">
        <v>0</v>
      </c>
      <c r="DU20" s="295" t="s">
        <v>822</v>
      </c>
      <c r="DV20" s="295" t="s">
        <v>822</v>
      </c>
      <c r="DW20" s="295" t="s">
        <v>822</v>
      </c>
      <c r="DX20" s="295" t="s">
        <v>822</v>
      </c>
      <c r="DY20" s="292">
        <v>0</v>
      </c>
      <c r="DZ20" s="292">
        <f t="shared" si="11"/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822</v>
      </c>
      <c r="EL20" s="295" t="s">
        <v>822</v>
      </c>
      <c r="EM20" s="295" t="s">
        <v>822</v>
      </c>
      <c r="EN20" s="292">
        <v>0</v>
      </c>
      <c r="EO20" s="292">
        <v>0</v>
      </c>
      <c r="EP20" s="295" t="s">
        <v>822</v>
      </c>
      <c r="EQ20" s="295" t="s">
        <v>822</v>
      </c>
      <c r="ER20" s="295" t="s">
        <v>822</v>
      </c>
      <c r="ES20" s="292">
        <v>0</v>
      </c>
      <c r="ET20" s="292">
        <v>0</v>
      </c>
      <c r="EU20" s="292">
        <f t="shared" si="13"/>
        <v>4226</v>
      </c>
      <c r="EV20" s="292">
        <v>2968</v>
      </c>
      <c r="EW20" s="292">
        <v>3</v>
      </c>
      <c r="EX20" s="292">
        <v>0</v>
      </c>
      <c r="EY20" s="292">
        <v>0</v>
      </c>
      <c r="EZ20" s="292">
        <v>308</v>
      </c>
      <c r="FA20" s="292">
        <v>115</v>
      </c>
      <c r="FB20" s="292">
        <v>0</v>
      </c>
      <c r="FC20" s="292">
        <v>221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822</v>
      </c>
      <c r="FI20" s="295" t="s">
        <v>822</v>
      </c>
      <c r="FJ20" s="295" t="s">
        <v>822</v>
      </c>
      <c r="FK20" s="292">
        <v>0</v>
      </c>
      <c r="FL20" s="292">
        <v>0</v>
      </c>
      <c r="FM20" s="292">
        <v>0</v>
      </c>
      <c r="FN20" s="292">
        <v>12</v>
      </c>
      <c r="FO20" s="292">
        <v>599</v>
      </c>
    </row>
    <row r="21" spans="1:171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15"/>
        <v>866</v>
      </c>
      <c r="E21" s="292">
        <f t="shared" si="16"/>
        <v>2</v>
      </c>
      <c r="F21" s="292">
        <f t="shared" si="17"/>
        <v>0</v>
      </c>
      <c r="G21" s="292">
        <f t="shared" si="18"/>
        <v>0</v>
      </c>
      <c r="H21" s="292">
        <f t="shared" si="19"/>
        <v>358</v>
      </c>
      <c r="I21" s="292">
        <f t="shared" si="20"/>
        <v>335</v>
      </c>
      <c r="J21" s="292">
        <f t="shared" si="21"/>
        <v>0</v>
      </c>
      <c r="K21" s="292">
        <f t="shared" si="22"/>
        <v>0</v>
      </c>
      <c r="L21" s="292">
        <f t="shared" si="23"/>
        <v>0</v>
      </c>
      <c r="M21" s="292">
        <f t="shared" si="24"/>
        <v>40</v>
      </c>
      <c r="N21" s="292">
        <f t="shared" si="25"/>
        <v>0</v>
      </c>
      <c r="O21" s="292">
        <f t="shared" si="26"/>
        <v>0</v>
      </c>
      <c r="P21" s="292">
        <f t="shared" si="27"/>
        <v>0</v>
      </c>
      <c r="Q21" s="292">
        <f t="shared" si="28"/>
        <v>0</v>
      </c>
      <c r="R21" s="292">
        <f t="shared" si="29"/>
        <v>0</v>
      </c>
      <c r="S21" s="292">
        <f t="shared" si="30"/>
        <v>0</v>
      </c>
      <c r="T21" s="292">
        <f t="shared" si="31"/>
        <v>0</v>
      </c>
      <c r="U21" s="292">
        <f t="shared" si="32"/>
        <v>0</v>
      </c>
      <c r="V21" s="292">
        <f t="shared" si="33"/>
        <v>0</v>
      </c>
      <c r="W21" s="292">
        <f t="shared" si="34"/>
        <v>0</v>
      </c>
      <c r="X21" s="292">
        <f t="shared" si="35"/>
        <v>131</v>
      </c>
      <c r="Y21" s="292">
        <f t="shared" si="1"/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822</v>
      </c>
      <c r="AK21" s="295" t="s">
        <v>822</v>
      </c>
      <c r="AL21" s="292">
        <v>0</v>
      </c>
      <c r="AM21" s="295" t="s">
        <v>822</v>
      </c>
      <c r="AN21" s="295" t="s">
        <v>822</v>
      </c>
      <c r="AO21" s="292">
        <v>0</v>
      </c>
      <c r="AP21" s="295" t="s">
        <v>822</v>
      </c>
      <c r="AQ21" s="292">
        <v>0</v>
      </c>
      <c r="AR21" s="295" t="s">
        <v>822</v>
      </c>
      <c r="AS21" s="292">
        <v>0</v>
      </c>
      <c r="AT21" s="292">
        <f t="shared" si="3"/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822</v>
      </c>
      <c r="BF21" s="295" t="s">
        <v>822</v>
      </c>
      <c r="BG21" s="295" t="s">
        <v>822</v>
      </c>
      <c r="BH21" s="295" t="s">
        <v>822</v>
      </c>
      <c r="BI21" s="295" t="s">
        <v>822</v>
      </c>
      <c r="BJ21" s="295" t="s">
        <v>822</v>
      </c>
      <c r="BK21" s="295" t="s">
        <v>822</v>
      </c>
      <c r="BL21" s="295" t="s">
        <v>822</v>
      </c>
      <c r="BM21" s="295" t="s">
        <v>822</v>
      </c>
      <c r="BN21" s="292">
        <v>0</v>
      </c>
      <c r="BO21" s="292">
        <f t="shared" si="5"/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822</v>
      </c>
      <c r="CC21" s="295" t="s">
        <v>822</v>
      </c>
      <c r="CD21" s="295" t="s">
        <v>822</v>
      </c>
      <c r="CE21" s="295" t="s">
        <v>822</v>
      </c>
      <c r="CF21" s="295" t="s">
        <v>822</v>
      </c>
      <c r="CG21" s="295" t="s">
        <v>822</v>
      </c>
      <c r="CH21" s="295" t="s">
        <v>822</v>
      </c>
      <c r="CI21" s="292">
        <v>0</v>
      </c>
      <c r="CJ21" s="292">
        <f t="shared" si="7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822</v>
      </c>
      <c r="CX21" s="295" t="s">
        <v>822</v>
      </c>
      <c r="CY21" s="295" t="s">
        <v>822</v>
      </c>
      <c r="CZ21" s="295" t="s">
        <v>822</v>
      </c>
      <c r="DA21" s="295" t="s">
        <v>822</v>
      </c>
      <c r="DB21" s="295" t="s">
        <v>822</v>
      </c>
      <c r="DC21" s="295" t="s">
        <v>822</v>
      </c>
      <c r="DD21" s="292">
        <v>0</v>
      </c>
      <c r="DE21" s="292">
        <f t="shared" si="9"/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822</v>
      </c>
      <c r="DS21" s="295" t="s">
        <v>822</v>
      </c>
      <c r="DT21" s="292">
        <v>0</v>
      </c>
      <c r="DU21" s="295" t="s">
        <v>822</v>
      </c>
      <c r="DV21" s="295" t="s">
        <v>822</v>
      </c>
      <c r="DW21" s="295" t="s">
        <v>822</v>
      </c>
      <c r="DX21" s="295" t="s">
        <v>822</v>
      </c>
      <c r="DY21" s="292">
        <v>0</v>
      </c>
      <c r="DZ21" s="292">
        <f t="shared" si="11"/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822</v>
      </c>
      <c r="EL21" s="295" t="s">
        <v>822</v>
      </c>
      <c r="EM21" s="295" t="s">
        <v>822</v>
      </c>
      <c r="EN21" s="292">
        <v>0</v>
      </c>
      <c r="EO21" s="292">
        <v>0</v>
      </c>
      <c r="EP21" s="295" t="s">
        <v>822</v>
      </c>
      <c r="EQ21" s="295" t="s">
        <v>822</v>
      </c>
      <c r="ER21" s="295" t="s">
        <v>822</v>
      </c>
      <c r="ES21" s="292">
        <v>0</v>
      </c>
      <c r="ET21" s="292">
        <v>0</v>
      </c>
      <c r="EU21" s="292">
        <f t="shared" si="13"/>
        <v>866</v>
      </c>
      <c r="EV21" s="292">
        <v>2</v>
      </c>
      <c r="EW21" s="292">
        <v>0</v>
      </c>
      <c r="EX21" s="292">
        <v>0</v>
      </c>
      <c r="EY21" s="292">
        <v>358</v>
      </c>
      <c r="EZ21" s="292">
        <v>335</v>
      </c>
      <c r="FA21" s="292">
        <v>0</v>
      </c>
      <c r="FB21" s="292">
        <v>0</v>
      </c>
      <c r="FC21" s="292">
        <v>0</v>
      </c>
      <c r="FD21" s="292">
        <v>40</v>
      </c>
      <c r="FE21" s="292">
        <v>0</v>
      </c>
      <c r="FF21" s="292">
        <v>0</v>
      </c>
      <c r="FG21" s="292">
        <v>0</v>
      </c>
      <c r="FH21" s="295" t="s">
        <v>822</v>
      </c>
      <c r="FI21" s="295" t="s">
        <v>822</v>
      </c>
      <c r="FJ21" s="295" t="s">
        <v>822</v>
      </c>
      <c r="FK21" s="292">
        <v>0</v>
      </c>
      <c r="FL21" s="292">
        <v>0</v>
      </c>
      <c r="FM21" s="292">
        <v>0</v>
      </c>
      <c r="FN21" s="292">
        <v>0</v>
      </c>
      <c r="FO21" s="292">
        <v>131</v>
      </c>
    </row>
    <row r="22" spans="1:171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15"/>
        <v>16012</v>
      </c>
      <c r="E22" s="292">
        <f t="shared" si="16"/>
        <v>5798</v>
      </c>
      <c r="F22" s="292">
        <f t="shared" si="17"/>
        <v>3</v>
      </c>
      <c r="G22" s="292">
        <f t="shared" si="18"/>
        <v>843</v>
      </c>
      <c r="H22" s="292">
        <f t="shared" si="19"/>
        <v>420</v>
      </c>
      <c r="I22" s="292">
        <f t="shared" si="20"/>
        <v>1140</v>
      </c>
      <c r="J22" s="292">
        <f t="shared" si="21"/>
        <v>542</v>
      </c>
      <c r="K22" s="292">
        <f t="shared" si="22"/>
        <v>1</v>
      </c>
      <c r="L22" s="292">
        <f t="shared" si="23"/>
        <v>2490</v>
      </c>
      <c r="M22" s="292">
        <f t="shared" si="24"/>
        <v>0</v>
      </c>
      <c r="N22" s="292">
        <f t="shared" si="25"/>
        <v>0</v>
      </c>
      <c r="O22" s="292">
        <f t="shared" si="26"/>
        <v>273</v>
      </c>
      <c r="P22" s="292">
        <f t="shared" si="27"/>
        <v>0</v>
      </c>
      <c r="Q22" s="292">
        <f t="shared" si="28"/>
        <v>190</v>
      </c>
      <c r="R22" s="292">
        <f t="shared" si="29"/>
        <v>0</v>
      </c>
      <c r="S22" s="292">
        <f t="shared" si="30"/>
        <v>413</v>
      </c>
      <c r="T22" s="292">
        <f t="shared" si="31"/>
        <v>2687</v>
      </c>
      <c r="U22" s="292">
        <f t="shared" si="32"/>
        <v>0</v>
      </c>
      <c r="V22" s="292">
        <f t="shared" si="33"/>
        <v>0</v>
      </c>
      <c r="W22" s="292">
        <f t="shared" si="34"/>
        <v>4</v>
      </c>
      <c r="X22" s="292">
        <f t="shared" si="35"/>
        <v>1208</v>
      </c>
      <c r="Y22" s="292">
        <f t="shared" si="1"/>
        <v>3232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822</v>
      </c>
      <c r="AK22" s="295" t="s">
        <v>822</v>
      </c>
      <c r="AL22" s="292">
        <v>190</v>
      </c>
      <c r="AM22" s="295" t="s">
        <v>822</v>
      </c>
      <c r="AN22" s="295" t="s">
        <v>822</v>
      </c>
      <c r="AO22" s="292">
        <v>2687</v>
      </c>
      <c r="AP22" s="295" t="s">
        <v>822</v>
      </c>
      <c r="AQ22" s="292">
        <v>0</v>
      </c>
      <c r="AR22" s="295" t="s">
        <v>822</v>
      </c>
      <c r="AS22" s="292">
        <v>355</v>
      </c>
      <c r="AT22" s="292">
        <f t="shared" si="3"/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822</v>
      </c>
      <c r="BF22" s="295" t="s">
        <v>822</v>
      </c>
      <c r="BG22" s="295" t="s">
        <v>822</v>
      </c>
      <c r="BH22" s="295" t="s">
        <v>822</v>
      </c>
      <c r="BI22" s="295" t="s">
        <v>822</v>
      </c>
      <c r="BJ22" s="295" t="s">
        <v>822</v>
      </c>
      <c r="BK22" s="295" t="s">
        <v>822</v>
      </c>
      <c r="BL22" s="295" t="s">
        <v>822</v>
      </c>
      <c r="BM22" s="295" t="s">
        <v>822</v>
      </c>
      <c r="BN22" s="292">
        <v>0</v>
      </c>
      <c r="BO22" s="292">
        <f t="shared" si="5"/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822</v>
      </c>
      <c r="CC22" s="295" t="s">
        <v>822</v>
      </c>
      <c r="CD22" s="295" t="s">
        <v>822</v>
      </c>
      <c r="CE22" s="295" t="s">
        <v>822</v>
      </c>
      <c r="CF22" s="295" t="s">
        <v>822</v>
      </c>
      <c r="CG22" s="295" t="s">
        <v>822</v>
      </c>
      <c r="CH22" s="295" t="s">
        <v>822</v>
      </c>
      <c r="CI22" s="292">
        <v>0</v>
      </c>
      <c r="CJ22" s="292">
        <f t="shared" si="7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822</v>
      </c>
      <c r="CX22" s="295" t="s">
        <v>822</v>
      </c>
      <c r="CY22" s="295" t="s">
        <v>822</v>
      </c>
      <c r="CZ22" s="295" t="s">
        <v>822</v>
      </c>
      <c r="DA22" s="295" t="s">
        <v>822</v>
      </c>
      <c r="DB22" s="295" t="s">
        <v>822</v>
      </c>
      <c r="DC22" s="295" t="s">
        <v>822</v>
      </c>
      <c r="DD22" s="292">
        <v>0</v>
      </c>
      <c r="DE22" s="292">
        <f t="shared" si="9"/>
        <v>686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273</v>
      </c>
      <c r="DQ22" s="292">
        <v>0</v>
      </c>
      <c r="DR22" s="295" t="s">
        <v>822</v>
      </c>
      <c r="DS22" s="295" t="s">
        <v>822</v>
      </c>
      <c r="DT22" s="292">
        <v>413</v>
      </c>
      <c r="DU22" s="295" t="s">
        <v>822</v>
      </c>
      <c r="DV22" s="295" t="s">
        <v>822</v>
      </c>
      <c r="DW22" s="295" t="s">
        <v>822</v>
      </c>
      <c r="DX22" s="295" t="s">
        <v>822</v>
      </c>
      <c r="DY22" s="292">
        <v>0</v>
      </c>
      <c r="DZ22" s="292">
        <f t="shared" si="11"/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822</v>
      </c>
      <c r="EL22" s="295" t="s">
        <v>822</v>
      </c>
      <c r="EM22" s="295" t="s">
        <v>822</v>
      </c>
      <c r="EN22" s="292">
        <v>0</v>
      </c>
      <c r="EO22" s="292">
        <v>0</v>
      </c>
      <c r="EP22" s="295" t="s">
        <v>822</v>
      </c>
      <c r="EQ22" s="295" t="s">
        <v>822</v>
      </c>
      <c r="ER22" s="295" t="s">
        <v>822</v>
      </c>
      <c r="ES22" s="292">
        <v>0</v>
      </c>
      <c r="ET22" s="292">
        <v>0</v>
      </c>
      <c r="EU22" s="292">
        <f t="shared" si="13"/>
        <v>12094</v>
      </c>
      <c r="EV22" s="292">
        <v>5798</v>
      </c>
      <c r="EW22" s="292">
        <v>3</v>
      </c>
      <c r="EX22" s="292">
        <v>843</v>
      </c>
      <c r="EY22" s="292">
        <v>420</v>
      </c>
      <c r="EZ22" s="292">
        <v>1140</v>
      </c>
      <c r="FA22" s="292">
        <v>542</v>
      </c>
      <c r="FB22" s="292">
        <v>1</v>
      </c>
      <c r="FC22" s="292">
        <v>2490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822</v>
      </c>
      <c r="FI22" s="295" t="s">
        <v>822</v>
      </c>
      <c r="FJ22" s="295" t="s">
        <v>822</v>
      </c>
      <c r="FK22" s="292">
        <v>0</v>
      </c>
      <c r="FL22" s="292">
        <v>0</v>
      </c>
      <c r="FM22" s="292">
        <v>0</v>
      </c>
      <c r="FN22" s="292">
        <v>4</v>
      </c>
      <c r="FO22" s="292">
        <v>853</v>
      </c>
    </row>
    <row r="23" spans="1:171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15"/>
        <v>2218</v>
      </c>
      <c r="E23" s="292">
        <f t="shared" si="16"/>
        <v>792</v>
      </c>
      <c r="F23" s="292">
        <f t="shared" si="17"/>
        <v>0</v>
      </c>
      <c r="G23" s="292">
        <f t="shared" si="18"/>
        <v>95</v>
      </c>
      <c r="H23" s="292">
        <f t="shared" si="19"/>
        <v>404</v>
      </c>
      <c r="I23" s="292">
        <f t="shared" si="20"/>
        <v>276</v>
      </c>
      <c r="J23" s="292">
        <f t="shared" si="21"/>
        <v>87</v>
      </c>
      <c r="K23" s="292">
        <f t="shared" si="22"/>
        <v>0</v>
      </c>
      <c r="L23" s="292">
        <f t="shared" si="23"/>
        <v>310</v>
      </c>
      <c r="M23" s="292">
        <f t="shared" si="24"/>
        <v>0</v>
      </c>
      <c r="N23" s="292">
        <f t="shared" si="25"/>
        <v>254</v>
      </c>
      <c r="O23" s="292">
        <f t="shared" si="26"/>
        <v>0</v>
      </c>
      <c r="P23" s="292">
        <f t="shared" si="27"/>
        <v>0</v>
      </c>
      <c r="Q23" s="292">
        <f t="shared" si="28"/>
        <v>0</v>
      </c>
      <c r="R23" s="292">
        <f t="shared" si="29"/>
        <v>0</v>
      </c>
      <c r="S23" s="292">
        <f t="shared" si="30"/>
        <v>0</v>
      </c>
      <c r="T23" s="292">
        <f t="shared" si="31"/>
        <v>0</v>
      </c>
      <c r="U23" s="292">
        <f t="shared" si="32"/>
        <v>0</v>
      </c>
      <c r="V23" s="292">
        <f t="shared" si="33"/>
        <v>0</v>
      </c>
      <c r="W23" s="292">
        <f t="shared" si="34"/>
        <v>0</v>
      </c>
      <c r="X23" s="292">
        <f t="shared" si="35"/>
        <v>0</v>
      </c>
      <c r="Y23" s="292">
        <f t="shared" si="1"/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822</v>
      </c>
      <c r="AK23" s="295" t="s">
        <v>822</v>
      </c>
      <c r="AL23" s="292">
        <v>0</v>
      </c>
      <c r="AM23" s="295" t="s">
        <v>822</v>
      </c>
      <c r="AN23" s="295" t="s">
        <v>822</v>
      </c>
      <c r="AO23" s="292">
        <v>0</v>
      </c>
      <c r="AP23" s="295" t="s">
        <v>822</v>
      </c>
      <c r="AQ23" s="292">
        <v>0</v>
      </c>
      <c r="AR23" s="295" t="s">
        <v>822</v>
      </c>
      <c r="AS23" s="292">
        <v>0</v>
      </c>
      <c r="AT23" s="292">
        <f t="shared" si="3"/>
        <v>134</v>
      </c>
      <c r="AU23" s="292">
        <v>0</v>
      </c>
      <c r="AV23" s="292">
        <v>0</v>
      </c>
      <c r="AW23" s="292">
        <v>0</v>
      </c>
      <c r="AX23" s="292">
        <v>134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822</v>
      </c>
      <c r="BF23" s="295" t="s">
        <v>822</v>
      </c>
      <c r="BG23" s="295" t="s">
        <v>822</v>
      </c>
      <c r="BH23" s="295" t="s">
        <v>822</v>
      </c>
      <c r="BI23" s="295" t="s">
        <v>822</v>
      </c>
      <c r="BJ23" s="295" t="s">
        <v>822</v>
      </c>
      <c r="BK23" s="295" t="s">
        <v>822</v>
      </c>
      <c r="BL23" s="295" t="s">
        <v>822</v>
      </c>
      <c r="BM23" s="295" t="s">
        <v>822</v>
      </c>
      <c r="BN23" s="292">
        <v>0</v>
      </c>
      <c r="BO23" s="292">
        <f t="shared" si="5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822</v>
      </c>
      <c r="CC23" s="295" t="s">
        <v>822</v>
      </c>
      <c r="CD23" s="295" t="s">
        <v>822</v>
      </c>
      <c r="CE23" s="295" t="s">
        <v>822</v>
      </c>
      <c r="CF23" s="295" t="s">
        <v>822</v>
      </c>
      <c r="CG23" s="295" t="s">
        <v>822</v>
      </c>
      <c r="CH23" s="295" t="s">
        <v>822</v>
      </c>
      <c r="CI23" s="292">
        <v>0</v>
      </c>
      <c r="CJ23" s="292">
        <f t="shared" si="7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822</v>
      </c>
      <c r="CX23" s="295" t="s">
        <v>822</v>
      </c>
      <c r="CY23" s="295" t="s">
        <v>822</v>
      </c>
      <c r="CZ23" s="295" t="s">
        <v>822</v>
      </c>
      <c r="DA23" s="295" t="s">
        <v>822</v>
      </c>
      <c r="DB23" s="295" t="s">
        <v>822</v>
      </c>
      <c r="DC23" s="295" t="s">
        <v>822</v>
      </c>
      <c r="DD23" s="292">
        <v>0</v>
      </c>
      <c r="DE23" s="292">
        <f t="shared" si="9"/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822</v>
      </c>
      <c r="DS23" s="295" t="s">
        <v>822</v>
      </c>
      <c r="DT23" s="292">
        <v>0</v>
      </c>
      <c r="DU23" s="295" t="s">
        <v>822</v>
      </c>
      <c r="DV23" s="295" t="s">
        <v>822</v>
      </c>
      <c r="DW23" s="295" t="s">
        <v>822</v>
      </c>
      <c r="DX23" s="295" t="s">
        <v>822</v>
      </c>
      <c r="DY23" s="292">
        <v>0</v>
      </c>
      <c r="DZ23" s="292">
        <f t="shared" si="11"/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822</v>
      </c>
      <c r="EL23" s="295" t="s">
        <v>822</v>
      </c>
      <c r="EM23" s="295" t="s">
        <v>822</v>
      </c>
      <c r="EN23" s="292">
        <v>0</v>
      </c>
      <c r="EO23" s="292">
        <v>0</v>
      </c>
      <c r="EP23" s="295" t="s">
        <v>822</v>
      </c>
      <c r="EQ23" s="295" t="s">
        <v>822</v>
      </c>
      <c r="ER23" s="295" t="s">
        <v>822</v>
      </c>
      <c r="ES23" s="292">
        <v>0</v>
      </c>
      <c r="ET23" s="292">
        <v>0</v>
      </c>
      <c r="EU23" s="292">
        <f t="shared" si="13"/>
        <v>2084</v>
      </c>
      <c r="EV23" s="292">
        <v>792</v>
      </c>
      <c r="EW23" s="292">
        <v>0</v>
      </c>
      <c r="EX23" s="292">
        <v>95</v>
      </c>
      <c r="EY23" s="292">
        <v>270</v>
      </c>
      <c r="EZ23" s="292">
        <v>276</v>
      </c>
      <c r="FA23" s="292">
        <v>87</v>
      </c>
      <c r="FB23" s="292">
        <v>0</v>
      </c>
      <c r="FC23" s="292">
        <v>310</v>
      </c>
      <c r="FD23" s="292">
        <v>0</v>
      </c>
      <c r="FE23" s="292">
        <v>254</v>
      </c>
      <c r="FF23" s="292">
        <v>0</v>
      </c>
      <c r="FG23" s="292">
        <v>0</v>
      </c>
      <c r="FH23" s="295" t="s">
        <v>822</v>
      </c>
      <c r="FI23" s="295" t="s">
        <v>822</v>
      </c>
      <c r="FJ23" s="295" t="s">
        <v>822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15"/>
        <v>2936</v>
      </c>
      <c r="E24" s="292">
        <f t="shared" si="16"/>
        <v>0</v>
      </c>
      <c r="F24" s="292">
        <f t="shared" si="17"/>
        <v>0</v>
      </c>
      <c r="G24" s="292">
        <f t="shared" si="18"/>
        <v>0</v>
      </c>
      <c r="H24" s="292">
        <f t="shared" si="19"/>
        <v>774</v>
      </c>
      <c r="I24" s="292">
        <f t="shared" si="20"/>
        <v>300</v>
      </c>
      <c r="J24" s="292">
        <f t="shared" si="21"/>
        <v>141</v>
      </c>
      <c r="K24" s="292">
        <f t="shared" si="22"/>
        <v>0</v>
      </c>
      <c r="L24" s="292">
        <f t="shared" si="23"/>
        <v>207</v>
      </c>
      <c r="M24" s="292">
        <f t="shared" si="24"/>
        <v>10</v>
      </c>
      <c r="N24" s="292">
        <f t="shared" si="25"/>
        <v>0</v>
      </c>
      <c r="O24" s="292">
        <f t="shared" si="26"/>
        <v>0</v>
      </c>
      <c r="P24" s="292">
        <f t="shared" si="27"/>
        <v>0</v>
      </c>
      <c r="Q24" s="292">
        <f t="shared" si="28"/>
        <v>1188</v>
      </c>
      <c r="R24" s="292">
        <f t="shared" si="29"/>
        <v>0</v>
      </c>
      <c r="S24" s="292">
        <f t="shared" si="30"/>
        <v>0</v>
      </c>
      <c r="T24" s="292">
        <f t="shared" si="31"/>
        <v>0</v>
      </c>
      <c r="U24" s="292">
        <f t="shared" si="32"/>
        <v>0</v>
      </c>
      <c r="V24" s="292">
        <f t="shared" si="33"/>
        <v>315</v>
      </c>
      <c r="W24" s="292">
        <f t="shared" si="34"/>
        <v>0</v>
      </c>
      <c r="X24" s="292">
        <f t="shared" si="35"/>
        <v>1</v>
      </c>
      <c r="Y24" s="292">
        <f t="shared" si="1"/>
        <v>1503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822</v>
      </c>
      <c r="AK24" s="295" t="s">
        <v>822</v>
      </c>
      <c r="AL24" s="292">
        <v>1188</v>
      </c>
      <c r="AM24" s="295" t="s">
        <v>822</v>
      </c>
      <c r="AN24" s="295" t="s">
        <v>822</v>
      </c>
      <c r="AO24" s="292">
        <v>0</v>
      </c>
      <c r="AP24" s="295" t="s">
        <v>822</v>
      </c>
      <c r="AQ24" s="292">
        <v>315</v>
      </c>
      <c r="AR24" s="295" t="s">
        <v>822</v>
      </c>
      <c r="AS24" s="292">
        <v>0</v>
      </c>
      <c r="AT24" s="292">
        <f t="shared" si="3"/>
        <v>938</v>
      </c>
      <c r="AU24" s="292">
        <v>0</v>
      </c>
      <c r="AV24" s="292">
        <v>0</v>
      </c>
      <c r="AW24" s="292">
        <v>0</v>
      </c>
      <c r="AX24" s="292">
        <v>644</v>
      </c>
      <c r="AY24" s="292">
        <v>294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822</v>
      </c>
      <c r="BF24" s="295" t="s">
        <v>822</v>
      </c>
      <c r="BG24" s="295" t="s">
        <v>822</v>
      </c>
      <c r="BH24" s="295" t="s">
        <v>822</v>
      </c>
      <c r="BI24" s="295" t="s">
        <v>822</v>
      </c>
      <c r="BJ24" s="295" t="s">
        <v>822</v>
      </c>
      <c r="BK24" s="295" t="s">
        <v>822</v>
      </c>
      <c r="BL24" s="295" t="s">
        <v>822</v>
      </c>
      <c r="BM24" s="295" t="s">
        <v>822</v>
      </c>
      <c r="BN24" s="292">
        <v>0</v>
      </c>
      <c r="BO24" s="292">
        <f t="shared" si="5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822</v>
      </c>
      <c r="CC24" s="295" t="s">
        <v>822</v>
      </c>
      <c r="CD24" s="295" t="s">
        <v>822</v>
      </c>
      <c r="CE24" s="295" t="s">
        <v>822</v>
      </c>
      <c r="CF24" s="295" t="s">
        <v>822</v>
      </c>
      <c r="CG24" s="295" t="s">
        <v>822</v>
      </c>
      <c r="CH24" s="295" t="s">
        <v>822</v>
      </c>
      <c r="CI24" s="292">
        <v>0</v>
      </c>
      <c r="CJ24" s="292">
        <f t="shared" si="7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822</v>
      </c>
      <c r="CX24" s="295" t="s">
        <v>822</v>
      </c>
      <c r="CY24" s="295" t="s">
        <v>822</v>
      </c>
      <c r="CZ24" s="295" t="s">
        <v>822</v>
      </c>
      <c r="DA24" s="295" t="s">
        <v>822</v>
      </c>
      <c r="DB24" s="295" t="s">
        <v>822</v>
      </c>
      <c r="DC24" s="295" t="s">
        <v>822</v>
      </c>
      <c r="DD24" s="292">
        <v>0</v>
      </c>
      <c r="DE24" s="292">
        <f t="shared" si="9"/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822</v>
      </c>
      <c r="DS24" s="295" t="s">
        <v>822</v>
      </c>
      <c r="DT24" s="292">
        <v>0</v>
      </c>
      <c r="DU24" s="295" t="s">
        <v>822</v>
      </c>
      <c r="DV24" s="295" t="s">
        <v>822</v>
      </c>
      <c r="DW24" s="295" t="s">
        <v>822</v>
      </c>
      <c r="DX24" s="295" t="s">
        <v>822</v>
      </c>
      <c r="DY24" s="292">
        <v>0</v>
      </c>
      <c r="DZ24" s="292">
        <f t="shared" si="11"/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822</v>
      </c>
      <c r="EL24" s="295" t="s">
        <v>822</v>
      </c>
      <c r="EM24" s="295" t="s">
        <v>822</v>
      </c>
      <c r="EN24" s="292">
        <v>0</v>
      </c>
      <c r="EO24" s="292">
        <v>0</v>
      </c>
      <c r="EP24" s="295" t="s">
        <v>822</v>
      </c>
      <c r="EQ24" s="295" t="s">
        <v>822</v>
      </c>
      <c r="ER24" s="295" t="s">
        <v>822</v>
      </c>
      <c r="ES24" s="292">
        <v>0</v>
      </c>
      <c r="ET24" s="292">
        <v>0</v>
      </c>
      <c r="EU24" s="292">
        <f t="shared" si="13"/>
        <v>495</v>
      </c>
      <c r="EV24" s="292">
        <v>0</v>
      </c>
      <c r="EW24" s="292">
        <v>0</v>
      </c>
      <c r="EX24" s="292">
        <v>0</v>
      </c>
      <c r="EY24" s="292">
        <v>130</v>
      </c>
      <c r="EZ24" s="292">
        <v>6</v>
      </c>
      <c r="FA24" s="292">
        <v>141</v>
      </c>
      <c r="FB24" s="292">
        <v>0</v>
      </c>
      <c r="FC24" s="292">
        <v>207</v>
      </c>
      <c r="FD24" s="292">
        <v>10</v>
      </c>
      <c r="FE24" s="292">
        <v>0</v>
      </c>
      <c r="FF24" s="292">
        <v>0</v>
      </c>
      <c r="FG24" s="292">
        <v>0</v>
      </c>
      <c r="FH24" s="295" t="s">
        <v>822</v>
      </c>
      <c r="FI24" s="295" t="s">
        <v>822</v>
      </c>
      <c r="FJ24" s="295" t="s">
        <v>822</v>
      </c>
      <c r="FK24" s="292">
        <v>0</v>
      </c>
      <c r="FL24" s="292">
        <v>0</v>
      </c>
      <c r="FM24" s="292">
        <v>0</v>
      </c>
      <c r="FN24" s="292">
        <v>0</v>
      </c>
      <c r="FO24" s="292">
        <v>1</v>
      </c>
    </row>
    <row r="25" spans="1:171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15"/>
        <v>586</v>
      </c>
      <c r="E25" s="292">
        <f t="shared" si="16"/>
        <v>0</v>
      </c>
      <c r="F25" s="292">
        <f t="shared" si="17"/>
        <v>0</v>
      </c>
      <c r="G25" s="292">
        <f t="shared" si="18"/>
        <v>0</v>
      </c>
      <c r="H25" s="292">
        <f t="shared" si="19"/>
        <v>290</v>
      </c>
      <c r="I25" s="292">
        <f t="shared" si="20"/>
        <v>184</v>
      </c>
      <c r="J25" s="292">
        <f t="shared" si="21"/>
        <v>47</v>
      </c>
      <c r="K25" s="292">
        <f t="shared" si="22"/>
        <v>1</v>
      </c>
      <c r="L25" s="292">
        <f t="shared" si="23"/>
        <v>40</v>
      </c>
      <c r="M25" s="292">
        <f t="shared" si="24"/>
        <v>24</v>
      </c>
      <c r="N25" s="292">
        <f t="shared" si="25"/>
        <v>0</v>
      </c>
      <c r="O25" s="292">
        <f t="shared" si="26"/>
        <v>0</v>
      </c>
      <c r="P25" s="292">
        <f t="shared" si="27"/>
        <v>0</v>
      </c>
      <c r="Q25" s="292">
        <f t="shared" si="28"/>
        <v>0</v>
      </c>
      <c r="R25" s="292">
        <f t="shared" si="29"/>
        <v>0</v>
      </c>
      <c r="S25" s="292">
        <f t="shared" si="30"/>
        <v>0</v>
      </c>
      <c r="T25" s="292">
        <f t="shared" si="31"/>
        <v>0</v>
      </c>
      <c r="U25" s="292">
        <f t="shared" si="32"/>
        <v>0</v>
      </c>
      <c r="V25" s="292">
        <f t="shared" si="33"/>
        <v>0</v>
      </c>
      <c r="W25" s="292">
        <f t="shared" si="34"/>
        <v>0</v>
      </c>
      <c r="X25" s="292">
        <f t="shared" si="35"/>
        <v>0</v>
      </c>
      <c r="Y25" s="292">
        <f t="shared" si="1"/>
        <v>19</v>
      </c>
      <c r="Z25" s="292">
        <v>0</v>
      </c>
      <c r="AA25" s="292">
        <v>0</v>
      </c>
      <c r="AB25" s="292">
        <v>0</v>
      </c>
      <c r="AC25" s="292">
        <v>19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822</v>
      </c>
      <c r="AK25" s="295" t="s">
        <v>822</v>
      </c>
      <c r="AL25" s="292">
        <v>0</v>
      </c>
      <c r="AM25" s="295" t="s">
        <v>822</v>
      </c>
      <c r="AN25" s="295" t="s">
        <v>822</v>
      </c>
      <c r="AO25" s="292">
        <v>0</v>
      </c>
      <c r="AP25" s="295" t="s">
        <v>822</v>
      </c>
      <c r="AQ25" s="292">
        <v>0</v>
      </c>
      <c r="AR25" s="295" t="s">
        <v>822</v>
      </c>
      <c r="AS25" s="292">
        <v>0</v>
      </c>
      <c r="AT25" s="292">
        <f t="shared" si="3"/>
        <v>167</v>
      </c>
      <c r="AU25" s="292">
        <v>0</v>
      </c>
      <c r="AV25" s="292">
        <v>0</v>
      </c>
      <c r="AW25" s="292">
        <v>0</v>
      </c>
      <c r="AX25" s="292">
        <v>167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822</v>
      </c>
      <c r="BF25" s="295" t="s">
        <v>822</v>
      </c>
      <c r="BG25" s="295" t="s">
        <v>822</v>
      </c>
      <c r="BH25" s="295" t="s">
        <v>822</v>
      </c>
      <c r="BI25" s="295" t="s">
        <v>822</v>
      </c>
      <c r="BJ25" s="295" t="s">
        <v>822</v>
      </c>
      <c r="BK25" s="295" t="s">
        <v>822</v>
      </c>
      <c r="BL25" s="295" t="s">
        <v>822</v>
      </c>
      <c r="BM25" s="295" t="s">
        <v>822</v>
      </c>
      <c r="BN25" s="292">
        <v>0</v>
      </c>
      <c r="BO25" s="292">
        <f t="shared" si="5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822</v>
      </c>
      <c r="CC25" s="295" t="s">
        <v>822</v>
      </c>
      <c r="CD25" s="295" t="s">
        <v>822</v>
      </c>
      <c r="CE25" s="295" t="s">
        <v>822</v>
      </c>
      <c r="CF25" s="295" t="s">
        <v>822</v>
      </c>
      <c r="CG25" s="295" t="s">
        <v>822</v>
      </c>
      <c r="CH25" s="295" t="s">
        <v>822</v>
      </c>
      <c r="CI25" s="292">
        <v>0</v>
      </c>
      <c r="CJ25" s="292">
        <f t="shared" si="7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822</v>
      </c>
      <c r="CX25" s="295" t="s">
        <v>822</v>
      </c>
      <c r="CY25" s="295" t="s">
        <v>822</v>
      </c>
      <c r="CZ25" s="295" t="s">
        <v>822</v>
      </c>
      <c r="DA25" s="295" t="s">
        <v>822</v>
      </c>
      <c r="DB25" s="295" t="s">
        <v>822</v>
      </c>
      <c r="DC25" s="295" t="s">
        <v>822</v>
      </c>
      <c r="DD25" s="292">
        <v>0</v>
      </c>
      <c r="DE25" s="292">
        <f t="shared" si="9"/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822</v>
      </c>
      <c r="DS25" s="295" t="s">
        <v>822</v>
      </c>
      <c r="DT25" s="292">
        <v>0</v>
      </c>
      <c r="DU25" s="295" t="s">
        <v>822</v>
      </c>
      <c r="DV25" s="295" t="s">
        <v>822</v>
      </c>
      <c r="DW25" s="295" t="s">
        <v>822</v>
      </c>
      <c r="DX25" s="295" t="s">
        <v>822</v>
      </c>
      <c r="DY25" s="292">
        <v>0</v>
      </c>
      <c r="DZ25" s="292">
        <f t="shared" si="11"/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822</v>
      </c>
      <c r="EL25" s="295" t="s">
        <v>822</v>
      </c>
      <c r="EM25" s="295" t="s">
        <v>822</v>
      </c>
      <c r="EN25" s="292">
        <v>0</v>
      </c>
      <c r="EO25" s="292">
        <v>0</v>
      </c>
      <c r="EP25" s="295" t="s">
        <v>822</v>
      </c>
      <c r="EQ25" s="295" t="s">
        <v>822</v>
      </c>
      <c r="ER25" s="295" t="s">
        <v>822</v>
      </c>
      <c r="ES25" s="292">
        <v>0</v>
      </c>
      <c r="ET25" s="292">
        <v>0</v>
      </c>
      <c r="EU25" s="292">
        <f t="shared" si="13"/>
        <v>400</v>
      </c>
      <c r="EV25" s="292">
        <v>0</v>
      </c>
      <c r="EW25" s="292">
        <v>0</v>
      </c>
      <c r="EX25" s="292">
        <v>0</v>
      </c>
      <c r="EY25" s="292">
        <v>104</v>
      </c>
      <c r="EZ25" s="292">
        <v>184</v>
      </c>
      <c r="FA25" s="292">
        <v>47</v>
      </c>
      <c r="FB25" s="292">
        <v>1</v>
      </c>
      <c r="FC25" s="292">
        <v>40</v>
      </c>
      <c r="FD25" s="292">
        <v>24</v>
      </c>
      <c r="FE25" s="292">
        <v>0</v>
      </c>
      <c r="FF25" s="292">
        <v>0</v>
      </c>
      <c r="FG25" s="292">
        <v>0</v>
      </c>
      <c r="FH25" s="295" t="s">
        <v>822</v>
      </c>
      <c r="FI25" s="295" t="s">
        <v>822</v>
      </c>
      <c r="FJ25" s="295" t="s">
        <v>822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15"/>
        <v>1700</v>
      </c>
      <c r="E26" s="292">
        <f t="shared" si="16"/>
        <v>0</v>
      </c>
      <c r="F26" s="292">
        <f t="shared" si="17"/>
        <v>0</v>
      </c>
      <c r="G26" s="292">
        <f t="shared" si="18"/>
        <v>0</v>
      </c>
      <c r="H26" s="292">
        <f t="shared" si="19"/>
        <v>347</v>
      </c>
      <c r="I26" s="292">
        <f t="shared" si="20"/>
        <v>339</v>
      </c>
      <c r="J26" s="292">
        <f t="shared" si="21"/>
        <v>98</v>
      </c>
      <c r="K26" s="292">
        <f t="shared" si="22"/>
        <v>0</v>
      </c>
      <c r="L26" s="292">
        <f t="shared" si="23"/>
        <v>32</v>
      </c>
      <c r="M26" s="292">
        <f t="shared" si="24"/>
        <v>0</v>
      </c>
      <c r="N26" s="292">
        <f t="shared" si="25"/>
        <v>0</v>
      </c>
      <c r="O26" s="292">
        <f t="shared" si="26"/>
        <v>0</v>
      </c>
      <c r="P26" s="292">
        <f t="shared" si="27"/>
        <v>0</v>
      </c>
      <c r="Q26" s="292">
        <f t="shared" si="28"/>
        <v>829</v>
      </c>
      <c r="R26" s="292">
        <f t="shared" si="29"/>
        <v>0</v>
      </c>
      <c r="S26" s="292">
        <f t="shared" si="30"/>
        <v>0</v>
      </c>
      <c r="T26" s="292">
        <f t="shared" si="31"/>
        <v>0</v>
      </c>
      <c r="U26" s="292">
        <f t="shared" si="32"/>
        <v>0</v>
      </c>
      <c r="V26" s="292">
        <f t="shared" si="33"/>
        <v>0</v>
      </c>
      <c r="W26" s="292">
        <f t="shared" si="34"/>
        <v>0</v>
      </c>
      <c r="X26" s="292">
        <f t="shared" si="35"/>
        <v>55</v>
      </c>
      <c r="Y26" s="292">
        <f t="shared" si="1"/>
        <v>837</v>
      </c>
      <c r="Z26" s="292">
        <v>0</v>
      </c>
      <c r="AA26" s="292">
        <v>0</v>
      </c>
      <c r="AB26" s="292">
        <v>0</v>
      </c>
      <c r="AC26" s="292">
        <v>8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822</v>
      </c>
      <c r="AK26" s="295" t="s">
        <v>822</v>
      </c>
      <c r="AL26" s="292">
        <v>829</v>
      </c>
      <c r="AM26" s="295" t="s">
        <v>822</v>
      </c>
      <c r="AN26" s="295" t="s">
        <v>822</v>
      </c>
      <c r="AO26" s="292">
        <v>0</v>
      </c>
      <c r="AP26" s="295" t="s">
        <v>822</v>
      </c>
      <c r="AQ26" s="292">
        <v>0</v>
      </c>
      <c r="AR26" s="295" t="s">
        <v>822</v>
      </c>
      <c r="AS26" s="292">
        <v>0</v>
      </c>
      <c r="AT26" s="292">
        <f t="shared" si="3"/>
        <v>863</v>
      </c>
      <c r="AU26" s="292">
        <v>0</v>
      </c>
      <c r="AV26" s="292">
        <v>0</v>
      </c>
      <c r="AW26" s="292">
        <v>0</v>
      </c>
      <c r="AX26" s="292">
        <v>339</v>
      </c>
      <c r="AY26" s="292">
        <v>339</v>
      </c>
      <c r="AZ26" s="292">
        <v>98</v>
      </c>
      <c r="BA26" s="292">
        <v>0</v>
      </c>
      <c r="BB26" s="292">
        <v>32</v>
      </c>
      <c r="BC26" s="292">
        <v>0</v>
      </c>
      <c r="BD26" s="292">
        <v>0</v>
      </c>
      <c r="BE26" s="295" t="s">
        <v>822</v>
      </c>
      <c r="BF26" s="295" t="s">
        <v>822</v>
      </c>
      <c r="BG26" s="295" t="s">
        <v>822</v>
      </c>
      <c r="BH26" s="295" t="s">
        <v>822</v>
      </c>
      <c r="BI26" s="295" t="s">
        <v>822</v>
      </c>
      <c r="BJ26" s="295" t="s">
        <v>822</v>
      </c>
      <c r="BK26" s="295" t="s">
        <v>822</v>
      </c>
      <c r="BL26" s="295" t="s">
        <v>822</v>
      </c>
      <c r="BM26" s="295" t="s">
        <v>822</v>
      </c>
      <c r="BN26" s="292">
        <v>55</v>
      </c>
      <c r="BO26" s="292">
        <f t="shared" si="5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822</v>
      </c>
      <c r="CC26" s="295" t="s">
        <v>822</v>
      </c>
      <c r="CD26" s="295" t="s">
        <v>822</v>
      </c>
      <c r="CE26" s="295" t="s">
        <v>822</v>
      </c>
      <c r="CF26" s="295" t="s">
        <v>822</v>
      </c>
      <c r="CG26" s="295" t="s">
        <v>822</v>
      </c>
      <c r="CH26" s="295" t="s">
        <v>822</v>
      </c>
      <c r="CI26" s="292">
        <v>0</v>
      </c>
      <c r="CJ26" s="292">
        <f t="shared" si="7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822</v>
      </c>
      <c r="CX26" s="295" t="s">
        <v>822</v>
      </c>
      <c r="CY26" s="295" t="s">
        <v>822</v>
      </c>
      <c r="CZ26" s="295" t="s">
        <v>822</v>
      </c>
      <c r="DA26" s="295" t="s">
        <v>822</v>
      </c>
      <c r="DB26" s="295" t="s">
        <v>822</v>
      </c>
      <c r="DC26" s="295" t="s">
        <v>822</v>
      </c>
      <c r="DD26" s="292">
        <v>0</v>
      </c>
      <c r="DE26" s="292">
        <f t="shared" si="9"/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822</v>
      </c>
      <c r="DS26" s="295" t="s">
        <v>822</v>
      </c>
      <c r="DT26" s="292">
        <v>0</v>
      </c>
      <c r="DU26" s="295" t="s">
        <v>822</v>
      </c>
      <c r="DV26" s="295" t="s">
        <v>822</v>
      </c>
      <c r="DW26" s="295" t="s">
        <v>822</v>
      </c>
      <c r="DX26" s="295" t="s">
        <v>822</v>
      </c>
      <c r="DY26" s="292">
        <v>0</v>
      </c>
      <c r="DZ26" s="292">
        <f t="shared" si="11"/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822</v>
      </c>
      <c r="EL26" s="295" t="s">
        <v>822</v>
      </c>
      <c r="EM26" s="295" t="s">
        <v>822</v>
      </c>
      <c r="EN26" s="292">
        <v>0</v>
      </c>
      <c r="EO26" s="292">
        <v>0</v>
      </c>
      <c r="EP26" s="295" t="s">
        <v>822</v>
      </c>
      <c r="EQ26" s="295" t="s">
        <v>822</v>
      </c>
      <c r="ER26" s="295" t="s">
        <v>822</v>
      </c>
      <c r="ES26" s="292">
        <v>0</v>
      </c>
      <c r="ET26" s="292">
        <v>0</v>
      </c>
      <c r="EU26" s="292">
        <f t="shared" si="13"/>
        <v>0</v>
      </c>
      <c r="EV26" s="292">
        <v>0</v>
      </c>
      <c r="EW26" s="292">
        <v>0</v>
      </c>
      <c r="EX26" s="292">
        <v>0</v>
      </c>
      <c r="EY26" s="292">
        <v>0</v>
      </c>
      <c r="EZ26" s="292">
        <v>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822</v>
      </c>
      <c r="FI26" s="295" t="s">
        <v>822</v>
      </c>
      <c r="FJ26" s="295" t="s">
        <v>822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15"/>
        <v>132</v>
      </c>
      <c r="E27" s="292">
        <f t="shared" si="16"/>
        <v>0</v>
      </c>
      <c r="F27" s="292">
        <f t="shared" si="17"/>
        <v>0</v>
      </c>
      <c r="G27" s="292">
        <f t="shared" si="18"/>
        <v>0</v>
      </c>
      <c r="H27" s="292">
        <f t="shared" si="19"/>
        <v>132</v>
      </c>
      <c r="I27" s="292">
        <f t="shared" si="20"/>
        <v>0</v>
      </c>
      <c r="J27" s="292">
        <f t="shared" si="21"/>
        <v>0</v>
      </c>
      <c r="K27" s="292">
        <f t="shared" si="22"/>
        <v>0</v>
      </c>
      <c r="L27" s="292">
        <f t="shared" si="23"/>
        <v>0</v>
      </c>
      <c r="M27" s="292">
        <f t="shared" si="24"/>
        <v>0</v>
      </c>
      <c r="N27" s="292">
        <f t="shared" si="25"/>
        <v>0</v>
      </c>
      <c r="O27" s="292">
        <f t="shared" si="26"/>
        <v>0</v>
      </c>
      <c r="P27" s="292">
        <f t="shared" si="27"/>
        <v>0</v>
      </c>
      <c r="Q27" s="292">
        <f t="shared" si="28"/>
        <v>0</v>
      </c>
      <c r="R27" s="292">
        <f t="shared" si="29"/>
        <v>0</v>
      </c>
      <c r="S27" s="292">
        <f t="shared" si="30"/>
        <v>0</v>
      </c>
      <c r="T27" s="292">
        <f t="shared" si="31"/>
        <v>0</v>
      </c>
      <c r="U27" s="292">
        <f t="shared" si="32"/>
        <v>0</v>
      </c>
      <c r="V27" s="292">
        <f t="shared" si="33"/>
        <v>0</v>
      </c>
      <c r="W27" s="292">
        <f t="shared" si="34"/>
        <v>0</v>
      </c>
      <c r="X27" s="292">
        <f t="shared" si="35"/>
        <v>0</v>
      </c>
      <c r="Y27" s="292">
        <f t="shared" si="1"/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822</v>
      </c>
      <c r="AK27" s="295" t="s">
        <v>822</v>
      </c>
      <c r="AL27" s="292">
        <v>0</v>
      </c>
      <c r="AM27" s="295" t="s">
        <v>822</v>
      </c>
      <c r="AN27" s="295" t="s">
        <v>822</v>
      </c>
      <c r="AO27" s="292">
        <v>0</v>
      </c>
      <c r="AP27" s="295" t="s">
        <v>822</v>
      </c>
      <c r="AQ27" s="292">
        <v>0</v>
      </c>
      <c r="AR27" s="295" t="s">
        <v>822</v>
      </c>
      <c r="AS27" s="292">
        <v>0</v>
      </c>
      <c r="AT27" s="292">
        <f t="shared" si="3"/>
        <v>132</v>
      </c>
      <c r="AU27" s="292">
        <v>0</v>
      </c>
      <c r="AV27" s="292">
        <v>0</v>
      </c>
      <c r="AW27" s="292">
        <v>0</v>
      </c>
      <c r="AX27" s="292">
        <v>132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822</v>
      </c>
      <c r="BF27" s="295" t="s">
        <v>822</v>
      </c>
      <c r="BG27" s="295" t="s">
        <v>822</v>
      </c>
      <c r="BH27" s="295" t="s">
        <v>822</v>
      </c>
      <c r="BI27" s="295" t="s">
        <v>822</v>
      </c>
      <c r="BJ27" s="295" t="s">
        <v>822</v>
      </c>
      <c r="BK27" s="295" t="s">
        <v>822</v>
      </c>
      <c r="BL27" s="295" t="s">
        <v>822</v>
      </c>
      <c r="BM27" s="295" t="s">
        <v>822</v>
      </c>
      <c r="BN27" s="292">
        <v>0</v>
      </c>
      <c r="BO27" s="292">
        <f t="shared" si="5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822</v>
      </c>
      <c r="CC27" s="295" t="s">
        <v>822</v>
      </c>
      <c r="CD27" s="295" t="s">
        <v>822</v>
      </c>
      <c r="CE27" s="295" t="s">
        <v>822</v>
      </c>
      <c r="CF27" s="295" t="s">
        <v>822</v>
      </c>
      <c r="CG27" s="295" t="s">
        <v>822</v>
      </c>
      <c r="CH27" s="295" t="s">
        <v>822</v>
      </c>
      <c r="CI27" s="292">
        <v>0</v>
      </c>
      <c r="CJ27" s="292">
        <f t="shared" si="7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822</v>
      </c>
      <c r="CX27" s="295" t="s">
        <v>822</v>
      </c>
      <c r="CY27" s="295" t="s">
        <v>822</v>
      </c>
      <c r="CZ27" s="295" t="s">
        <v>822</v>
      </c>
      <c r="DA27" s="295" t="s">
        <v>822</v>
      </c>
      <c r="DB27" s="295" t="s">
        <v>822</v>
      </c>
      <c r="DC27" s="295" t="s">
        <v>822</v>
      </c>
      <c r="DD27" s="292">
        <v>0</v>
      </c>
      <c r="DE27" s="292">
        <f t="shared" si="9"/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822</v>
      </c>
      <c r="DS27" s="295" t="s">
        <v>822</v>
      </c>
      <c r="DT27" s="292">
        <v>0</v>
      </c>
      <c r="DU27" s="295" t="s">
        <v>822</v>
      </c>
      <c r="DV27" s="295" t="s">
        <v>822</v>
      </c>
      <c r="DW27" s="295" t="s">
        <v>822</v>
      </c>
      <c r="DX27" s="295" t="s">
        <v>822</v>
      </c>
      <c r="DY27" s="292">
        <v>0</v>
      </c>
      <c r="DZ27" s="292">
        <f t="shared" si="11"/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822</v>
      </c>
      <c r="EL27" s="295" t="s">
        <v>822</v>
      </c>
      <c r="EM27" s="295" t="s">
        <v>822</v>
      </c>
      <c r="EN27" s="292">
        <v>0</v>
      </c>
      <c r="EO27" s="292">
        <v>0</v>
      </c>
      <c r="EP27" s="295" t="s">
        <v>822</v>
      </c>
      <c r="EQ27" s="295" t="s">
        <v>822</v>
      </c>
      <c r="ER27" s="295" t="s">
        <v>822</v>
      </c>
      <c r="ES27" s="292">
        <v>0</v>
      </c>
      <c r="ET27" s="292">
        <v>0</v>
      </c>
      <c r="EU27" s="292">
        <f t="shared" si="13"/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822</v>
      </c>
      <c r="FI27" s="295" t="s">
        <v>822</v>
      </c>
      <c r="FJ27" s="295" t="s">
        <v>822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15"/>
        <v>564</v>
      </c>
      <c r="E28" s="292">
        <f t="shared" si="16"/>
        <v>218</v>
      </c>
      <c r="F28" s="292">
        <f t="shared" si="17"/>
        <v>4</v>
      </c>
      <c r="G28" s="292">
        <f t="shared" si="18"/>
        <v>0</v>
      </c>
      <c r="H28" s="292">
        <f t="shared" si="19"/>
        <v>120</v>
      </c>
      <c r="I28" s="292">
        <f t="shared" si="20"/>
        <v>82</v>
      </c>
      <c r="J28" s="292">
        <f t="shared" si="21"/>
        <v>37</v>
      </c>
      <c r="K28" s="292">
        <f t="shared" si="22"/>
        <v>0</v>
      </c>
      <c r="L28" s="292">
        <f t="shared" si="23"/>
        <v>99</v>
      </c>
      <c r="M28" s="292">
        <f t="shared" si="24"/>
        <v>0</v>
      </c>
      <c r="N28" s="292">
        <f t="shared" si="25"/>
        <v>0</v>
      </c>
      <c r="O28" s="292">
        <f t="shared" si="26"/>
        <v>0</v>
      </c>
      <c r="P28" s="292">
        <f t="shared" si="27"/>
        <v>0</v>
      </c>
      <c r="Q28" s="292">
        <f t="shared" si="28"/>
        <v>0</v>
      </c>
      <c r="R28" s="292">
        <f t="shared" si="29"/>
        <v>0</v>
      </c>
      <c r="S28" s="292">
        <f t="shared" si="30"/>
        <v>0</v>
      </c>
      <c r="T28" s="292">
        <f t="shared" si="31"/>
        <v>0</v>
      </c>
      <c r="U28" s="292">
        <f t="shared" si="32"/>
        <v>0</v>
      </c>
      <c r="V28" s="292">
        <f t="shared" si="33"/>
        <v>0</v>
      </c>
      <c r="W28" s="292">
        <f t="shared" si="34"/>
        <v>0</v>
      </c>
      <c r="X28" s="292">
        <f t="shared" si="35"/>
        <v>4</v>
      </c>
      <c r="Y28" s="292">
        <f t="shared" si="1"/>
        <v>19</v>
      </c>
      <c r="Z28" s="292">
        <v>19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822</v>
      </c>
      <c r="AK28" s="295" t="s">
        <v>822</v>
      </c>
      <c r="AL28" s="292">
        <v>0</v>
      </c>
      <c r="AM28" s="295" t="s">
        <v>822</v>
      </c>
      <c r="AN28" s="295" t="s">
        <v>822</v>
      </c>
      <c r="AO28" s="292">
        <v>0</v>
      </c>
      <c r="AP28" s="295" t="s">
        <v>822</v>
      </c>
      <c r="AQ28" s="292">
        <v>0</v>
      </c>
      <c r="AR28" s="295" t="s">
        <v>822</v>
      </c>
      <c r="AS28" s="292">
        <v>0</v>
      </c>
      <c r="AT28" s="292">
        <f t="shared" si="3"/>
        <v>79</v>
      </c>
      <c r="AU28" s="292">
        <v>0</v>
      </c>
      <c r="AV28" s="292">
        <v>0</v>
      </c>
      <c r="AW28" s="292">
        <v>0</v>
      </c>
      <c r="AX28" s="292">
        <v>79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822</v>
      </c>
      <c r="BF28" s="295" t="s">
        <v>822</v>
      </c>
      <c r="BG28" s="295" t="s">
        <v>822</v>
      </c>
      <c r="BH28" s="295" t="s">
        <v>822</v>
      </c>
      <c r="BI28" s="295" t="s">
        <v>822</v>
      </c>
      <c r="BJ28" s="295" t="s">
        <v>822</v>
      </c>
      <c r="BK28" s="295" t="s">
        <v>822</v>
      </c>
      <c r="BL28" s="295" t="s">
        <v>822</v>
      </c>
      <c r="BM28" s="295" t="s">
        <v>822</v>
      </c>
      <c r="BN28" s="292">
        <v>0</v>
      </c>
      <c r="BO28" s="292">
        <f t="shared" si="5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822</v>
      </c>
      <c r="CC28" s="295" t="s">
        <v>822</v>
      </c>
      <c r="CD28" s="295" t="s">
        <v>822</v>
      </c>
      <c r="CE28" s="295" t="s">
        <v>822</v>
      </c>
      <c r="CF28" s="295" t="s">
        <v>822</v>
      </c>
      <c r="CG28" s="295" t="s">
        <v>822</v>
      </c>
      <c r="CH28" s="295" t="s">
        <v>822</v>
      </c>
      <c r="CI28" s="292">
        <v>0</v>
      </c>
      <c r="CJ28" s="292">
        <f t="shared" si="7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822</v>
      </c>
      <c r="CX28" s="295" t="s">
        <v>822</v>
      </c>
      <c r="CY28" s="295" t="s">
        <v>822</v>
      </c>
      <c r="CZ28" s="295" t="s">
        <v>822</v>
      </c>
      <c r="DA28" s="295" t="s">
        <v>822</v>
      </c>
      <c r="DB28" s="295" t="s">
        <v>822</v>
      </c>
      <c r="DC28" s="295" t="s">
        <v>822</v>
      </c>
      <c r="DD28" s="292">
        <v>0</v>
      </c>
      <c r="DE28" s="292">
        <f t="shared" si="9"/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822</v>
      </c>
      <c r="DS28" s="295" t="s">
        <v>822</v>
      </c>
      <c r="DT28" s="292">
        <v>0</v>
      </c>
      <c r="DU28" s="295" t="s">
        <v>822</v>
      </c>
      <c r="DV28" s="295" t="s">
        <v>822</v>
      </c>
      <c r="DW28" s="295" t="s">
        <v>822</v>
      </c>
      <c r="DX28" s="295" t="s">
        <v>822</v>
      </c>
      <c r="DY28" s="292">
        <v>0</v>
      </c>
      <c r="DZ28" s="292">
        <f t="shared" si="11"/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822</v>
      </c>
      <c r="EL28" s="295" t="s">
        <v>822</v>
      </c>
      <c r="EM28" s="295" t="s">
        <v>822</v>
      </c>
      <c r="EN28" s="292">
        <v>0</v>
      </c>
      <c r="EO28" s="292">
        <v>0</v>
      </c>
      <c r="EP28" s="295" t="s">
        <v>822</v>
      </c>
      <c r="EQ28" s="295" t="s">
        <v>822</v>
      </c>
      <c r="ER28" s="295" t="s">
        <v>822</v>
      </c>
      <c r="ES28" s="292">
        <v>0</v>
      </c>
      <c r="ET28" s="292">
        <v>0</v>
      </c>
      <c r="EU28" s="292">
        <f t="shared" si="13"/>
        <v>466</v>
      </c>
      <c r="EV28" s="292">
        <v>199</v>
      </c>
      <c r="EW28" s="292">
        <v>4</v>
      </c>
      <c r="EX28" s="292">
        <v>0</v>
      </c>
      <c r="EY28" s="292">
        <v>41</v>
      </c>
      <c r="EZ28" s="292">
        <v>82</v>
      </c>
      <c r="FA28" s="292">
        <v>37</v>
      </c>
      <c r="FB28" s="292">
        <v>0</v>
      </c>
      <c r="FC28" s="292">
        <v>99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822</v>
      </c>
      <c r="FI28" s="295" t="s">
        <v>822</v>
      </c>
      <c r="FJ28" s="295" t="s">
        <v>822</v>
      </c>
      <c r="FK28" s="292">
        <v>0</v>
      </c>
      <c r="FL28" s="292">
        <v>0</v>
      </c>
      <c r="FM28" s="292">
        <v>0</v>
      </c>
      <c r="FN28" s="292">
        <v>0</v>
      </c>
      <c r="FO28" s="292">
        <v>4</v>
      </c>
    </row>
    <row r="29" spans="1:171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15"/>
        <v>296</v>
      </c>
      <c r="E29" s="292">
        <f t="shared" si="16"/>
        <v>0</v>
      </c>
      <c r="F29" s="292">
        <f t="shared" si="17"/>
        <v>1</v>
      </c>
      <c r="G29" s="292">
        <f t="shared" si="18"/>
        <v>0</v>
      </c>
      <c r="H29" s="292">
        <f t="shared" si="19"/>
        <v>42</v>
      </c>
      <c r="I29" s="292">
        <f t="shared" si="20"/>
        <v>17</v>
      </c>
      <c r="J29" s="292">
        <f t="shared" si="21"/>
        <v>7</v>
      </c>
      <c r="K29" s="292">
        <f t="shared" si="22"/>
        <v>0</v>
      </c>
      <c r="L29" s="292">
        <f t="shared" si="23"/>
        <v>0</v>
      </c>
      <c r="M29" s="292">
        <f t="shared" si="24"/>
        <v>0</v>
      </c>
      <c r="N29" s="292">
        <f t="shared" si="25"/>
        <v>0</v>
      </c>
      <c r="O29" s="292">
        <f t="shared" si="26"/>
        <v>61</v>
      </c>
      <c r="P29" s="292">
        <f t="shared" si="27"/>
        <v>0</v>
      </c>
      <c r="Q29" s="292">
        <f t="shared" si="28"/>
        <v>0</v>
      </c>
      <c r="R29" s="292">
        <f t="shared" si="29"/>
        <v>0</v>
      </c>
      <c r="S29" s="292">
        <f t="shared" si="30"/>
        <v>0</v>
      </c>
      <c r="T29" s="292">
        <f t="shared" si="31"/>
        <v>0</v>
      </c>
      <c r="U29" s="292">
        <f t="shared" si="32"/>
        <v>0</v>
      </c>
      <c r="V29" s="292">
        <f t="shared" si="33"/>
        <v>0</v>
      </c>
      <c r="W29" s="292">
        <f t="shared" si="34"/>
        <v>0</v>
      </c>
      <c r="X29" s="292">
        <f t="shared" si="35"/>
        <v>168</v>
      </c>
      <c r="Y29" s="292">
        <f t="shared" si="1"/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822</v>
      </c>
      <c r="AK29" s="295" t="s">
        <v>822</v>
      </c>
      <c r="AL29" s="292">
        <v>0</v>
      </c>
      <c r="AM29" s="295" t="s">
        <v>822</v>
      </c>
      <c r="AN29" s="295" t="s">
        <v>822</v>
      </c>
      <c r="AO29" s="292">
        <v>0</v>
      </c>
      <c r="AP29" s="295" t="s">
        <v>822</v>
      </c>
      <c r="AQ29" s="292">
        <v>0</v>
      </c>
      <c r="AR29" s="295" t="s">
        <v>822</v>
      </c>
      <c r="AS29" s="292">
        <v>0</v>
      </c>
      <c r="AT29" s="292">
        <f t="shared" si="3"/>
        <v>6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822</v>
      </c>
      <c r="BF29" s="295" t="s">
        <v>822</v>
      </c>
      <c r="BG29" s="295" t="s">
        <v>822</v>
      </c>
      <c r="BH29" s="295" t="s">
        <v>822</v>
      </c>
      <c r="BI29" s="295" t="s">
        <v>822</v>
      </c>
      <c r="BJ29" s="295" t="s">
        <v>822</v>
      </c>
      <c r="BK29" s="295" t="s">
        <v>822</v>
      </c>
      <c r="BL29" s="295" t="s">
        <v>822</v>
      </c>
      <c r="BM29" s="295" t="s">
        <v>822</v>
      </c>
      <c r="BN29" s="292">
        <v>6</v>
      </c>
      <c r="BO29" s="292">
        <f t="shared" si="5"/>
        <v>61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61</v>
      </c>
      <c r="CA29" s="292">
        <v>0</v>
      </c>
      <c r="CB29" s="295" t="s">
        <v>822</v>
      </c>
      <c r="CC29" s="295" t="s">
        <v>822</v>
      </c>
      <c r="CD29" s="295" t="s">
        <v>822</v>
      </c>
      <c r="CE29" s="295" t="s">
        <v>822</v>
      </c>
      <c r="CF29" s="295" t="s">
        <v>822</v>
      </c>
      <c r="CG29" s="295" t="s">
        <v>822</v>
      </c>
      <c r="CH29" s="295" t="s">
        <v>822</v>
      </c>
      <c r="CI29" s="292">
        <v>0</v>
      </c>
      <c r="CJ29" s="292">
        <f t="shared" si="7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822</v>
      </c>
      <c r="CX29" s="295" t="s">
        <v>822</v>
      </c>
      <c r="CY29" s="295" t="s">
        <v>822</v>
      </c>
      <c r="CZ29" s="295" t="s">
        <v>822</v>
      </c>
      <c r="DA29" s="295" t="s">
        <v>822</v>
      </c>
      <c r="DB29" s="295" t="s">
        <v>822</v>
      </c>
      <c r="DC29" s="295" t="s">
        <v>822</v>
      </c>
      <c r="DD29" s="292">
        <v>0</v>
      </c>
      <c r="DE29" s="292">
        <f t="shared" si="9"/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822</v>
      </c>
      <c r="DS29" s="295" t="s">
        <v>822</v>
      </c>
      <c r="DT29" s="292">
        <v>0</v>
      </c>
      <c r="DU29" s="295" t="s">
        <v>822</v>
      </c>
      <c r="DV29" s="295" t="s">
        <v>822</v>
      </c>
      <c r="DW29" s="295" t="s">
        <v>822</v>
      </c>
      <c r="DX29" s="295" t="s">
        <v>822</v>
      </c>
      <c r="DY29" s="292">
        <v>0</v>
      </c>
      <c r="DZ29" s="292">
        <f t="shared" si="11"/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822</v>
      </c>
      <c r="EL29" s="295" t="s">
        <v>822</v>
      </c>
      <c r="EM29" s="295" t="s">
        <v>822</v>
      </c>
      <c r="EN29" s="292">
        <v>0</v>
      </c>
      <c r="EO29" s="292">
        <v>0</v>
      </c>
      <c r="EP29" s="295" t="s">
        <v>822</v>
      </c>
      <c r="EQ29" s="295" t="s">
        <v>822</v>
      </c>
      <c r="ER29" s="295" t="s">
        <v>822</v>
      </c>
      <c r="ES29" s="292">
        <v>0</v>
      </c>
      <c r="ET29" s="292">
        <v>0</v>
      </c>
      <c r="EU29" s="292">
        <f t="shared" si="13"/>
        <v>229</v>
      </c>
      <c r="EV29" s="292">
        <v>0</v>
      </c>
      <c r="EW29" s="292">
        <v>1</v>
      </c>
      <c r="EX29" s="292">
        <v>0</v>
      </c>
      <c r="EY29" s="292">
        <v>42</v>
      </c>
      <c r="EZ29" s="292">
        <v>17</v>
      </c>
      <c r="FA29" s="292">
        <v>7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822</v>
      </c>
      <c r="FI29" s="295" t="s">
        <v>822</v>
      </c>
      <c r="FJ29" s="295" t="s">
        <v>822</v>
      </c>
      <c r="FK29" s="292">
        <v>0</v>
      </c>
      <c r="FL29" s="292">
        <v>0</v>
      </c>
      <c r="FM29" s="292">
        <v>0</v>
      </c>
      <c r="FN29" s="292">
        <v>0</v>
      </c>
      <c r="FO29" s="292">
        <v>162</v>
      </c>
    </row>
    <row r="30" spans="1:171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15"/>
        <v>123</v>
      </c>
      <c r="E30" s="292">
        <f t="shared" si="16"/>
        <v>111</v>
      </c>
      <c r="F30" s="292">
        <f t="shared" si="17"/>
        <v>0</v>
      </c>
      <c r="G30" s="292">
        <f t="shared" si="18"/>
        <v>0</v>
      </c>
      <c r="H30" s="292">
        <f t="shared" si="19"/>
        <v>0</v>
      </c>
      <c r="I30" s="292">
        <f t="shared" si="20"/>
        <v>0</v>
      </c>
      <c r="J30" s="292">
        <f t="shared" si="21"/>
        <v>12</v>
      </c>
      <c r="K30" s="292">
        <f t="shared" si="22"/>
        <v>0</v>
      </c>
      <c r="L30" s="292">
        <f t="shared" si="23"/>
        <v>0</v>
      </c>
      <c r="M30" s="292">
        <f t="shared" si="24"/>
        <v>0</v>
      </c>
      <c r="N30" s="292">
        <f t="shared" si="25"/>
        <v>0</v>
      </c>
      <c r="O30" s="292">
        <f t="shared" si="26"/>
        <v>0</v>
      </c>
      <c r="P30" s="292">
        <f t="shared" si="27"/>
        <v>0</v>
      </c>
      <c r="Q30" s="292">
        <f t="shared" si="28"/>
        <v>0</v>
      </c>
      <c r="R30" s="292">
        <f t="shared" si="29"/>
        <v>0</v>
      </c>
      <c r="S30" s="292">
        <f t="shared" si="30"/>
        <v>0</v>
      </c>
      <c r="T30" s="292">
        <f t="shared" si="31"/>
        <v>0</v>
      </c>
      <c r="U30" s="292">
        <f t="shared" si="32"/>
        <v>0</v>
      </c>
      <c r="V30" s="292">
        <f t="shared" si="33"/>
        <v>0</v>
      </c>
      <c r="W30" s="292">
        <f t="shared" si="34"/>
        <v>0</v>
      </c>
      <c r="X30" s="292">
        <f t="shared" si="35"/>
        <v>0</v>
      </c>
      <c r="Y30" s="292">
        <f t="shared" si="1"/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822</v>
      </c>
      <c r="AK30" s="295" t="s">
        <v>822</v>
      </c>
      <c r="AL30" s="292">
        <v>0</v>
      </c>
      <c r="AM30" s="295" t="s">
        <v>822</v>
      </c>
      <c r="AN30" s="295" t="s">
        <v>822</v>
      </c>
      <c r="AO30" s="292">
        <v>0</v>
      </c>
      <c r="AP30" s="295" t="s">
        <v>822</v>
      </c>
      <c r="AQ30" s="292">
        <v>0</v>
      </c>
      <c r="AR30" s="295" t="s">
        <v>822</v>
      </c>
      <c r="AS30" s="292">
        <v>0</v>
      </c>
      <c r="AT30" s="292">
        <f t="shared" si="3"/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822</v>
      </c>
      <c r="BF30" s="295" t="s">
        <v>822</v>
      </c>
      <c r="BG30" s="295" t="s">
        <v>822</v>
      </c>
      <c r="BH30" s="295" t="s">
        <v>822</v>
      </c>
      <c r="BI30" s="295" t="s">
        <v>822</v>
      </c>
      <c r="BJ30" s="295" t="s">
        <v>822</v>
      </c>
      <c r="BK30" s="295" t="s">
        <v>822</v>
      </c>
      <c r="BL30" s="295" t="s">
        <v>822</v>
      </c>
      <c r="BM30" s="295" t="s">
        <v>822</v>
      </c>
      <c r="BN30" s="292">
        <v>0</v>
      </c>
      <c r="BO30" s="292">
        <f t="shared" si="5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822</v>
      </c>
      <c r="CC30" s="295" t="s">
        <v>822</v>
      </c>
      <c r="CD30" s="295" t="s">
        <v>822</v>
      </c>
      <c r="CE30" s="295" t="s">
        <v>822</v>
      </c>
      <c r="CF30" s="295" t="s">
        <v>822</v>
      </c>
      <c r="CG30" s="295" t="s">
        <v>822</v>
      </c>
      <c r="CH30" s="295" t="s">
        <v>822</v>
      </c>
      <c r="CI30" s="292">
        <v>0</v>
      </c>
      <c r="CJ30" s="292">
        <f t="shared" si="7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822</v>
      </c>
      <c r="CX30" s="295" t="s">
        <v>822</v>
      </c>
      <c r="CY30" s="295" t="s">
        <v>822</v>
      </c>
      <c r="CZ30" s="295" t="s">
        <v>822</v>
      </c>
      <c r="DA30" s="295" t="s">
        <v>822</v>
      </c>
      <c r="DB30" s="295" t="s">
        <v>822</v>
      </c>
      <c r="DC30" s="295" t="s">
        <v>822</v>
      </c>
      <c r="DD30" s="292">
        <v>0</v>
      </c>
      <c r="DE30" s="292">
        <f t="shared" si="9"/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822</v>
      </c>
      <c r="DS30" s="295" t="s">
        <v>822</v>
      </c>
      <c r="DT30" s="292">
        <v>0</v>
      </c>
      <c r="DU30" s="295" t="s">
        <v>822</v>
      </c>
      <c r="DV30" s="295" t="s">
        <v>822</v>
      </c>
      <c r="DW30" s="295" t="s">
        <v>822</v>
      </c>
      <c r="DX30" s="295" t="s">
        <v>822</v>
      </c>
      <c r="DY30" s="292">
        <v>0</v>
      </c>
      <c r="DZ30" s="292">
        <f t="shared" si="11"/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822</v>
      </c>
      <c r="EL30" s="295" t="s">
        <v>822</v>
      </c>
      <c r="EM30" s="295" t="s">
        <v>822</v>
      </c>
      <c r="EN30" s="292">
        <v>0</v>
      </c>
      <c r="EO30" s="292">
        <v>0</v>
      </c>
      <c r="EP30" s="295" t="s">
        <v>822</v>
      </c>
      <c r="EQ30" s="295" t="s">
        <v>822</v>
      </c>
      <c r="ER30" s="295" t="s">
        <v>822</v>
      </c>
      <c r="ES30" s="292">
        <v>0</v>
      </c>
      <c r="ET30" s="292">
        <v>0</v>
      </c>
      <c r="EU30" s="292">
        <f t="shared" si="13"/>
        <v>123</v>
      </c>
      <c r="EV30" s="292">
        <v>111</v>
      </c>
      <c r="EW30" s="292">
        <v>0</v>
      </c>
      <c r="EX30" s="292">
        <v>0</v>
      </c>
      <c r="EY30" s="292">
        <v>0</v>
      </c>
      <c r="EZ30" s="292">
        <v>0</v>
      </c>
      <c r="FA30" s="292">
        <v>12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822</v>
      </c>
      <c r="FI30" s="295" t="s">
        <v>822</v>
      </c>
      <c r="FJ30" s="295" t="s">
        <v>822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15"/>
        <v>511</v>
      </c>
      <c r="E31" s="292">
        <f t="shared" si="16"/>
        <v>234</v>
      </c>
      <c r="F31" s="292">
        <f t="shared" si="17"/>
        <v>3</v>
      </c>
      <c r="G31" s="292">
        <f t="shared" si="18"/>
        <v>0</v>
      </c>
      <c r="H31" s="292">
        <f t="shared" si="19"/>
        <v>100</v>
      </c>
      <c r="I31" s="292">
        <f t="shared" si="20"/>
        <v>89</v>
      </c>
      <c r="J31" s="292">
        <f t="shared" si="21"/>
        <v>29</v>
      </c>
      <c r="K31" s="292">
        <f t="shared" si="22"/>
        <v>1</v>
      </c>
      <c r="L31" s="292">
        <f t="shared" si="23"/>
        <v>0</v>
      </c>
      <c r="M31" s="292">
        <f t="shared" si="24"/>
        <v>0</v>
      </c>
      <c r="N31" s="292">
        <f t="shared" si="25"/>
        <v>0</v>
      </c>
      <c r="O31" s="292">
        <f t="shared" si="26"/>
        <v>55</v>
      </c>
      <c r="P31" s="292">
        <f t="shared" si="27"/>
        <v>0</v>
      </c>
      <c r="Q31" s="292">
        <f t="shared" si="28"/>
        <v>0</v>
      </c>
      <c r="R31" s="292">
        <f t="shared" si="29"/>
        <v>0</v>
      </c>
      <c r="S31" s="292">
        <f t="shared" si="30"/>
        <v>0</v>
      </c>
      <c r="T31" s="292">
        <f t="shared" si="31"/>
        <v>0</v>
      </c>
      <c r="U31" s="292">
        <f t="shared" si="32"/>
        <v>0</v>
      </c>
      <c r="V31" s="292">
        <f t="shared" si="33"/>
        <v>0</v>
      </c>
      <c r="W31" s="292">
        <f t="shared" si="34"/>
        <v>0</v>
      </c>
      <c r="X31" s="292">
        <f t="shared" si="35"/>
        <v>0</v>
      </c>
      <c r="Y31" s="292">
        <f t="shared" si="1"/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822</v>
      </c>
      <c r="AK31" s="295" t="s">
        <v>822</v>
      </c>
      <c r="AL31" s="292">
        <v>0</v>
      </c>
      <c r="AM31" s="295" t="s">
        <v>822</v>
      </c>
      <c r="AN31" s="295" t="s">
        <v>822</v>
      </c>
      <c r="AO31" s="292">
        <v>0</v>
      </c>
      <c r="AP31" s="295" t="s">
        <v>822</v>
      </c>
      <c r="AQ31" s="292">
        <v>0</v>
      </c>
      <c r="AR31" s="295" t="s">
        <v>822</v>
      </c>
      <c r="AS31" s="292">
        <v>0</v>
      </c>
      <c r="AT31" s="292">
        <f t="shared" si="3"/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822</v>
      </c>
      <c r="BF31" s="295" t="s">
        <v>822</v>
      </c>
      <c r="BG31" s="295" t="s">
        <v>822</v>
      </c>
      <c r="BH31" s="295" t="s">
        <v>822</v>
      </c>
      <c r="BI31" s="295" t="s">
        <v>822</v>
      </c>
      <c r="BJ31" s="295" t="s">
        <v>822</v>
      </c>
      <c r="BK31" s="295" t="s">
        <v>822</v>
      </c>
      <c r="BL31" s="295" t="s">
        <v>822</v>
      </c>
      <c r="BM31" s="295" t="s">
        <v>822</v>
      </c>
      <c r="BN31" s="292">
        <v>0</v>
      </c>
      <c r="BO31" s="292">
        <f t="shared" si="5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822</v>
      </c>
      <c r="CC31" s="295" t="s">
        <v>822</v>
      </c>
      <c r="CD31" s="295" t="s">
        <v>822</v>
      </c>
      <c r="CE31" s="295" t="s">
        <v>822</v>
      </c>
      <c r="CF31" s="295" t="s">
        <v>822</v>
      </c>
      <c r="CG31" s="295" t="s">
        <v>822</v>
      </c>
      <c r="CH31" s="295" t="s">
        <v>822</v>
      </c>
      <c r="CI31" s="292">
        <v>0</v>
      </c>
      <c r="CJ31" s="292">
        <f t="shared" si="7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822</v>
      </c>
      <c r="CX31" s="295" t="s">
        <v>822</v>
      </c>
      <c r="CY31" s="295" t="s">
        <v>822</v>
      </c>
      <c r="CZ31" s="295" t="s">
        <v>822</v>
      </c>
      <c r="DA31" s="295" t="s">
        <v>822</v>
      </c>
      <c r="DB31" s="295" t="s">
        <v>822</v>
      </c>
      <c r="DC31" s="295" t="s">
        <v>822</v>
      </c>
      <c r="DD31" s="292">
        <v>0</v>
      </c>
      <c r="DE31" s="292">
        <f t="shared" si="9"/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822</v>
      </c>
      <c r="DS31" s="295" t="s">
        <v>822</v>
      </c>
      <c r="DT31" s="292">
        <v>0</v>
      </c>
      <c r="DU31" s="295" t="s">
        <v>822</v>
      </c>
      <c r="DV31" s="295" t="s">
        <v>822</v>
      </c>
      <c r="DW31" s="295" t="s">
        <v>822</v>
      </c>
      <c r="DX31" s="295" t="s">
        <v>822</v>
      </c>
      <c r="DY31" s="292">
        <v>0</v>
      </c>
      <c r="DZ31" s="292">
        <f t="shared" si="11"/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822</v>
      </c>
      <c r="EL31" s="295" t="s">
        <v>822</v>
      </c>
      <c r="EM31" s="295" t="s">
        <v>822</v>
      </c>
      <c r="EN31" s="292">
        <v>0</v>
      </c>
      <c r="EO31" s="292">
        <v>0</v>
      </c>
      <c r="EP31" s="295" t="s">
        <v>822</v>
      </c>
      <c r="EQ31" s="295" t="s">
        <v>822</v>
      </c>
      <c r="ER31" s="295" t="s">
        <v>822</v>
      </c>
      <c r="ES31" s="292">
        <v>0</v>
      </c>
      <c r="ET31" s="292">
        <v>0</v>
      </c>
      <c r="EU31" s="292">
        <f t="shared" si="13"/>
        <v>511</v>
      </c>
      <c r="EV31" s="292">
        <v>234</v>
      </c>
      <c r="EW31" s="292">
        <v>3</v>
      </c>
      <c r="EX31" s="292">
        <v>0</v>
      </c>
      <c r="EY31" s="292">
        <v>100</v>
      </c>
      <c r="EZ31" s="292">
        <v>89</v>
      </c>
      <c r="FA31" s="292">
        <v>29</v>
      </c>
      <c r="FB31" s="292">
        <v>1</v>
      </c>
      <c r="FC31" s="292">
        <v>0</v>
      </c>
      <c r="FD31" s="292">
        <v>0</v>
      </c>
      <c r="FE31" s="292">
        <v>0</v>
      </c>
      <c r="FF31" s="292">
        <v>55</v>
      </c>
      <c r="FG31" s="292">
        <v>0</v>
      </c>
      <c r="FH31" s="295" t="s">
        <v>822</v>
      </c>
      <c r="FI31" s="295" t="s">
        <v>822</v>
      </c>
      <c r="FJ31" s="295" t="s">
        <v>822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15"/>
        <v>21</v>
      </c>
      <c r="E32" s="292">
        <f t="shared" si="16"/>
        <v>0</v>
      </c>
      <c r="F32" s="292">
        <f t="shared" si="17"/>
        <v>0</v>
      </c>
      <c r="G32" s="292">
        <f t="shared" si="18"/>
        <v>0</v>
      </c>
      <c r="H32" s="292">
        <f t="shared" si="19"/>
        <v>10</v>
      </c>
      <c r="I32" s="292">
        <f t="shared" si="20"/>
        <v>0</v>
      </c>
      <c r="J32" s="292">
        <f t="shared" si="21"/>
        <v>0</v>
      </c>
      <c r="K32" s="292">
        <f t="shared" si="22"/>
        <v>0</v>
      </c>
      <c r="L32" s="292">
        <f t="shared" si="23"/>
        <v>0</v>
      </c>
      <c r="M32" s="292">
        <f t="shared" si="24"/>
        <v>1</v>
      </c>
      <c r="N32" s="292">
        <f t="shared" si="25"/>
        <v>0</v>
      </c>
      <c r="O32" s="292">
        <f t="shared" si="26"/>
        <v>0</v>
      </c>
      <c r="P32" s="292">
        <f t="shared" si="27"/>
        <v>0</v>
      </c>
      <c r="Q32" s="292">
        <f t="shared" si="28"/>
        <v>0</v>
      </c>
      <c r="R32" s="292">
        <f t="shared" si="29"/>
        <v>0</v>
      </c>
      <c r="S32" s="292">
        <f t="shared" si="30"/>
        <v>10</v>
      </c>
      <c r="T32" s="292">
        <f t="shared" si="31"/>
        <v>0</v>
      </c>
      <c r="U32" s="292">
        <f t="shared" si="32"/>
        <v>0</v>
      </c>
      <c r="V32" s="292">
        <f t="shared" si="33"/>
        <v>0</v>
      </c>
      <c r="W32" s="292">
        <f t="shared" si="34"/>
        <v>0</v>
      </c>
      <c r="X32" s="292">
        <f t="shared" si="35"/>
        <v>0</v>
      </c>
      <c r="Y32" s="292">
        <f t="shared" si="1"/>
        <v>1</v>
      </c>
      <c r="Z32" s="292">
        <v>0</v>
      </c>
      <c r="AA32" s="292">
        <v>0</v>
      </c>
      <c r="AB32" s="292">
        <v>0</v>
      </c>
      <c r="AC32" s="292">
        <v>1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822</v>
      </c>
      <c r="AK32" s="295" t="s">
        <v>822</v>
      </c>
      <c r="AL32" s="292">
        <v>0</v>
      </c>
      <c r="AM32" s="295" t="s">
        <v>822</v>
      </c>
      <c r="AN32" s="295" t="s">
        <v>822</v>
      </c>
      <c r="AO32" s="292">
        <v>0</v>
      </c>
      <c r="AP32" s="295" t="s">
        <v>822</v>
      </c>
      <c r="AQ32" s="292">
        <v>0</v>
      </c>
      <c r="AR32" s="295" t="s">
        <v>822</v>
      </c>
      <c r="AS32" s="292">
        <v>0</v>
      </c>
      <c r="AT32" s="292">
        <f t="shared" si="3"/>
        <v>10</v>
      </c>
      <c r="AU32" s="292">
        <v>0</v>
      </c>
      <c r="AV32" s="292">
        <v>0</v>
      </c>
      <c r="AW32" s="292">
        <v>0</v>
      </c>
      <c r="AX32" s="292">
        <v>9</v>
      </c>
      <c r="AY32" s="292">
        <v>0</v>
      </c>
      <c r="AZ32" s="292">
        <v>0</v>
      </c>
      <c r="BA32" s="292">
        <v>0</v>
      </c>
      <c r="BB32" s="292">
        <v>0</v>
      </c>
      <c r="BC32" s="292">
        <v>1</v>
      </c>
      <c r="BD32" s="292">
        <v>0</v>
      </c>
      <c r="BE32" s="295" t="s">
        <v>822</v>
      </c>
      <c r="BF32" s="295" t="s">
        <v>822</v>
      </c>
      <c r="BG32" s="295" t="s">
        <v>822</v>
      </c>
      <c r="BH32" s="295" t="s">
        <v>822</v>
      </c>
      <c r="BI32" s="295" t="s">
        <v>822</v>
      </c>
      <c r="BJ32" s="295" t="s">
        <v>822</v>
      </c>
      <c r="BK32" s="295" t="s">
        <v>822</v>
      </c>
      <c r="BL32" s="295" t="s">
        <v>822</v>
      </c>
      <c r="BM32" s="295" t="s">
        <v>822</v>
      </c>
      <c r="BN32" s="292">
        <v>0</v>
      </c>
      <c r="BO32" s="292">
        <f t="shared" si="5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822</v>
      </c>
      <c r="CC32" s="295" t="s">
        <v>822</v>
      </c>
      <c r="CD32" s="295" t="s">
        <v>822</v>
      </c>
      <c r="CE32" s="295" t="s">
        <v>822</v>
      </c>
      <c r="CF32" s="295" t="s">
        <v>822</v>
      </c>
      <c r="CG32" s="295" t="s">
        <v>822</v>
      </c>
      <c r="CH32" s="295" t="s">
        <v>822</v>
      </c>
      <c r="CI32" s="292">
        <v>0</v>
      </c>
      <c r="CJ32" s="292">
        <f t="shared" si="7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822</v>
      </c>
      <c r="CX32" s="295" t="s">
        <v>822</v>
      </c>
      <c r="CY32" s="295" t="s">
        <v>822</v>
      </c>
      <c r="CZ32" s="295" t="s">
        <v>822</v>
      </c>
      <c r="DA32" s="295" t="s">
        <v>822</v>
      </c>
      <c r="DB32" s="295" t="s">
        <v>822</v>
      </c>
      <c r="DC32" s="295" t="s">
        <v>822</v>
      </c>
      <c r="DD32" s="292">
        <v>0</v>
      </c>
      <c r="DE32" s="292">
        <f t="shared" si="9"/>
        <v>10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822</v>
      </c>
      <c r="DS32" s="295" t="s">
        <v>822</v>
      </c>
      <c r="DT32" s="292">
        <v>10</v>
      </c>
      <c r="DU32" s="295" t="s">
        <v>822</v>
      </c>
      <c r="DV32" s="295" t="s">
        <v>822</v>
      </c>
      <c r="DW32" s="295" t="s">
        <v>822</v>
      </c>
      <c r="DX32" s="295" t="s">
        <v>822</v>
      </c>
      <c r="DY32" s="292">
        <v>0</v>
      </c>
      <c r="DZ32" s="292">
        <f t="shared" si="11"/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822</v>
      </c>
      <c r="EL32" s="295" t="s">
        <v>822</v>
      </c>
      <c r="EM32" s="295" t="s">
        <v>822</v>
      </c>
      <c r="EN32" s="292">
        <v>0</v>
      </c>
      <c r="EO32" s="292">
        <v>0</v>
      </c>
      <c r="EP32" s="295" t="s">
        <v>822</v>
      </c>
      <c r="EQ32" s="295" t="s">
        <v>822</v>
      </c>
      <c r="ER32" s="295" t="s">
        <v>822</v>
      </c>
      <c r="ES32" s="292">
        <v>0</v>
      </c>
      <c r="ET32" s="292">
        <v>0</v>
      </c>
      <c r="EU32" s="292">
        <f t="shared" si="13"/>
        <v>0</v>
      </c>
      <c r="EV32" s="292">
        <v>0</v>
      </c>
      <c r="EW32" s="292">
        <v>0</v>
      </c>
      <c r="EX32" s="292">
        <v>0</v>
      </c>
      <c r="EY32" s="292">
        <v>0</v>
      </c>
      <c r="EZ32" s="292">
        <v>0</v>
      </c>
      <c r="FA32" s="292">
        <v>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822</v>
      </c>
      <c r="FI32" s="295" t="s">
        <v>822</v>
      </c>
      <c r="FJ32" s="295" t="s">
        <v>822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15"/>
        <v>490</v>
      </c>
      <c r="E33" s="292">
        <f t="shared" si="16"/>
        <v>0</v>
      </c>
      <c r="F33" s="292">
        <f t="shared" si="17"/>
        <v>0</v>
      </c>
      <c r="G33" s="292">
        <f t="shared" si="18"/>
        <v>0</v>
      </c>
      <c r="H33" s="292">
        <f t="shared" si="19"/>
        <v>107</v>
      </c>
      <c r="I33" s="292">
        <f t="shared" si="20"/>
        <v>108</v>
      </c>
      <c r="J33" s="292">
        <f t="shared" si="21"/>
        <v>35</v>
      </c>
      <c r="K33" s="292">
        <f t="shared" si="22"/>
        <v>0</v>
      </c>
      <c r="L33" s="292">
        <f t="shared" si="23"/>
        <v>9</v>
      </c>
      <c r="M33" s="292">
        <f t="shared" si="24"/>
        <v>0</v>
      </c>
      <c r="N33" s="292">
        <f t="shared" si="25"/>
        <v>0</v>
      </c>
      <c r="O33" s="292">
        <f t="shared" si="26"/>
        <v>0</v>
      </c>
      <c r="P33" s="292">
        <f t="shared" si="27"/>
        <v>0</v>
      </c>
      <c r="Q33" s="292">
        <f t="shared" si="28"/>
        <v>224</v>
      </c>
      <c r="R33" s="292">
        <f t="shared" si="29"/>
        <v>0</v>
      </c>
      <c r="S33" s="292">
        <f t="shared" si="30"/>
        <v>0</v>
      </c>
      <c r="T33" s="292">
        <f t="shared" si="31"/>
        <v>0</v>
      </c>
      <c r="U33" s="292">
        <f t="shared" si="32"/>
        <v>0</v>
      </c>
      <c r="V33" s="292">
        <f t="shared" si="33"/>
        <v>0</v>
      </c>
      <c r="W33" s="292">
        <f t="shared" si="34"/>
        <v>0</v>
      </c>
      <c r="X33" s="292">
        <f t="shared" si="35"/>
        <v>7</v>
      </c>
      <c r="Y33" s="292">
        <f t="shared" si="1"/>
        <v>224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822</v>
      </c>
      <c r="AK33" s="295" t="s">
        <v>822</v>
      </c>
      <c r="AL33" s="292">
        <v>224</v>
      </c>
      <c r="AM33" s="295" t="s">
        <v>822</v>
      </c>
      <c r="AN33" s="295" t="s">
        <v>822</v>
      </c>
      <c r="AO33" s="292">
        <v>0</v>
      </c>
      <c r="AP33" s="295" t="s">
        <v>822</v>
      </c>
      <c r="AQ33" s="292">
        <v>0</v>
      </c>
      <c r="AR33" s="295" t="s">
        <v>822</v>
      </c>
      <c r="AS33" s="292">
        <v>0</v>
      </c>
      <c r="AT33" s="292">
        <f t="shared" si="3"/>
        <v>266</v>
      </c>
      <c r="AU33" s="292">
        <v>0</v>
      </c>
      <c r="AV33" s="292">
        <v>0</v>
      </c>
      <c r="AW33" s="292">
        <v>0</v>
      </c>
      <c r="AX33" s="292">
        <v>107</v>
      </c>
      <c r="AY33" s="292">
        <v>108</v>
      </c>
      <c r="AZ33" s="292">
        <v>35</v>
      </c>
      <c r="BA33" s="292">
        <v>0</v>
      </c>
      <c r="BB33" s="292">
        <v>9</v>
      </c>
      <c r="BC33" s="292">
        <v>0</v>
      </c>
      <c r="BD33" s="292">
        <v>0</v>
      </c>
      <c r="BE33" s="295" t="s">
        <v>822</v>
      </c>
      <c r="BF33" s="295" t="s">
        <v>822</v>
      </c>
      <c r="BG33" s="295" t="s">
        <v>822</v>
      </c>
      <c r="BH33" s="295" t="s">
        <v>822</v>
      </c>
      <c r="BI33" s="295" t="s">
        <v>822</v>
      </c>
      <c r="BJ33" s="295" t="s">
        <v>822</v>
      </c>
      <c r="BK33" s="295" t="s">
        <v>822</v>
      </c>
      <c r="BL33" s="295" t="s">
        <v>822</v>
      </c>
      <c r="BM33" s="295" t="s">
        <v>822</v>
      </c>
      <c r="BN33" s="292">
        <v>7</v>
      </c>
      <c r="BO33" s="292">
        <f t="shared" si="5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822</v>
      </c>
      <c r="CC33" s="295" t="s">
        <v>822</v>
      </c>
      <c r="CD33" s="295" t="s">
        <v>822</v>
      </c>
      <c r="CE33" s="295" t="s">
        <v>822</v>
      </c>
      <c r="CF33" s="295" t="s">
        <v>822</v>
      </c>
      <c r="CG33" s="295" t="s">
        <v>822</v>
      </c>
      <c r="CH33" s="295" t="s">
        <v>822</v>
      </c>
      <c r="CI33" s="292">
        <v>0</v>
      </c>
      <c r="CJ33" s="292">
        <f t="shared" si="7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822</v>
      </c>
      <c r="CX33" s="295" t="s">
        <v>822</v>
      </c>
      <c r="CY33" s="295" t="s">
        <v>822</v>
      </c>
      <c r="CZ33" s="295" t="s">
        <v>822</v>
      </c>
      <c r="DA33" s="295" t="s">
        <v>822</v>
      </c>
      <c r="DB33" s="295" t="s">
        <v>822</v>
      </c>
      <c r="DC33" s="295" t="s">
        <v>822</v>
      </c>
      <c r="DD33" s="292">
        <v>0</v>
      </c>
      <c r="DE33" s="292">
        <f t="shared" si="9"/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822</v>
      </c>
      <c r="DS33" s="295" t="s">
        <v>822</v>
      </c>
      <c r="DT33" s="292">
        <v>0</v>
      </c>
      <c r="DU33" s="295" t="s">
        <v>822</v>
      </c>
      <c r="DV33" s="295" t="s">
        <v>822</v>
      </c>
      <c r="DW33" s="295" t="s">
        <v>822</v>
      </c>
      <c r="DX33" s="295" t="s">
        <v>822</v>
      </c>
      <c r="DY33" s="292">
        <v>0</v>
      </c>
      <c r="DZ33" s="292">
        <f t="shared" si="11"/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822</v>
      </c>
      <c r="EL33" s="295" t="s">
        <v>822</v>
      </c>
      <c r="EM33" s="295" t="s">
        <v>822</v>
      </c>
      <c r="EN33" s="292">
        <v>0</v>
      </c>
      <c r="EO33" s="292">
        <v>0</v>
      </c>
      <c r="EP33" s="295" t="s">
        <v>822</v>
      </c>
      <c r="EQ33" s="295" t="s">
        <v>822</v>
      </c>
      <c r="ER33" s="295" t="s">
        <v>822</v>
      </c>
      <c r="ES33" s="292">
        <v>0</v>
      </c>
      <c r="ET33" s="292">
        <v>0</v>
      </c>
      <c r="EU33" s="292">
        <f t="shared" si="13"/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822</v>
      </c>
      <c r="FI33" s="295" t="s">
        <v>822</v>
      </c>
      <c r="FJ33" s="295" t="s">
        <v>822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15"/>
        <v>40</v>
      </c>
      <c r="E34" s="292">
        <f t="shared" si="16"/>
        <v>0</v>
      </c>
      <c r="F34" s="292">
        <f t="shared" si="17"/>
        <v>0</v>
      </c>
      <c r="G34" s="292">
        <f t="shared" si="18"/>
        <v>0</v>
      </c>
      <c r="H34" s="292">
        <f t="shared" si="19"/>
        <v>40</v>
      </c>
      <c r="I34" s="292">
        <f t="shared" si="20"/>
        <v>0</v>
      </c>
      <c r="J34" s="292">
        <f t="shared" si="21"/>
        <v>0</v>
      </c>
      <c r="K34" s="292">
        <f t="shared" si="22"/>
        <v>0</v>
      </c>
      <c r="L34" s="292">
        <f t="shared" si="23"/>
        <v>0</v>
      </c>
      <c r="M34" s="292">
        <f t="shared" si="24"/>
        <v>0</v>
      </c>
      <c r="N34" s="292">
        <f t="shared" si="25"/>
        <v>0</v>
      </c>
      <c r="O34" s="292">
        <f t="shared" si="26"/>
        <v>0</v>
      </c>
      <c r="P34" s="292">
        <f t="shared" si="27"/>
        <v>0</v>
      </c>
      <c r="Q34" s="292">
        <f t="shared" si="28"/>
        <v>0</v>
      </c>
      <c r="R34" s="292">
        <f t="shared" si="29"/>
        <v>0</v>
      </c>
      <c r="S34" s="292">
        <f t="shared" si="30"/>
        <v>0</v>
      </c>
      <c r="T34" s="292">
        <f t="shared" si="31"/>
        <v>0</v>
      </c>
      <c r="U34" s="292">
        <f t="shared" si="32"/>
        <v>0</v>
      </c>
      <c r="V34" s="292">
        <f t="shared" si="33"/>
        <v>0</v>
      </c>
      <c r="W34" s="292">
        <f t="shared" si="34"/>
        <v>0</v>
      </c>
      <c r="X34" s="292">
        <f t="shared" si="35"/>
        <v>0</v>
      </c>
      <c r="Y34" s="292">
        <f t="shared" si="1"/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822</v>
      </c>
      <c r="AK34" s="295" t="s">
        <v>822</v>
      </c>
      <c r="AL34" s="292">
        <v>0</v>
      </c>
      <c r="AM34" s="295" t="s">
        <v>822</v>
      </c>
      <c r="AN34" s="295" t="s">
        <v>822</v>
      </c>
      <c r="AO34" s="292">
        <v>0</v>
      </c>
      <c r="AP34" s="295" t="s">
        <v>822</v>
      </c>
      <c r="AQ34" s="292">
        <v>0</v>
      </c>
      <c r="AR34" s="295" t="s">
        <v>822</v>
      </c>
      <c r="AS34" s="292">
        <v>0</v>
      </c>
      <c r="AT34" s="292">
        <f t="shared" si="3"/>
        <v>40</v>
      </c>
      <c r="AU34" s="292">
        <v>0</v>
      </c>
      <c r="AV34" s="292">
        <v>0</v>
      </c>
      <c r="AW34" s="292">
        <v>0</v>
      </c>
      <c r="AX34" s="292">
        <v>40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822</v>
      </c>
      <c r="BF34" s="295" t="s">
        <v>822</v>
      </c>
      <c r="BG34" s="295" t="s">
        <v>822</v>
      </c>
      <c r="BH34" s="295" t="s">
        <v>822</v>
      </c>
      <c r="BI34" s="295" t="s">
        <v>822</v>
      </c>
      <c r="BJ34" s="295" t="s">
        <v>822</v>
      </c>
      <c r="BK34" s="295" t="s">
        <v>822</v>
      </c>
      <c r="BL34" s="295" t="s">
        <v>822</v>
      </c>
      <c r="BM34" s="295" t="s">
        <v>822</v>
      </c>
      <c r="BN34" s="292">
        <v>0</v>
      </c>
      <c r="BO34" s="292">
        <f t="shared" si="5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822</v>
      </c>
      <c r="CC34" s="295" t="s">
        <v>822</v>
      </c>
      <c r="CD34" s="295" t="s">
        <v>822</v>
      </c>
      <c r="CE34" s="295" t="s">
        <v>822</v>
      </c>
      <c r="CF34" s="295" t="s">
        <v>822</v>
      </c>
      <c r="CG34" s="295" t="s">
        <v>822</v>
      </c>
      <c r="CH34" s="295" t="s">
        <v>822</v>
      </c>
      <c r="CI34" s="292">
        <v>0</v>
      </c>
      <c r="CJ34" s="292">
        <f t="shared" si="7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822</v>
      </c>
      <c r="CX34" s="295" t="s">
        <v>822</v>
      </c>
      <c r="CY34" s="295" t="s">
        <v>822</v>
      </c>
      <c r="CZ34" s="295" t="s">
        <v>822</v>
      </c>
      <c r="DA34" s="295" t="s">
        <v>822</v>
      </c>
      <c r="DB34" s="295" t="s">
        <v>822</v>
      </c>
      <c r="DC34" s="295" t="s">
        <v>822</v>
      </c>
      <c r="DD34" s="292">
        <v>0</v>
      </c>
      <c r="DE34" s="292">
        <f t="shared" si="9"/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822</v>
      </c>
      <c r="DS34" s="295" t="s">
        <v>822</v>
      </c>
      <c r="DT34" s="292">
        <v>0</v>
      </c>
      <c r="DU34" s="295" t="s">
        <v>822</v>
      </c>
      <c r="DV34" s="295" t="s">
        <v>822</v>
      </c>
      <c r="DW34" s="295" t="s">
        <v>822</v>
      </c>
      <c r="DX34" s="295" t="s">
        <v>822</v>
      </c>
      <c r="DY34" s="292">
        <v>0</v>
      </c>
      <c r="DZ34" s="292">
        <f t="shared" si="11"/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822</v>
      </c>
      <c r="EL34" s="295" t="s">
        <v>822</v>
      </c>
      <c r="EM34" s="295" t="s">
        <v>822</v>
      </c>
      <c r="EN34" s="292">
        <v>0</v>
      </c>
      <c r="EO34" s="292">
        <v>0</v>
      </c>
      <c r="EP34" s="295" t="s">
        <v>822</v>
      </c>
      <c r="EQ34" s="295" t="s">
        <v>822</v>
      </c>
      <c r="ER34" s="295" t="s">
        <v>822</v>
      </c>
      <c r="ES34" s="292">
        <v>0</v>
      </c>
      <c r="ET34" s="292">
        <v>0</v>
      </c>
      <c r="EU34" s="292">
        <f t="shared" si="13"/>
        <v>0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822</v>
      </c>
      <c r="FI34" s="295" t="s">
        <v>822</v>
      </c>
      <c r="FJ34" s="295" t="s">
        <v>822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15"/>
        <v>302</v>
      </c>
      <c r="E35" s="292">
        <f t="shared" si="16"/>
        <v>68</v>
      </c>
      <c r="F35" s="292">
        <f t="shared" si="17"/>
        <v>1</v>
      </c>
      <c r="G35" s="292">
        <f t="shared" si="18"/>
        <v>6</v>
      </c>
      <c r="H35" s="292">
        <f t="shared" si="19"/>
        <v>11</v>
      </c>
      <c r="I35" s="292">
        <f t="shared" si="20"/>
        <v>26</v>
      </c>
      <c r="J35" s="292">
        <f t="shared" si="21"/>
        <v>13</v>
      </c>
      <c r="K35" s="292">
        <f t="shared" si="22"/>
        <v>5</v>
      </c>
      <c r="L35" s="292">
        <f t="shared" si="23"/>
        <v>32</v>
      </c>
      <c r="M35" s="292">
        <f t="shared" si="24"/>
        <v>0</v>
      </c>
      <c r="N35" s="292">
        <f t="shared" si="25"/>
        <v>0</v>
      </c>
      <c r="O35" s="292">
        <f t="shared" si="26"/>
        <v>0</v>
      </c>
      <c r="P35" s="292">
        <f t="shared" si="27"/>
        <v>0</v>
      </c>
      <c r="Q35" s="292">
        <f t="shared" si="28"/>
        <v>0</v>
      </c>
      <c r="R35" s="292">
        <f t="shared" si="29"/>
        <v>0</v>
      </c>
      <c r="S35" s="292">
        <f t="shared" si="30"/>
        <v>0</v>
      </c>
      <c r="T35" s="292">
        <f t="shared" si="31"/>
        <v>0</v>
      </c>
      <c r="U35" s="292">
        <f t="shared" si="32"/>
        <v>0</v>
      </c>
      <c r="V35" s="292">
        <f t="shared" si="33"/>
        <v>0</v>
      </c>
      <c r="W35" s="292">
        <f t="shared" si="34"/>
        <v>0</v>
      </c>
      <c r="X35" s="292">
        <f t="shared" si="35"/>
        <v>140</v>
      </c>
      <c r="Y35" s="292">
        <f t="shared" si="1"/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822</v>
      </c>
      <c r="AK35" s="295" t="s">
        <v>822</v>
      </c>
      <c r="AL35" s="292">
        <v>0</v>
      </c>
      <c r="AM35" s="295" t="s">
        <v>822</v>
      </c>
      <c r="AN35" s="295" t="s">
        <v>822</v>
      </c>
      <c r="AO35" s="292">
        <v>0</v>
      </c>
      <c r="AP35" s="295" t="s">
        <v>822</v>
      </c>
      <c r="AQ35" s="292">
        <v>0</v>
      </c>
      <c r="AR35" s="295" t="s">
        <v>822</v>
      </c>
      <c r="AS35" s="292">
        <v>0</v>
      </c>
      <c r="AT35" s="292">
        <f t="shared" si="3"/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822</v>
      </c>
      <c r="BF35" s="295" t="s">
        <v>822</v>
      </c>
      <c r="BG35" s="295" t="s">
        <v>822</v>
      </c>
      <c r="BH35" s="295" t="s">
        <v>822</v>
      </c>
      <c r="BI35" s="295" t="s">
        <v>822</v>
      </c>
      <c r="BJ35" s="295" t="s">
        <v>822</v>
      </c>
      <c r="BK35" s="295" t="s">
        <v>822</v>
      </c>
      <c r="BL35" s="295" t="s">
        <v>822</v>
      </c>
      <c r="BM35" s="295" t="s">
        <v>822</v>
      </c>
      <c r="BN35" s="292">
        <v>0</v>
      </c>
      <c r="BO35" s="292">
        <f t="shared" si="5"/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822</v>
      </c>
      <c r="CC35" s="295" t="s">
        <v>822</v>
      </c>
      <c r="CD35" s="295" t="s">
        <v>822</v>
      </c>
      <c r="CE35" s="295" t="s">
        <v>822</v>
      </c>
      <c r="CF35" s="295" t="s">
        <v>822</v>
      </c>
      <c r="CG35" s="295" t="s">
        <v>822</v>
      </c>
      <c r="CH35" s="295" t="s">
        <v>822</v>
      </c>
      <c r="CI35" s="292">
        <v>0</v>
      </c>
      <c r="CJ35" s="292">
        <f t="shared" si="7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822</v>
      </c>
      <c r="CX35" s="295" t="s">
        <v>822</v>
      </c>
      <c r="CY35" s="295" t="s">
        <v>822</v>
      </c>
      <c r="CZ35" s="295" t="s">
        <v>822</v>
      </c>
      <c r="DA35" s="295" t="s">
        <v>822</v>
      </c>
      <c r="DB35" s="295" t="s">
        <v>822</v>
      </c>
      <c r="DC35" s="295" t="s">
        <v>822</v>
      </c>
      <c r="DD35" s="292">
        <v>0</v>
      </c>
      <c r="DE35" s="292">
        <f t="shared" si="9"/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822</v>
      </c>
      <c r="DS35" s="295" t="s">
        <v>822</v>
      </c>
      <c r="DT35" s="292">
        <v>0</v>
      </c>
      <c r="DU35" s="295" t="s">
        <v>822</v>
      </c>
      <c r="DV35" s="295" t="s">
        <v>822</v>
      </c>
      <c r="DW35" s="295" t="s">
        <v>822</v>
      </c>
      <c r="DX35" s="295" t="s">
        <v>822</v>
      </c>
      <c r="DY35" s="292">
        <v>0</v>
      </c>
      <c r="DZ35" s="292">
        <f t="shared" si="11"/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822</v>
      </c>
      <c r="EL35" s="295" t="s">
        <v>822</v>
      </c>
      <c r="EM35" s="295" t="s">
        <v>822</v>
      </c>
      <c r="EN35" s="292">
        <v>0</v>
      </c>
      <c r="EO35" s="292">
        <v>0</v>
      </c>
      <c r="EP35" s="295" t="s">
        <v>822</v>
      </c>
      <c r="EQ35" s="295" t="s">
        <v>822</v>
      </c>
      <c r="ER35" s="295" t="s">
        <v>822</v>
      </c>
      <c r="ES35" s="292">
        <v>0</v>
      </c>
      <c r="ET35" s="292">
        <v>0</v>
      </c>
      <c r="EU35" s="292">
        <f t="shared" si="13"/>
        <v>302</v>
      </c>
      <c r="EV35" s="292">
        <v>68</v>
      </c>
      <c r="EW35" s="292">
        <v>1</v>
      </c>
      <c r="EX35" s="292">
        <v>6</v>
      </c>
      <c r="EY35" s="292">
        <v>11</v>
      </c>
      <c r="EZ35" s="292">
        <v>26</v>
      </c>
      <c r="FA35" s="292">
        <v>13</v>
      </c>
      <c r="FB35" s="292">
        <v>5</v>
      </c>
      <c r="FC35" s="292">
        <v>32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822</v>
      </c>
      <c r="FI35" s="295" t="s">
        <v>822</v>
      </c>
      <c r="FJ35" s="295" t="s">
        <v>822</v>
      </c>
      <c r="FK35" s="292">
        <v>0</v>
      </c>
      <c r="FL35" s="292">
        <v>0</v>
      </c>
      <c r="FM35" s="292">
        <v>0</v>
      </c>
      <c r="FN35" s="292">
        <v>0</v>
      </c>
      <c r="FO35" s="292">
        <v>140</v>
      </c>
    </row>
    <row r="36" spans="1:171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15"/>
        <v>242</v>
      </c>
      <c r="E36" s="292">
        <f t="shared" si="16"/>
        <v>131</v>
      </c>
      <c r="F36" s="292">
        <f t="shared" si="17"/>
        <v>1</v>
      </c>
      <c r="G36" s="292">
        <f t="shared" si="18"/>
        <v>0</v>
      </c>
      <c r="H36" s="292">
        <f t="shared" si="19"/>
        <v>25</v>
      </c>
      <c r="I36" s="292">
        <f t="shared" si="20"/>
        <v>66</v>
      </c>
      <c r="J36" s="292">
        <f t="shared" si="21"/>
        <v>15</v>
      </c>
      <c r="K36" s="292">
        <f t="shared" si="22"/>
        <v>4</v>
      </c>
      <c r="L36" s="292">
        <f t="shared" si="23"/>
        <v>0</v>
      </c>
      <c r="M36" s="292">
        <f t="shared" si="24"/>
        <v>0</v>
      </c>
      <c r="N36" s="292">
        <f t="shared" si="25"/>
        <v>0</v>
      </c>
      <c r="O36" s="292">
        <f t="shared" si="26"/>
        <v>0</v>
      </c>
      <c r="P36" s="292">
        <f t="shared" si="27"/>
        <v>0</v>
      </c>
      <c r="Q36" s="292">
        <f t="shared" si="28"/>
        <v>0</v>
      </c>
      <c r="R36" s="292">
        <f t="shared" si="29"/>
        <v>0</v>
      </c>
      <c r="S36" s="292">
        <f t="shared" si="30"/>
        <v>0</v>
      </c>
      <c r="T36" s="292">
        <f t="shared" si="31"/>
        <v>0</v>
      </c>
      <c r="U36" s="292">
        <f t="shared" si="32"/>
        <v>0</v>
      </c>
      <c r="V36" s="292">
        <f t="shared" si="33"/>
        <v>0</v>
      </c>
      <c r="W36" s="292">
        <f t="shared" si="34"/>
        <v>0</v>
      </c>
      <c r="X36" s="292">
        <f t="shared" si="35"/>
        <v>0</v>
      </c>
      <c r="Y36" s="292">
        <f t="shared" si="1"/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822</v>
      </c>
      <c r="AK36" s="295" t="s">
        <v>822</v>
      </c>
      <c r="AL36" s="292">
        <v>0</v>
      </c>
      <c r="AM36" s="295" t="s">
        <v>822</v>
      </c>
      <c r="AN36" s="295" t="s">
        <v>822</v>
      </c>
      <c r="AO36" s="292">
        <v>0</v>
      </c>
      <c r="AP36" s="295" t="s">
        <v>822</v>
      </c>
      <c r="AQ36" s="292">
        <v>0</v>
      </c>
      <c r="AR36" s="295" t="s">
        <v>822</v>
      </c>
      <c r="AS36" s="292">
        <v>0</v>
      </c>
      <c r="AT36" s="292">
        <f t="shared" si="3"/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822</v>
      </c>
      <c r="BF36" s="295" t="s">
        <v>822</v>
      </c>
      <c r="BG36" s="295" t="s">
        <v>822</v>
      </c>
      <c r="BH36" s="295" t="s">
        <v>822</v>
      </c>
      <c r="BI36" s="295" t="s">
        <v>822</v>
      </c>
      <c r="BJ36" s="295" t="s">
        <v>822</v>
      </c>
      <c r="BK36" s="295" t="s">
        <v>822</v>
      </c>
      <c r="BL36" s="295" t="s">
        <v>822</v>
      </c>
      <c r="BM36" s="295" t="s">
        <v>822</v>
      </c>
      <c r="BN36" s="292">
        <v>0</v>
      </c>
      <c r="BO36" s="292">
        <f t="shared" si="5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822</v>
      </c>
      <c r="CC36" s="295" t="s">
        <v>822</v>
      </c>
      <c r="CD36" s="295" t="s">
        <v>822</v>
      </c>
      <c r="CE36" s="295" t="s">
        <v>822</v>
      </c>
      <c r="CF36" s="295" t="s">
        <v>822</v>
      </c>
      <c r="CG36" s="295" t="s">
        <v>822</v>
      </c>
      <c r="CH36" s="295" t="s">
        <v>822</v>
      </c>
      <c r="CI36" s="292">
        <v>0</v>
      </c>
      <c r="CJ36" s="292">
        <f t="shared" si="7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822</v>
      </c>
      <c r="CX36" s="295" t="s">
        <v>822</v>
      </c>
      <c r="CY36" s="295" t="s">
        <v>822</v>
      </c>
      <c r="CZ36" s="295" t="s">
        <v>822</v>
      </c>
      <c r="DA36" s="295" t="s">
        <v>822</v>
      </c>
      <c r="DB36" s="295" t="s">
        <v>822</v>
      </c>
      <c r="DC36" s="295" t="s">
        <v>822</v>
      </c>
      <c r="DD36" s="292">
        <v>0</v>
      </c>
      <c r="DE36" s="292">
        <f t="shared" si="9"/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822</v>
      </c>
      <c r="DS36" s="295" t="s">
        <v>822</v>
      </c>
      <c r="DT36" s="292">
        <v>0</v>
      </c>
      <c r="DU36" s="295" t="s">
        <v>822</v>
      </c>
      <c r="DV36" s="295" t="s">
        <v>822</v>
      </c>
      <c r="DW36" s="295" t="s">
        <v>822</v>
      </c>
      <c r="DX36" s="295" t="s">
        <v>822</v>
      </c>
      <c r="DY36" s="292">
        <v>0</v>
      </c>
      <c r="DZ36" s="292">
        <f t="shared" si="11"/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822</v>
      </c>
      <c r="EL36" s="295" t="s">
        <v>822</v>
      </c>
      <c r="EM36" s="295" t="s">
        <v>822</v>
      </c>
      <c r="EN36" s="292">
        <v>0</v>
      </c>
      <c r="EO36" s="292">
        <v>0</v>
      </c>
      <c r="EP36" s="295" t="s">
        <v>822</v>
      </c>
      <c r="EQ36" s="295" t="s">
        <v>822</v>
      </c>
      <c r="ER36" s="295" t="s">
        <v>822</v>
      </c>
      <c r="ES36" s="292">
        <v>0</v>
      </c>
      <c r="ET36" s="292">
        <v>0</v>
      </c>
      <c r="EU36" s="292">
        <f t="shared" si="13"/>
        <v>242</v>
      </c>
      <c r="EV36" s="292">
        <v>131</v>
      </c>
      <c r="EW36" s="292">
        <v>1</v>
      </c>
      <c r="EX36" s="292">
        <v>0</v>
      </c>
      <c r="EY36" s="292">
        <v>25</v>
      </c>
      <c r="EZ36" s="292">
        <v>66</v>
      </c>
      <c r="FA36" s="292">
        <v>15</v>
      </c>
      <c r="FB36" s="292">
        <v>4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822</v>
      </c>
      <c r="FI36" s="295" t="s">
        <v>822</v>
      </c>
      <c r="FJ36" s="295" t="s">
        <v>822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15"/>
        <v>21</v>
      </c>
      <c r="E37" s="292">
        <f t="shared" si="16"/>
        <v>10</v>
      </c>
      <c r="F37" s="292">
        <f t="shared" si="17"/>
        <v>0</v>
      </c>
      <c r="G37" s="292">
        <f t="shared" si="18"/>
        <v>0</v>
      </c>
      <c r="H37" s="292">
        <f t="shared" si="19"/>
        <v>0</v>
      </c>
      <c r="I37" s="292">
        <f t="shared" si="20"/>
        <v>0</v>
      </c>
      <c r="J37" s="292">
        <f t="shared" si="21"/>
        <v>0</v>
      </c>
      <c r="K37" s="292">
        <f t="shared" si="22"/>
        <v>0</v>
      </c>
      <c r="L37" s="292">
        <f t="shared" si="23"/>
        <v>0</v>
      </c>
      <c r="M37" s="292">
        <f t="shared" si="24"/>
        <v>0</v>
      </c>
      <c r="N37" s="292">
        <f t="shared" si="25"/>
        <v>0</v>
      </c>
      <c r="O37" s="292">
        <f t="shared" si="26"/>
        <v>10</v>
      </c>
      <c r="P37" s="292">
        <f t="shared" si="27"/>
        <v>0</v>
      </c>
      <c r="Q37" s="292">
        <f t="shared" si="28"/>
        <v>0</v>
      </c>
      <c r="R37" s="292">
        <f t="shared" si="29"/>
        <v>0</v>
      </c>
      <c r="S37" s="292">
        <f t="shared" si="30"/>
        <v>0</v>
      </c>
      <c r="T37" s="292">
        <f t="shared" si="31"/>
        <v>0</v>
      </c>
      <c r="U37" s="292">
        <f t="shared" si="32"/>
        <v>0</v>
      </c>
      <c r="V37" s="292">
        <f t="shared" si="33"/>
        <v>0</v>
      </c>
      <c r="W37" s="292">
        <f t="shared" si="34"/>
        <v>0</v>
      </c>
      <c r="X37" s="292">
        <f t="shared" si="35"/>
        <v>1</v>
      </c>
      <c r="Y37" s="292">
        <f t="shared" si="1"/>
        <v>10</v>
      </c>
      <c r="Z37" s="292">
        <v>10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822</v>
      </c>
      <c r="AK37" s="295" t="s">
        <v>822</v>
      </c>
      <c r="AL37" s="292">
        <v>0</v>
      </c>
      <c r="AM37" s="295" t="s">
        <v>822</v>
      </c>
      <c r="AN37" s="295" t="s">
        <v>822</v>
      </c>
      <c r="AO37" s="292">
        <v>0</v>
      </c>
      <c r="AP37" s="295" t="s">
        <v>822</v>
      </c>
      <c r="AQ37" s="292">
        <v>0</v>
      </c>
      <c r="AR37" s="295" t="s">
        <v>822</v>
      </c>
      <c r="AS37" s="292">
        <v>0</v>
      </c>
      <c r="AT37" s="292">
        <f t="shared" si="3"/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822</v>
      </c>
      <c r="BF37" s="295" t="s">
        <v>822</v>
      </c>
      <c r="BG37" s="295" t="s">
        <v>822</v>
      </c>
      <c r="BH37" s="295" t="s">
        <v>822</v>
      </c>
      <c r="BI37" s="295" t="s">
        <v>822</v>
      </c>
      <c r="BJ37" s="295" t="s">
        <v>822</v>
      </c>
      <c r="BK37" s="295" t="s">
        <v>822</v>
      </c>
      <c r="BL37" s="295" t="s">
        <v>822</v>
      </c>
      <c r="BM37" s="295" t="s">
        <v>822</v>
      </c>
      <c r="BN37" s="292">
        <v>0</v>
      </c>
      <c r="BO37" s="292">
        <f t="shared" si="5"/>
        <v>10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10</v>
      </c>
      <c r="CA37" s="292">
        <v>0</v>
      </c>
      <c r="CB37" s="295" t="s">
        <v>822</v>
      </c>
      <c r="CC37" s="295" t="s">
        <v>822</v>
      </c>
      <c r="CD37" s="295" t="s">
        <v>822</v>
      </c>
      <c r="CE37" s="295" t="s">
        <v>822</v>
      </c>
      <c r="CF37" s="295" t="s">
        <v>822</v>
      </c>
      <c r="CG37" s="295" t="s">
        <v>822</v>
      </c>
      <c r="CH37" s="295" t="s">
        <v>822</v>
      </c>
      <c r="CI37" s="292">
        <v>0</v>
      </c>
      <c r="CJ37" s="292">
        <f t="shared" si="7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822</v>
      </c>
      <c r="CX37" s="295" t="s">
        <v>822</v>
      </c>
      <c r="CY37" s="295" t="s">
        <v>822</v>
      </c>
      <c r="CZ37" s="295" t="s">
        <v>822</v>
      </c>
      <c r="DA37" s="295" t="s">
        <v>822</v>
      </c>
      <c r="DB37" s="295" t="s">
        <v>822</v>
      </c>
      <c r="DC37" s="295" t="s">
        <v>822</v>
      </c>
      <c r="DD37" s="292">
        <v>0</v>
      </c>
      <c r="DE37" s="292">
        <f t="shared" si="9"/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822</v>
      </c>
      <c r="DS37" s="295" t="s">
        <v>822</v>
      </c>
      <c r="DT37" s="292">
        <v>0</v>
      </c>
      <c r="DU37" s="295" t="s">
        <v>822</v>
      </c>
      <c r="DV37" s="295" t="s">
        <v>822</v>
      </c>
      <c r="DW37" s="295" t="s">
        <v>822</v>
      </c>
      <c r="DX37" s="295" t="s">
        <v>822</v>
      </c>
      <c r="DY37" s="292">
        <v>0</v>
      </c>
      <c r="DZ37" s="292">
        <f t="shared" si="11"/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822</v>
      </c>
      <c r="EL37" s="295" t="s">
        <v>822</v>
      </c>
      <c r="EM37" s="295" t="s">
        <v>822</v>
      </c>
      <c r="EN37" s="292">
        <v>0</v>
      </c>
      <c r="EO37" s="292">
        <v>0</v>
      </c>
      <c r="EP37" s="295" t="s">
        <v>822</v>
      </c>
      <c r="EQ37" s="295" t="s">
        <v>822</v>
      </c>
      <c r="ER37" s="295" t="s">
        <v>822</v>
      </c>
      <c r="ES37" s="292">
        <v>0</v>
      </c>
      <c r="ET37" s="292">
        <v>0</v>
      </c>
      <c r="EU37" s="292">
        <f t="shared" si="13"/>
        <v>1</v>
      </c>
      <c r="EV37" s="292">
        <v>0</v>
      </c>
      <c r="EW37" s="292">
        <v>0</v>
      </c>
      <c r="EX37" s="292">
        <v>0</v>
      </c>
      <c r="EY37" s="292">
        <v>0</v>
      </c>
      <c r="EZ37" s="292">
        <v>0</v>
      </c>
      <c r="FA37" s="292">
        <v>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822</v>
      </c>
      <c r="FI37" s="295" t="s">
        <v>822</v>
      </c>
      <c r="FJ37" s="295" t="s">
        <v>822</v>
      </c>
      <c r="FK37" s="292">
        <v>0</v>
      </c>
      <c r="FL37" s="292">
        <v>0</v>
      </c>
      <c r="FM37" s="292">
        <v>0</v>
      </c>
      <c r="FN37" s="292">
        <v>0</v>
      </c>
      <c r="FO37" s="292">
        <v>1</v>
      </c>
    </row>
    <row r="38" spans="1:171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xmlns:xlrd2="http://schemas.microsoft.com/office/spreadsheetml/2017/richdata2" ref="A8:FO37">
    <sortCondition ref="A8:A37"/>
    <sortCondition ref="B8:B37"/>
    <sortCondition ref="C8:C37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36" man="1"/>
    <brk id="45" min="1" max="36" man="1"/>
    <brk id="66" min="1" max="36" man="1"/>
    <brk id="87" min="1" max="36" man="1"/>
    <brk id="108" min="1" max="36" man="1"/>
    <brk id="129" min="1" max="36" man="1"/>
    <brk id="150" min="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 x14ac:dyDescent="0.15">
      <c r="A1" s="179" t="s">
        <v>753</v>
      </c>
      <c r="B1" s="223"/>
      <c r="C1" s="223"/>
    </row>
    <row r="2" spans="1:103" s="175" customFormat="1" ht="25.5" customHeight="1" x14ac:dyDescent="0.15">
      <c r="A2" s="345" t="s">
        <v>11</v>
      </c>
      <c r="B2" s="369" t="s">
        <v>12</v>
      </c>
      <c r="C2" s="347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71" t="s">
        <v>108</v>
      </c>
      <c r="CC2" s="372"/>
      <c r="CD2" s="372"/>
      <c r="CE2" s="372"/>
      <c r="CF2" s="372"/>
      <c r="CG2" s="372"/>
      <c r="CH2" s="372"/>
      <c r="CI2" s="372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 x14ac:dyDescent="0.15">
      <c r="A3" s="346"/>
      <c r="B3" s="370"/>
      <c r="C3" s="348"/>
      <c r="D3" s="368" t="s">
        <v>3</v>
      </c>
      <c r="E3" s="367" t="s">
        <v>19</v>
      </c>
      <c r="F3" s="371" t="s">
        <v>111</v>
      </c>
      <c r="G3" s="372"/>
      <c r="H3" s="372"/>
      <c r="I3" s="372"/>
      <c r="J3" s="372"/>
      <c r="K3" s="372"/>
      <c r="L3" s="372"/>
      <c r="M3" s="373"/>
      <c r="N3" s="365" t="s">
        <v>112</v>
      </c>
      <c r="O3" s="365" t="s">
        <v>113</v>
      </c>
      <c r="P3" s="368" t="s">
        <v>3</v>
      </c>
      <c r="Q3" s="367" t="s">
        <v>114</v>
      </c>
      <c r="R3" s="367" t="s">
        <v>47</v>
      </c>
      <c r="S3" s="367" t="s">
        <v>48</v>
      </c>
      <c r="T3" s="367" t="s">
        <v>49</v>
      </c>
      <c r="U3" s="367" t="s">
        <v>50</v>
      </c>
      <c r="V3" s="367" t="s">
        <v>67</v>
      </c>
      <c r="W3" s="367" t="s">
        <v>52</v>
      </c>
      <c r="X3" s="368" t="s">
        <v>3</v>
      </c>
      <c r="Y3" s="367" t="s">
        <v>114</v>
      </c>
      <c r="Z3" s="367" t="s">
        <v>47</v>
      </c>
      <c r="AA3" s="367" t="s">
        <v>48</v>
      </c>
      <c r="AB3" s="367" t="s">
        <v>49</v>
      </c>
      <c r="AC3" s="367" t="s">
        <v>50</v>
      </c>
      <c r="AD3" s="367" t="s">
        <v>67</v>
      </c>
      <c r="AE3" s="367" t="s">
        <v>52</v>
      </c>
      <c r="AF3" s="368" t="s">
        <v>3</v>
      </c>
      <c r="AG3" s="367" t="s">
        <v>114</v>
      </c>
      <c r="AH3" s="367" t="s">
        <v>47</v>
      </c>
      <c r="AI3" s="367" t="s">
        <v>48</v>
      </c>
      <c r="AJ3" s="367" t="s">
        <v>49</v>
      </c>
      <c r="AK3" s="367" t="s">
        <v>50</v>
      </c>
      <c r="AL3" s="367" t="s">
        <v>67</v>
      </c>
      <c r="AM3" s="367" t="s">
        <v>52</v>
      </c>
      <c r="AN3" s="368" t="s">
        <v>3</v>
      </c>
      <c r="AO3" s="367" t="s">
        <v>114</v>
      </c>
      <c r="AP3" s="367" t="s">
        <v>47</v>
      </c>
      <c r="AQ3" s="367" t="s">
        <v>48</v>
      </c>
      <c r="AR3" s="367" t="s">
        <v>49</v>
      </c>
      <c r="AS3" s="367" t="s">
        <v>50</v>
      </c>
      <c r="AT3" s="367" t="s">
        <v>67</v>
      </c>
      <c r="AU3" s="367" t="s">
        <v>52</v>
      </c>
      <c r="AV3" s="368" t="s">
        <v>3</v>
      </c>
      <c r="AW3" s="367" t="s">
        <v>114</v>
      </c>
      <c r="AX3" s="367" t="s">
        <v>47</v>
      </c>
      <c r="AY3" s="367" t="s">
        <v>48</v>
      </c>
      <c r="AZ3" s="367" t="s">
        <v>49</v>
      </c>
      <c r="BA3" s="367" t="s">
        <v>50</v>
      </c>
      <c r="BB3" s="367" t="s">
        <v>67</v>
      </c>
      <c r="BC3" s="367" t="s">
        <v>52</v>
      </c>
      <c r="BD3" s="368" t="s">
        <v>3</v>
      </c>
      <c r="BE3" s="367" t="s">
        <v>114</v>
      </c>
      <c r="BF3" s="367" t="s">
        <v>47</v>
      </c>
      <c r="BG3" s="367" t="s">
        <v>48</v>
      </c>
      <c r="BH3" s="367" t="s">
        <v>49</v>
      </c>
      <c r="BI3" s="367" t="s">
        <v>50</v>
      </c>
      <c r="BJ3" s="367" t="s">
        <v>67</v>
      </c>
      <c r="BK3" s="367" t="s">
        <v>52</v>
      </c>
      <c r="BL3" s="368" t="s">
        <v>3</v>
      </c>
      <c r="BM3" s="367" t="s">
        <v>114</v>
      </c>
      <c r="BN3" s="367" t="s">
        <v>47</v>
      </c>
      <c r="BO3" s="367" t="s">
        <v>48</v>
      </c>
      <c r="BP3" s="367" t="s">
        <v>49</v>
      </c>
      <c r="BQ3" s="367" t="s">
        <v>50</v>
      </c>
      <c r="BR3" s="367" t="s">
        <v>67</v>
      </c>
      <c r="BS3" s="367" t="s">
        <v>52</v>
      </c>
      <c r="BT3" s="368" t="s">
        <v>3</v>
      </c>
      <c r="BU3" s="367" t="s">
        <v>114</v>
      </c>
      <c r="BV3" s="367" t="s">
        <v>47</v>
      </c>
      <c r="BW3" s="367" t="s">
        <v>48</v>
      </c>
      <c r="BX3" s="367" t="s">
        <v>49</v>
      </c>
      <c r="BY3" s="367" t="s">
        <v>50</v>
      </c>
      <c r="BZ3" s="367" t="s">
        <v>67</v>
      </c>
      <c r="CA3" s="367" t="s">
        <v>52</v>
      </c>
      <c r="CB3" s="368" t="s">
        <v>3</v>
      </c>
      <c r="CC3" s="367" t="s">
        <v>114</v>
      </c>
      <c r="CD3" s="367" t="s">
        <v>47</v>
      </c>
      <c r="CE3" s="367" t="s">
        <v>48</v>
      </c>
      <c r="CF3" s="367" t="s">
        <v>49</v>
      </c>
      <c r="CG3" s="367" t="s">
        <v>50</v>
      </c>
      <c r="CH3" s="367" t="s">
        <v>67</v>
      </c>
      <c r="CI3" s="367" t="s">
        <v>52</v>
      </c>
      <c r="CJ3" s="368" t="s">
        <v>3</v>
      </c>
      <c r="CK3" s="367" t="s">
        <v>114</v>
      </c>
      <c r="CL3" s="367" t="s">
        <v>47</v>
      </c>
      <c r="CM3" s="367" t="s">
        <v>48</v>
      </c>
      <c r="CN3" s="367" t="s">
        <v>49</v>
      </c>
      <c r="CO3" s="367" t="s">
        <v>50</v>
      </c>
      <c r="CP3" s="367" t="s">
        <v>67</v>
      </c>
      <c r="CQ3" s="367" t="s">
        <v>52</v>
      </c>
      <c r="CR3" s="368" t="s">
        <v>3</v>
      </c>
      <c r="CS3" s="367" t="s">
        <v>114</v>
      </c>
      <c r="CT3" s="367" t="s">
        <v>47</v>
      </c>
      <c r="CU3" s="367" t="s">
        <v>48</v>
      </c>
      <c r="CV3" s="367" t="s">
        <v>49</v>
      </c>
      <c r="CW3" s="367" t="s">
        <v>50</v>
      </c>
      <c r="CX3" s="367" t="s">
        <v>67</v>
      </c>
      <c r="CY3" s="367" t="s">
        <v>52</v>
      </c>
    </row>
    <row r="4" spans="1:103" s="175" customFormat="1" ht="25.5" customHeight="1" x14ac:dyDescent="0.15">
      <c r="A4" s="346"/>
      <c r="B4" s="370"/>
      <c r="C4" s="348"/>
      <c r="D4" s="368"/>
      <c r="E4" s="368"/>
      <c r="F4" s="368" t="s">
        <v>3</v>
      </c>
      <c r="G4" s="365" t="s">
        <v>115</v>
      </c>
      <c r="H4" s="365" t="s">
        <v>20</v>
      </c>
      <c r="I4" s="365" t="s">
        <v>21</v>
      </c>
      <c r="J4" s="365" t="s">
        <v>22</v>
      </c>
      <c r="K4" s="365" t="s">
        <v>23</v>
      </c>
      <c r="L4" s="365" t="s">
        <v>24</v>
      </c>
      <c r="M4" s="365" t="s">
        <v>116</v>
      </c>
      <c r="N4" s="366"/>
      <c r="O4" s="366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</row>
    <row r="5" spans="1:103" s="175" customFormat="1" ht="22.5" customHeight="1" x14ac:dyDescent="0.15">
      <c r="A5" s="346"/>
      <c r="B5" s="370"/>
      <c r="C5" s="348"/>
      <c r="D5" s="288"/>
      <c r="E5" s="368"/>
      <c r="F5" s="368"/>
      <c r="G5" s="366"/>
      <c r="H5" s="366"/>
      <c r="I5" s="366"/>
      <c r="J5" s="366"/>
      <c r="K5" s="366"/>
      <c r="L5" s="366"/>
      <c r="M5" s="366"/>
      <c r="N5" s="366"/>
      <c r="O5" s="366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</row>
    <row r="6" spans="1:103" s="176" customFormat="1" ht="13.5" customHeight="1" x14ac:dyDescent="0.15">
      <c r="A6" s="346"/>
      <c r="B6" s="370"/>
      <c r="C6" s="348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 x14ac:dyDescent="0.15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5">
        <f t="shared" ref="D7:D37" si="0">SUM(E7,F7,N7,O7)</f>
        <v>0</v>
      </c>
      <c r="E7" s="305">
        <f t="shared" ref="E7:E37" si="1">X7</f>
        <v>0</v>
      </c>
      <c r="F7" s="305">
        <f t="shared" ref="F7:F37" si="2">SUM(G7:M7)</f>
        <v>0</v>
      </c>
      <c r="G7" s="305">
        <f t="shared" ref="G7:G37" si="3">AF7</f>
        <v>0</v>
      </c>
      <c r="H7" s="305">
        <f t="shared" ref="H7:H37" si="4">AN7</f>
        <v>0</v>
      </c>
      <c r="I7" s="305">
        <f t="shared" ref="I7:I37" si="5">AV7</f>
        <v>0</v>
      </c>
      <c r="J7" s="305">
        <f t="shared" ref="J7:J37" si="6">BD7</f>
        <v>0</v>
      </c>
      <c r="K7" s="305">
        <f t="shared" ref="K7:K37" si="7">BL7</f>
        <v>0</v>
      </c>
      <c r="L7" s="305">
        <f t="shared" ref="L7:L37" si="8">BT7</f>
        <v>0</v>
      </c>
      <c r="M7" s="305">
        <f t="shared" ref="M7:M37" si="9">CB7</f>
        <v>0</v>
      </c>
      <c r="N7" s="305">
        <f t="shared" ref="N7:N37" si="10">CJ7</f>
        <v>0</v>
      </c>
      <c r="O7" s="305">
        <f t="shared" ref="O7:O37" si="11">CR7</f>
        <v>0</v>
      </c>
      <c r="P7" s="305">
        <f t="shared" ref="P7:P37" si="12"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 t="shared" ref="X7:X37" si="13"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 t="shared" ref="AF7:AF37" si="14"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 t="shared" ref="AN7:AN37" si="15"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 t="shared" ref="AV7:AV37" si="16"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 t="shared" ref="BD7:BD37" si="17"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 t="shared" ref="BL7:BL37" si="18"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 t="shared" ref="BT7:BT37" si="19"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 t="shared" ref="CB7:CB37" si="20"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 t="shared" ref="CJ7:CJ37" si="21"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 t="shared" ref="CR7:CR37" si="22"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0</v>
      </c>
      <c r="E8" s="292">
        <f t="shared" si="1"/>
        <v>0</v>
      </c>
      <c r="F8" s="292">
        <f t="shared" si="2"/>
        <v>0</v>
      </c>
      <c r="G8" s="292">
        <f t="shared" si="3"/>
        <v>0</v>
      </c>
      <c r="H8" s="292">
        <f t="shared" si="4"/>
        <v>0</v>
      </c>
      <c r="I8" s="292">
        <f t="shared" si="5"/>
        <v>0</v>
      </c>
      <c r="J8" s="292">
        <f t="shared" si="6"/>
        <v>0</v>
      </c>
      <c r="K8" s="292">
        <f t="shared" si="7"/>
        <v>0</v>
      </c>
      <c r="L8" s="292">
        <f t="shared" si="8"/>
        <v>0</v>
      </c>
      <c r="M8" s="292">
        <f t="shared" si="9"/>
        <v>0</v>
      </c>
      <c r="N8" s="292">
        <f t="shared" si="10"/>
        <v>0</v>
      </c>
      <c r="O8" s="292">
        <f t="shared" si="11"/>
        <v>0</v>
      </c>
      <c r="P8" s="292">
        <f t="shared" si="12"/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 t="shared" si="13"/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 t="shared" si="14"/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 t="shared" si="15"/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 t="shared" si="16"/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 t="shared" si="17"/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 t="shared" si="18"/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 t="shared" si="19"/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 t="shared" si="20"/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 t="shared" si="21"/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 t="shared" si="22"/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f t="shared" si="3"/>
        <v>0</v>
      </c>
      <c r="H9" s="292">
        <f t="shared" si="4"/>
        <v>0</v>
      </c>
      <c r="I9" s="292">
        <f t="shared" si="5"/>
        <v>0</v>
      </c>
      <c r="J9" s="292">
        <f t="shared" si="6"/>
        <v>0</v>
      </c>
      <c r="K9" s="292">
        <f t="shared" si="7"/>
        <v>0</v>
      </c>
      <c r="L9" s="292">
        <f t="shared" si="8"/>
        <v>0</v>
      </c>
      <c r="M9" s="292">
        <f t="shared" si="9"/>
        <v>0</v>
      </c>
      <c r="N9" s="292">
        <f t="shared" si="10"/>
        <v>0</v>
      </c>
      <c r="O9" s="292">
        <f t="shared" si="11"/>
        <v>0</v>
      </c>
      <c r="P9" s="292">
        <f t="shared" si="12"/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 t="shared" si="13"/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 t="shared" si="14"/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 t="shared" si="15"/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 t="shared" si="16"/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 t="shared" si="17"/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 t="shared" si="18"/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 t="shared" si="19"/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 t="shared" si="20"/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 t="shared" si="21"/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 t="shared" si="22"/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f t="shared" si="3"/>
        <v>0</v>
      </c>
      <c r="H10" s="292">
        <f t="shared" si="4"/>
        <v>0</v>
      </c>
      <c r="I10" s="292">
        <f t="shared" si="5"/>
        <v>0</v>
      </c>
      <c r="J10" s="292">
        <f t="shared" si="6"/>
        <v>0</v>
      </c>
      <c r="K10" s="292">
        <f t="shared" si="7"/>
        <v>0</v>
      </c>
      <c r="L10" s="292">
        <f t="shared" si="8"/>
        <v>0</v>
      </c>
      <c r="M10" s="292">
        <f t="shared" si="9"/>
        <v>0</v>
      </c>
      <c r="N10" s="292">
        <f t="shared" si="10"/>
        <v>0</v>
      </c>
      <c r="O10" s="292">
        <f t="shared" si="11"/>
        <v>0</v>
      </c>
      <c r="P10" s="292">
        <f t="shared" si="12"/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 t="shared" si="13"/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 t="shared" si="14"/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 t="shared" si="15"/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 t="shared" si="16"/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 t="shared" si="17"/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 t="shared" si="18"/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 t="shared" si="19"/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 t="shared" si="20"/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 t="shared" si="21"/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 t="shared" si="22"/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f t="shared" si="3"/>
        <v>0</v>
      </c>
      <c r="H11" s="292">
        <f t="shared" si="4"/>
        <v>0</v>
      </c>
      <c r="I11" s="292">
        <f t="shared" si="5"/>
        <v>0</v>
      </c>
      <c r="J11" s="292">
        <f t="shared" si="6"/>
        <v>0</v>
      </c>
      <c r="K11" s="292">
        <f t="shared" si="7"/>
        <v>0</v>
      </c>
      <c r="L11" s="292">
        <f t="shared" si="8"/>
        <v>0</v>
      </c>
      <c r="M11" s="292">
        <f t="shared" si="9"/>
        <v>0</v>
      </c>
      <c r="N11" s="292">
        <f t="shared" si="10"/>
        <v>0</v>
      </c>
      <c r="O11" s="292">
        <f t="shared" si="11"/>
        <v>0</v>
      </c>
      <c r="P11" s="292">
        <f t="shared" si="12"/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 t="shared" si="13"/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 t="shared" si="14"/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 t="shared" si="15"/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 t="shared" si="16"/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 t="shared" si="17"/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 t="shared" si="18"/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 t="shared" si="19"/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 t="shared" si="20"/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 t="shared" si="21"/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 t="shared" si="22"/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f t="shared" si="3"/>
        <v>0</v>
      </c>
      <c r="H12" s="292">
        <f t="shared" si="4"/>
        <v>0</v>
      </c>
      <c r="I12" s="292">
        <f t="shared" si="5"/>
        <v>0</v>
      </c>
      <c r="J12" s="292">
        <f t="shared" si="6"/>
        <v>0</v>
      </c>
      <c r="K12" s="292">
        <f t="shared" si="7"/>
        <v>0</v>
      </c>
      <c r="L12" s="292">
        <f t="shared" si="8"/>
        <v>0</v>
      </c>
      <c r="M12" s="292">
        <f t="shared" si="9"/>
        <v>0</v>
      </c>
      <c r="N12" s="292">
        <f t="shared" si="10"/>
        <v>0</v>
      </c>
      <c r="O12" s="292">
        <f t="shared" si="11"/>
        <v>0</v>
      </c>
      <c r="P12" s="292">
        <f t="shared" si="12"/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 t="shared" si="13"/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 t="shared" si="14"/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 t="shared" si="15"/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 t="shared" si="16"/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 t="shared" si="17"/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 t="shared" si="18"/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 t="shared" si="19"/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 t="shared" si="20"/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 t="shared" si="21"/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 t="shared" si="22"/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f t="shared" si="3"/>
        <v>0</v>
      </c>
      <c r="H13" s="292">
        <f t="shared" si="4"/>
        <v>0</v>
      </c>
      <c r="I13" s="292">
        <f t="shared" si="5"/>
        <v>0</v>
      </c>
      <c r="J13" s="292">
        <f t="shared" si="6"/>
        <v>0</v>
      </c>
      <c r="K13" s="292">
        <f t="shared" si="7"/>
        <v>0</v>
      </c>
      <c r="L13" s="292">
        <f t="shared" si="8"/>
        <v>0</v>
      </c>
      <c r="M13" s="292">
        <f t="shared" si="9"/>
        <v>0</v>
      </c>
      <c r="N13" s="292">
        <f t="shared" si="10"/>
        <v>0</v>
      </c>
      <c r="O13" s="292">
        <f t="shared" si="11"/>
        <v>0</v>
      </c>
      <c r="P13" s="292">
        <f t="shared" si="12"/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 t="shared" si="13"/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 t="shared" si="14"/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 t="shared" si="15"/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 t="shared" si="16"/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 t="shared" si="17"/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 t="shared" si="18"/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 t="shared" si="19"/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 t="shared" si="20"/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 t="shared" si="21"/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 t="shared" si="22"/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f t="shared" si="3"/>
        <v>0</v>
      </c>
      <c r="H14" s="292">
        <f t="shared" si="4"/>
        <v>0</v>
      </c>
      <c r="I14" s="292">
        <f t="shared" si="5"/>
        <v>0</v>
      </c>
      <c r="J14" s="292">
        <f t="shared" si="6"/>
        <v>0</v>
      </c>
      <c r="K14" s="292">
        <f t="shared" si="7"/>
        <v>0</v>
      </c>
      <c r="L14" s="292">
        <f t="shared" si="8"/>
        <v>0</v>
      </c>
      <c r="M14" s="292">
        <f t="shared" si="9"/>
        <v>0</v>
      </c>
      <c r="N14" s="292">
        <f t="shared" si="10"/>
        <v>0</v>
      </c>
      <c r="O14" s="292">
        <f t="shared" si="11"/>
        <v>0</v>
      </c>
      <c r="P14" s="292">
        <f t="shared" si="12"/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 t="shared" si="13"/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 t="shared" si="14"/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 t="shared" si="15"/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 t="shared" si="16"/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 t="shared" si="17"/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 t="shared" si="18"/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 t="shared" si="19"/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 t="shared" si="20"/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 t="shared" si="21"/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 t="shared" si="22"/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 x14ac:dyDescent="0.15">
      <c r="A15" s="290" t="s">
        <v>745</v>
      </c>
      <c r="B15" s="291" t="s">
        <v>775</v>
      </c>
      <c r="C15" s="290" t="s">
        <v>776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f t="shared" si="3"/>
        <v>0</v>
      </c>
      <c r="H15" s="292">
        <f t="shared" si="4"/>
        <v>0</v>
      </c>
      <c r="I15" s="292">
        <f t="shared" si="5"/>
        <v>0</v>
      </c>
      <c r="J15" s="292">
        <f t="shared" si="6"/>
        <v>0</v>
      </c>
      <c r="K15" s="292">
        <f t="shared" si="7"/>
        <v>0</v>
      </c>
      <c r="L15" s="292">
        <f t="shared" si="8"/>
        <v>0</v>
      </c>
      <c r="M15" s="292">
        <f t="shared" si="9"/>
        <v>0</v>
      </c>
      <c r="N15" s="292">
        <f t="shared" si="10"/>
        <v>0</v>
      </c>
      <c r="O15" s="292">
        <f t="shared" si="11"/>
        <v>0</v>
      </c>
      <c r="P15" s="292">
        <f t="shared" si="12"/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 t="shared" si="13"/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 t="shared" si="14"/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 t="shared" si="15"/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 t="shared" si="16"/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 t="shared" si="17"/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 t="shared" si="18"/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 t="shared" si="19"/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 t="shared" si="20"/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 t="shared" si="21"/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 t="shared" si="22"/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 x14ac:dyDescent="0.15">
      <c r="A16" s="290" t="s">
        <v>745</v>
      </c>
      <c r="B16" s="291" t="s">
        <v>777</v>
      </c>
      <c r="C16" s="290" t="s">
        <v>778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f t="shared" si="3"/>
        <v>0</v>
      </c>
      <c r="H16" s="292">
        <f t="shared" si="4"/>
        <v>0</v>
      </c>
      <c r="I16" s="292">
        <f t="shared" si="5"/>
        <v>0</v>
      </c>
      <c r="J16" s="292">
        <f t="shared" si="6"/>
        <v>0</v>
      </c>
      <c r="K16" s="292">
        <f t="shared" si="7"/>
        <v>0</v>
      </c>
      <c r="L16" s="292">
        <f t="shared" si="8"/>
        <v>0</v>
      </c>
      <c r="M16" s="292">
        <f t="shared" si="9"/>
        <v>0</v>
      </c>
      <c r="N16" s="292">
        <f t="shared" si="10"/>
        <v>0</v>
      </c>
      <c r="O16" s="292">
        <f t="shared" si="11"/>
        <v>0</v>
      </c>
      <c r="P16" s="292">
        <f t="shared" si="12"/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 t="shared" si="13"/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 t="shared" si="14"/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 t="shared" si="15"/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 t="shared" si="16"/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 t="shared" si="17"/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 t="shared" si="18"/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 t="shared" si="19"/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 t="shared" si="20"/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 t="shared" si="21"/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 t="shared" si="22"/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 x14ac:dyDescent="0.15">
      <c r="A17" s="290" t="s">
        <v>745</v>
      </c>
      <c r="B17" s="291" t="s">
        <v>779</v>
      </c>
      <c r="C17" s="290" t="s">
        <v>780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f t="shared" si="3"/>
        <v>0</v>
      </c>
      <c r="H17" s="292">
        <f t="shared" si="4"/>
        <v>0</v>
      </c>
      <c r="I17" s="292">
        <f t="shared" si="5"/>
        <v>0</v>
      </c>
      <c r="J17" s="292">
        <f t="shared" si="6"/>
        <v>0</v>
      </c>
      <c r="K17" s="292">
        <f t="shared" si="7"/>
        <v>0</v>
      </c>
      <c r="L17" s="292">
        <f t="shared" si="8"/>
        <v>0</v>
      </c>
      <c r="M17" s="292">
        <f t="shared" si="9"/>
        <v>0</v>
      </c>
      <c r="N17" s="292">
        <f t="shared" si="10"/>
        <v>0</v>
      </c>
      <c r="O17" s="292">
        <f t="shared" si="11"/>
        <v>0</v>
      </c>
      <c r="P17" s="292">
        <f t="shared" si="12"/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 t="shared" si="13"/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 t="shared" si="14"/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 t="shared" si="15"/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 t="shared" si="16"/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 t="shared" si="17"/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 t="shared" si="18"/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 t="shared" si="19"/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 t="shared" si="20"/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 t="shared" si="21"/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 t="shared" si="22"/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 x14ac:dyDescent="0.15">
      <c r="A18" s="290" t="s">
        <v>745</v>
      </c>
      <c r="B18" s="291" t="s">
        <v>781</v>
      </c>
      <c r="C18" s="290" t="s">
        <v>782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f t="shared" si="3"/>
        <v>0</v>
      </c>
      <c r="H18" s="292">
        <f t="shared" si="4"/>
        <v>0</v>
      </c>
      <c r="I18" s="292">
        <f t="shared" si="5"/>
        <v>0</v>
      </c>
      <c r="J18" s="292">
        <f t="shared" si="6"/>
        <v>0</v>
      </c>
      <c r="K18" s="292">
        <f t="shared" si="7"/>
        <v>0</v>
      </c>
      <c r="L18" s="292">
        <f t="shared" si="8"/>
        <v>0</v>
      </c>
      <c r="M18" s="292">
        <f t="shared" si="9"/>
        <v>0</v>
      </c>
      <c r="N18" s="292">
        <f t="shared" si="10"/>
        <v>0</v>
      </c>
      <c r="O18" s="292">
        <f t="shared" si="11"/>
        <v>0</v>
      </c>
      <c r="P18" s="292">
        <f t="shared" si="12"/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 t="shared" si="13"/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 t="shared" si="14"/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 t="shared" si="15"/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 t="shared" si="16"/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 t="shared" si="17"/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 t="shared" si="18"/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 t="shared" si="19"/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 t="shared" si="20"/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 t="shared" si="21"/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 t="shared" si="22"/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 x14ac:dyDescent="0.15">
      <c r="A19" s="290" t="s">
        <v>745</v>
      </c>
      <c r="B19" s="291" t="s">
        <v>783</v>
      </c>
      <c r="C19" s="290" t="s">
        <v>784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f t="shared" si="3"/>
        <v>0</v>
      </c>
      <c r="H19" s="292">
        <f t="shared" si="4"/>
        <v>0</v>
      </c>
      <c r="I19" s="292">
        <f t="shared" si="5"/>
        <v>0</v>
      </c>
      <c r="J19" s="292">
        <f t="shared" si="6"/>
        <v>0</v>
      </c>
      <c r="K19" s="292">
        <f t="shared" si="7"/>
        <v>0</v>
      </c>
      <c r="L19" s="292">
        <f t="shared" si="8"/>
        <v>0</v>
      </c>
      <c r="M19" s="292">
        <f t="shared" si="9"/>
        <v>0</v>
      </c>
      <c r="N19" s="292">
        <f t="shared" si="10"/>
        <v>0</v>
      </c>
      <c r="O19" s="292">
        <f t="shared" si="11"/>
        <v>0</v>
      </c>
      <c r="P19" s="292">
        <f t="shared" si="12"/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 t="shared" si="13"/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 t="shared" si="14"/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 t="shared" si="15"/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 t="shared" si="16"/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 t="shared" si="17"/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 t="shared" si="18"/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 t="shared" si="19"/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 t="shared" si="20"/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 t="shared" si="21"/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 t="shared" si="22"/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f t="shared" si="3"/>
        <v>0</v>
      </c>
      <c r="H20" s="292">
        <f t="shared" si="4"/>
        <v>0</v>
      </c>
      <c r="I20" s="292">
        <f t="shared" si="5"/>
        <v>0</v>
      </c>
      <c r="J20" s="292">
        <f t="shared" si="6"/>
        <v>0</v>
      </c>
      <c r="K20" s="292">
        <f t="shared" si="7"/>
        <v>0</v>
      </c>
      <c r="L20" s="292">
        <f t="shared" si="8"/>
        <v>0</v>
      </c>
      <c r="M20" s="292">
        <f t="shared" si="9"/>
        <v>0</v>
      </c>
      <c r="N20" s="292">
        <f t="shared" si="10"/>
        <v>0</v>
      </c>
      <c r="O20" s="292">
        <f t="shared" si="11"/>
        <v>0</v>
      </c>
      <c r="P20" s="292">
        <f t="shared" si="12"/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 t="shared" si="13"/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 t="shared" si="14"/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 t="shared" si="15"/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 t="shared" si="16"/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 t="shared" si="17"/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 t="shared" si="18"/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 t="shared" si="19"/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 t="shared" si="20"/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 t="shared" si="21"/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 t="shared" si="22"/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f t="shared" si="3"/>
        <v>0</v>
      </c>
      <c r="H21" s="292">
        <f t="shared" si="4"/>
        <v>0</v>
      </c>
      <c r="I21" s="292">
        <f t="shared" si="5"/>
        <v>0</v>
      </c>
      <c r="J21" s="292">
        <f t="shared" si="6"/>
        <v>0</v>
      </c>
      <c r="K21" s="292">
        <f t="shared" si="7"/>
        <v>0</v>
      </c>
      <c r="L21" s="292">
        <f t="shared" si="8"/>
        <v>0</v>
      </c>
      <c r="M21" s="292">
        <f t="shared" si="9"/>
        <v>0</v>
      </c>
      <c r="N21" s="292">
        <f t="shared" si="10"/>
        <v>0</v>
      </c>
      <c r="O21" s="292">
        <f t="shared" si="11"/>
        <v>0</v>
      </c>
      <c r="P21" s="292">
        <f t="shared" si="12"/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 t="shared" si="13"/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 t="shared" si="14"/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 t="shared" si="15"/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 t="shared" si="16"/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 t="shared" si="17"/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 t="shared" si="18"/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 t="shared" si="19"/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 t="shared" si="20"/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 t="shared" si="21"/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 t="shared" si="22"/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f t="shared" si="3"/>
        <v>0</v>
      </c>
      <c r="H22" s="292">
        <f t="shared" si="4"/>
        <v>0</v>
      </c>
      <c r="I22" s="292">
        <f t="shared" si="5"/>
        <v>0</v>
      </c>
      <c r="J22" s="292">
        <f t="shared" si="6"/>
        <v>0</v>
      </c>
      <c r="K22" s="292">
        <f t="shared" si="7"/>
        <v>0</v>
      </c>
      <c r="L22" s="292">
        <f t="shared" si="8"/>
        <v>0</v>
      </c>
      <c r="M22" s="292">
        <f t="shared" si="9"/>
        <v>0</v>
      </c>
      <c r="N22" s="292">
        <f t="shared" si="10"/>
        <v>0</v>
      </c>
      <c r="O22" s="292">
        <f t="shared" si="11"/>
        <v>0</v>
      </c>
      <c r="P22" s="292">
        <f t="shared" si="12"/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 t="shared" si="13"/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 t="shared" si="14"/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 t="shared" si="15"/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 t="shared" si="16"/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 t="shared" si="17"/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 t="shared" si="18"/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 t="shared" si="19"/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 t="shared" si="20"/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 t="shared" si="21"/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 t="shared" si="22"/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f t="shared" si="3"/>
        <v>0</v>
      </c>
      <c r="H23" s="292">
        <f t="shared" si="4"/>
        <v>0</v>
      </c>
      <c r="I23" s="292">
        <f t="shared" si="5"/>
        <v>0</v>
      </c>
      <c r="J23" s="292">
        <f t="shared" si="6"/>
        <v>0</v>
      </c>
      <c r="K23" s="292">
        <f t="shared" si="7"/>
        <v>0</v>
      </c>
      <c r="L23" s="292">
        <f t="shared" si="8"/>
        <v>0</v>
      </c>
      <c r="M23" s="292">
        <f t="shared" si="9"/>
        <v>0</v>
      </c>
      <c r="N23" s="292">
        <f t="shared" si="10"/>
        <v>0</v>
      </c>
      <c r="O23" s="292">
        <f t="shared" si="11"/>
        <v>0</v>
      </c>
      <c r="P23" s="292">
        <f t="shared" si="12"/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 t="shared" si="13"/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 t="shared" si="14"/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 t="shared" si="15"/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 t="shared" si="16"/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 t="shared" si="17"/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 t="shared" si="18"/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 t="shared" si="19"/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 t="shared" si="20"/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 t="shared" si="21"/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 t="shared" si="22"/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f t="shared" si="3"/>
        <v>0</v>
      </c>
      <c r="H24" s="292">
        <f t="shared" si="4"/>
        <v>0</v>
      </c>
      <c r="I24" s="292">
        <f t="shared" si="5"/>
        <v>0</v>
      </c>
      <c r="J24" s="292">
        <f t="shared" si="6"/>
        <v>0</v>
      </c>
      <c r="K24" s="292">
        <f t="shared" si="7"/>
        <v>0</v>
      </c>
      <c r="L24" s="292">
        <f t="shared" si="8"/>
        <v>0</v>
      </c>
      <c r="M24" s="292">
        <f t="shared" si="9"/>
        <v>0</v>
      </c>
      <c r="N24" s="292">
        <f t="shared" si="10"/>
        <v>0</v>
      </c>
      <c r="O24" s="292">
        <f t="shared" si="11"/>
        <v>0</v>
      </c>
      <c r="P24" s="292">
        <f t="shared" si="12"/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 t="shared" si="13"/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 t="shared" si="14"/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 t="shared" si="15"/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 t="shared" si="16"/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 t="shared" si="17"/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 t="shared" si="18"/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 t="shared" si="19"/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 t="shared" si="20"/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 t="shared" si="21"/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 t="shared" si="22"/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f t="shared" si="3"/>
        <v>0</v>
      </c>
      <c r="H25" s="292">
        <f t="shared" si="4"/>
        <v>0</v>
      </c>
      <c r="I25" s="292">
        <f t="shared" si="5"/>
        <v>0</v>
      </c>
      <c r="J25" s="292">
        <f t="shared" si="6"/>
        <v>0</v>
      </c>
      <c r="K25" s="292">
        <f t="shared" si="7"/>
        <v>0</v>
      </c>
      <c r="L25" s="292">
        <f t="shared" si="8"/>
        <v>0</v>
      </c>
      <c r="M25" s="292">
        <f t="shared" si="9"/>
        <v>0</v>
      </c>
      <c r="N25" s="292">
        <f t="shared" si="10"/>
        <v>0</v>
      </c>
      <c r="O25" s="292">
        <f t="shared" si="11"/>
        <v>0</v>
      </c>
      <c r="P25" s="292">
        <f t="shared" si="12"/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 t="shared" si="13"/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 t="shared" si="14"/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 t="shared" si="15"/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 t="shared" si="16"/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 t="shared" si="17"/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 t="shared" si="18"/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 t="shared" si="19"/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 t="shared" si="20"/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 t="shared" si="21"/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 t="shared" si="22"/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f t="shared" si="3"/>
        <v>0</v>
      </c>
      <c r="H26" s="292">
        <f t="shared" si="4"/>
        <v>0</v>
      </c>
      <c r="I26" s="292">
        <f t="shared" si="5"/>
        <v>0</v>
      </c>
      <c r="J26" s="292">
        <f t="shared" si="6"/>
        <v>0</v>
      </c>
      <c r="K26" s="292">
        <f t="shared" si="7"/>
        <v>0</v>
      </c>
      <c r="L26" s="292">
        <f t="shared" si="8"/>
        <v>0</v>
      </c>
      <c r="M26" s="292">
        <f t="shared" si="9"/>
        <v>0</v>
      </c>
      <c r="N26" s="292">
        <f t="shared" si="10"/>
        <v>0</v>
      </c>
      <c r="O26" s="292">
        <f t="shared" si="11"/>
        <v>0</v>
      </c>
      <c r="P26" s="292">
        <f t="shared" si="12"/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 t="shared" si="13"/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 t="shared" si="14"/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 t="shared" si="15"/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 t="shared" si="16"/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 t="shared" si="17"/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 t="shared" si="18"/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 t="shared" si="19"/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 t="shared" si="20"/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 t="shared" si="21"/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 t="shared" si="22"/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f t="shared" si="3"/>
        <v>0</v>
      </c>
      <c r="H27" s="292">
        <f t="shared" si="4"/>
        <v>0</v>
      </c>
      <c r="I27" s="292">
        <f t="shared" si="5"/>
        <v>0</v>
      </c>
      <c r="J27" s="292">
        <f t="shared" si="6"/>
        <v>0</v>
      </c>
      <c r="K27" s="292">
        <f t="shared" si="7"/>
        <v>0</v>
      </c>
      <c r="L27" s="292">
        <f t="shared" si="8"/>
        <v>0</v>
      </c>
      <c r="M27" s="292">
        <f t="shared" si="9"/>
        <v>0</v>
      </c>
      <c r="N27" s="292">
        <f t="shared" si="10"/>
        <v>0</v>
      </c>
      <c r="O27" s="292">
        <f t="shared" si="11"/>
        <v>0</v>
      </c>
      <c r="P27" s="292">
        <f t="shared" si="12"/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 t="shared" si="13"/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 t="shared" si="14"/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 t="shared" si="15"/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 t="shared" si="16"/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 t="shared" si="17"/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 t="shared" si="18"/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 t="shared" si="19"/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 t="shared" si="20"/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 t="shared" si="21"/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 t="shared" si="22"/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f t="shared" si="3"/>
        <v>0</v>
      </c>
      <c r="H28" s="292">
        <f t="shared" si="4"/>
        <v>0</v>
      </c>
      <c r="I28" s="292">
        <f t="shared" si="5"/>
        <v>0</v>
      </c>
      <c r="J28" s="292">
        <f t="shared" si="6"/>
        <v>0</v>
      </c>
      <c r="K28" s="292">
        <f t="shared" si="7"/>
        <v>0</v>
      </c>
      <c r="L28" s="292">
        <f t="shared" si="8"/>
        <v>0</v>
      </c>
      <c r="M28" s="292">
        <f t="shared" si="9"/>
        <v>0</v>
      </c>
      <c r="N28" s="292">
        <f t="shared" si="10"/>
        <v>0</v>
      </c>
      <c r="O28" s="292">
        <f t="shared" si="11"/>
        <v>0</v>
      </c>
      <c r="P28" s="292">
        <f t="shared" si="12"/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 t="shared" si="13"/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 t="shared" si="14"/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 t="shared" si="15"/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 t="shared" si="16"/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 t="shared" si="17"/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 t="shared" si="18"/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 t="shared" si="19"/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 t="shared" si="20"/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 t="shared" si="21"/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 t="shared" si="22"/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f t="shared" si="3"/>
        <v>0</v>
      </c>
      <c r="H29" s="292">
        <f t="shared" si="4"/>
        <v>0</v>
      </c>
      <c r="I29" s="292">
        <f t="shared" si="5"/>
        <v>0</v>
      </c>
      <c r="J29" s="292">
        <f t="shared" si="6"/>
        <v>0</v>
      </c>
      <c r="K29" s="292">
        <f t="shared" si="7"/>
        <v>0</v>
      </c>
      <c r="L29" s="292">
        <f t="shared" si="8"/>
        <v>0</v>
      </c>
      <c r="M29" s="292">
        <f t="shared" si="9"/>
        <v>0</v>
      </c>
      <c r="N29" s="292">
        <f t="shared" si="10"/>
        <v>0</v>
      </c>
      <c r="O29" s="292">
        <f t="shared" si="11"/>
        <v>0</v>
      </c>
      <c r="P29" s="292">
        <f t="shared" si="12"/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 t="shared" si="13"/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 t="shared" si="14"/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 t="shared" si="15"/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 t="shared" si="16"/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 t="shared" si="17"/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 t="shared" si="18"/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 t="shared" si="19"/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 t="shared" si="20"/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 t="shared" si="21"/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 t="shared" si="22"/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f t="shared" si="3"/>
        <v>0</v>
      </c>
      <c r="H30" s="292">
        <f t="shared" si="4"/>
        <v>0</v>
      </c>
      <c r="I30" s="292">
        <f t="shared" si="5"/>
        <v>0</v>
      </c>
      <c r="J30" s="292">
        <f t="shared" si="6"/>
        <v>0</v>
      </c>
      <c r="K30" s="292">
        <f t="shared" si="7"/>
        <v>0</v>
      </c>
      <c r="L30" s="292">
        <f t="shared" si="8"/>
        <v>0</v>
      </c>
      <c r="M30" s="292">
        <f t="shared" si="9"/>
        <v>0</v>
      </c>
      <c r="N30" s="292">
        <f t="shared" si="10"/>
        <v>0</v>
      </c>
      <c r="O30" s="292">
        <f t="shared" si="11"/>
        <v>0</v>
      </c>
      <c r="P30" s="292">
        <f t="shared" si="12"/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 t="shared" si="13"/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 t="shared" si="14"/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 t="shared" si="15"/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 t="shared" si="16"/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 t="shared" si="17"/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 t="shared" si="18"/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 t="shared" si="19"/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 t="shared" si="20"/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 t="shared" si="21"/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 t="shared" si="22"/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f t="shared" si="3"/>
        <v>0</v>
      </c>
      <c r="H31" s="292">
        <f t="shared" si="4"/>
        <v>0</v>
      </c>
      <c r="I31" s="292">
        <f t="shared" si="5"/>
        <v>0</v>
      </c>
      <c r="J31" s="292">
        <f t="shared" si="6"/>
        <v>0</v>
      </c>
      <c r="K31" s="292">
        <f t="shared" si="7"/>
        <v>0</v>
      </c>
      <c r="L31" s="292">
        <f t="shared" si="8"/>
        <v>0</v>
      </c>
      <c r="M31" s="292">
        <f t="shared" si="9"/>
        <v>0</v>
      </c>
      <c r="N31" s="292">
        <f t="shared" si="10"/>
        <v>0</v>
      </c>
      <c r="O31" s="292">
        <f t="shared" si="11"/>
        <v>0</v>
      </c>
      <c r="P31" s="292">
        <f t="shared" si="12"/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 t="shared" si="13"/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 t="shared" si="14"/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 t="shared" si="15"/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 t="shared" si="16"/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 t="shared" si="17"/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 t="shared" si="18"/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 t="shared" si="19"/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 t="shared" si="20"/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 t="shared" si="21"/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 t="shared" si="22"/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0</v>
      </c>
      <c r="E32" s="292">
        <f t="shared" si="1"/>
        <v>0</v>
      </c>
      <c r="F32" s="292">
        <f t="shared" si="2"/>
        <v>0</v>
      </c>
      <c r="G32" s="292">
        <f t="shared" si="3"/>
        <v>0</v>
      </c>
      <c r="H32" s="292">
        <f t="shared" si="4"/>
        <v>0</v>
      </c>
      <c r="I32" s="292">
        <f t="shared" si="5"/>
        <v>0</v>
      </c>
      <c r="J32" s="292">
        <f t="shared" si="6"/>
        <v>0</v>
      </c>
      <c r="K32" s="292">
        <f t="shared" si="7"/>
        <v>0</v>
      </c>
      <c r="L32" s="292">
        <f t="shared" si="8"/>
        <v>0</v>
      </c>
      <c r="M32" s="292">
        <f t="shared" si="9"/>
        <v>0</v>
      </c>
      <c r="N32" s="292">
        <f t="shared" si="10"/>
        <v>0</v>
      </c>
      <c r="O32" s="292">
        <f t="shared" si="11"/>
        <v>0</v>
      </c>
      <c r="P32" s="292">
        <f t="shared" si="12"/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 t="shared" si="13"/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 t="shared" si="14"/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 t="shared" si="15"/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 t="shared" si="16"/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 t="shared" si="17"/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 t="shared" si="18"/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 t="shared" si="19"/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 t="shared" si="20"/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 t="shared" si="21"/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 t="shared" si="22"/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0</v>
      </c>
      <c r="E33" s="292">
        <f t="shared" si="1"/>
        <v>0</v>
      </c>
      <c r="F33" s="292">
        <f t="shared" si="2"/>
        <v>0</v>
      </c>
      <c r="G33" s="292">
        <f t="shared" si="3"/>
        <v>0</v>
      </c>
      <c r="H33" s="292">
        <f t="shared" si="4"/>
        <v>0</v>
      </c>
      <c r="I33" s="292">
        <f t="shared" si="5"/>
        <v>0</v>
      </c>
      <c r="J33" s="292">
        <f t="shared" si="6"/>
        <v>0</v>
      </c>
      <c r="K33" s="292">
        <f t="shared" si="7"/>
        <v>0</v>
      </c>
      <c r="L33" s="292">
        <f t="shared" si="8"/>
        <v>0</v>
      </c>
      <c r="M33" s="292">
        <f t="shared" si="9"/>
        <v>0</v>
      </c>
      <c r="N33" s="292">
        <f t="shared" si="10"/>
        <v>0</v>
      </c>
      <c r="O33" s="292">
        <f t="shared" si="11"/>
        <v>0</v>
      </c>
      <c r="P33" s="292">
        <f t="shared" si="12"/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 t="shared" si="13"/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 t="shared" si="14"/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 t="shared" si="15"/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 t="shared" si="16"/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 t="shared" si="17"/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 t="shared" si="18"/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 t="shared" si="19"/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 t="shared" si="20"/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 t="shared" si="21"/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 t="shared" si="22"/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0</v>
      </c>
      <c r="E34" s="292">
        <f t="shared" si="1"/>
        <v>0</v>
      </c>
      <c r="F34" s="292">
        <f t="shared" si="2"/>
        <v>0</v>
      </c>
      <c r="G34" s="292">
        <f t="shared" si="3"/>
        <v>0</v>
      </c>
      <c r="H34" s="292">
        <f t="shared" si="4"/>
        <v>0</v>
      </c>
      <c r="I34" s="292">
        <f t="shared" si="5"/>
        <v>0</v>
      </c>
      <c r="J34" s="292">
        <f t="shared" si="6"/>
        <v>0</v>
      </c>
      <c r="K34" s="292">
        <f t="shared" si="7"/>
        <v>0</v>
      </c>
      <c r="L34" s="292">
        <f t="shared" si="8"/>
        <v>0</v>
      </c>
      <c r="M34" s="292">
        <f t="shared" si="9"/>
        <v>0</v>
      </c>
      <c r="N34" s="292">
        <f t="shared" si="10"/>
        <v>0</v>
      </c>
      <c r="O34" s="292">
        <f t="shared" si="11"/>
        <v>0</v>
      </c>
      <c r="P34" s="292">
        <f t="shared" si="12"/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 t="shared" si="13"/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 t="shared" si="14"/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 t="shared" si="15"/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 t="shared" si="16"/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 t="shared" si="17"/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 t="shared" si="18"/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 t="shared" si="19"/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 t="shared" si="20"/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 t="shared" si="21"/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 t="shared" si="22"/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0</v>
      </c>
      <c r="E35" s="292">
        <f t="shared" si="1"/>
        <v>0</v>
      </c>
      <c r="F35" s="292">
        <f t="shared" si="2"/>
        <v>0</v>
      </c>
      <c r="G35" s="292">
        <f t="shared" si="3"/>
        <v>0</v>
      </c>
      <c r="H35" s="292">
        <f t="shared" si="4"/>
        <v>0</v>
      </c>
      <c r="I35" s="292">
        <f t="shared" si="5"/>
        <v>0</v>
      </c>
      <c r="J35" s="292">
        <f t="shared" si="6"/>
        <v>0</v>
      </c>
      <c r="K35" s="292">
        <f t="shared" si="7"/>
        <v>0</v>
      </c>
      <c r="L35" s="292">
        <f t="shared" si="8"/>
        <v>0</v>
      </c>
      <c r="M35" s="292">
        <f t="shared" si="9"/>
        <v>0</v>
      </c>
      <c r="N35" s="292">
        <f t="shared" si="10"/>
        <v>0</v>
      </c>
      <c r="O35" s="292">
        <f t="shared" si="11"/>
        <v>0</v>
      </c>
      <c r="P35" s="292">
        <f t="shared" si="12"/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 t="shared" si="13"/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 t="shared" si="14"/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 t="shared" si="15"/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 t="shared" si="16"/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 t="shared" si="17"/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 t="shared" si="18"/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 t="shared" si="19"/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 t="shared" si="20"/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 t="shared" si="21"/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 t="shared" si="22"/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0</v>
      </c>
      <c r="E36" s="292">
        <f t="shared" si="1"/>
        <v>0</v>
      </c>
      <c r="F36" s="292">
        <f t="shared" si="2"/>
        <v>0</v>
      </c>
      <c r="G36" s="292">
        <f t="shared" si="3"/>
        <v>0</v>
      </c>
      <c r="H36" s="292">
        <f t="shared" si="4"/>
        <v>0</v>
      </c>
      <c r="I36" s="292">
        <f t="shared" si="5"/>
        <v>0</v>
      </c>
      <c r="J36" s="292">
        <f t="shared" si="6"/>
        <v>0</v>
      </c>
      <c r="K36" s="292">
        <f t="shared" si="7"/>
        <v>0</v>
      </c>
      <c r="L36" s="292">
        <f t="shared" si="8"/>
        <v>0</v>
      </c>
      <c r="M36" s="292">
        <f t="shared" si="9"/>
        <v>0</v>
      </c>
      <c r="N36" s="292">
        <f t="shared" si="10"/>
        <v>0</v>
      </c>
      <c r="O36" s="292">
        <f t="shared" si="11"/>
        <v>0</v>
      </c>
      <c r="P36" s="292">
        <f t="shared" si="12"/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 t="shared" si="13"/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 t="shared" si="14"/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 t="shared" si="15"/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 t="shared" si="16"/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 t="shared" si="17"/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 t="shared" si="18"/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 t="shared" si="19"/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 t="shared" si="20"/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 t="shared" si="21"/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 t="shared" si="22"/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0</v>
      </c>
      <c r="E37" s="292">
        <f t="shared" si="1"/>
        <v>0</v>
      </c>
      <c r="F37" s="292">
        <f t="shared" si="2"/>
        <v>0</v>
      </c>
      <c r="G37" s="292">
        <f t="shared" si="3"/>
        <v>0</v>
      </c>
      <c r="H37" s="292">
        <f t="shared" si="4"/>
        <v>0</v>
      </c>
      <c r="I37" s="292">
        <f t="shared" si="5"/>
        <v>0</v>
      </c>
      <c r="J37" s="292">
        <f t="shared" si="6"/>
        <v>0</v>
      </c>
      <c r="K37" s="292">
        <f t="shared" si="7"/>
        <v>0</v>
      </c>
      <c r="L37" s="292">
        <f t="shared" si="8"/>
        <v>0</v>
      </c>
      <c r="M37" s="292">
        <f t="shared" si="9"/>
        <v>0</v>
      </c>
      <c r="N37" s="292">
        <f t="shared" si="10"/>
        <v>0</v>
      </c>
      <c r="O37" s="292">
        <f t="shared" si="11"/>
        <v>0</v>
      </c>
      <c r="P37" s="292">
        <f t="shared" si="12"/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 t="shared" si="13"/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 t="shared" si="14"/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 t="shared" si="15"/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 t="shared" si="16"/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 t="shared" si="17"/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 t="shared" si="18"/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 t="shared" si="19"/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 t="shared" si="20"/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 t="shared" si="21"/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 t="shared" si="22"/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xmlns:xlrd2="http://schemas.microsoft.com/office/spreadsheetml/2017/richdata2" ref="A8:CY37">
    <sortCondition ref="A8:A37"/>
    <sortCondition ref="B8:B37"/>
    <sortCondition ref="C8:C37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36" man="1"/>
    <brk id="31" min="1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 x14ac:dyDescent="0.2">
      <c r="A1" s="1" t="s">
        <v>754</v>
      </c>
      <c r="Z1" s="35"/>
    </row>
    <row r="2" spans="1:31" ht="21" customHeight="1" thickBot="1" x14ac:dyDescent="0.2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 x14ac:dyDescent="0.15">
      <c r="A3" s="170"/>
      <c r="W3" s="172"/>
      <c r="Y3" s="171"/>
      <c r="Z3" s="35"/>
    </row>
    <row r="4" spans="1:31" ht="21" customHeight="1" thickBot="1" x14ac:dyDescent="0.2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 x14ac:dyDescent="0.2">
      <c r="A5" s="170"/>
      <c r="H5" s="398" t="s">
        <v>119</v>
      </c>
      <c r="I5" s="399"/>
      <c r="J5" s="399"/>
      <c r="K5" s="399"/>
      <c r="L5" s="402" t="s">
        <v>120</v>
      </c>
      <c r="M5" s="403" t="s">
        <v>121</v>
      </c>
      <c r="N5" s="404"/>
      <c r="O5" s="405"/>
      <c r="P5" s="40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 x14ac:dyDescent="0.2">
      <c r="A6" s="170"/>
      <c r="B6" s="54"/>
      <c r="C6" s="52" t="s">
        <v>123</v>
      </c>
      <c r="D6" s="53"/>
      <c r="E6" s="122">
        <f ca="1">Y6</f>
        <v>0</v>
      </c>
      <c r="F6" s="56"/>
      <c r="H6" s="400"/>
      <c r="I6" s="401"/>
      <c r="J6" s="401"/>
      <c r="K6" s="401"/>
      <c r="L6" s="380"/>
      <c r="M6" s="182" t="s">
        <v>124</v>
      </c>
      <c r="N6" s="2" t="s">
        <v>125</v>
      </c>
      <c r="O6" s="3" t="s">
        <v>126</v>
      </c>
      <c r="P6" s="40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 x14ac:dyDescent="0.2">
      <c r="B7" s="55"/>
      <c r="C7" s="51" t="s">
        <v>131</v>
      </c>
      <c r="D7" s="14"/>
      <c r="E7" s="40">
        <f ca="1">Y7</f>
        <v>0</v>
      </c>
      <c r="F7" s="56"/>
      <c r="H7" s="393" t="s">
        <v>132</v>
      </c>
      <c r="I7" s="393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15000</v>
      </c>
      <c r="AB7" s="35">
        <v>7</v>
      </c>
      <c r="AD7" s="174" t="s">
        <v>137</v>
      </c>
      <c r="AE7" s="35" t="s">
        <v>138</v>
      </c>
    </row>
    <row r="8" spans="1:31" ht="21" customHeight="1" thickBot="1" x14ac:dyDescent="0.2">
      <c r="B8" s="380" t="s">
        <v>139</v>
      </c>
      <c r="C8" s="381"/>
      <c r="D8" s="381"/>
      <c r="E8" s="123">
        <f ca="1">SUM(E6:E7)</f>
        <v>0</v>
      </c>
      <c r="F8" s="56"/>
      <c r="H8" s="408"/>
      <c r="I8" s="394"/>
      <c r="J8" s="382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15100</v>
      </c>
      <c r="AB8" s="35">
        <v>8</v>
      </c>
      <c r="AD8" s="174" t="s">
        <v>144</v>
      </c>
      <c r="AE8" s="35" t="s">
        <v>145</v>
      </c>
    </row>
    <row r="9" spans="1:31" ht="21" customHeight="1" thickBot="1" x14ac:dyDescent="0.2">
      <c r="B9" s="385" t="s">
        <v>146</v>
      </c>
      <c r="C9" s="381"/>
      <c r="D9" s="381"/>
      <c r="E9" s="123">
        <f ca="1">Y8</f>
        <v>0</v>
      </c>
      <c r="F9" s="56"/>
      <c r="H9" s="408"/>
      <c r="I9" s="394"/>
      <c r="J9" s="383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15202</v>
      </c>
      <c r="AB9" s="35">
        <v>9</v>
      </c>
      <c r="AD9" s="174" t="s">
        <v>150</v>
      </c>
      <c r="AE9" s="35" t="s">
        <v>151</v>
      </c>
    </row>
    <row r="10" spans="1:31" ht="21" customHeight="1" thickBot="1" x14ac:dyDescent="0.2">
      <c r="B10" s="33"/>
      <c r="C10" s="32"/>
      <c r="D10" s="32"/>
      <c r="E10" s="42"/>
      <c r="F10" s="42"/>
      <c r="H10" s="408"/>
      <c r="I10" s="394"/>
      <c r="J10" s="383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15204</v>
      </c>
      <c r="AB10" s="35">
        <v>10</v>
      </c>
      <c r="AD10" s="174" t="s">
        <v>155</v>
      </c>
      <c r="AE10" s="35" t="s">
        <v>156</v>
      </c>
    </row>
    <row r="11" spans="1:31" ht="21" customHeight="1" thickBot="1" x14ac:dyDescent="0.2">
      <c r="B11" s="386"/>
      <c r="C11" s="386"/>
      <c r="D11" s="386"/>
      <c r="E11" s="34" t="s">
        <v>157</v>
      </c>
      <c r="F11" s="34" t="s">
        <v>158</v>
      </c>
      <c r="H11" s="408"/>
      <c r="I11" s="394"/>
      <c r="J11" s="383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15205</v>
      </c>
      <c r="AB11" s="35">
        <v>11</v>
      </c>
      <c r="AD11" s="174" t="s">
        <v>162</v>
      </c>
      <c r="AE11" s="35" t="s">
        <v>163</v>
      </c>
    </row>
    <row r="12" spans="1:31" ht="21" customHeight="1" x14ac:dyDescent="0.15">
      <c r="B12" s="387" t="s">
        <v>164</v>
      </c>
      <c r="C12" s="390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8"/>
      <c r="I12" s="394"/>
      <c r="J12" s="383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15206</v>
      </c>
      <c r="AB12" s="35">
        <v>12</v>
      </c>
      <c r="AD12" s="174" t="s">
        <v>170</v>
      </c>
      <c r="AE12" s="35" t="s">
        <v>171</v>
      </c>
    </row>
    <row r="13" spans="1:31" ht="21" customHeight="1" x14ac:dyDescent="0.15">
      <c r="B13" s="388"/>
      <c r="C13" s="391"/>
      <c r="D13" s="10" t="s">
        <v>172</v>
      </c>
      <c r="E13" s="40">
        <f t="shared" ca="1" si="3"/>
        <v>0</v>
      </c>
      <c r="F13" s="40">
        <f t="shared" ca="1" si="4"/>
        <v>0</v>
      </c>
      <c r="H13" s="408"/>
      <c r="I13" s="394"/>
      <c r="J13" s="383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15208</v>
      </c>
      <c r="AB13" s="35">
        <v>13</v>
      </c>
      <c r="AD13" s="174" t="s">
        <v>176</v>
      </c>
      <c r="AE13" s="35" t="s">
        <v>177</v>
      </c>
    </row>
    <row r="14" spans="1:31" ht="21" customHeight="1" thickBot="1" x14ac:dyDescent="0.2">
      <c r="B14" s="388"/>
      <c r="C14" s="391"/>
      <c r="D14" s="10" t="s">
        <v>178</v>
      </c>
      <c r="E14" s="40">
        <f t="shared" ca="1" si="3"/>
        <v>0</v>
      </c>
      <c r="F14" s="40">
        <f t="shared" ca="1" si="4"/>
        <v>0</v>
      </c>
      <c r="H14" s="408"/>
      <c r="I14" s="394"/>
      <c r="J14" s="384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15209</v>
      </c>
      <c r="AB14" s="35">
        <v>14</v>
      </c>
      <c r="AD14" s="174" t="s">
        <v>182</v>
      </c>
      <c r="AE14" s="35" t="s">
        <v>183</v>
      </c>
    </row>
    <row r="15" spans="1:31" ht="21" customHeight="1" thickBot="1" x14ac:dyDescent="0.2">
      <c r="B15" s="388"/>
      <c r="C15" s="391"/>
      <c r="D15" s="10" t="s">
        <v>184</v>
      </c>
      <c r="E15" s="40">
        <f t="shared" ca="1" si="3"/>
        <v>0</v>
      </c>
      <c r="F15" s="40">
        <f t="shared" ca="1" si="4"/>
        <v>0</v>
      </c>
      <c r="H15" s="408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15210</v>
      </c>
      <c r="AB15" s="35">
        <v>15</v>
      </c>
      <c r="AD15" s="174" t="s">
        <v>188</v>
      </c>
      <c r="AE15" s="35" t="s">
        <v>189</v>
      </c>
    </row>
    <row r="16" spans="1:31" ht="21" customHeight="1" x14ac:dyDescent="0.15">
      <c r="B16" s="388"/>
      <c r="C16" s="391"/>
      <c r="D16" s="10" t="s">
        <v>190</v>
      </c>
      <c r="E16" s="40">
        <f t="shared" ca="1" si="3"/>
        <v>0</v>
      </c>
      <c r="F16" s="40">
        <f t="shared" ca="1" si="4"/>
        <v>0</v>
      </c>
      <c r="H16" s="408"/>
      <c r="I16" s="393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15211</v>
      </c>
      <c r="AB16" s="35">
        <v>16</v>
      </c>
      <c r="AD16" s="174" t="s">
        <v>194</v>
      </c>
      <c r="AE16" s="35" t="s">
        <v>195</v>
      </c>
    </row>
    <row r="17" spans="2:31" ht="21" customHeight="1" x14ac:dyDescent="0.15">
      <c r="B17" s="388"/>
      <c r="C17" s="391"/>
      <c r="D17" s="10" t="s">
        <v>196</v>
      </c>
      <c r="E17" s="40">
        <f t="shared" ca="1" si="3"/>
        <v>0</v>
      </c>
      <c r="F17" s="40">
        <f t="shared" ca="1" si="4"/>
        <v>0</v>
      </c>
      <c r="H17" s="408"/>
      <c r="I17" s="394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15212</v>
      </c>
      <c r="AB17" s="35">
        <v>17</v>
      </c>
      <c r="AD17" s="174" t="s">
        <v>199</v>
      </c>
      <c r="AE17" s="35" t="s">
        <v>200</v>
      </c>
    </row>
    <row r="18" spans="2:31" ht="21" customHeight="1" x14ac:dyDescent="0.15">
      <c r="B18" s="388"/>
      <c r="C18" s="392"/>
      <c r="D18" s="59" t="s">
        <v>201</v>
      </c>
      <c r="E18" s="124">
        <f ca="1">SUM(E12:E17)</f>
        <v>0</v>
      </c>
      <c r="F18" s="124">
        <f ca="1">SUM(F12:F17)</f>
        <v>0</v>
      </c>
      <c r="H18" s="408"/>
      <c r="I18" s="394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15213</v>
      </c>
      <c r="AB18" s="35">
        <v>18</v>
      </c>
      <c r="AD18" s="174" t="s">
        <v>205</v>
      </c>
      <c r="AE18" s="35" t="s">
        <v>206</v>
      </c>
    </row>
    <row r="19" spans="2:31" ht="21" customHeight="1" x14ac:dyDescent="0.15">
      <c r="B19" s="388"/>
      <c r="C19" s="395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8"/>
      <c r="I19" s="394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15216</v>
      </c>
      <c r="AB19" s="35">
        <v>19</v>
      </c>
      <c r="AD19" s="174" t="s">
        <v>212</v>
      </c>
      <c r="AE19" s="35" t="s">
        <v>213</v>
      </c>
    </row>
    <row r="20" spans="2:31" ht="21" customHeight="1" x14ac:dyDescent="0.15">
      <c r="B20" s="388"/>
      <c r="C20" s="396"/>
      <c r="D20" s="10" t="s">
        <v>214</v>
      </c>
      <c r="E20" s="125">
        <f t="shared" ca="1" si="10"/>
        <v>0</v>
      </c>
      <c r="F20" s="40">
        <f t="shared" ca="1" si="11"/>
        <v>0</v>
      </c>
      <c r="H20" s="408"/>
      <c r="I20" s="394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15217</v>
      </c>
      <c r="AB20" s="35">
        <v>20</v>
      </c>
      <c r="AD20" s="174" t="s">
        <v>218</v>
      </c>
      <c r="AE20" s="35" t="s">
        <v>219</v>
      </c>
    </row>
    <row r="21" spans="2:31" ht="21" customHeight="1" x14ac:dyDescent="0.15">
      <c r="B21" s="388"/>
      <c r="C21" s="396"/>
      <c r="D21" s="10" t="s">
        <v>220</v>
      </c>
      <c r="E21" s="125">
        <f t="shared" ca="1" si="10"/>
        <v>0</v>
      </c>
      <c r="F21" s="40">
        <f t="shared" ca="1" si="11"/>
        <v>0</v>
      </c>
      <c r="H21" s="408"/>
      <c r="I21" s="394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15218</v>
      </c>
      <c r="AB21" s="35">
        <v>21</v>
      </c>
      <c r="AD21" s="174" t="s">
        <v>223</v>
      </c>
      <c r="AE21" s="35" t="s">
        <v>224</v>
      </c>
    </row>
    <row r="22" spans="2:31" ht="21" customHeight="1" thickBot="1" x14ac:dyDescent="0.2">
      <c r="B22" s="388"/>
      <c r="C22" s="396"/>
      <c r="D22" s="10" t="s">
        <v>225</v>
      </c>
      <c r="E22" s="125">
        <f t="shared" ca="1" si="10"/>
        <v>0</v>
      </c>
      <c r="F22" s="40">
        <f t="shared" ca="1" si="11"/>
        <v>0</v>
      </c>
      <c r="H22" s="408"/>
      <c r="I22" s="394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15222</v>
      </c>
      <c r="AB22" s="35">
        <v>22</v>
      </c>
      <c r="AD22" s="174" t="s">
        <v>228</v>
      </c>
      <c r="AE22" s="35" t="s">
        <v>229</v>
      </c>
    </row>
    <row r="23" spans="2:31" ht="21" customHeight="1" thickBot="1" x14ac:dyDescent="0.2">
      <c r="B23" s="388"/>
      <c r="C23" s="396"/>
      <c r="D23" s="10" t="s">
        <v>230</v>
      </c>
      <c r="E23" s="125">
        <f t="shared" ca="1" si="10"/>
        <v>0</v>
      </c>
      <c r="F23" s="40">
        <f t="shared" ca="1" si="11"/>
        <v>0</v>
      </c>
      <c r="H23" s="408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15223</v>
      </c>
      <c r="AB23" s="35">
        <v>23</v>
      </c>
      <c r="AD23" s="174" t="s">
        <v>233</v>
      </c>
      <c r="AE23" s="35" t="s">
        <v>234</v>
      </c>
    </row>
    <row r="24" spans="2:31" ht="21" customHeight="1" thickBot="1" x14ac:dyDescent="0.2">
      <c r="B24" s="388"/>
      <c r="C24" s="396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15224</v>
      </c>
      <c r="AB24" s="35">
        <v>24</v>
      </c>
      <c r="AD24" s="174" t="s">
        <v>239</v>
      </c>
      <c r="AE24" s="35" t="s">
        <v>240</v>
      </c>
    </row>
    <row r="25" spans="2:31" ht="21" customHeight="1" x14ac:dyDescent="0.15">
      <c r="B25" s="388"/>
      <c r="C25" s="397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15225</v>
      </c>
      <c r="AB25" s="35">
        <v>25</v>
      </c>
      <c r="AD25" s="174" t="s">
        <v>245</v>
      </c>
      <c r="AE25" s="35" t="s">
        <v>246</v>
      </c>
    </row>
    <row r="26" spans="2:31" ht="21" customHeight="1" thickBot="1" x14ac:dyDescent="0.2">
      <c r="B26" s="389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15226</v>
      </c>
      <c r="AB26" s="35">
        <v>26</v>
      </c>
      <c r="AD26" s="174" t="s">
        <v>251</v>
      </c>
      <c r="AE26" s="35" t="s">
        <v>252</v>
      </c>
    </row>
    <row r="27" spans="2:31" ht="21" customHeight="1" thickBot="1" x14ac:dyDescent="0.2">
      <c r="H27" s="374" t="s">
        <v>68</v>
      </c>
      <c r="I27" s="375"/>
      <c r="J27" s="375"/>
      <c r="K27" s="376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15227</v>
      </c>
      <c r="AB27" s="35">
        <v>27</v>
      </c>
      <c r="AD27" s="174" t="s">
        <v>256</v>
      </c>
      <c r="AE27" s="35" t="s">
        <v>257</v>
      </c>
    </row>
    <row r="28" spans="2:31" ht="21" customHeight="1" thickBot="1" x14ac:dyDescent="0.2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15307</v>
      </c>
      <c r="AB28" s="35">
        <v>28</v>
      </c>
      <c r="AD28" s="174" t="s">
        <v>262</v>
      </c>
      <c r="AE28" s="35" t="s">
        <v>263</v>
      </c>
    </row>
    <row r="29" spans="2:31" ht="21" customHeight="1" x14ac:dyDescent="0.15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15342</v>
      </c>
      <c r="AB29" s="35">
        <v>29</v>
      </c>
      <c r="AD29" s="174" t="s">
        <v>270</v>
      </c>
      <c r="AE29" s="35" t="s">
        <v>271</v>
      </c>
    </row>
    <row r="30" spans="2:31" ht="21" customHeight="1" x14ac:dyDescent="0.15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15361</v>
      </c>
      <c r="AB30" s="35">
        <v>30</v>
      </c>
      <c r="AD30" s="174" t="s">
        <v>276</v>
      </c>
      <c r="AE30" s="35" t="s">
        <v>277</v>
      </c>
    </row>
    <row r="31" spans="2:31" ht="21" customHeight="1" x14ac:dyDescent="0.15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15385</v>
      </c>
      <c r="AB31" s="35">
        <v>31</v>
      </c>
      <c r="AD31" s="174" t="s">
        <v>282</v>
      </c>
      <c r="AE31" s="35" t="s">
        <v>283</v>
      </c>
    </row>
    <row r="32" spans="2:31" ht="21" customHeight="1" thickBot="1" x14ac:dyDescent="0.2">
      <c r="B32" s="377" t="s">
        <v>284</v>
      </c>
      <c r="C32" s="378"/>
      <c r="D32" s="379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15405</v>
      </c>
      <c r="AB32" s="35">
        <v>32</v>
      </c>
      <c r="AD32" s="174" t="s">
        <v>288</v>
      </c>
      <c r="AE32" s="35" t="s">
        <v>289</v>
      </c>
    </row>
    <row r="33" spans="2:31" ht="21" customHeight="1" x14ac:dyDescent="0.15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15461</v>
      </c>
      <c r="AB33" s="35">
        <v>33</v>
      </c>
      <c r="AD33" s="174" t="s">
        <v>293</v>
      </c>
      <c r="AE33" s="35" t="s">
        <v>294</v>
      </c>
    </row>
    <row r="34" spans="2:31" ht="21" customHeight="1" x14ac:dyDescent="0.15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15482</v>
      </c>
      <c r="AB34" s="35">
        <v>34</v>
      </c>
      <c r="AD34" s="174" t="s">
        <v>298</v>
      </c>
      <c r="AE34" s="35" t="s">
        <v>299</v>
      </c>
    </row>
    <row r="35" spans="2:31" ht="21" customHeight="1" x14ac:dyDescent="0.15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15504</v>
      </c>
      <c r="AB35" s="35">
        <v>35</v>
      </c>
      <c r="AD35" s="174" t="s">
        <v>303</v>
      </c>
      <c r="AE35" s="35" t="s">
        <v>304</v>
      </c>
    </row>
    <row r="36" spans="2:31" ht="21" customHeight="1" x14ac:dyDescent="0.15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15581</v>
      </c>
      <c r="AB36" s="35">
        <v>36</v>
      </c>
      <c r="AD36" s="174" t="s">
        <v>308</v>
      </c>
      <c r="AE36" s="35" t="s">
        <v>309</v>
      </c>
    </row>
    <row r="37" spans="2:31" ht="21" customHeight="1" x14ac:dyDescent="0.15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15586</v>
      </c>
      <c r="AB37" s="35">
        <v>37</v>
      </c>
      <c r="AD37" s="174" t="s">
        <v>313</v>
      </c>
      <c r="AE37" s="35" t="s">
        <v>314</v>
      </c>
    </row>
    <row r="38" spans="2:31" ht="21" customHeight="1" x14ac:dyDescent="0.15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 x14ac:dyDescent="0.15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 x14ac:dyDescent="0.15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 x14ac:dyDescent="0.15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 x14ac:dyDescent="0.15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 x14ac:dyDescent="0.15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 x14ac:dyDescent="0.15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 x14ac:dyDescent="0.15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 x14ac:dyDescent="0.15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 x14ac:dyDescent="0.15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 x14ac:dyDescent="0.15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 x14ac:dyDescent="0.2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 x14ac:dyDescent="0.2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 x14ac:dyDescent="0.15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 x14ac:dyDescent="0.15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 x14ac:dyDescent="0.15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 x14ac:dyDescent="0.15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 x14ac:dyDescent="0.15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 x14ac:dyDescent="0.15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 x14ac:dyDescent="0.15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 x14ac:dyDescent="0.15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 x14ac:dyDescent="0.15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 x14ac:dyDescent="0.15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 x14ac:dyDescent="0.15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 x14ac:dyDescent="0.15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 x14ac:dyDescent="0.15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 x14ac:dyDescent="0.15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 x14ac:dyDescent="0.15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 x14ac:dyDescent="0.15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 x14ac:dyDescent="0.15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 x14ac:dyDescent="0.15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 x14ac:dyDescent="0.15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 x14ac:dyDescent="0.15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 x14ac:dyDescent="0.15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 x14ac:dyDescent="0.15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 x14ac:dyDescent="0.15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 x14ac:dyDescent="0.15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 x14ac:dyDescent="0.15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 x14ac:dyDescent="0.15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 x14ac:dyDescent="0.15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 x14ac:dyDescent="0.15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 x14ac:dyDescent="0.15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 x14ac:dyDescent="0.15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 x14ac:dyDescent="0.15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 x14ac:dyDescent="0.15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 x14ac:dyDescent="0.15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 x14ac:dyDescent="0.15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 x14ac:dyDescent="0.15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 x14ac:dyDescent="0.15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 x14ac:dyDescent="0.15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 x14ac:dyDescent="0.15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 x14ac:dyDescent="0.15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 x14ac:dyDescent="0.15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 x14ac:dyDescent="0.15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 x14ac:dyDescent="0.15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 x14ac:dyDescent="0.15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 x14ac:dyDescent="0.15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 x14ac:dyDescent="0.15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 x14ac:dyDescent="0.15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 x14ac:dyDescent="0.15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 x14ac:dyDescent="0.15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 x14ac:dyDescent="0.15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 x14ac:dyDescent="0.15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 x14ac:dyDescent="0.15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 x14ac:dyDescent="0.15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 x14ac:dyDescent="0.15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 x14ac:dyDescent="0.15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 x14ac:dyDescent="0.15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 x14ac:dyDescent="0.15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 x14ac:dyDescent="0.15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 x14ac:dyDescent="0.15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 x14ac:dyDescent="0.15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 x14ac:dyDescent="0.15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 x14ac:dyDescent="0.15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 x14ac:dyDescent="0.15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 x14ac:dyDescent="0.15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 x14ac:dyDescent="0.15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 x14ac:dyDescent="0.15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 x14ac:dyDescent="0.15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 x14ac:dyDescent="0.15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 x14ac:dyDescent="0.15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 x14ac:dyDescent="0.15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 x14ac:dyDescent="0.15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 x14ac:dyDescent="0.15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 x14ac:dyDescent="0.15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 x14ac:dyDescent="0.15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 x14ac:dyDescent="0.15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 x14ac:dyDescent="0.15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 x14ac:dyDescent="0.15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 x14ac:dyDescent="0.15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 x14ac:dyDescent="0.15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 x14ac:dyDescent="0.15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 x14ac:dyDescent="0.15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 x14ac:dyDescent="0.15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 x14ac:dyDescent="0.15">
      <c r="AA132" s="35">
        <f t="shared" ca="1" si="16"/>
        <v>0</v>
      </c>
      <c r="AB132" s="35">
        <v>132</v>
      </c>
    </row>
    <row r="133" spans="21:31" ht="21" customHeight="1" x14ac:dyDescent="0.15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 x14ac:dyDescent="0.15">
      <c r="AA134" s="35">
        <f t="shared" ca="1" si="18"/>
        <v>0</v>
      </c>
      <c r="AB134" s="35">
        <v>134</v>
      </c>
    </row>
    <row r="135" spans="21:31" ht="21" customHeight="1" x14ac:dyDescent="0.15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 x14ac:dyDescent="0.15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 x14ac:dyDescent="0.15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 x14ac:dyDescent="0.15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 x14ac:dyDescent="0.15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 x14ac:dyDescent="0.15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 x14ac:dyDescent="0.15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 x14ac:dyDescent="0.15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 x14ac:dyDescent="0.15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 x14ac:dyDescent="0.15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 x14ac:dyDescent="0.15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 x14ac:dyDescent="0.15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 x14ac:dyDescent="0.15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 x14ac:dyDescent="0.15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 x14ac:dyDescent="0.15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 x14ac:dyDescent="0.15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 x14ac:dyDescent="0.15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 x14ac:dyDescent="0.15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 x14ac:dyDescent="0.15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 x14ac:dyDescent="0.15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 x14ac:dyDescent="0.15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 x14ac:dyDescent="0.15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 x14ac:dyDescent="0.15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 x14ac:dyDescent="0.15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 x14ac:dyDescent="0.15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 x14ac:dyDescent="0.15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7:28" s="1" customFormat="1" ht="21" customHeight="1" x14ac:dyDescent="0.15">
      <c r="AA161" s="35">
        <f t="shared" ca="1" si="18"/>
        <v>0</v>
      </c>
      <c r="AB161" s="35">
        <v>161</v>
      </c>
    </row>
    <row r="162" spans="27:28" s="1" customFormat="1" ht="21" customHeight="1" x14ac:dyDescent="0.15">
      <c r="AA162" s="35">
        <f t="shared" ca="1" si="18"/>
        <v>0</v>
      </c>
      <c r="AB162" s="35">
        <v>162</v>
      </c>
    </row>
    <row r="163" spans="27:28" s="1" customFormat="1" ht="21" customHeight="1" x14ac:dyDescent="0.15">
      <c r="AA163" s="35">
        <f t="shared" ca="1" si="18"/>
        <v>0</v>
      </c>
      <c r="AB163" s="35">
        <v>163</v>
      </c>
    </row>
    <row r="164" spans="27:28" s="1" customFormat="1" ht="21" customHeight="1" x14ac:dyDescent="0.15">
      <c r="AA164" s="35">
        <f t="shared" ca="1" si="18"/>
        <v>0</v>
      </c>
      <c r="AB164" s="35">
        <v>164</v>
      </c>
    </row>
    <row r="165" spans="27:28" s="1" customFormat="1" ht="21" customHeight="1" x14ac:dyDescent="0.15">
      <c r="AA165" s="35">
        <f t="shared" ca="1" si="18"/>
        <v>0</v>
      </c>
      <c r="AB165" s="35">
        <v>165</v>
      </c>
    </row>
    <row r="166" spans="27:28" s="1" customFormat="1" ht="21" customHeight="1" x14ac:dyDescent="0.15">
      <c r="AA166" s="35">
        <f t="shared" ca="1" si="18"/>
        <v>0</v>
      </c>
      <c r="AB166" s="35">
        <v>166</v>
      </c>
    </row>
    <row r="167" spans="27:28" s="1" customFormat="1" ht="21" customHeight="1" x14ac:dyDescent="0.15">
      <c r="AA167" s="35">
        <f t="shared" ca="1" si="18"/>
        <v>0</v>
      </c>
      <c r="AB167" s="35">
        <v>167</v>
      </c>
    </row>
    <row r="168" spans="27:28" s="1" customFormat="1" ht="21" customHeight="1" x14ac:dyDescent="0.15">
      <c r="AA168" s="35">
        <f t="shared" ca="1" si="18"/>
        <v>0</v>
      </c>
      <c r="AB168" s="35">
        <v>168</v>
      </c>
    </row>
    <row r="169" spans="27:28" s="1" customFormat="1" ht="21" customHeight="1" x14ac:dyDescent="0.15">
      <c r="AA169" s="35">
        <f t="shared" ca="1" si="18"/>
        <v>0</v>
      </c>
      <c r="AB169" s="35">
        <v>169</v>
      </c>
    </row>
    <row r="170" spans="27:28" s="1" customFormat="1" ht="21" customHeight="1" x14ac:dyDescent="0.15">
      <c r="AA170" s="35">
        <f t="shared" ca="1" si="18"/>
        <v>0</v>
      </c>
      <c r="AB170" s="35">
        <v>170</v>
      </c>
    </row>
    <row r="171" spans="27:28" s="1" customFormat="1" ht="21" customHeight="1" x14ac:dyDescent="0.15">
      <c r="AA171" s="35">
        <f t="shared" ca="1" si="18"/>
        <v>0</v>
      </c>
      <c r="AB171" s="35">
        <v>171</v>
      </c>
    </row>
    <row r="172" spans="27:28" s="1" customFormat="1" ht="21" customHeight="1" x14ac:dyDescent="0.15">
      <c r="AA172" s="35">
        <f t="shared" ca="1" si="18"/>
        <v>0</v>
      </c>
      <c r="AB172" s="35">
        <v>172</v>
      </c>
    </row>
    <row r="173" spans="27:28" s="1" customFormat="1" ht="21" customHeight="1" x14ac:dyDescent="0.15">
      <c r="AA173" s="35">
        <f t="shared" ca="1" si="18"/>
        <v>0</v>
      </c>
      <c r="AB173" s="35">
        <v>173</v>
      </c>
    </row>
    <row r="174" spans="27:28" s="1" customFormat="1" ht="21" customHeight="1" x14ac:dyDescent="0.15">
      <c r="AA174" s="35">
        <f t="shared" ca="1" si="18"/>
        <v>0</v>
      </c>
      <c r="AB174" s="35">
        <v>174</v>
      </c>
    </row>
    <row r="175" spans="27:28" s="1" customFormat="1" ht="21" customHeight="1" x14ac:dyDescent="0.15">
      <c r="AA175" s="35">
        <f t="shared" ca="1" si="18"/>
        <v>0</v>
      </c>
      <c r="AB175" s="35">
        <v>175</v>
      </c>
    </row>
    <row r="176" spans="27:28" s="1" customFormat="1" ht="21" customHeight="1" x14ac:dyDescent="0.15">
      <c r="AA176" s="35">
        <f t="shared" ca="1" si="18"/>
        <v>0</v>
      </c>
      <c r="AB176" s="35">
        <v>176</v>
      </c>
    </row>
    <row r="177" spans="27:28" s="1" customFormat="1" ht="21" customHeight="1" x14ac:dyDescent="0.15">
      <c r="AA177" s="35">
        <f t="shared" ca="1" si="18"/>
        <v>0</v>
      </c>
      <c r="AB177" s="35">
        <v>177</v>
      </c>
    </row>
    <row r="178" spans="27:28" s="1" customFormat="1" ht="21" customHeight="1" x14ac:dyDescent="0.15">
      <c r="AA178" s="35">
        <f t="shared" ca="1" si="18"/>
        <v>0</v>
      </c>
      <c r="AB178" s="35">
        <v>178</v>
      </c>
    </row>
    <row r="179" spans="27:28" s="1" customFormat="1" ht="21" customHeight="1" x14ac:dyDescent="0.15">
      <c r="AA179" s="35">
        <f t="shared" ca="1" si="18"/>
        <v>0</v>
      </c>
      <c r="AB179" s="35">
        <v>179</v>
      </c>
    </row>
    <row r="180" spans="27:28" s="1" customFormat="1" ht="21" customHeight="1" x14ac:dyDescent="0.15">
      <c r="AA180" s="35">
        <f t="shared" ca="1" si="18"/>
        <v>0</v>
      </c>
      <c r="AB180" s="35">
        <v>180</v>
      </c>
    </row>
    <row r="181" spans="27:28" s="1" customFormat="1" ht="21" customHeight="1" x14ac:dyDescent="0.15">
      <c r="AA181" s="35">
        <f t="shared" ca="1" si="18"/>
        <v>0</v>
      </c>
      <c r="AB181" s="35">
        <v>181</v>
      </c>
    </row>
    <row r="182" spans="27:28" s="1" customFormat="1" ht="21" customHeight="1" x14ac:dyDescent="0.15">
      <c r="AA182" s="35">
        <f t="shared" ca="1" si="18"/>
        <v>0</v>
      </c>
      <c r="AB182" s="35">
        <v>182</v>
      </c>
    </row>
    <row r="183" spans="27:28" s="1" customFormat="1" ht="21" customHeight="1" x14ac:dyDescent="0.15">
      <c r="AA183" s="35">
        <f t="shared" ca="1" si="18"/>
        <v>0</v>
      </c>
      <c r="AB183" s="35">
        <v>183</v>
      </c>
    </row>
    <row r="184" spans="27:28" s="1" customFormat="1" ht="21" customHeight="1" x14ac:dyDescent="0.15">
      <c r="AA184" s="35">
        <f t="shared" ca="1" si="18"/>
        <v>0</v>
      </c>
      <c r="AB184" s="35">
        <v>184</v>
      </c>
    </row>
    <row r="185" spans="27:28" s="1" customFormat="1" ht="21" customHeight="1" x14ac:dyDescent="0.15">
      <c r="AA185" s="35">
        <f t="shared" ca="1" si="18"/>
        <v>0</v>
      </c>
      <c r="AB185" s="35">
        <v>185</v>
      </c>
    </row>
    <row r="186" spans="27:28" s="1" customFormat="1" ht="21" customHeight="1" x14ac:dyDescent="0.15">
      <c r="AA186" s="35">
        <f t="shared" ca="1" si="18"/>
        <v>0</v>
      </c>
      <c r="AB186" s="35">
        <v>186</v>
      </c>
    </row>
    <row r="187" spans="27:28" s="1" customFormat="1" ht="21" customHeight="1" x14ac:dyDescent="0.15">
      <c r="AA187" s="35">
        <f t="shared" ca="1" si="18"/>
        <v>0</v>
      </c>
      <c r="AB187" s="35">
        <v>187</v>
      </c>
    </row>
    <row r="188" spans="27:28" s="1" customFormat="1" ht="21" customHeight="1" x14ac:dyDescent="0.15">
      <c r="AA188" s="35">
        <f t="shared" ca="1" si="18"/>
        <v>0</v>
      </c>
      <c r="AB188" s="35">
        <v>188</v>
      </c>
    </row>
    <row r="189" spans="27:28" s="1" customFormat="1" ht="21" customHeight="1" x14ac:dyDescent="0.15">
      <c r="AA189" s="35">
        <f t="shared" ca="1" si="18"/>
        <v>0</v>
      </c>
      <c r="AB189" s="35">
        <v>189</v>
      </c>
    </row>
    <row r="190" spans="27:28" s="1" customFormat="1" ht="21" customHeight="1" x14ac:dyDescent="0.15">
      <c r="AA190" s="35">
        <f t="shared" ca="1" si="18"/>
        <v>0</v>
      </c>
      <c r="AB190" s="35">
        <v>190</v>
      </c>
    </row>
    <row r="191" spans="27:28" s="1" customFormat="1" ht="21" customHeight="1" x14ac:dyDescent="0.15">
      <c r="AA191" s="35">
        <f t="shared" ca="1" si="18"/>
        <v>0</v>
      </c>
      <c r="AB191" s="35">
        <v>191</v>
      </c>
    </row>
    <row r="192" spans="27:28" s="1" customFormat="1" ht="21" customHeight="1" x14ac:dyDescent="0.15">
      <c r="AA192" s="35">
        <f t="shared" ca="1" si="18"/>
        <v>0</v>
      </c>
      <c r="AB192" s="35">
        <v>192</v>
      </c>
    </row>
    <row r="193" spans="27:28" s="1" customFormat="1" ht="21" customHeight="1" x14ac:dyDescent="0.15">
      <c r="AA193" s="35">
        <f t="shared" ca="1" si="18"/>
        <v>0</v>
      </c>
      <c r="AB193" s="35">
        <v>193</v>
      </c>
    </row>
    <row r="194" spans="27:28" s="1" customFormat="1" ht="21" customHeight="1" x14ac:dyDescent="0.15">
      <c r="AA194" s="35">
        <f t="shared" ca="1" si="18"/>
        <v>0</v>
      </c>
      <c r="AB194" s="35">
        <v>194</v>
      </c>
    </row>
    <row r="195" spans="27:28" s="1" customFormat="1" ht="21" customHeight="1" x14ac:dyDescent="0.15">
      <c r="AA195" s="35">
        <f t="shared" ca="1" si="18"/>
        <v>0</v>
      </c>
      <c r="AB195" s="35">
        <v>195</v>
      </c>
    </row>
    <row r="196" spans="27:28" s="1" customFormat="1" ht="21" customHeight="1" x14ac:dyDescent="0.15">
      <c r="AA196" s="35">
        <f t="shared" ca="1" si="18"/>
        <v>0</v>
      </c>
      <c r="AB196" s="35">
        <v>196</v>
      </c>
    </row>
    <row r="197" spans="27:28" s="1" customFormat="1" ht="21" customHeight="1" x14ac:dyDescent="0.15">
      <c r="AA197" s="35">
        <f t="shared" ref="AA197:AA250" ca="1" si="20">INDIRECT($W$6&amp;"!"&amp;"B"&amp;ROW(B197))</f>
        <v>0</v>
      </c>
      <c r="AB197" s="35">
        <v>197</v>
      </c>
    </row>
    <row r="198" spans="27:28" s="1" customFormat="1" ht="21" customHeight="1" x14ac:dyDescent="0.15">
      <c r="AA198" s="35">
        <f t="shared" ca="1" si="20"/>
        <v>0</v>
      </c>
      <c r="AB198" s="35">
        <v>198</v>
      </c>
    </row>
    <row r="199" spans="27:28" s="1" customFormat="1" ht="21" customHeight="1" x14ac:dyDescent="0.15">
      <c r="AA199" s="35">
        <f t="shared" ca="1" si="20"/>
        <v>0</v>
      </c>
      <c r="AB199" s="35">
        <v>199</v>
      </c>
    </row>
    <row r="200" spans="27:28" s="1" customFormat="1" ht="21" customHeight="1" x14ac:dyDescent="0.15">
      <c r="AA200" s="35">
        <f t="shared" ca="1" si="20"/>
        <v>0</v>
      </c>
      <c r="AB200" s="35">
        <v>200</v>
      </c>
    </row>
    <row r="201" spans="27:28" s="1" customFormat="1" ht="21" customHeight="1" x14ac:dyDescent="0.15">
      <c r="AA201" s="35">
        <f t="shared" ca="1" si="20"/>
        <v>0</v>
      </c>
      <c r="AB201" s="35">
        <v>201</v>
      </c>
    </row>
    <row r="202" spans="27:28" s="1" customFormat="1" ht="21" customHeight="1" x14ac:dyDescent="0.15">
      <c r="AA202" s="35">
        <f t="shared" ca="1" si="20"/>
        <v>0</v>
      </c>
      <c r="AB202" s="35">
        <v>202</v>
      </c>
    </row>
    <row r="203" spans="27:28" s="1" customFormat="1" ht="21" customHeight="1" x14ac:dyDescent="0.15">
      <c r="AA203" s="35">
        <f t="shared" ca="1" si="20"/>
        <v>0</v>
      </c>
      <c r="AB203" s="35">
        <v>203</v>
      </c>
    </row>
    <row r="204" spans="27:28" s="1" customFormat="1" ht="21" customHeight="1" x14ac:dyDescent="0.15">
      <c r="AA204" s="35">
        <f t="shared" ca="1" si="20"/>
        <v>0</v>
      </c>
      <c r="AB204" s="35">
        <v>204</v>
      </c>
    </row>
    <row r="205" spans="27:28" s="1" customFormat="1" ht="21" customHeight="1" x14ac:dyDescent="0.15">
      <c r="AA205" s="35">
        <f t="shared" ca="1" si="20"/>
        <v>0</v>
      </c>
      <c r="AB205" s="35">
        <v>205</v>
      </c>
    </row>
    <row r="206" spans="27:28" s="1" customFormat="1" ht="21" customHeight="1" x14ac:dyDescent="0.15">
      <c r="AA206" s="35">
        <f t="shared" ca="1" si="20"/>
        <v>0</v>
      </c>
      <c r="AB206" s="35">
        <v>206</v>
      </c>
    </row>
    <row r="207" spans="27:28" s="1" customFormat="1" ht="21" customHeight="1" x14ac:dyDescent="0.15">
      <c r="AA207" s="35">
        <f t="shared" ca="1" si="20"/>
        <v>0</v>
      </c>
      <c r="AB207" s="35">
        <v>207</v>
      </c>
    </row>
    <row r="208" spans="27:28" s="1" customFormat="1" ht="21" customHeight="1" x14ac:dyDescent="0.15">
      <c r="AA208" s="35">
        <f t="shared" ca="1" si="20"/>
        <v>0</v>
      </c>
      <c r="AB208" s="35">
        <v>208</v>
      </c>
    </row>
    <row r="209" spans="27:28" s="1" customFormat="1" ht="21" customHeight="1" x14ac:dyDescent="0.15">
      <c r="AA209" s="35">
        <f t="shared" ca="1" si="20"/>
        <v>0</v>
      </c>
      <c r="AB209" s="35">
        <v>209</v>
      </c>
    </row>
    <row r="210" spans="27:28" s="1" customFormat="1" ht="21" customHeight="1" x14ac:dyDescent="0.15">
      <c r="AA210" s="35">
        <f t="shared" ca="1" si="20"/>
        <v>0</v>
      </c>
      <c r="AB210" s="35">
        <v>210</v>
      </c>
    </row>
    <row r="211" spans="27:28" s="1" customFormat="1" ht="21" customHeight="1" x14ac:dyDescent="0.15">
      <c r="AA211" s="35">
        <f t="shared" ca="1" si="20"/>
        <v>0</v>
      </c>
      <c r="AB211" s="35">
        <v>211</v>
      </c>
    </row>
    <row r="212" spans="27:28" s="1" customFormat="1" ht="21" customHeight="1" x14ac:dyDescent="0.15">
      <c r="AA212" s="35">
        <f t="shared" ca="1" si="20"/>
        <v>0</v>
      </c>
      <c r="AB212" s="35">
        <v>212</v>
      </c>
    </row>
    <row r="213" spans="27:28" s="1" customFormat="1" ht="21" customHeight="1" x14ac:dyDescent="0.15">
      <c r="AA213" s="35">
        <f t="shared" ca="1" si="20"/>
        <v>0</v>
      </c>
      <c r="AB213" s="35">
        <v>213</v>
      </c>
    </row>
    <row r="214" spans="27:28" s="1" customFormat="1" ht="21" customHeight="1" x14ac:dyDescent="0.15">
      <c r="AA214" s="35">
        <f t="shared" ca="1" si="20"/>
        <v>0</v>
      </c>
      <c r="AB214" s="35">
        <v>214</v>
      </c>
    </row>
    <row r="215" spans="27:28" s="1" customFormat="1" ht="21" customHeight="1" x14ac:dyDescent="0.15">
      <c r="AA215" s="35">
        <f t="shared" ca="1" si="20"/>
        <v>0</v>
      </c>
      <c r="AB215" s="35">
        <v>215</v>
      </c>
    </row>
    <row r="216" spans="27:28" s="1" customFormat="1" ht="21" customHeight="1" x14ac:dyDescent="0.15">
      <c r="AA216" s="35">
        <f t="shared" ca="1" si="20"/>
        <v>0</v>
      </c>
      <c r="AB216" s="35">
        <v>216</v>
      </c>
    </row>
    <row r="217" spans="27:28" s="1" customFormat="1" ht="21" customHeight="1" x14ac:dyDescent="0.15">
      <c r="AA217" s="35">
        <f t="shared" ca="1" si="20"/>
        <v>0</v>
      </c>
      <c r="AB217" s="35">
        <v>217</v>
      </c>
    </row>
    <row r="218" spans="27:28" s="1" customFormat="1" ht="21" customHeight="1" x14ac:dyDescent="0.15">
      <c r="AA218" s="35">
        <f t="shared" ca="1" si="20"/>
        <v>0</v>
      </c>
      <c r="AB218" s="35">
        <v>218</v>
      </c>
    </row>
    <row r="219" spans="27:28" s="1" customFormat="1" ht="21" customHeight="1" x14ac:dyDescent="0.15">
      <c r="AA219" s="35">
        <f t="shared" ca="1" si="20"/>
        <v>0</v>
      </c>
      <c r="AB219" s="35">
        <v>219</v>
      </c>
    </row>
    <row r="220" spans="27:28" s="1" customFormat="1" ht="21" customHeight="1" x14ac:dyDescent="0.15">
      <c r="AA220" s="35">
        <f t="shared" ca="1" si="20"/>
        <v>0</v>
      </c>
      <c r="AB220" s="35">
        <v>220</v>
      </c>
    </row>
    <row r="221" spans="27:28" s="1" customFormat="1" ht="21" customHeight="1" x14ac:dyDescent="0.15">
      <c r="AA221" s="35">
        <f t="shared" ca="1" si="20"/>
        <v>0</v>
      </c>
      <c r="AB221" s="35">
        <v>221</v>
      </c>
    </row>
    <row r="222" spans="27:28" s="1" customFormat="1" ht="21" customHeight="1" x14ac:dyDescent="0.15">
      <c r="AA222" s="35">
        <f t="shared" ca="1" si="20"/>
        <v>0</v>
      </c>
      <c r="AB222" s="35">
        <v>222</v>
      </c>
    </row>
    <row r="223" spans="27:28" s="1" customFormat="1" ht="21" customHeight="1" x14ac:dyDescent="0.15">
      <c r="AA223" s="35">
        <f t="shared" ca="1" si="20"/>
        <v>0</v>
      </c>
      <c r="AB223" s="35">
        <v>223</v>
      </c>
    </row>
    <row r="224" spans="27:28" s="1" customFormat="1" ht="21" customHeight="1" x14ac:dyDescent="0.15">
      <c r="AA224" s="35">
        <f t="shared" ca="1" si="20"/>
        <v>0</v>
      </c>
      <c r="AB224" s="35">
        <v>224</v>
      </c>
    </row>
    <row r="225" spans="27:28" s="1" customFormat="1" ht="21" customHeight="1" x14ac:dyDescent="0.15">
      <c r="AA225" s="35">
        <f t="shared" ca="1" si="20"/>
        <v>0</v>
      </c>
      <c r="AB225" s="35">
        <v>225</v>
      </c>
    </row>
    <row r="226" spans="27:28" s="1" customFormat="1" ht="21" customHeight="1" x14ac:dyDescent="0.15">
      <c r="AA226" s="35">
        <f t="shared" ca="1" si="20"/>
        <v>0</v>
      </c>
      <c r="AB226" s="35">
        <v>226</v>
      </c>
    </row>
    <row r="227" spans="27:28" s="1" customFormat="1" ht="21" customHeight="1" x14ac:dyDescent="0.15">
      <c r="AA227" s="35">
        <f t="shared" ca="1" si="20"/>
        <v>0</v>
      </c>
      <c r="AB227" s="35">
        <v>227</v>
      </c>
    </row>
    <row r="228" spans="27:28" s="1" customFormat="1" ht="21" customHeight="1" x14ac:dyDescent="0.15">
      <c r="AA228" s="35">
        <f t="shared" ca="1" si="20"/>
        <v>0</v>
      </c>
      <c r="AB228" s="35">
        <v>228</v>
      </c>
    </row>
    <row r="229" spans="27:28" s="1" customFormat="1" ht="21" customHeight="1" x14ac:dyDescent="0.15">
      <c r="AA229" s="35">
        <f t="shared" ca="1" si="20"/>
        <v>0</v>
      </c>
      <c r="AB229" s="35">
        <v>229</v>
      </c>
    </row>
    <row r="230" spans="27:28" s="1" customFormat="1" ht="21" customHeight="1" x14ac:dyDescent="0.15">
      <c r="AA230" s="35">
        <f t="shared" ca="1" si="20"/>
        <v>0</v>
      </c>
      <c r="AB230" s="35">
        <v>230</v>
      </c>
    </row>
    <row r="231" spans="27:28" s="1" customFormat="1" ht="21" customHeight="1" x14ac:dyDescent="0.15">
      <c r="AA231" s="35">
        <f t="shared" ca="1" si="20"/>
        <v>0</v>
      </c>
      <c r="AB231" s="35">
        <v>231</v>
      </c>
    </row>
    <row r="232" spans="27:28" s="1" customFormat="1" ht="21" customHeight="1" x14ac:dyDescent="0.15">
      <c r="AA232" s="35">
        <f t="shared" ca="1" si="20"/>
        <v>0</v>
      </c>
      <c r="AB232" s="35">
        <v>232</v>
      </c>
    </row>
    <row r="233" spans="27:28" s="1" customFormat="1" ht="21" customHeight="1" x14ac:dyDescent="0.15">
      <c r="AA233" s="35">
        <f t="shared" ca="1" si="20"/>
        <v>0</v>
      </c>
      <c r="AB233" s="35">
        <v>233</v>
      </c>
    </row>
    <row r="234" spans="27:28" s="1" customFormat="1" ht="21" customHeight="1" x14ac:dyDescent="0.15">
      <c r="AA234" s="35">
        <f t="shared" ca="1" si="20"/>
        <v>0</v>
      </c>
      <c r="AB234" s="35">
        <v>234</v>
      </c>
    </row>
    <row r="235" spans="27:28" s="1" customFormat="1" ht="21" customHeight="1" x14ac:dyDescent="0.15">
      <c r="AA235" s="35">
        <f t="shared" ca="1" si="20"/>
        <v>0</v>
      </c>
      <c r="AB235" s="35">
        <v>235</v>
      </c>
    </row>
    <row r="236" spans="27:28" s="1" customFormat="1" ht="21" customHeight="1" x14ac:dyDescent="0.15">
      <c r="AA236" s="35">
        <f t="shared" ca="1" si="20"/>
        <v>0</v>
      </c>
      <c r="AB236" s="35">
        <v>236</v>
      </c>
    </row>
    <row r="237" spans="27:28" s="1" customFormat="1" ht="21" customHeight="1" x14ac:dyDescent="0.15">
      <c r="AA237" s="35">
        <f t="shared" ca="1" si="20"/>
        <v>0</v>
      </c>
      <c r="AB237" s="35">
        <v>237</v>
      </c>
    </row>
    <row r="238" spans="27:28" s="1" customFormat="1" ht="21" customHeight="1" x14ac:dyDescent="0.15">
      <c r="AA238" s="35">
        <f t="shared" ca="1" si="20"/>
        <v>0</v>
      </c>
      <c r="AB238" s="35">
        <v>238</v>
      </c>
    </row>
    <row r="239" spans="27:28" s="1" customFormat="1" ht="21" customHeight="1" x14ac:dyDescent="0.15">
      <c r="AA239" s="35">
        <f t="shared" ca="1" si="20"/>
        <v>0</v>
      </c>
      <c r="AB239" s="35">
        <v>239</v>
      </c>
    </row>
    <row r="240" spans="27:28" s="1" customFormat="1" ht="21" customHeight="1" x14ac:dyDescent="0.15">
      <c r="AA240" s="35">
        <f t="shared" ca="1" si="20"/>
        <v>0</v>
      </c>
      <c r="AB240" s="35">
        <v>240</v>
      </c>
    </row>
    <row r="241" spans="27:28" s="1" customFormat="1" ht="21" customHeight="1" x14ac:dyDescent="0.15">
      <c r="AA241" s="35">
        <f t="shared" ca="1" si="20"/>
        <v>0</v>
      </c>
      <c r="AB241" s="35">
        <v>241</v>
      </c>
    </row>
    <row r="242" spans="27:28" s="1" customFormat="1" ht="21" customHeight="1" x14ac:dyDescent="0.15">
      <c r="AA242" s="35">
        <f t="shared" ca="1" si="20"/>
        <v>0</v>
      </c>
      <c r="AB242" s="35">
        <v>242</v>
      </c>
    </row>
    <row r="243" spans="27:28" s="1" customFormat="1" ht="21" customHeight="1" x14ac:dyDescent="0.15">
      <c r="AA243" s="35">
        <f t="shared" ca="1" si="20"/>
        <v>0</v>
      </c>
      <c r="AB243" s="35">
        <v>243</v>
      </c>
    </row>
    <row r="244" spans="27:28" s="1" customFormat="1" ht="21" customHeight="1" x14ac:dyDescent="0.15">
      <c r="AA244" s="35">
        <f t="shared" ca="1" si="20"/>
        <v>0</v>
      </c>
      <c r="AB244" s="35">
        <v>244</v>
      </c>
    </row>
    <row r="245" spans="27:28" s="1" customFormat="1" ht="21" customHeight="1" x14ac:dyDescent="0.15">
      <c r="AA245" s="35">
        <f t="shared" ca="1" si="20"/>
        <v>0</v>
      </c>
      <c r="AB245" s="35">
        <v>245</v>
      </c>
    </row>
    <row r="246" spans="27:28" s="1" customFormat="1" ht="21" customHeight="1" x14ac:dyDescent="0.15">
      <c r="AA246" s="35">
        <f t="shared" ca="1" si="20"/>
        <v>0</v>
      </c>
      <c r="AB246" s="35">
        <v>246</v>
      </c>
    </row>
    <row r="247" spans="27:28" s="1" customFormat="1" ht="21" customHeight="1" x14ac:dyDescent="0.15">
      <c r="AA247" s="35">
        <f t="shared" ca="1" si="20"/>
        <v>0</v>
      </c>
      <c r="AB247" s="35">
        <v>247</v>
      </c>
    </row>
    <row r="248" spans="27:28" s="1" customFormat="1" ht="21" customHeight="1" x14ac:dyDescent="0.15">
      <c r="AA248" s="35">
        <f t="shared" ca="1" si="20"/>
        <v>0</v>
      </c>
      <c r="AB248" s="35">
        <v>248</v>
      </c>
    </row>
    <row r="249" spans="27:28" s="1" customFormat="1" ht="21" customHeight="1" x14ac:dyDescent="0.15">
      <c r="AA249" s="35">
        <f t="shared" ca="1" si="20"/>
        <v>0</v>
      </c>
      <c r="AB249" s="35">
        <v>249</v>
      </c>
    </row>
    <row r="250" spans="27:28" s="1" customFormat="1" ht="21" customHeight="1" x14ac:dyDescent="0.15">
      <c r="AA250" s="35">
        <f t="shared" ca="1" si="20"/>
        <v>0</v>
      </c>
      <c r="AB250" s="35">
        <v>250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 x14ac:dyDescent="0.15">
      <c r="A1" s="410" t="s">
        <v>755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 x14ac:dyDescent="0.1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196" customFormat="1" ht="8.1" customHeight="1" thickBot="1" x14ac:dyDescent="0.2">
      <c r="A3" s="195"/>
    </row>
    <row r="4" spans="1:16" s="71" customFormat="1" ht="21.75" customHeight="1" x14ac:dyDescent="0.15">
      <c r="A4" s="409"/>
      <c r="B4" s="410"/>
      <c r="C4" s="410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 x14ac:dyDescent="0.2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 x14ac:dyDescent="0.2">
      <c r="A6" s="169"/>
      <c r="F6" s="81"/>
      <c r="H6" s="74"/>
      <c r="I6" s="75"/>
      <c r="L6" s="75"/>
      <c r="M6" s="81"/>
    </row>
    <row r="7" spans="1:16" s="71" customFormat="1" ht="21.75" customHeight="1" x14ac:dyDescent="0.15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 x14ac:dyDescent="0.2">
      <c r="A8" s="81"/>
      <c r="B8" s="411" t="s">
        <v>626</v>
      </c>
      <c r="C8" s="411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 x14ac:dyDescent="0.2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 x14ac:dyDescent="0.2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 x14ac:dyDescent="0.2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 x14ac:dyDescent="0.2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 x14ac:dyDescent="0.2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 x14ac:dyDescent="0.2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 x14ac:dyDescent="0.2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 x14ac:dyDescent="0.2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 x14ac:dyDescent="0.2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 x14ac:dyDescent="0.2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 x14ac:dyDescent="0.2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 x14ac:dyDescent="0.2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 x14ac:dyDescent="0.2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 x14ac:dyDescent="0.2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 x14ac:dyDescent="0.2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 x14ac:dyDescent="0.2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 x14ac:dyDescent="0.2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 x14ac:dyDescent="0.2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 x14ac:dyDescent="0.2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 x14ac:dyDescent="0.15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 x14ac:dyDescent="0.2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 x14ac:dyDescent="0.2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 x14ac:dyDescent="0.2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 x14ac:dyDescent="0.15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 x14ac:dyDescent="0.2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 x14ac:dyDescent="0.2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 x14ac:dyDescent="0.2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 x14ac:dyDescent="0.15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 x14ac:dyDescent="0.2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12">
        <f ca="1">INDIRECT(B47&amp;"!O24")</f>
        <v>0</v>
      </c>
      <c r="P37" s="412"/>
    </row>
    <row r="38" spans="1:16" s="71" customFormat="1" ht="21.75" customHeight="1" thickBot="1" x14ac:dyDescent="0.2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13"/>
      <c r="P38" s="413"/>
    </row>
    <row r="39" spans="1:16" s="71" customFormat="1" ht="21.75" customHeight="1" x14ac:dyDescent="0.15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 x14ac:dyDescent="0.2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2021-10-04T02:18:58Z</dcterms:modified>
</cp:coreProperties>
</file>