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5秋田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水洗化人口等!$A$6:$AA$31</definedName>
    <definedName name="_xlnm.Print_Area" localSheetId="2">し尿集計結果!$A$1:$M$36</definedName>
    <definedName name="_xlnm.Print_Area" localSheetId="1">し尿処理状況!$2:$32</definedName>
    <definedName name="_xlnm.Print_Area" localSheetId="0">水洗化人口等!$2:$32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C8" i="2"/>
  <c r="AC9" i="2"/>
  <c r="N9" i="2" s="1"/>
  <c r="AC10" i="2"/>
  <c r="AC11" i="2"/>
  <c r="AC12" i="2"/>
  <c r="AC13" i="2"/>
  <c r="AC14" i="2"/>
  <c r="AC15" i="2"/>
  <c r="N15" i="2" s="1"/>
  <c r="AC16" i="2"/>
  <c r="AC17" i="2"/>
  <c r="AC18" i="2"/>
  <c r="AC19" i="2"/>
  <c r="AC20" i="2"/>
  <c r="AC21" i="2"/>
  <c r="N21" i="2" s="1"/>
  <c r="AC22" i="2"/>
  <c r="AC23" i="2"/>
  <c r="AC24" i="2"/>
  <c r="AC25" i="2"/>
  <c r="AC26" i="2"/>
  <c r="AC27" i="2"/>
  <c r="N27" i="2" s="1"/>
  <c r="AC28" i="2"/>
  <c r="AC29" i="2"/>
  <c r="AC30" i="2"/>
  <c r="AC31" i="2"/>
  <c r="AC32" i="2"/>
  <c r="V8" i="2"/>
  <c r="N8" i="2" s="1"/>
  <c r="V9" i="2"/>
  <c r="V10" i="2"/>
  <c r="V11" i="2"/>
  <c r="N11" i="2" s="1"/>
  <c r="V12" i="2"/>
  <c r="V13" i="2"/>
  <c r="V14" i="2"/>
  <c r="N14" i="2" s="1"/>
  <c r="V15" i="2"/>
  <c r="V16" i="2"/>
  <c r="V17" i="2"/>
  <c r="N17" i="2" s="1"/>
  <c r="V18" i="2"/>
  <c r="V19" i="2"/>
  <c r="V20" i="2"/>
  <c r="N20" i="2" s="1"/>
  <c r="V21" i="2"/>
  <c r="V22" i="2"/>
  <c r="V23" i="2"/>
  <c r="N23" i="2" s="1"/>
  <c r="V24" i="2"/>
  <c r="V25" i="2"/>
  <c r="V26" i="2"/>
  <c r="N26" i="2" s="1"/>
  <c r="V27" i="2"/>
  <c r="V28" i="2"/>
  <c r="V29" i="2"/>
  <c r="N29" i="2" s="1"/>
  <c r="V30" i="2"/>
  <c r="V31" i="2"/>
  <c r="V32" i="2"/>
  <c r="N32" i="2" s="1"/>
  <c r="O8" i="2"/>
  <c r="O9" i="2"/>
  <c r="O10" i="2"/>
  <c r="O11" i="2"/>
  <c r="O12" i="2"/>
  <c r="O13" i="2"/>
  <c r="N13" i="2" s="1"/>
  <c r="O14" i="2"/>
  <c r="O15" i="2"/>
  <c r="O16" i="2"/>
  <c r="O17" i="2"/>
  <c r="O18" i="2"/>
  <c r="O19" i="2"/>
  <c r="N19" i="2" s="1"/>
  <c r="O20" i="2"/>
  <c r="O21" i="2"/>
  <c r="O22" i="2"/>
  <c r="O23" i="2"/>
  <c r="O24" i="2"/>
  <c r="O25" i="2"/>
  <c r="N25" i="2" s="1"/>
  <c r="O26" i="2"/>
  <c r="O27" i="2"/>
  <c r="O28" i="2"/>
  <c r="O29" i="2"/>
  <c r="O30" i="2"/>
  <c r="O31" i="2"/>
  <c r="N31" i="2" s="1"/>
  <c r="O32" i="2"/>
  <c r="N10" i="2"/>
  <c r="N12" i="2"/>
  <c r="N16" i="2"/>
  <c r="N18" i="2"/>
  <c r="N22" i="2"/>
  <c r="N24" i="2"/>
  <c r="N28" i="2"/>
  <c r="N30" i="2"/>
  <c r="K8" i="2"/>
  <c r="K9" i="2"/>
  <c r="K10" i="2"/>
  <c r="K11" i="2"/>
  <c r="D11" i="2" s="1"/>
  <c r="K12" i="2"/>
  <c r="K13" i="2"/>
  <c r="K14" i="2"/>
  <c r="K15" i="2"/>
  <c r="K16" i="2"/>
  <c r="K17" i="2"/>
  <c r="D17" i="2" s="1"/>
  <c r="K18" i="2"/>
  <c r="K19" i="2"/>
  <c r="K20" i="2"/>
  <c r="K21" i="2"/>
  <c r="K22" i="2"/>
  <c r="K23" i="2"/>
  <c r="D23" i="2" s="1"/>
  <c r="K24" i="2"/>
  <c r="K25" i="2"/>
  <c r="K26" i="2"/>
  <c r="K27" i="2"/>
  <c r="K28" i="2"/>
  <c r="K29" i="2"/>
  <c r="K30" i="2"/>
  <c r="K31" i="2"/>
  <c r="K32" i="2"/>
  <c r="H8" i="2"/>
  <c r="H9" i="2"/>
  <c r="H10" i="2"/>
  <c r="D10" i="2" s="1"/>
  <c r="H11" i="2"/>
  <c r="H12" i="2"/>
  <c r="H13" i="2"/>
  <c r="D13" i="2" s="1"/>
  <c r="H14" i="2"/>
  <c r="H15" i="2"/>
  <c r="H16" i="2"/>
  <c r="D16" i="2" s="1"/>
  <c r="H17" i="2"/>
  <c r="H18" i="2"/>
  <c r="H19" i="2"/>
  <c r="D19" i="2" s="1"/>
  <c r="H20" i="2"/>
  <c r="H21" i="2"/>
  <c r="H22" i="2"/>
  <c r="D22" i="2" s="1"/>
  <c r="H23" i="2"/>
  <c r="H24" i="2"/>
  <c r="H25" i="2"/>
  <c r="D25" i="2" s="1"/>
  <c r="H26" i="2"/>
  <c r="H27" i="2"/>
  <c r="H28" i="2"/>
  <c r="D28" i="2" s="1"/>
  <c r="H29" i="2"/>
  <c r="D29" i="2" s="1"/>
  <c r="H30" i="2"/>
  <c r="H31" i="2"/>
  <c r="D31" i="2" s="1"/>
  <c r="H32" i="2"/>
  <c r="E8" i="2"/>
  <c r="E9" i="2"/>
  <c r="D9" i="2" s="1"/>
  <c r="E10" i="2"/>
  <c r="E11" i="2"/>
  <c r="E12" i="2"/>
  <c r="E13" i="2"/>
  <c r="E14" i="2"/>
  <c r="E15" i="2"/>
  <c r="D15" i="2" s="1"/>
  <c r="E16" i="2"/>
  <c r="E17" i="2"/>
  <c r="E18" i="2"/>
  <c r="E19" i="2"/>
  <c r="E20" i="2"/>
  <c r="E21" i="2"/>
  <c r="D21" i="2" s="1"/>
  <c r="E22" i="2"/>
  <c r="E23" i="2"/>
  <c r="E24" i="2"/>
  <c r="E25" i="2"/>
  <c r="E26" i="2"/>
  <c r="E27" i="2"/>
  <c r="D27" i="2" s="1"/>
  <c r="E28" i="2"/>
  <c r="E29" i="2"/>
  <c r="E30" i="2"/>
  <c r="E31" i="2"/>
  <c r="E32" i="2"/>
  <c r="D8" i="2"/>
  <c r="D12" i="2"/>
  <c r="D14" i="2"/>
  <c r="D18" i="2"/>
  <c r="D20" i="2"/>
  <c r="D24" i="2"/>
  <c r="D26" i="2"/>
  <c r="D30" i="2"/>
  <c r="D32" i="2"/>
  <c r="I8" i="1"/>
  <c r="I9" i="1"/>
  <c r="D9" i="1" s="1"/>
  <c r="I10" i="1"/>
  <c r="I11" i="1"/>
  <c r="D11" i="1" s="1"/>
  <c r="I12" i="1"/>
  <c r="I13" i="1"/>
  <c r="I14" i="1"/>
  <c r="I15" i="1"/>
  <c r="D15" i="1" s="1"/>
  <c r="I16" i="1"/>
  <c r="I17" i="1"/>
  <c r="D17" i="1" s="1"/>
  <c r="I18" i="1"/>
  <c r="I19" i="1"/>
  <c r="I20" i="1"/>
  <c r="I21" i="1"/>
  <c r="D21" i="1" s="1"/>
  <c r="I22" i="1"/>
  <c r="I23" i="1"/>
  <c r="D23" i="1" s="1"/>
  <c r="I24" i="1"/>
  <c r="I25" i="1"/>
  <c r="I26" i="1"/>
  <c r="I27" i="1"/>
  <c r="D27" i="1" s="1"/>
  <c r="I28" i="1"/>
  <c r="I29" i="1"/>
  <c r="D29" i="1" s="1"/>
  <c r="I30" i="1"/>
  <c r="I31" i="1"/>
  <c r="I32" i="1"/>
  <c r="F8" i="1"/>
  <c r="F14" i="1"/>
  <c r="F20" i="1"/>
  <c r="F26" i="1"/>
  <c r="F32" i="1"/>
  <c r="E8" i="1"/>
  <c r="E9" i="1"/>
  <c r="E10" i="1"/>
  <c r="E11" i="1"/>
  <c r="E12" i="1"/>
  <c r="E13" i="1"/>
  <c r="D13" i="1" s="1"/>
  <c r="E14" i="1"/>
  <c r="E15" i="1"/>
  <c r="E16" i="1"/>
  <c r="E17" i="1"/>
  <c r="E18" i="1"/>
  <c r="E19" i="1"/>
  <c r="D19" i="1" s="1"/>
  <c r="E20" i="1"/>
  <c r="E21" i="1"/>
  <c r="E22" i="1"/>
  <c r="E23" i="1"/>
  <c r="E24" i="1"/>
  <c r="E25" i="1"/>
  <c r="D25" i="1" s="1"/>
  <c r="E26" i="1"/>
  <c r="E27" i="1"/>
  <c r="E28" i="1"/>
  <c r="E29" i="1"/>
  <c r="E30" i="1"/>
  <c r="E31" i="1"/>
  <c r="D31" i="1" s="1"/>
  <c r="E32" i="1"/>
  <c r="D8" i="1"/>
  <c r="Q8" i="1" s="1"/>
  <c r="D10" i="1"/>
  <c r="F10" i="1" s="1"/>
  <c r="D12" i="1"/>
  <c r="L12" i="1" s="1"/>
  <c r="D14" i="1"/>
  <c r="Q14" i="1" s="1"/>
  <c r="D16" i="1"/>
  <c r="F16" i="1" s="1"/>
  <c r="D18" i="1"/>
  <c r="L18" i="1" s="1"/>
  <c r="D20" i="1"/>
  <c r="Q20" i="1" s="1"/>
  <c r="D22" i="1"/>
  <c r="F22" i="1" s="1"/>
  <c r="D24" i="1"/>
  <c r="L24" i="1" s="1"/>
  <c r="D26" i="1"/>
  <c r="Q26" i="1" s="1"/>
  <c r="D28" i="1"/>
  <c r="F28" i="1" s="1"/>
  <c r="D30" i="1"/>
  <c r="L30" i="1" s="1"/>
  <c r="D32" i="1"/>
  <c r="Q32" i="1" s="1"/>
  <c r="J29" i="1" l="1"/>
  <c r="F29" i="1"/>
  <c r="Q29" i="1"/>
  <c r="N29" i="1"/>
  <c r="L29" i="1"/>
  <c r="J11" i="1"/>
  <c r="F11" i="1"/>
  <c r="Q11" i="1"/>
  <c r="N11" i="1"/>
  <c r="L11" i="1"/>
  <c r="F27" i="1"/>
  <c r="Q27" i="1"/>
  <c r="N27" i="1"/>
  <c r="L27" i="1"/>
  <c r="J27" i="1"/>
  <c r="F21" i="1"/>
  <c r="Q21" i="1"/>
  <c r="N21" i="1"/>
  <c r="L21" i="1"/>
  <c r="J21" i="1"/>
  <c r="F15" i="1"/>
  <c r="Q15" i="1"/>
  <c r="N15" i="1"/>
  <c r="L15" i="1"/>
  <c r="J15" i="1"/>
  <c r="F9" i="1"/>
  <c r="Q9" i="1"/>
  <c r="N9" i="1"/>
  <c r="L9" i="1"/>
  <c r="J9" i="1"/>
  <c r="J23" i="1"/>
  <c r="F23" i="1"/>
  <c r="Q23" i="1"/>
  <c r="N23" i="1"/>
  <c r="L23" i="1"/>
  <c r="J17" i="1"/>
  <c r="F17" i="1"/>
  <c r="Q17" i="1"/>
  <c r="N17" i="1"/>
  <c r="L17" i="1"/>
  <c r="N31" i="1"/>
  <c r="L31" i="1"/>
  <c r="J31" i="1"/>
  <c r="F31" i="1"/>
  <c r="Q31" i="1"/>
  <c r="N25" i="1"/>
  <c r="L25" i="1"/>
  <c r="J25" i="1"/>
  <c r="F25" i="1"/>
  <c r="Q25" i="1"/>
  <c r="N19" i="1"/>
  <c r="L19" i="1"/>
  <c r="J19" i="1"/>
  <c r="F19" i="1"/>
  <c r="Q19" i="1"/>
  <c r="N13" i="1"/>
  <c r="L13" i="1"/>
  <c r="J13" i="1"/>
  <c r="F13" i="1"/>
  <c r="Q13" i="1"/>
  <c r="J28" i="1"/>
  <c r="J22" i="1"/>
  <c r="J16" i="1"/>
  <c r="J10" i="1"/>
  <c r="N30" i="1"/>
  <c r="N24" i="1"/>
  <c r="N18" i="1"/>
  <c r="N12" i="1"/>
  <c r="L28" i="1"/>
  <c r="L22" i="1"/>
  <c r="L16" i="1"/>
  <c r="L10" i="1"/>
  <c r="Q30" i="1"/>
  <c r="Q24" i="1"/>
  <c r="Q18" i="1"/>
  <c r="Q12" i="1"/>
  <c r="F30" i="1"/>
  <c r="F24" i="1"/>
  <c r="F18" i="1"/>
  <c r="F12" i="1"/>
  <c r="J32" i="1"/>
  <c r="J26" i="1"/>
  <c r="J20" i="1"/>
  <c r="J14" i="1"/>
  <c r="J8" i="1"/>
  <c r="N28" i="1"/>
  <c r="N22" i="1"/>
  <c r="N16" i="1"/>
  <c r="N10" i="1"/>
  <c r="L32" i="1"/>
  <c r="L26" i="1"/>
  <c r="L20" i="1"/>
  <c r="L14" i="1"/>
  <c r="L8" i="1"/>
  <c r="Q28" i="1"/>
  <c r="Q22" i="1"/>
  <c r="Q16" i="1"/>
  <c r="Q10" i="1"/>
  <c r="J30" i="1"/>
  <c r="J24" i="1"/>
  <c r="J18" i="1"/>
  <c r="J12" i="1"/>
  <c r="N32" i="1"/>
  <c r="N26" i="1"/>
  <c r="N20" i="1"/>
  <c r="N14" i="1"/>
  <c r="N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<sst xmlns="http://schemas.openxmlformats.org/spreadsheetml/2006/main" count="709" uniqueCount="306">
  <si>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</si>
  <si>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</si>
  <si>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</si>
  <si>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</si>
  <si>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</si>
  <si>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</si>
  <si>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</si>
  <si>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</si>
  <si>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</si>
  <si>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</si>
  <si>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</si>
  <si>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</si>
  <si>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</si>
  <si>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</si>
  <si>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</si>
  <si>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</si>
  <si>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</si>
  <si>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</si>
  <si>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</si>
  <si>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</si>
  <si>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</si>
  <si>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</si>
  <si>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</si>
  <si>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</si>
  <si>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</si>
  <si>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</si>
  <si>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</si>
  <si>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</si>
  <si>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</si>
  <si>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</si>
  <si>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</si>
  <si>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</si>
  <si>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</si>
  <si>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</si>
  <si>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</si>
  <si>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</si>
  <si>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</si>
  <si>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</si>
  <si>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</si>
  <si>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</si>
  <si>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</si>
  <si>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</si>
  <si>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</si>
  <si>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</si>
  <si>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</si>
  <si>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</si>
  <si>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</si>
  <si>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</si>
  <si>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</si>
  <si>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</si>
  <si>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</si>
  <si>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</si>
  <si>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</si>
  <si>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</si>
  <si>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</si>
  <si>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</si>
  <si>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</si>
  <si>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</si>
  <si>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</si>
  <si>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</si>
  <si>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</si>
  <si>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</si>
  <si>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</si>
  <si>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</si>
  <si>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</si>
  <si>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</si>
  <si>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</si>
  <si>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</si>
  <si>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</si>
  <si>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</si>
  <si>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</si>
  <si>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</si>
  <si>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</si>
  <si>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</si>
  <si>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</si>
  <si>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</si>
  <si>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</si>
  <si>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</si>
  <si>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</si>
  <si>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</si>
  <si>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</si>
  <si>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</si>
  <si>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</si>
  <si>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</si>
  <si>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</si>
  <si>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</si>
  <si>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</si>
  <si>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</si>
  <si>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</si>
  <si>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</si>
  <si>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</si>
  <si>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</si>
  <si>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</si>
  <si>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</si>
  <si>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</si>
  <si>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</si>
  <si>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</si>
  <si>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</si>
  <si>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</si>
  <si>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</si>
  <si>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</si>
  <si>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</si>
  <si>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</si>
  <si>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</si>
  <si>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</si>
  <si>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</si>
  <si>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</si>
  <si>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</si>
  <si>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</si>
  <si>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</si>
  <si>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</si>
  <si>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</si>
  <si>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</si>
  <si>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</si>
  <si>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</si>
  <si>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</si>
  <si>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</si>
  <si>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</si>
  <si>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</si>
  <si>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</si>
  <si>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</si>
  <si>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</si>
  <si>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</si>
  <si>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</si>
  <si>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</si>
  <si>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</si>
  <si>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</si>
  <si>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</si>
  <si>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</si>
  <si>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</si>
  <si>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</si>
  <si>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</si>
  <si>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</si>
  <si>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</si>
  <si>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</si>
  <si>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</si>
  <si>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</si>
  <si>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</si>
  <si>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</si>
  <si>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</si>
  <si>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</si>
  <si>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</si>
  <si>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</si>
  <si>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</si>
  <si>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</si>
  <si>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</si>
  <si>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</si>
  <si>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</si>
  <si>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</si>
  <si>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</si>
  <si>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</si>
  <si>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</si>
  <si>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</si>
  <si>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</si>
  <si>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</si>
  <si>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</si>
  <si>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</si>
  <si>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</si>
  <si>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</si>
  <si>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</si>
  <si>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</si>
  <si>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</si>
  <si>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</si>
  <si>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</si>
  <si>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</si>
  <si>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</si>
  <si>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</si>
  <si>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</si>
  <si>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</si>
  <si>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</si>
  <si>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</si>
  <si>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</si>
  <si>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</si>
  <si>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</si>
  <si>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</si>
  <si>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</si>
  <si>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</si>
  <si>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</si>
  <si>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</si>
  <si>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</si>
  <si>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</si>
  <si>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</si>
  <si>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</si>
  <si>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</si>
  <si>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</si>
  <si>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</si>
  <si>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</si>
  <si>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</si>
  <si>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</si>
  <si>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</si>
  <si>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</si>
  <si>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</si>
  <si>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</si>
  <si>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</si>
  <si>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</si>
  <si>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</si>
  <si>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</si>
  <si>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</si>
  <si>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</si>
  <si>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</si>
  <si>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</si>
  <si>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</si>
  <si>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</si>
  <si>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</si>
  <si>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</si>
  <si>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</si>
  <si>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</si>
  <si>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</si>
  <si>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</si>
  <si>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</si>
  <si>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</si>
  <si>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</si>
  <si>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</si>
  <si>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</si>
  <si>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</si>
  <si>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</si>
  <si>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</si>
  <si>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</si>
  <si>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</si>
  <si>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</si>
  <si>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</si>
  <si>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</si>
  <si>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</si>
  <si>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</si>
  <si>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</si>
  <si>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</si>
  <si>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</si>
  <si>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</si>
  <si>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</si>
  <si>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</si>
  <si>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</si>
  <si>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</si>
  <si>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</si>
  <si>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</si>
  <si>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</si>
  <si>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</si>
  <si>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</si>
  <si>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</si>
  <si>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</si>
  <si>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</si>
  <si>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</si>
  <si>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</si>
  <si>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</si>
  <si>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</si>
  <si>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</si>
  <si>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</si>
  <si>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</si>
  <si>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</si>
  <si>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</si>
  <si>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</si>
  <si>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</si>
  <si>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05000</t>
  </si>
  <si>
    <t>水洗化人口等（令和1年度実績）</t>
    <phoneticPr fontId="3"/>
  </si>
  <si>
    <t>し尿処理の状況（令和1年度実績）</t>
    <phoneticPr fontId="3"/>
  </si>
  <si>
    <t>05201</t>
  </si>
  <si>
    <t>秋田市</t>
  </si>
  <si>
    <t/>
  </si>
  <si>
    <t>○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</si>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</sst>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49</v>
      </c>
      <c r="B7" s="116" t="s">
        <v>251</v>
      </c>
      <c r="C7" s="109" t="s">
        <v>200</v>
      </c>
      <c r="D7" s="110">
        <f>+SUM(E7,+I7)</f>
        <v>987199</v>
      </c>
      <c r="E7" s="110">
        <f>+SUM(G7,+H7)</f>
        <v>187964</v>
      </c>
      <c r="F7" s="111">
        <f>IF(D7&gt;0,E7/D7*100,"-")</f>
        <v>19.04013273919443</v>
      </c>
      <c r="G7" s="108">
        <f>SUM(G$8:G$207)</f>
        <v>187964</v>
      </c>
      <c r="H7" s="108">
        <f>SUM(H$8:H$207)</f>
        <v>0</v>
      </c>
      <c r="I7" s="110">
        <f>+SUM(K7,+M7,+O7)</f>
        <v>799235</v>
      </c>
      <c r="J7" s="111">
        <f>IF(D7&gt;0,I7/D7*100,"-")</f>
        <v>80.959867260805567</v>
      </c>
      <c r="K7" s="108">
        <f>SUM(K$8:K$207)</f>
        <v>558754</v>
      </c>
      <c r="L7" s="111">
        <f>IF(D7&gt;0,K7/D7*100,"-")</f>
        <v>56.59993577789281</v>
      </c>
      <c r="M7" s="108">
        <f>SUM(M$8:M$207)</f>
        <v>0</v>
      </c>
      <c r="N7" s="111">
        <f>IF(D7&gt;0,M7/D7*100,"-")</f>
        <v>0</v>
      </c>
      <c r="O7" s="108">
        <f>SUM(O$8:O$207)</f>
        <v>240481</v>
      </c>
      <c r="P7" s="108">
        <f>SUM(P$8:P$207)</f>
        <v>177547</v>
      </c>
      <c r="Q7" s="111">
        <f>IF(D7&gt;0,O7/D7*100,"-")</f>
        <v>24.359931482912767</v>
      </c>
      <c r="R7" s="108">
        <f>SUM(R$8:R$207)</f>
        <v>4275</v>
      </c>
      <c r="S7" s="112">
        <f t="shared" ref="S7:Z7" si="0">COUNTIF(S$8:S$207,"○")</f>
        <v>19</v>
      </c>
      <c r="T7" s="112">
        <f t="shared" si="0"/>
        <v>0</v>
      </c>
      <c r="U7" s="112">
        <f t="shared" si="0"/>
        <v>0</v>
      </c>
      <c r="V7" s="112">
        <f t="shared" si="0"/>
        <v>6</v>
      </c>
      <c r="W7" s="112">
        <f t="shared" si="0"/>
        <v>19</v>
      </c>
      <c r="X7" s="112">
        <f t="shared" si="0"/>
        <v>0</v>
      </c>
      <c r="Y7" s="112">
        <f t="shared" si="0"/>
        <v>0</v>
      </c>
      <c r="Z7" s="112">
        <f t="shared" si="0"/>
        <v>6</v>
      </c>
      <c r="AA7" s="188"/>
      <c r="AB7" s="188"/>
    </row>
    <row r="8" spans="1:28" s="105" customFormat="1" ht="13.5" customHeight="1">
      <c r="A8" s="101" t="s">
        <v>49</v>
      </c>
      <c r="B8" s="102" t="s">
        <v>254</v>
      </c>
      <c r="C8" s="101" t="s">
        <v>255</v>
      </c>
      <c r="D8" s="103">
        <f>+SUM(E8,+I8)</f>
        <v>307919</v>
      </c>
      <c r="E8" s="103">
        <f>+SUM(G8,+H8)</f>
        <v>10138</v>
      </c>
      <c r="F8" s="104">
        <f>IF(D8&gt;0,E8/D8*100,"-")</f>
        <v>3.2924243063922658</v>
      </c>
      <c r="G8" s="103">
        <v>10138</v>
      </c>
      <c r="H8" s="103">
        <v>0</v>
      </c>
      <c r="I8" s="103">
        <f>+SUM(K8,+M8,+O8)</f>
        <v>297781</v>
      </c>
      <c r="J8" s="104">
        <f>IF(D8&gt;0,I8/D8*100,"-")</f>
        <v>96.707575693607737</v>
      </c>
      <c r="K8" s="103">
        <v>259555</v>
      </c>
      <c r="L8" s="104">
        <f>IF(D8&gt;0,K8/D8*100,"-")</f>
        <v>84.293271931904172</v>
      </c>
      <c r="M8" s="103">
        <v>0</v>
      </c>
      <c r="N8" s="104">
        <f>IF(D8&gt;0,M8/D8*100,"-")</f>
        <v>0</v>
      </c>
      <c r="O8" s="103">
        <v>38226</v>
      </c>
      <c r="P8" s="103">
        <v>16522</v>
      </c>
      <c r="Q8" s="104">
        <f>IF(D8&gt;0,O8/D8*100,"-")</f>
        <v>12.414303761703565</v>
      </c>
      <c r="R8" s="103">
        <v>1503</v>
      </c>
      <c r="S8" s="101"/>
      <c r="T8" s="101"/>
      <c r="U8" s="101"/>
      <c r="V8" s="101" t="s">
        <v>257</v>
      </c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49</v>
      </c>
      <c r="B9" s="102" t="s">
        <v>258</v>
      </c>
      <c r="C9" s="101" t="s">
        <v>259</v>
      </c>
      <c r="D9" s="103">
        <f>+SUM(E9,+I9)</f>
        <v>52451</v>
      </c>
      <c r="E9" s="103">
        <f>+SUM(G9,+H9)</f>
        <v>18115</v>
      </c>
      <c r="F9" s="104">
        <f>IF(D9&gt;0,E9/D9*100,"-")</f>
        <v>34.536996434767687</v>
      </c>
      <c r="G9" s="103">
        <v>18115</v>
      </c>
      <c r="H9" s="103">
        <v>0</v>
      </c>
      <c r="I9" s="103">
        <f>+SUM(K9,+M9,+O9)</f>
        <v>34336</v>
      </c>
      <c r="J9" s="104">
        <f>IF(D9&gt;0,I9/D9*100,"-")</f>
        <v>65.463003565232313</v>
      </c>
      <c r="K9" s="103">
        <v>19966</v>
      </c>
      <c r="L9" s="104">
        <f>IF(D9&gt;0,K9/D9*100,"-")</f>
        <v>38.066004461306747</v>
      </c>
      <c r="M9" s="103">
        <v>0</v>
      </c>
      <c r="N9" s="104">
        <f>IF(D9&gt;0,M9/D9*100,"-")</f>
        <v>0</v>
      </c>
      <c r="O9" s="103">
        <v>14370</v>
      </c>
      <c r="P9" s="103">
        <v>13073</v>
      </c>
      <c r="Q9" s="104">
        <f>IF(D9&gt;0,O9/D9*100,"-")</f>
        <v>27.396999103925566</v>
      </c>
      <c r="R9" s="103">
        <v>228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49</v>
      </c>
      <c r="B10" s="102" t="s">
        <v>260</v>
      </c>
      <c r="C10" s="101" t="s">
        <v>261</v>
      </c>
      <c r="D10" s="103">
        <f>+SUM(E10,+I10)</f>
        <v>88192</v>
      </c>
      <c r="E10" s="103">
        <f>+SUM(G10,+H10)</f>
        <v>26926</v>
      </c>
      <c r="F10" s="104">
        <f>IF(D10&gt;0,E10/D10*100,"-")</f>
        <v>30.531113933236576</v>
      </c>
      <c r="G10" s="103">
        <v>26926</v>
      </c>
      <c r="H10" s="103">
        <v>0</v>
      </c>
      <c r="I10" s="103">
        <f>+SUM(K10,+M10,+O10)</f>
        <v>61266</v>
      </c>
      <c r="J10" s="104">
        <f>IF(D10&gt;0,I10/D10*100,"-")</f>
        <v>69.468886066763417</v>
      </c>
      <c r="K10" s="103">
        <v>32885</v>
      </c>
      <c r="L10" s="104">
        <f>IF(D10&gt;0,K10/D10*100,"-")</f>
        <v>37.287962626995643</v>
      </c>
      <c r="M10" s="103">
        <v>0</v>
      </c>
      <c r="N10" s="104">
        <f>IF(D10&gt;0,M10/D10*100,"-")</f>
        <v>0</v>
      </c>
      <c r="O10" s="103">
        <v>28381</v>
      </c>
      <c r="P10" s="103">
        <v>25254</v>
      </c>
      <c r="Q10" s="104">
        <f>IF(D10&gt;0,O10/D10*100,"-")</f>
        <v>32.180923439767781</v>
      </c>
      <c r="R10" s="103">
        <v>426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49</v>
      </c>
      <c r="B11" s="102" t="s">
        <v>262</v>
      </c>
      <c r="C11" s="101" t="s">
        <v>263</v>
      </c>
      <c r="D11" s="103">
        <f>+SUM(E11,+I11)</f>
        <v>71757</v>
      </c>
      <c r="E11" s="103">
        <f>+SUM(G11,+H11)</f>
        <v>18597</v>
      </c>
      <c r="F11" s="104">
        <f>IF(D11&gt;0,E11/D11*100,"-")</f>
        <v>25.916635310840753</v>
      </c>
      <c r="G11" s="103">
        <v>18597</v>
      </c>
      <c r="H11" s="103">
        <v>0</v>
      </c>
      <c r="I11" s="103">
        <f>+SUM(K11,+M11,+O11)</f>
        <v>53160</v>
      </c>
      <c r="J11" s="104">
        <f>IF(D11&gt;0,I11/D11*100,"-")</f>
        <v>74.083364689159254</v>
      </c>
      <c r="K11" s="103">
        <v>33304</v>
      </c>
      <c r="L11" s="104">
        <f>IF(D11&gt;0,K11/D11*100,"-")</f>
        <v>46.412196719483809</v>
      </c>
      <c r="M11" s="103">
        <v>0</v>
      </c>
      <c r="N11" s="104">
        <f>IF(D11&gt;0,M11/D11*100,"-")</f>
        <v>0</v>
      </c>
      <c r="O11" s="103">
        <v>19856</v>
      </c>
      <c r="P11" s="103">
        <v>18911</v>
      </c>
      <c r="Q11" s="104">
        <f>IF(D11&gt;0,O11/D11*100,"-")</f>
        <v>27.67116796967543</v>
      </c>
      <c r="R11" s="103">
        <v>368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49</v>
      </c>
      <c r="B12" s="102" t="s">
        <v>264</v>
      </c>
      <c r="C12" s="101" t="s">
        <v>265</v>
      </c>
      <c r="D12" s="103">
        <f>+SUM(E12,+I12)</f>
        <v>27045</v>
      </c>
      <c r="E12" s="103">
        <f>+SUM(G12,+H12)</f>
        <v>10235</v>
      </c>
      <c r="F12" s="104">
        <f>IF(D12&gt;0,E12/D12*100,"-")</f>
        <v>37.844333518210391</v>
      </c>
      <c r="G12" s="103">
        <v>10235</v>
      </c>
      <c r="H12" s="103">
        <v>0</v>
      </c>
      <c r="I12" s="103">
        <f>+SUM(K12,+M12,+O12)</f>
        <v>16810</v>
      </c>
      <c r="J12" s="104">
        <f>IF(D12&gt;0,I12/D12*100,"-")</f>
        <v>62.155666481789609</v>
      </c>
      <c r="K12" s="103">
        <v>13967</v>
      </c>
      <c r="L12" s="104">
        <f>IF(D12&gt;0,K12/D12*100,"-")</f>
        <v>51.643557034572005</v>
      </c>
      <c r="M12" s="103">
        <v>0</v>
      </c>
      <c r="N12" s="104">
        <f>IF(D12&gt;0,M12/D12*100,"-")</f>
        <v>0</v>
      </c>
      <c r="O12" s="103">
        <v>2843</v>
      </c>
      <c r="P12" s="103">
        <v>1520</v>
      </c>
      <c r="Q12" s="104">
        <f>IF(D12&gt;0,O12/D12*100,"-")</f>
        <v>10.5121094472176</v>
      </c>
      <c r="R12" s="103">
        <v>55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49</v>
      </c>
      <c r="B13" s="102" t="s">
        <v>266</v>
      </c>
      <c r="C13" s="101" t="s">
        <v>267</v>
      </c>
      <c r="D13" s="103">
        <f>+SUM(E13,+I13)</f>
        <v>44529</v>
      </c>
      <c r="E13" s="103">
        <f>+SUM(G13,+H13)</f>
        <v>11464</v>
      </c>
      <c r="F13" s="104">
        <f>IF(D13&gt;0,E13/D13*100,"-")</f>
        <v>25.745020099261158</v>
      </c>
      <c r="G13" s="103">
        <v>11464</v>
      </c>
      <c r="H13" s="103">
        <v>0</v>
      </c>
      <c r="I13" s="103">
        <f>+SUM(K13,+M13,+O13)</f>
        <v>33065</v>
      </c>
      <c r="J13" s="104">
        <f>IF(D13&gt;0,I13/D13*100,"-")</f>
        <v>74.254979900738846</v>
      </c>
      <c r="K13" s="103">
        <v>19327</v>
      </c>
      <c r="L13" s="104">
        <f>IF(D13&gt;0,K13/D13*100,"-")</f>
        <v>43.403175458689844</v>
      </c>
      <c r="M13" s="103">
        <v>0</v>
      </c>
      <c r="N13" s="104">
        <f>IF(D13&gt;0,M13/D13*100,"-")</f>
        <v>0</v>
      </c>
      <c r="O13" s="103">
        <v>13738</v>
      </c>
      <c r="P13" s="103">
        <v>10056</v>
      </c>
      <c r="Q13" s="104">
        <f>IF(D13&gt;0,O13/D13*100,"-")</f>
        <v>30.851804442049001</v>
      </c>
      <c r="R13" s="103">
        <v>129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49</v>
      </c>
      <c r="B14" s="102" t="s">
        <v>268</v>
      </c>
      <c r="C14" s="101" t="s">
        <v>269</v>
      </c>
      <c r="D14" s="103">
        <f>+SUM(E14,+I14)</f>
        <v>30583</v>
      </c>
      <c r="E14" s="103">
        <f>+SUM(G14,+H14)</f>
        <v>11169</v>
      </c>
      <c r="F14" s="104">
        <f>IF(D14&gt;0,E14/D14*100,"-")</f>
        <v>36.520289049471927</v>
      </c>
      <c r="G14" s="103">
        <v>11169</v>
      </c>
      <c r="H14" s="103">
        <v>0</v>
      </c>
      <c r="I14" s="103">
        <f>+SUM(K14,+M14,+O14)</f>
        <v>19414</v>
      </c>
      <c r="J14" s="104">
        <f>IF(D14&gt;0,I14/D14*100,"-")</f>
        <v>63.479710950528066</v>
      </c>
      <c r="K14" s="103">
        <v>15409</v>
      </c>
      <c r="L14" s="104">
        <f>IF(D14&gt;0,K14/D14*100,"-")</f>
        <v>50.384200372756105</v>
      </c>
      <c r="M14" s="103">
        <v>0</v>
      </c>
      <c r="N14" s="104">
        <f>IF(D14&gt;0,M14/D14*100,"-")</f>
        <v>0</v>
      </c>
      <c r="O14" s="103">
        <v>4005</v>
      </c>
      <c r="P14" s="103">
        <v>4005</v>
      </c>
      <c r="Q14" s="104">
        <f>IF(D14&gt;0,O14/D14*100,"-")</f>
        <v>13.095510577771966</v>
      </c>
      <c r="R14" s="103">
        <v>92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49</v>
      </c>
      <c r="B15" s="102" t="s">
        <v>270</v>
      </c>
      <c r="C15" s="101" t="s">
        <v>271</v>
      </c>
      <c r="D15" s="103">
        <f>+SUM(E15,+I15)</f>
        <v>76420</v>
      </c>
      <c r="E15" s="103">
        <f>+SUM(G15,+H15)</f>
        <v>8723</v>
      </c>
      <c r="F15" s="104">
        <f>IF(D15&gt;0,E15/D15*100,"-")</f>
        <v>11.414551164616594</v>
      </c>
      <c r="G15" s="103">
        <v>8723</v>
      </c>
      <c r="H15" s="103">
        <v>0</v>
      </c>
      <c r="I15" s="103">
        <f>+SUM(K15,+M15,+O15)</f>
        <v>67697</v>
      </c>
      <c r="J15" s="104">
        <f>IF(D15&gt;0,I15/D15*100,"-")</f>
        <v>88.585448835383403</v>
      </c>
      <c r="K15" s="103">
        <v>31252</v>
      </c>
      <c r="L15" s="104">
        <f>IF(D15&gt;0,K15/D15*100,"-")</f>
        <v>40.895053650876733</v>
      </c>
      <c r="M15" s="103">
        <v>0</v>
      </c>
      <c r="N15" s="104">
        <f>IF(D15&gt;0,M15/D15*100,"-")</f>
        <v>0</v>
      </c>
      <c r="O15" s="103">
        <v>36445</v>
      </c>
      <c r="P15" s="103">
        <v>28051</v>
      </c>
      <c r="Q15" s="104">
        <f>IF(D15&gt;0,O15/D15*100,"-")</f>
        <v>47.69039518450667</v>
      </c>
      <c r="R15" s="103">
        <v>298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49</v>
      </c>
      <c r="B16" s="102" t="s">
        <v>272</v>
      </c>
      <c r="C16" s="101" t="s">
        <v>273</v>
      </c>
      <c r="D16" s="103">
        <f>+SUM(E16,+I16)</f>
        <v>32620</v>
      </c>
      <c r="E16" s="103">
        <f>+SUM(G16,+H16)</f>
        <v>3348</v>
      </c>
      <c r="F16" s="104">
        <f>IF(D16&gt;0,E16/D16*100,"-")</f>
        <v>10.26364193746168</v>
      </c>
      <c r="G16" s="103">
        <v>3348</v>
      </c>
      <c r="H16" s="103">
        <v>0</v>
      </c>
      <c r="I16" s="103">
        <f>+SUM(K16,+M16,+O16)</f>
        <v>29272</v>
      </c>
      <c r="J16" s="104">
        <f>IF(D16&gt;0,I16/D16*100,"-")</f>
        <v>89.736358062538329</v>
      </c>
      <c r="K16" s="103">
        <v>27407</v>
      </c>
      <c r="L16" s="104">
        <f>IF(D16&gt;0,K16/D16*100,"-")</f>
        <v>84.019006744328635</v>
      </c>
      <c r="M16" s="103">
        <v>0</v>
      </c>
      <c r="N16" s="104">
        <f>IF(D16&gt;0,M16/D16*100,"-")</f>
        <v>0</v>
      </c>
      <c r="O16" s="103">
        <v>1865</v>
      </c>
      <c r="P16" s="103">
        <v>1225</v>
      </c>
      <c r="Q16" s="104">
        <f>IF(D16&gt;0,O16/D16*100,"-")</f>
        <v>5.7173513182096878</v>
      </c>
      <c r="R16" s="103">
        <v>80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49</v>
      </c>
      <c r="B17" s="102" t="s">
        <v>274</v>
      </c>
      <c r="C17" s="101" t="s">
        <v>275</v>
      </c>
      <c r="D17" s="103">
        <f>+SUM(E17,+I17)</f>
        <v>80731</v>
      </c>
      <c r="E17" s="103">
        <f>+SUM(G17,+H17)</f>
        <v>28697</v>
      </c>
      <c r="F17" s="104">
        <f>IF(D17&gt;0,E17/D17*100,"-")</f>
        <v>35.546444364618303</v>
      </c>
      <c r="G17" s="103">
        <v>28697</v>
      </c>
      <c r="H17" s="103">
        <v>0</v>
      </c>
      <c r="I17" s="103">
        <f>+SUM(K17,+M17,+O17)</f>
        <v>52034</v>
      </c>
      <c r="J17" s="104">
        <f>IF(D17&gt;0,I17/D17*100,"-")</f>
        <v>64.453555635381704</v>
      </c>
      <c r="K17" s="103">
        <v>25128</v>
      </c>
      <c r="L17" s="104">
        <f>IF(D17&gt;0,K17/D17*100,"-")</f>
        <v>31.125589922086931</v>
      </c>
      <c r="M17" s="103">
        <v>0</v>
      </c>
      <c r="N17" s="104">
        <f>IF(D17&gt;0,M17/D17*100,"-")</f>
        <v>0</v>
      </c>
      <c r="O17" s="103">
        <v>26906</v>
      </c>
      <c r="P17" s="103">
        <v>26906</v>
      </c>
      <c r="Q17" s="104">
        <f>IF(D17&gt;0,O17/D17*100,"-")</f>
        <v>33.327965713294773</v>
      </c>
      <c r="R17" s="103">
        <v>268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49</v>
      </c>
      <c r="B18" s="102" t="s">
        <v>276</v>
      </c>
      <c r="C18" s="101" t="s">
        <v>277</v>
      </c>
      <c r="D18" s="103">
        <f>+SUM(E18,+I18)</f>
        <v>31235</v>
      </c>
      <c r="E18" s="103">
        <f>+SUM(G18,+H18)</f>
        <v>5781</v>
      </c>
      <c r="F18" s="104">
        <f>IF(D18&gt;0,E18/D18*100,"-")</f>
        <v>18.508083880262525</v>
      </c>
      <c r="G18" s="103">
        <v>5781</v>
      </c>
      <c r="H18" s="103">
        <v>0</v>
      </c>
      <c r="I18" s="103">
        <f>+SUM(K18,+M18,+O18)</f>
        <v>25454</v>
      </c>
      <c r="J18" s="104">
        <f>IF(D18&gt;0,I18/D18*100,"-")</f>
        <v>81.491916119737468</v>
      </c>
      <c r="K18" s="103">
        <v>16386</v>
      </c>
      <c r="L18" s="104">
        <f>IF(D18&gt;0,K18/D18*100,"-")</f>
        <v>52.460380982871783</v>
      </c>
      <c r="M18" s="103">
        <v>0</v>
      </c>
      <c r="N18" s="104">
        <f>IF(D18&gt;0,M18/D18*100,"-")</f>
        <v>0</v>
      </c>
      <c r="O18" s="103">
        <v>9068</v>
      </c>
      <c r="P18" s="103">
        <v>3971</v>
      </c>
      <c r="Q18" s="104">
        <f>IF(D18&gt;0,O18/D18*100,"-")</f>
        <v>29.031535136865692</v>
      </c>
      <c r="R18" s="103">
        <v>173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49</v>
      </c>
      <c r="B19" s="102" t="s">
        <v>278</v>
      </c>
      <c r="C19" s="101" t="s">
        <v>279</v>
      </c>
      <c r="D19" s="103">
        <f>+SUM(E19,+I19)</f>
        <v>24397</v>
      </c>
      <c r="E19" s="103">
        <f>+SUM(G19,+H19)</f>
        <v>638</v>
      </c>
      <c r="F19" s="104">
        <f>IF(D19&gt;0,E19/D19*100,"-")</f>
        <v>2.6150756240521376</v>
      </c>
      <c r="G19" s="103">
        <v>638</v>
      </c>
      <c r="H19" s="103">
        <v>0</v>
      </c>
      <c r="I19" s="103">
        <f>+SUM(K19,+M19,+O19)</f>
        <v>23759</v>
      </c>
      <c r="J19" s="104">
        <f>IF(D19&gt;0,I19/D19*100,"-")</f>
        <v>97.384924375947861</v>
      </c>
      <c r="K19" s="103">
        <v>15144</v>
      </c>
      <c r="L19" s="104">
        <f>IF(D19&gt;0,K19/D19*100,"-")</f>
        <v>62.073205722015004</v>
      </c>
      <c r="M19" s="103">
        <v>0</v>
      </c>
      <c r="N19" s="104">
        <f>IF(D19&gt;0,M19/D19*100,"-")</f>
        <v>0</v>
      </c>
      <c r="O19" s="103">
        <v>8615</v>
      </c>
      <c r="P19" s="103">
        <v>1669</v>
      </c>
      <c r="Q19" s="104">
        <f>IF(D19&gt;0,O19/D19*100,"-")</f>
        <v>35.311718653932864</v>
      </c>
      <c r="R19" s="103">
        <v>99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49</v>
      </c>
      <c r="B20" s="102" t="s">
        <v>280</v>
      </c>
      <c r="C20" s="101" t="s">
        <v>281</v>
      </c>
      <c r="D20" s="103">
        <f>+SUM(E20,+I20)</f>
        <v>25990</v>
      </c>
      <c r="E20" s="103">
        <f>+SUM(G20,+H20)</f>
        <v>9914</v>
      </c>
      <c r="F20" s="104">
        <f>IF(D20&gt;0,E20/D20*100,"-")</f>
        <v>38.145440554059249</v>
      </c>
      <c r="G20" s="103">
        <v>9914</v>
      </c>
      <c r="H20" s="103">
        <v>0</v>
      </c>
      <c r="I20" s="103">
        <f>+SUM(K20,+M20,+O20)</f>
        <v>16076</v>
      </c>
      <c r="J20" s="104">
        <f>IF(D20&gt;0,I20/D20*100,"-")</f>
        <v>61.854559445940751</v>
      </c>
      <c r="K20" s="103">
        <v>7065</v>
      </c>
      <c r="L20" s="104">
        <f>IF(D20&gt;0,K20/D20*100,"-")</f>
        <v>27.18353212774144</v>
      </c>
      <c r="M20" s="103">
        <v>0</v>
      </c>
      <c r="N20" s="104">
        <f>IF(D20&gt;0,M20/D20*100,"-")</f>
        <v>0</v>
      </c>
      <c r="O20" s="103">
        <v>9011</v>
      </c>
      <c r="P20" s="103">
        <v>5681</v>
      </c>
      <c r="Q20" s="104">
        <f>IF(D20&gt;0,O20/D20*100,"-")</f>
        <v>34.671027318199307</v>
      </c>
      <c r="R20" s="103">
        <v>111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49</v>
      </c>
      <c r="B21" s="102" t="s">
        <v>282</v>
      </c>
      <c r="C21" s="101" t="s">
        <v>283</v>
      </c>
      <c r="D21" s="103">
        <f>+SUM(E21,+I21)</f>
        <v>5022</v>
      </c>
      <c r="E21" s="103">
        <f>+SUM(G21,+H21)</f>
        <v>509</v>
      </c>
      <c r="F21" s="104">
        <f>IF(D21&gt;0,E21/D21*100,"-")</f>
        <v>10.135404221425727</v>
      </c>
      <c r="G21" s="103">
        <v>509</v>
      </c>
      <c r="H21" s="103">
        <v>0</v>
      </c>
      <c r="I21" s="103">
        <f>+SUM(K21,+M21,+O21)</f>
        <v>4513</v>
      </c>
      <c r="J21" s="104">
        <f>IF(D21&gt;0,I21/D21*100,"-")</f>
        <v>89.86459577857427</v>
      </c>
      <c r="K21" s="103">
        <v>3530</v>
      </c>
      <c r="L21" s="104">
        <f>IF(D21&gt;0,K21/D21*100,"-")</f>
        <v>70.290720828355234</v>
      </c>
      <c r="M21" s="103">
        <v>0</v>
      </c>
      <c r="N21" s="104">
        <f>IF(D21&gt;0,M21/D21*100,"-")</f>
        <v>0</v>
      </c>
      <c r="O21" s="103">
        <v>983</v>
      </c>
      <c r="P21" s="103">
        <v>741</v>
      </c>
      <c r="Q21" s="104">
        <f>IF(D21&gt;0,O21/D21*100,"-")</f>
        <v>19.573874950219036</v>
      </c>
      <c r="R21" s="103">
        <v>34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49</v>
      </c>
      <c r="B22" s="102" t="s">
        <v>284</v>
      </c>
      <c r="C22" s="101" t="s">
        <v>285</v>
      </c>
      <c r="D22" s="103">
        <f>+SUM(E22,+I22)</f>
        <v>2291</v>
      </c>
      <c r="E22" s="103">
        <f>+SUM(G22,+H22)</f>
        <v>2291</v>
      </c>
      <c r="F22" s="104">
        <f>IF(D22&gt;0,E22/D22*100,"-")</f>
        <v>100</v>
      </c>
      <c r="G22" s="103">
        <v>2291</v>
      </c>
      <c r="H22" s="103">
        <v>0</v>
      </c>
      <c r="I22" s="103">
        <f>+SUM(K22,+M22,+O22)</f>
        <v>0</v>
      </c>
      <c r="J22" s="104">
        <f>IF(D22&gt;0,I22/D22*100,"-")</f>
        <v>0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0</v>
      </c>
      <c r="P22" s="103">
        <v>0</v>
      </c>
      <c r="Q22" s="104">
        <f>IF(D22&gt;0,O22/D22*100,"-")</f>
        <v>0</v>
      </c>
      <c r="R22" s="103">
        <v>20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49</v>
      </c>
      <c r="B23" s="102" t="s">
        <v>286</v>
      </c>
      <c r="C23" s="101" t="s">
        <v>287</v>
      </c>
      <c r="D23" s="103">
        <f>+SUM(E23,+I23)</f>
        <v>3203</v>
      </c>
      <c r="E23" s="103">
        <f>+SUM(G23,+H23)</f>
        <v>510</v>
      </c>
      <c r="F23" s="104">
        <f>IF(D23&gt;0,E23/D23*100,"-")</f>
        <v>15.922572588198564</v>
      </c>
      <c r="G23" s="103">
        <v>510</v>
      </c>
      <c r="H23" s="103">
        <v>0</v>
      </c>
      <c r="I23" s="103">
        <f>+SUM(K23,+M23,+O23)</f>
        <v>2693</v>
      </c>
      <c r="J23" s="104">
        <f>IF(D23&gt;0,I23/D23*100,"-")</f>
        <v>84.077427411801438</v>
      </c>
      <c r="K23" s="103">
        <v>2048</v>
      </c>
      <c r="L23" s="104">
        <f>IF(D23&gt;0,K23/D23*100,"-")</f>
        <v>63.940056197315023</v>
      </c>
      <c r="M23" s="103">
        <v>0</v>
      </c>
      <c r="N23" s="104">
        <f>IF(D23&gt;0,M23/D23*100,"-")</f>
        <v>0</v>
      </c>
      <c r="O23" s="103">
        <v>645</v>
      </c>
      <c r="P23" s="103">
        <v>423</v>
      </c>
      <c r="Q23" s="104">
        <f>IF(D23&gt;0,O23/D23*100,"-")</f>
        <v>20.137371214486418</v>
      </c>
      <c r="R23" s="103">
        <v>16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49</v>
      </c>
      <c r="B24" s="102" t="s">
        <v>288</v>
      </c>
      <c r="C24" s="101" t="s">
        <v>289</v>
      </c>
      <c r="D24" s="103">
        <f>+SUM(E24,+I24)</f>
        <v>16324</v>
      </c>
      <c r="E24" s="103">
        <f>+SUM(G24,+H24)</f>
        <v>4300</v>
      </c>
      <c r="F24" s="104">
        <f>IF(D24&gt;0,E24/D24*100,"-")</f>
        <v>26.341582945356528</v>
      </c>
      <c r="G24" s="103">
        <v>4300</v>
      </c>
      <c r="H24" s="103">
        <v>0</v>
      </c>
      <c r="I24" s="103">
        <f>+SUM(K24,+M24,+O24)</f>
        <v>12024</v>
      </c>
      <c r="J24" s="104">
        <f>IF(D24&gt;0,I24/D24*100,"-")</f>
        <v>73.658417054643465</v>
      </c>
      <c r="K24" s="103">
        <v>8589</v>
      </c>
      <c r="L24" s="104">
        <f>IF(D24&gt;0,K24/D24*100,"-")</f>
        <v>52.615780445969129</v>
      </c>
      <c r="M24" s="103">
        <v>0</v>
      </c>
      <c r="N24" s="104">
        <f>IF(D24&gt;0,M24/D24*100,"-")</f>
        <v>0</v>
      </c>
      <c r="O24" s="103">
        <v>3435</v>
      </c>
      <c r="P24" s="103">
        <v>2797</v>
      </c>
      <c r="Q24" s="104">
        <f>IF(D24&gt;0,O24/D24*100,"-")</f>
        <v>21.042636608674346</v>
      </c>
      <c r="R24" s="103">
        <v>38</v>
      </c>
      <c r="S24" s="101"/>
      <c r="T24" s="101"/>
      <c r="U24" s="101"/>
      <c r="V24" s="101" t="s">
        <v>257</v>
      </c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49</v>
      </c>
      <c r="B25" s="102" t="s">
        <v>290</v>
      </c>
      <c r="C25" s="101" t="s">
        <v>291</v>
      </c>
      <c r="D25" s="103">
        <f>+SUM(E25,+I25)</f>
        <v>7059</v>
      </c>
      <c r="E25" s="103">
        <f>+SUM(G25,+H25)</f>
        <v>2157</v>
      </c>
      <c r="F25" s="104">
        <f>IF(D25&gt;0,E25/D25*100,"-")</f>
        <v>30.556736081597961</v>
      </c>
      <c r="G25" s="103">
        <v>2157</v>
      </c>
      <c r="H25" s="103">
        <v>0</v>
      </c>
      <c r="I25" s="103">
        <f>+SUM(K25,+M25,+O25)</f>
        <v>4902</v>
      </c>
      <c r="J25" s="104">
        <f>IF(D25&gt;0,I25/D25*100,"-")</f>
        <v>69.443263918402039</v>
      </c>
      <c r="K25" s="103">
        <v>3494</v>
      </c>
      <c r="L25" s="104">
        <f>IF(D25&gt;0,K25/D25*100,"-")</f>
        <v>49.497095905935687</v>
      </c>
      <c r="M25" s="103">
        <v>0</v>
      </c>
      <c r="N25" s="104">
        <f>IF(D25&gt;0,M25/D25*100,"-")</f>
        <v>0</v>
      </c>
      <c r="O25" s="103">
        <v>1408</v>
      </c>
      <c r="P25" s="103">
        <v>1310</v>
      </c>
      <c r="Q25" s="104">
        <f>IF(D25&gt;0,O25/D25*100,"-")</f>
        <v>19.946168012466355</v>
      </c>
      <c r="R25" s="103">
        <v>54</v>
      </c>
      <c r="S25" s="101" t="s">
        <v>257</v>
      </c>
      <c r="T25" s="101"/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49</v>
      </c>
      <c r="B26" s="102" t="s">
        <v>292</v>
      </c>
      <c r="C26" s="101" t="s">
        <v>293</v>
      </c>
      <c r="D26" s="103">
        <f>+SUM(E26,+I26)</f>
        <v>9085</v>
      </c>
      <c r="E26" s="103">
        <f>+SUM(G26,+H26)</f>
        <v>2656</v>
      </c>
      <c r="F26" s="104">
        <f>IF(D26&gt;0,E26/D26*100,"-")</f>
        <v>29.235002751788663</v>
      </c>
      <c r="G26" s="103">
        <v>2656</v>
      </c>
      <c r="H26" s="103">
        <v>0</v>
      </c>
      <c r="I26" s="103">
        <f>+SUM(K26,+M26,+O26)</f>
        <v>6429</v>
      </c>
      <c r="J26" s="104">
        <f>IF(D26&gt;0,I26/D26*100,"-")</f>
        <v>70.76499724821133</v>
      </c>
      <c r="K26" s="103">
        <v>5550</v>
      </c>
      <c r="L26" s="104">
        <f>IF(D26&gt;0,K26/D26*100,"-")</f>
        <v>61.089708310401761</v>
      </c>
      <c r="M26" s="103">
        <v>0</v>
      </c>
      <c r="N26" s="104">
        <f>IF(D26&gt;0,M26/D26*100,"-")</f>
        <v>0</v>
      </c>
      <c r="O26" s="103">
        <v>879</v>
      </c>
      <c r="P26" s="103">
        <v>770</v>
      </c>
      <c r="Q26" s="104">
        <f>IF(D26&gt;0,O26/D26*100,"-")</f>
        <v>9.6752889378095759</v>
      </c>
      <c r="R26" s="103">
        <v>21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49</v>
      </c>
      <c r="B27" s="102" t="s">
        <v>294</v>
      </c>
      <c r="C27" s="101" t="s">
        <v>295</v>
      </c>
      <c r="D27" s="103">
        <f>+SUM(E27,+I27)</f>
        <v>5790</v>
      </c>
      <c r="E27" s="103">
        <f>+SUM(G27,+H27)</f>
        <v>276</v>
      </c>
      <c r="F27" s="104">
        <f>IF(D27&gt;0,E27/D27*100,"-")</f>
        <v>4.766839378238342</v>
      </c>
      <c r="G27" s="103">
        <v>276</v>
      </c>
      <c r="H27" s="103">
        <v>0</v>
      </c>
      <c r="I27" s="103">
        <f>+SUM(K27,+M27,+O27)</f>
        <v>5514</v>
      </c>
      <c r="J27" s="104">
        <f>IF(D27&gt;0,I27/D27*100,"-")</f>
        <v>95.233160621761655</v>
      </c>
      <c r="K27" s="103">
        <v>5203</v>
      </c>
      <c r="L27" s="104">
        <f>IF(D27&gt;0,K27/D27*100,"-")</f>
        <v>89.861830742659748</v>
      </c>
      <c r="M27" s="103">
        <v>0</v>
      </c>
      <c r="N27" s="104">
        <f>IF(D27&gt;0,M27/D27*100,"-")</f>
        <v>0</v>
      </c>
      <c r="O27" s="103">
        <v>311</v>
      </c>
      <c r="P27" s="103">
        <v>19</v>
      </c>
      <c r="Q27" s="104">
        <f>IF(D27&gt;0,O27/D27*100,"-")</f>
        <v>5.3713298791019</v>
      </c>
      <c r="R27" s="103">
        <v>20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49</v>
      </c>
      <c r="B28" s="102" t="s">
        <v>296</v>
      </c>
      <c r="C28" s="101" t="s">
        <v>297</v>
      </c>
      <c r="D28" s="103">
        <f>+SUM(E28,+I28)</f>
        <v>4647</v>
      </c>
      <c r="E28" s="103">
        <f>+SUM(G28,+H28)</f>
        <v>207</v>
      </c>
      <c r="F28" s="104">
        <f>IF(D28&gt;0,E28/D28*100,"-")</f>
        <v>4.4544867656552611</v>
      </c>
      <c r="G28" s="103">
        <v>207</v>
      </c>
      <c r="H28" s="103">
        <v>0</v>
      </c>
      <c r="I28" s="103">
        <f>+SUM(K28,+M28,+O28)</f>
        <v>4440</v>
      </c>
      <c r="J28" s="104">
        <f>IF(D28&gt;0,I28/D28*100,"-")</f>
        <v>95.545513234344739</v>
      </c>
      <c r="K28" s="103">
        <v>4298</v>
      </c>
      <c r="L28" s="104">
        <f>IF(D28&gt;0,K28/D28*100,"-")</f>
        <v>92.489778351624707</v>
      </c>
      <c r="M28" s="103">
        <v>0</v>
      </c>
      <c r="N28" s="104">
        <f>IF(D28&gt;0,M28/D28*100,"-")</f>
        <v>0</v>
      </c>
      <c r="O28" s="103">
        <v>142</v>
      </c>
      <c r="P28" s="103">
        <v>132</v>
      </c>
      <c r="Q28" s="104">
        <f>IF(D28&gt;0,O28/D28*100,"-")</f>
        <v>3.0557348827200346</v>
      </c>
      <c r="R28" s="103">
        <v>5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49</v>
      </c>
      <c r="B29" s="102" t="s">
        <v>298</v>
      </c>
      <c r="C29" s="101" t="s">
        <v>299</v>
      </c>
      <c r="D29" s="103">
        <f>+SUM(E29,+I29)</f>
        <v>3174</v>
      </c>
      <c r="E29" s="103">
        <f>+SUM(G29,+H29)</f>
        <v>0</v>
      </c>
      <c r="F29" s="104">
        <f>IF(D29&gt;0,E29/D29*100,"-")</f>
        <v>0</v>
      </c>
      <c r="G29" s="103">
        <v>0</v>
      </c>
      <c r="H29" s="103">
        <v>0</v>
      </c>
      <c r="I29" s="103">
        <f>+SUM(K29,+M29,+O29)</f>
        <v>3174</v>
      </c>
      <c r="J29" s="104">
        <f>IF(D29&gt;0,I29/D29*100,"-")</f>
        <v>100</v>
      </c>
      <c r="K29" s="103">
        <v>3174</v>
      </c>
      <c r="L29" s="104">
        <f>IF(D29&gt;0,K29/D29*100,"-")</f>
        <v>100</v>
      </c>
      <c r="M29" s="103">
        <v>0</v>
      </c>
      <c r="N29" s="104">
        <f>IF(D29&gt;0,M29/D29*100,"-")</f>
        <v>0</v>
      </c>
      <c r="O29" s="103">
        <v>0</v>
      </c>
      <c r="P29" s="103">
        <v>0</v>
      </c>
      <c r="Q29" s="104">
        <f>IF(D29&gt;0,O29/D29*100,"-")</f>
        <v>0</v>
      </c>
      <c r="R29" s="103">
        <v>12</v>
      </c>
      <c r="S29" s="101"/>
      <c r="T29" s="101"/>
      <c r="U29" s="101"/>
      <c r="V29" s="101" t="s">
        <v>257</v>
      </c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49</v>
      </c>
      <c r="B30" s="102" t="s">
        <v>300</v>
      </c>
      <c r="C30" s="101" t="s">
        <v>301</v>
      </c>
      <c r="D30" s="103">
        <f>+SUM(E30,+I30)</f>
        <v>19451</v>
      </c>
      <c r="E30" s="103">
        <f>+SUM(G30,+H30)</f>
        <v>4757</v>
      </c>
      <c r="F30" s="104">
        <f>IF(D30&gt;0,E30/D30*100,"-")</f>
        <v>24.456326152897024</v>
      </c>
      <c r="G30" s="103">
        <v>4757</v>
      </c>
      <c r="H30" s="103">
        <v>0</v>
      </c>
      <c r="I30" s="103">
        <f>+SUM(K30,+M30,+O30)</f>
        <v>14694</v>
      </c>
      <c r="J30" s="104">
        <f>IF(D30&gt;0,I30/D30*100,"-")</f>
        <v>75.54367384710298</v>
      </c>
      <c r="K30" s="103">
        <v>2494</v>
      </c>
      <c r="L30" s="104">
        <f>IF(D30&gt;0,K30/D30*100,"-")</f>
        <v>12.821962881085804</v>
      </c>
      <c r="M30" s="103">
        <v>0</v>
      </c>
      <c r="N30" s="104">
        <f>IF(D30&gt;0,M30/D30*100,"-")</f>
        <v>0</v>
      </c>
      <c r="O30" s="103">
        <v>12200</v>
      </c>
      <c r="P30" s="103">
        <v>8349</v>
      </c>
      <c r="Q30" s="104">
        <f>IF(D30&gt;0,O30/D30*100,"-")</f>
        <v>62.721710966017177</v>
      </c>
      <c r="R30" s="103">
        <v>56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49</v>
      </c>
      <c r="B31" s="102" t="s">
        <v>302</v>
      </c>
      <c r="C31" s="101" t="s">
        <v>303</v>
      </c>
      <c r="D31" s="103">
        <f>+SUM(E31,+I31)</f>
        <v>14732</v>
      </c>
      <c r="E31" s="103">
        <f>+SUM(G31,+H31)</f>
        <v>6174</v>
      </c>
      <c r="F31" s="104">
        <f>IF(D31&gt;0,E31/D31*100,"-")</f>
        <v>41.908770024436599</v>
      </c>
      <c r="G31" s="103">
        <v>6174</v>
      </c>
      <c r="H31" s="103">
        <v>0</v>
      </c>
      <c r="I31" s="103">
        <f>+SUM(K31,+M31,+O31)</f>
        <v>8558</v>
      </c>
      <c r="J31" s="104">
        <f>IF(D31&gt;0,I31/D31*100,"-")</f>
        <v>58.091229975563394</v>
      </c>
      <c r="K31" s="103">
        <v>3579</v>
      </c>
      <c r="L31" s="104">
        <f>IF(D31&gt;0,K31/D31*100,"-")</f>
        <v>24.294053760521315</v>
      </c>
      <c r="M31" s="103">
        <v>0</v>
      </c>
      <c r="N31" s="104">
        <f>IF(D31&gt;0,M31/D31*100,"-")</f>
        <v>0</v>
      </c>
      <c r="O31" s="103">
        <v>4979</v>
      </c>
      <c r="P31" s="103">
        <v>4027</v>
      </c>
      <c r="Q31" s="104">
        <f>IF(D31&gt;0,O31/D31*100,"-")</f>
        <v>33.797176215042086</v>
      </c>
      <c r="R31" s="103">
        <v>120</v>
      </c>
      <c r="S31" s="101"/>
      <c r="T31" s="101"/>
      <c r="U31" s="101"/>
      <c r="V31" s="101" t="s">
        <v>257</v>
      </c>
      <c r="W31" s="101"/>
      <c r="X31" s="101"/>
      <c r="Y31" s="101"/>
      <c r="Z31" s="101" t="s">
        <v>257</v>
      </c>
      <c r="AA31" s="189" t="s">
        <v>256</v>
      </c>
      <c r="AB31" s="190"/>
    </row>
    <row r="32" spans="1:28" s="105" customFormat="1" ht="13.5" customHeight="1">
      <c r="A32" s="101" t="s">
        <v>49</v>
      </c>
      <c r="B32" s="102" t="s">
        <v>304</v>
      </c>
      <c r="C32" s="101" t="s">
        <v>305</v>
      </c>
      <c r="D32" s="103">
        <f>+SUM(E32,+I32)</f>
        <v>2552</v>
      </c>
      <c r="E32" s="103">
        <f>+SUM(G32,+H32)</f>
        <v>382</v>
      </c>
      <c r="F32" s="104">
        <f>IF(D32&gt;0,E32/D32*100,"-")</f>
        <v>14.968652037617556</v>
      </c>
      <c r="G32" s="103">
        <v>382</v>
      </c>
      <c r="H32" s="103">
        <v>0</v>
      </c>
      <c r="I32" s="103">
        <f>+SUM(K32,+M32,+O32)</f>
        <v>2170</v>
      </c>
      <c r="J32" s="104">
        <f>IF(D32&gt;0,I32/D32*100,"-")</f>
        <v>85.031347962382441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2170</v>
      </c>
      <c r="P32" s="103">
        <v>2135</v>
      </c>
      <c r="Q32" s="104">
        <f>IF(D32&gt;0,O32/D32*100,"-")</f>
        <v>85.031347962382441</v>
      </c>
      <c r="R32" s="103">
        <v>49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/>
      <c r="B33" s="102"/>
      <c r="C33" s="101"/>
      <c r="D33" s="103"/>
      <c r="E33" s="103"/>
      <c r="F33" s="104"/>
      <c r="G33" s="103"/>
      <c r="H33" s="103"/>
      <c r="I33" s="103"/>
      <c r="J33" s="104"/>
      <c r="K33" s="103"/>
      <c r="L33" s="104"/>
      <c r="M33" s="103"/>
      <c r="N33" s="104"/>
      <c r="O33" s="103"/>
      <c r="P33" s="103"/>
      <c r="Q33" s="104"/>
      <c r="R33" s="103"/>
      <c r="S33" s="101"/>
      <c r="T33" s="101"/>
      <c r="U33" s="101"/>
      <c r="V33" s="101"/>
      <c r="W33" s="101"/>
      <c r="X33" s="101"/>
      <c r="Y33" s="101"/>
      <c r="Z33" s="101"/>
      <c r="AA33" s="190"/>
      <c r="AB33" s="190"/>
    </row>
    <row r="34" spans="1:28" s="105" customFormat="1" ht="13.5" customHeight="1">
      <c r="A34" s="101"/>
      <c r="B34" s="102"/>
      <c r="C34" s="101"/>
      <c r="D34" s="103"/>
      <c r="E34" s="103"/>
      <c r="F34" s="104"/>
      <c r="G34" s="103"/>
      <c r="H34" s="103"/>
      <c r="I34" s="103"/>
      <c r="J34" s="104"/>
      <c r="K34" s="103"/>
      <c r="L34" s="104"/>
      <c r="M34" s="103"/>
      <c r="N34" s="104"/>
      <c r="O34" s="103"/>
      <c r="P34" s="103"/>
      <c r="Q34" s="104"/>
      <c r="R34" s="103"/>
      <c r="S34" s="101"/>
      <c r="T34" s="101"/>
      <c r="U34" s="101"/>
      <c r="V34" s="101"/>
      <c r="W34" s="101"/>
      <c r="X34" s="101"/>
      <c r="Y34" s="101"/>
      <c r="Z34" s="101"/>
      <c r="AA34" s="190"/>
      <c r="AB34" s="190"/>
    </row>
    <row r="35" spans="1:28" s="105" customFormat="1" ht="13.5" customHeight="1">
      <c r="A35" s="101"/>
      <c r="B35" s="102"/>
      <c r="C35" s="101"/>
      <c r="D35" s="103"/>
      <c r="E35" s="103"/>
      <c r="F35" s="104"/>
      <c r="G35" s="103"/>
      <c r="H35" s="103"/>
      <c r="I35" s="103"/>
      <c r="J35" s="104"/>
      <c r="K35" s="103"/>
      <c r="L35" s="104"/>
      <c r="M35" s="103"/>
      <c r="N35" s="104"/>
      <c r="O35" s="103"/>
      <c r="P35" s="103"/>
      <c r="Q35" s="104"/>
      <c r="R35" s="103"/>
      <c r="S35" s="101"/>
      <c r="T35" s="101"/>
      <c r="U35" s="101"/>
      <c r="V35" s="101"/>
      <c r="W35" s="101"/>
      <c r="X35" s="101"/>
      <c r="Y35" s="101"/>
      <c r="Z35" s="101"/>
      <c r="AA35" s="190"/>
      <c r="AB35" s="190"/>
    </row>
    <row r="36" spans="1:28" s="105" customFormat="1" ht="13.5" customHeight="1">
      <c r="A36" s="101"/>
      <c r="B36" s="102"/>
      <c r="C36" s="101"/>
      <c r="D36" s="103"/>
      <c r="E36" s="103"/>
      <c r="F36" s="104"/>
      <c r="G36" s="103"/>
      <c r="H36" s="103"/>
      <c r="I36" s="103"/>
      <c r="J36" s="104"/>
      <c r="K36" s="103"/>
      <c r="L36" s="104"/>
      <c r="M36" s="103"/>
      <c r="N36" s="104"/>
      <c r="O36" s="103"/>
      <c r="P36" s="103"/>
      <c r="Q36" s="104"/>
      <c r="R36" s="103"/>
      <c r="S36" s="101"/>
      <c r="T36" s="101"/>
      <c r="U36" s="101"/>
      <c r="V36" s="101"/>
      <c r="W36" s="101"/>
      <c r="X36" s="101"/>
      <c r="Y36" s="101"/>
      <c r="Z36" s="101"/>
      <c r="AA36" s="190"/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2">
    <sortCondition ref="A8:A32"/>
    <sortCondition ref="B8:B32"/>
    <sortCondition ref="C8:C3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秋田県</v>
      </c>
      <c r="B7" s="107" t="str">
        <f>水洗化人口等!B7</f>
        <v>05000</v>
      </c>
      <c r="C7" s="106" t="s">
        <v>200</v>
      </c>
      <c r="D7" s="108">
        <f>SUM(E7,+H7,+K7)</f>
        <v>385504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0</v>
      </c>
      <c r="I7" s="108">
        <f>SUM(I$8:I$207)</f>
        <v>0</v>
      </c>
      <c r="J7" s="108">
        <f>SUM(J$8:J$207)</f>
        <v>0</v>
      </c>
      <c r="K7" s="108">
        <f>SUM(L7:M7)</f>
        <v>385504</v>
      </c>
      <c r="L7" s="108">
        <f>SUM(L$8:L$207)</f>
        <v>167929</v>
      </c>
      <c r="M7" s="108">
        <f>SUM(M$8:M$207)</f>
        <v>217575</v>
      </c>
      <c r="N7" s="108">
        <f>SUM(O7,+V7,+AC7)</f>
        <v>385504</v>
      </c>
      <c r="O7" s="108">
        <f>SUM(P7:U7)</f>
        <v>167929</v>
      </c>
      <c r="P7" s="108">
        <f t="shared" ref="P7:U7" si="0">SUM(P$8:P$207)</f>
        <v>167929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217575</v>
      </c>
      <c r="W7" s="108">
        <f t="shared" ref="W7:AB7" si="1">SUM(W$8:W$207)</f>
        <v>217575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6331</v>
      </c>
      <c r="AG7" s="108">
        <f>SUM(AG$8:AG$207)</f>
        <v>6331</v>
      </c>
      <c r="AH7" s="108">
        <f>SUM(AH$8:AH$207)</f>
        <v>0</v>
      </c>
      <c r="AI7" s="108">
        <f>SUM(AI$8:AI$207)</f>
        <v>0</v>
      </c>
      <c r="AJ7" s="108">
        <f>SUM(AK7:AS7)</f>
        <v>73291</v>
      </c>
      <c r="AK7" s="108">
        <f t="shared" ref="AK7:AS7" si="2">SUM(AK$8:AK$207)</f>
        <v>67440</v>
      </c>
      <c r="AL7" s="108">
        <f t="shared" si="2"/>
        <v>0</v>
      </c>
      <c r="AM7" s="108">
        <f t="shared" si="2"/>
        <v>4233</v>
      </c>
      <c r="AN7" s="108">
        <f t="shared" si="2"/>
        <v>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37</v>
      </c>
      <c r="AS7" s="108">
        <f t="shared" si="2"/>
        <v>1581</v>
      </c>
      <c r="AT7" s="108">
        <f>SUM(AU7:AY7)</f>
        <v>490</v>
      </c>
      <c r="AU7" s="108">
        <f>SUM(AU$8:AU$207)</f>
        <v>480</v>
      </c>
      <c r="AV7" s="108">
        <f>SUM(AV$8:AV$207)</f>
        <v>0</v>
      </c>
      <c r="AW7" s="108">
        <f>SUM(AW$8:AW$207)</f>
        <v>10</v>
      </c>
      <c r="AX7" s="108">
        <f>SUM(AX$8:AX$207)</f>
        <v>0</v>
      </c>
      <c r="AY7" s="108">
        <f>SUM(AY$8:AY$207)</f>
        <v>0</v>
      </c>
      <c r="AZ7" s="108">
        <f>SUM(BA7:BC7)</f>
        <v>5</v>
      </c>
      <c r="BA7" s="108">
        <f>SUM(BA$8:BA$207)</f>
        <v>5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49</v>
      </c>
      <c r="B8" s="113" t="s">
        <v>254</v>
      </c>
      <c r="C8" s="101" t="s">
        <v>255</v>
      </c>
      <c r="D8" s="103">
        <f>SUM(E8,+H8,+K8)</f>
        <v>35466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35466</v>
      </c>
      <c r="L8" s="103">
        <v>14213</v>
      </c>
      <c r="M8" s="103">
        <v>21253</v>
      </c>
      <c r="N8" s="103">
        <f>SUM(O8,+V8,+AC8)</f>
        <v>35466</v>
      </c>
      <c r="O8" s="103">
        <f>SUM(P8:U8)</f>
        <v>14213</v>
      </c>
      <c r="P8" s="103">
        <v>14213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21253</v>
      </c>
      <c r="W8" s="103">
        <v>21253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1297</v>
      </c>
      <c r="AG8" s="103">
        <v>1297</v>
      </c>
      <c r="AH8" s="103">
        <v>0</v>
      </c>
      <c r="AI8" s="103">
        <v>0</v>
      </c>
      <c r="AJ8" s="103">
        <f>SUM(AK8:AS8)</f>
        <v>1297</v>
      </c>
      <c r="AK8" s="103">
        <v>0</v>
      </c>
      <c r="AL8" s="103">
        <v>0</v>
      </c>
      <c r="AM8" s="103">
        <v>1297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49</v>
      </c>
      <c r="B9" s="113" t="s">
        <v>258</v>
      </c>
      <c r="C9" s="101" t="s">
        <v>259</v>
      </c>
      <c r="D9" s="103">
        <f>SUM(E9,+H9,+K9)</f>
        <v>29226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29226</v>
      </c>
      <c r="L9" s="103">
        <v>15467</v>
      </c>
      <c r="M9" s="103">
        <v>13759</v>
      </c>
      <c r="N9" s="103">
        <f>SUM(O9,+V9,+AC9)</f>
        <v>29226</v>
      </c>
      <c r="O9" s="103">
        <f>SUM(P9:U9)</f>
        <v>15467</v>
      </c>
      <c r="P9" s="103">
        <v>15467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13759</v>
      </c>
      <c r="W9" s="103">
        <v>13759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120</v>
      </c>
      <c r="AG9" s="103">
        <v>120</v>
      </c>
      <c r="AH9" s="103">
        <v>0</v>
      </c>
      <c r="AI9" s="103">
        <v>0</v>
      </c>
      <c r="AJ9" s="103">
        <f>SUM(AK9:AS9)</f>
        <v>995</v>
      </c>
      <c r="AK9" s="103">
        <v>898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97</v>
      </c>
      <c r="AT9" s="103">
        <f>SUM(AU9:AY9)</f>
        <v>23</v>
      </c>
      <c r="AU9" s="103">
        <v>23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49</v>
      </c>
      <c r="B10" s="113" t="s">
        <v>260</v>
      </c>
      <c r="C10" s="101" t="s">
        <v>261</v>
      </c>
      <c r="D10" s="103">
        <f>SUM(E10,+H10,+K10)</f>
        <v>47288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47288</v>
      </c>
      <c r="L10" s="103">
        <v>22172</v>
      </c>
      <c r="M10" s="103">
        <v>25116</v>
      </c>
      <c r="N10" s="103">
        <f>SUM(O10,+V10,+AC10)</f>
        <v>47288</v>
      </c>
      <c r="O10" s="103">
        <f>SUM(P10:U10)</f>
        <v>22172</v>
      </c>
      <c r="P10" s="103">
        <v>22172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25116</v>
      </c>
      <c r="W10" s="103">
        <v>25116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201</v>
      </c>
      <c r="AG10" s="103">
        <v>201</v>
      </c>
      <c r="AH10" s="103">
        <v>0</v>
      </c>
      <c r="AI10" s="103">
        <v>0</v>
      </c>
      <c r="AJ10" s="103">
        <f>SUM(AK10:AS10)</f>
        <v>2036</v>
      </c>
      <c r="AK10" s="103">
        <v>1952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84</v>
      </c>
      <c r="AT10" s="103">
        <f>SUM(AU10:AY10)</f>
        <v>117</v>
      </c>
      <c r="AU10" s="103">
        <v>117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49</v>
      </c>
      <c r="B11" s="113" t="s">
        <v>262</v>
      </c>
      <c r="C11" s="101" t="s">
        <v>263</v>
      </c>
      <c r="D11" s="103">
        <f>SUM(E11,+H11,+K11)</f>
        <v>45817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45817</v>
      </c>
      <c r="L11" s="103">
        <v>28216</v>
      </c>
      <c r="M11" s="103">
        <v>17601</v>
      </c>
      <c r="N11" s="103">
        <f>SUM(O11,+V11,+AC11)</f>
        <v>45817</v>
      </c>
      <c r="O11" s="103">
        <f>SUM(P11:U11)</f>
        <v>28216</v>
      </c>
      <c r="P11" s="103">
        <v>28216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17601</v>
      </c>
      <c r="W11" s="103">
        <v>17601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1364</v>
      </c>
      <c r="AG11" s="103">
        <v>1364</v>
      </c>
      <c r="AH11" s="103">
        <v>0</v>
      </c>
      <c r="AI11" s="103">
        <v>0</v>
      </c>
      <c r="AJ11" s="103">
        <f>SUM(AK11:AS11)</f>
        <v>1364</v>
      </c>
      <c r="AK11" s="103">
        <v>0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1364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49</v>
      </c>
      <c r="B12" s="113" t="s">
        <v>264</v>
      </c>
      <c r="C12" s="101" t="s">
        <v>265</v>
      </c>
      <c r="D12" s="103">
        <f>SUM(E12,+H12,+K12)</f>
        <v>10902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10902</v>
      </c>
      <c r="L12" s="103">
        <v>7217</v>
      </c>
      <c r="M12" s="103">
        <v>3685</v>
      </c>
      <c r="N12" s="103">
        <f>SUM(O12,+V12,+AC12)</f>
        <v>10902</v>
      </c>
      <c r="O12" s="103">
        <f>SUM(P12:U12)</f>
        <v>7217</v>
      </c>
      <c r="P12" s="103">
        <v>7217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3685</v>
      </c>
      <c r="W12" s="103">
        <v>3685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27</v>
      </c>
      <c r="AG12" s="103">
        <v>27</v>
      </c>
      <c r="AH12" s="103">
        <v>0</v>
      </c>
      <c r="AI12" s="103">
        <v>0</v>
      </c>
      <c r="AJ12" s="103">
        <f>SUM(AK12:AS12)</f>
        <v>201</v>
      </c>
      <c r="AK12" s="103">
        <v>201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27</v>
      </c>
      <c r="AU12" s="103">
        <v>27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49</v>
      </c>
      <c r="B13" s="113" t="s">
        <v>266</v>
      </c>
      <c r="C13" s="101" t="s">
        <v>267</v>
      </c>
      <c r="D13" s="103">
        <f>SUM(E13,+H13,+K13)</f>
        <v>31931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31931</v>
      </c>
      <c r="L13" s="103">
        <v>14748</v>
      </c>
      <c r="M13" s="103">
        <v>17183</v>
      </c>
      <c r="N13" s="103">
        <f>SUM(O13,+V13,+AC13)</f>
        <v>31931</v>
      </c>
      <c r="O13" s="103">
        <f>SUM(P13:U13)</f>
        <v>14748</v>
      </c>
      <c r="P13" s="103">
        <v>14748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17183</v>
      </c>
      <c r="W13" s="103">
        <v>17183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1100</v>
      </c>
      <c r="AG13" s="103">
        <v>1100</v>
      </c>
      <c r="AH13" s="103">
        <v>0</v>
      </c>
      <c r="AI13" s="103">
        <v>0</v>
      </c>
      <c r="AJ13" s="103">
        <f>SUM(AK13:AS13)</f>
        <v>31931</v>
      </c>
      <c r="AK13" s="103">
        <v>30831</v>
      </c>
      <c r="AL13" s="103">
        <v>0</v>
      </c>
      <c r="AM13" s="103">
        <v>1100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49</v>
      </c>
      <c r="B14" s="113" t="s">
        <v>268</v>
      </c>
      <c r="C14" s="101" t="s">
        <v>269</v>
      </c>
      <c r="D14" s="103">
        <f>SUM(E14,+H14,+K14)</f>
        <v>19003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19003</v>
      </c>
      <c r="L14" s="103">
        <v>11643</v>
      </c>
      <c r="M14" s="103">
        <v>7360</v>
      </c>
      <c r="N14" s="103">
        <f>SUM(O14,+V14,+AC14)</f>
        <v>19003</v>
      </c>
      <c r="O14" s="103">
        <f>SUM(P14:U14)</f>
        <v>11643</v>
      </c>
      <c r="P14" s="103">
        <v>11643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7360</v>
      </c>
      <c r="W14" s="103">
        <v>7360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30</v>
      </c>
      <c r="AG14" s="103">
        <v>30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30</v>
      </c>
      <c r="AU14" s="103">
        <v>30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49</v>
      </c>
      <c r="B15" s="113" t="s">
        <v>270</v>
      </c>
      <c r="C15" s="101" t="s">
        <v>271</v>
      </c>
      <c r="D15" s="103">
        <f>SUM(E15,+H15,+K15)</f>
        <v>45341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45341</v>
      </c>
      <c r="L15" s="103">
        <v>7155</v>
      </c>
      <c r="M15" s="103">
        <v>38186</v>
      </c>
      <c r="N15" s="103">
        <f>SUM(O15,+V15,+AC15)</f>
        <v>45341</v>
      </c>
      <c r="O15" s="103">
        <f>SUM(P15:U15)</f>
        <v>7155</v>
      </c>
      <c r="P15" s="103">
        <v>7155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38186</v>
      </c>
      <c r="W15" s="103">
        <v>38186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121</v>
      </c>
      <c r="AG15" s="103">
        <v>121</v>
      </c>
      <c r="AH15" s="103">
        <v>0</v>
      </c>
      <c r="AI15" s="103">
        <v>0</v>
      </c>
      <c r="AJ15" s="103">
        <f>SUM(AK15:AS15)</f>
        <v>2673</v>
      </c>
      <c r="AK15" s="103">
        <v>2673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121</v>
      </c>
      <c r="AU15" s="103">
        <v>121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49</v>
      </c>
      <c r="B16" s="113" t="s">
        <v>272</v>
      </c>
      <c r="C16" s="101" t="s">
        <v>273</v>
      </c>
      <c r="D16" s="103">
        <f>SUM(E16,+H16,+K16)</f>
        <v>5260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5260</v>
      </c>
      <c r="L16" s="103">
        <v>3050</v>
      </c>
      <c r="M16" s="103">
        <v>2210</v>
      </c>
      <c r="N16" s="103">
        <f>SUM(O16,+V16,+AC16)</f>
        <v>5260</v>
      </c>
      <c r="O16" s="103">
        <f>SUM(P16:U16)</f>
        <v>3050</v>
      </c>
      <c r="P16" s="103">
        <v>3050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2210</v>
      </c>
      <c r="W16" s="103">
        <v>2210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49</v>
      </c>
      <c r="B17" s="113" t="s">
        <v>274</v>
      </c>
      <c r="C17" s="101" t="s">
        <v>275</v>
      </c>
      <c r="D17" s="103">
        <f>SUM(E17,+H17,+K17)</f>
        <v>41193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41193</v>
      </c>
      <c r="L17" s="103">
        <v>11905</v>
      </c>
      <c r="M17" s="103">
        <v>29288</v>
      </c>
      <c r="N17" s="103">
        <f>SUM(O17,+V17,+AC17)</f>
        <v>41193</v>
      </c>
      <c r="O17" s="103">
        <f>SUM(P17:U17)</f>
        <v>11905</v>
      </c>
      <c r="P17" s="103">
        <v>11905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29288</v>
      </c>
      <c r="W17" s="103">
        <v>29288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1479</v>
      </c>
      <c r="AG17" s="103">
        <v>1479</v>
      </c>
      <c r="AH17" s="103">
        <v>0</v>
      </c>
      <c r="AI17" s="103">
        <v>0</v>
      </c>
      <c r="AJ17" s="103">
        <f>SUM(AK17:AS17)</f>
        <v>1479</v>
      </c>
      <c r="AK17" s="103">
        <v>0</v>
      </c>
      <c r="AL17" s="103">
        <v>0</v>
      </c>
      <c r="AM17" s="103">
        <v>1479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49</v>
      </c>
      <c r="B18" s="113" t="s">
        <v>276</v>
      </c>
      <c r="C18" s="101" t="s">
        <v>277</v>
      </c>
      <c r="D18" s="103">
        <f>SUM(E18,+H18,+K18)</f>
        <v>16393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16393</v>
      </c>
      <c r="L18" s="103">
        <v>8041</v>
      </c>
      <c r="M18" s="103">
        <v>8352</v>
      </c>
      <c r="N18" s="103">
        <f>SUM(O18,+V18,+AC18)</f>
        <v>16393</v>
      </c>
      <c r="O18" s="103">
        <f>SUM(P18:U18)</f>
        <v>8041</v>
      </c>
      <c r="P18" s="103">
        <v>8041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8352</v>
      </c>
      <c r="W18" s="103">
        <v>8352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49</v>
      </c>
      <c r="B19" s="113" t="s">
        <v>278</v>
      </c>
      <c r="C19" s="101" t="s">
        <v>279</v>
      </c>
      <c r="D19" s="103">
        <f>SUM(E19,+H19,+K19)</f>
        <v>8452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8452</v>
      </c>
      <c r="L19" s="103">
        <v>829</v>
      </c>
      <c r="M19" s="103">
        <v>7623</v>
      </c>
      <c r="N19" s="103">
        <f>SUM(O19,+V19,+AC19)</f>
        <v>8452</v>
      </c>
      <c r="O19" s="103">
        <f>SUM(P19:U19)</f>
        <v>829</v>
      </c>
      <c r="P19" s="103">
        <v>829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7623</v>
      </c>
      <c r="W19" s="103">
        <v>7623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19</v>
      </c>
      <c r="AG19" s="103">
        <v>19</v>
      </c>
      <c r="AH19" s="103">
        <v>0</v>
      </c>
      <c r="AI19" s="103">
        <v>0</v>
      </c>
      <c r="AJ19" s="103">
        <f>SUM(AK19:AS19)</f>
        <v>8452</v>
      </c>
      <c r="AK19" s="103">
        <v>8452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19</v>
      </c>
      <c r="AU19" s="103">
        <v>19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49</v>
      </c>
      <c r="B20" s="113" t="s">
        <v>280</v>
      </c>
      <c r="C20" s="101" t="s">
        <v>281</v>
      </c>
      <c r="D20" s="103">
        <f>SUM(E20,+H20,+K20)</f>
        <v>15323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15323</v>
      </c>
      <c r="L20" s="103">
        <v>7750</v>
      </c>
      <c r="M20" s="103">
        <v>7573</v>
      </c>
      <c r="N20" s="103">
        <f>SUM(O20,+V20,+AC20)</f>
        <v>15323</v>
      </c>
      <c r="O20" s="103">
        <f>SUM(P20:U20)</f>
        <v>7750</v>
      </c>
      <c r="P20" s="103">
        <v>7750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7573</v>
      </c>
      <c r="W20" s="103">
        <v>7573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34</v>
      </c>
      <c r="AG20" s="103">
        <v>34</v>
      </c>
      <c r="AH20" s="103">
        <v>0</v>
      </c>
      <c r="AI20" s="103">
        <v>0</v>
      </c>
      <c r="AJ20" s="103">
        <f>SUM(AK20:AS20)</f>
        <v>15323</v>
      </c>
      <c r="AK20" s="103">
        <v>15323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34</v>
      </c>
      <c r="AU20" s="103">
        <v>34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5</v>
      </c>
      <c r="BA20" s="103">
        <v>5</v>
      </c>
      <c r="BB20" s="103">
        <v>0</v>
      </c>
      <c r="BC20" s="103">
        <v>0</v>
      </c>
    </row>
    <row r="21" spans="1:55" s="105" customFormat="1" ht="13.5" customHeight="1">
      <c r="A21" s="115" t="s">
        <v>49</v>
      </c>
      <c r="B21" s="113" t="s">
        <v>282</v>
      </c>
      <c r="C21" s="101" t="s">
        <v>283</v>
      </c>
      <c r="D21" s="103">
        <f>SUM(E21,+H21,+K21)</f>
        <v>2679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2679</v>
      </c>
      <c r="L21" s="103">
        <v>1475</v>
      </c>
      <c r="M21" s="103">
        <v>1204</v>
      </c>
      <c r="N21" s="103">
        <f>SUM(O21,+V21,+AC21)</f>
        <v>2679</v>
      </c>
      <c r="O21" s="103">
        <f>SUM(P21:U21)</f>
        <v>1475</v>
      </c>
      <c r="P21" s="103">
        <v>1475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1204</v>
      </c>
      <c r="W21" s="103">
        <v>1204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4</v>
      </c>
      <c r="AG21" s="103">
        <v>4</v>
      </c>
      <c r="AH21" s="103">
        <v>0</v>
      </c>
      <c r="AI21" s="103">
        <v>0</v>
      </c>
      <c r="AJ21" s="103">
        <f>SUM(AK21:AS21)</f>
        <v>0</v>
      </c>
      <c r="AK21" s="103">
        <v>0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4</v>
      </c>
      <c r="AU21" s="103">
        <v>4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49</v>
      </c>
      <c r="B22" s="113" t="s">
        <v>284</v>
      </c>
      <c r="C22" s="101" t="s">
        <v>285</v>
      </c>
      <c r="D22" s="103">
        <f>SUM(E22,+H22,+K22)</f>
        <v>648</v>
      </c>
      <c r="E22" s="103">
        <f>SUM(F22:G22)</f>
        <v>0</v>
      </c>
      <c r="F22" s="103">
        <v>0</v>
      </c>
      <c r="G22" s="103">
        <v>0</v>
      </c>
      <c r="H22" s="103">
        <f>SUM(I22:J22)</f>
        <v>0</v>
      </c>
      <c r="I22" s="103">
        <v>0</v>
      </c>
      <c r="J22" s="103">
        <v>0</v>
      </c>
      <c r="K22" s="103">
        <f>SUM(L22:M22)</f>
        <v>648</v>
      </c>
      <c r="L22" s="103">
        <v>382</v>
      </c>
      <c r="M22" s="103">
        <v>266</v>
      </c>
      <c r="N22" s="103">
        <f>SUM(O22,+V22,+AC22)</f>
        <v>648</v>
      </c>
      <c r="O22" s="103">
        <f>SUM(P22:U22)</f>
        <v>382</v>
      </c>
      <c r="P22" s="103">
        <v>382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266</v>
      </c>
      <c r="W22" s="103">
        <v>266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10</v>
      </c>
      <c r="AG22" s="103">
        <v>10</v>
      </c>
      <c r="AH22" s="103">
        <v>0</v>
      </c>
      <c r="AI22" s="103">
        <v>0</v>
      </c>
      <c r="AJ22" s="103">
        <f>SUM(AK22:AS22)</f>
        <v>45</v>
      </c>
      <c r="AK22" s="103">
        <v>35</v>
      </c>
      <c r="AL22" s="103">
        <v>0</v>
      </c>
      <c r="AM22" s="103">
        <v>10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10</v>
      </c>
      <c r="AU22" s="103">
        <v>0</v>
      </c>
      <c r="AV22" s="103">
        <v>0</v>
      </c>
      <c r="AW22" s="103">
        <v>10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49</v>
      </c>
      <c r="B23" s="113" t="s">
        <v>286</v>
      </c>
      <c r="C23" s="101" t="s">
        <v>287</v>
      </c>
      <c r="D23" s="103">
        <f>SUM(E23,+H23,+K23)</f>
        <v>953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953</v>
      </c>
      <c r="L23" s="103">
        <v>211</v>
      </c>
      <c r="M23" s="103">
        <v>742</v>
      </c>
      <c r="N23" s="103">
        <f>SUM(O23,+V23,+AC23)</f>
        <v>953</v>
      </c>
      <c r="O23" s="103">
        <f>SUM(P23:U23)</f>
        <v>211</v>
      </c>
      <c r="P23" s="103">
        <v>211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742</v>
      </c>
      <c r="W23" s="103">
        <v>742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37</v>
      </c>
      <c r="AG23" s="103">
        <v>37</v>
      </c>
      <c r="AH23" s="103">
        <v>0</v>
      </c>
      <c r="AI23" s="103">
        <v>0</v>
      </c>
      <c r="AJ23" s="103">
        <f>SUM(AK23:AS23)</f>
        <v>37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37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49</v>
      </c>
      <c r="B24" s="113" t="s">
        <v>288</v>
      </c>
      <c r="C24" s="101" t="s">
        <v>289</v>
      </c>
      <c r="D24" s="103">
        <f>SUM(E24,+H24,+K24)</f>
        <v>4984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4984</v>
      </c>
      <c r="L24" s="103">
        <v>3073</v>
      </c>
      <c r="M24" s="103">
        <v>1911</v>
      </c>
      <c r="N24" s="103">
        <f>SUM(O24,+V24,+AC24)</f>
        <v>4984</v>
      </c>
      <c r="O24" s="103">
        <f>SUM(P24:U24)</f>
        <v>3073</v>
      </c>
      <c r="P24" s="103">
        <v>3073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1911</v>
      </c>
      <c r="W24" s="103">
        <v>1911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24</v>
      </c>
      <c r="AG24" s="103">
        <v>24</v>
      </c>
      <c r="AH24" s="103">
        <v>0</v>
      </c>
      <c r="AI24" s="103">
        <v>0</v>
      </c>
      <c r="AJ24" s="103">
        <f>SUM(AK24:AS24)</f>
        <v>18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18</v>
      </c>
      <c r="AT24" s="103">
        <f>SUM(AU24:AY24)</f>
        <v>6</v>
      </c>
      <c r="AU24" s="103">
        <v>6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49</v>
      </c>
      <c r="B25" s="113" t="s">
        <v>290</v>
      </c>
      <c r="C25" s="101" t="s">
        <v>291</v>
      </c>
      <c r="D25" s="103">
        <f>SUM(E25,+H25,+K25)</f>
        <v>2677</v>
      </c>
      <c r="E25" s="103">
        <f>SUM(F25:G25)</f>
        <v>0</v>
      </c>
      <c r="F25" s="103">
        <v>0</v>
      </c>
      <c r="G25" s="103">
        <v>0</v>
      </c>
      <c r="H25" s="103">
        <f>SUM(I25:J25)</f>
        <v>0</v>
      </c>
      <c r="I25" s="103">
        <v>0</v>
      </c>
      <c r="J25" s="103">
        <v>0</v>
      </c>
      <c r="K25" s="103">
        <f>SUM(L25:M25)</f>
        <v>2677</v>
      </c>
      <c r="L25" s="103">
        <v>1656</v>
      </c>
      <c r="M25" s="103">
        <v>1021</v>
      </c>
      <c r="N25" s="103">
        <f>SUM(O25,+V25,+AC25)</f>
        <v>2677</v>
      </c>
      <c r="O25" s="103">
        <f>SUM(P25:U25)</f>
        <v>1656</v>
      </c>
      <c r="P25" s="103">
        <v>1656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1021</v>
      </c>
      <c r="W25" s="103">
        <v>1021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3</v>
      </c>
      <c r="AG25" s="103">
        <v>3</v>
      </c>
      <c r="AH25" s="103">
        <v>0</v>
      </c>
      <c r="AI25" s="103">
        <v>0</v>
      </c>
      <c r="AJ25" s="103">
        <f>SUM(AK25:AS25)</f>
        <v>68</v>
      </c>
      <c r="AK25" s="103">
        <v>68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3</v>
      </c>
      <c r="AU25" s="103">
        <v>3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49</v>
      </c>
      <c r="B26" s="113" t="s">
        <v>292</v>
      </c>
      <c r="C26" s="101" t="s">
        <v>293</v>
      </c>
      <c r="D26" s="103">
        <f>SUM(E26,+H26,+K26)</f>
        <v>1789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1789</v>
      </c>
      <c r="L26" s="103">
        <v>876</v>
      </c>
      <c r="M26" s="103">
        <v>913</v>
      </c>
      <c r="N26" s="103">
        <f>SUM(O26,+V26,+AC26)</f>
        <v>1789</v>
      </c>
      <c r="O26" s="103">
        <f>SUM(P26:U26)</f>
        <v>876</v>
      </c>
      <c r="P26" s="103">
        <v>876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913</v>
      </c>
      <c r="W26" s="103">
        <v>913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0</v>
      </c>
      <c r="AG26" s="103">
        <v>0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49</v>
      </c>
      <c r="B27" s="113" t="s">
        <v>294</v>
      </c>
      <c r="C27" s="101" t="s">
        <v>295</v>
      </c>
      <c r="D27" s="103">
        <f>SUM(E27,+H27,+K27)</f>
        <v>383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383</v>
      </c>
      <c r="L27" s="103">
        <v>244</v>
      </c>
      <c r="M27" s="103">
        <v>139</v>
      </c>
      <c r="N27" s="103">
        <f>SUM(O27,+V27,+AC27)</f>
        <v>383</v>
      </c>
      <c r="O27" s="103">
        <f>SUM(P27:U27)</f>
        <v>244</v>
      </c>
      <c r="P27" s="103">
        <v>244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139</v>
      </c>
      <c r="W27" s="103">
        <v>139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18</v>
      </c>
      <c r="AG27" s="103">
        <v>18</v>
      </c>
      <c r="AH27" s="103">
        <v>0</v>
      </c>
      <c r="AI27" s="103">
        <v>0</v>
      </c>
      <c r="AJ27" s="103">
        <f>SUM(AK27:AS27)</f>
        <v>18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18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49</v>
      </c>
      <c r="B28" s="113" t="s">
        <v>296</v>
      </c>
      <c r="C28" s="101" t="s">
        <v>297</v>
      </c>
      <c r="D28" s="103">
        <f>SUM(E28,+H28,+K28)</f>
        <v>199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199</v>
      </c>
      <c r="L28" s="103">
        <v>85</v>
      </c>
      <c r="M28" s="103">
        <v>114</v>
      </c>
      <c r="N28" s="103">
        <f>SUM(O28,+V28,+AC28)</f>
        <v>199</v>
      </c>
      <c r="O28" s="103">
        <f>SUM(P28:U28)</f>
        <v>85</v>
      </c>
      <c r="P28" s="103">
        <v>85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114</v>
      </c>
      <c r="W28" s="103">
        <v>114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85</v>
      </c>
      <c r="AK28" s="103">
        <v>85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49</v>
      </c>
      <c r="B29" s="113" t="s">
        <v>298</v>
      </c>
      <c r="C29" s="101" t="s">
        <v>299</v>
      </c>
      <c r="D29" s="103">
        <f>SUM(E29,+H29,+K29)</f>
        <v>0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0</v>
      </c>
      <c r="L29" s="103">
        <v>0</v>
      </c>
      <c r="M29" s="103">
        <v>0</v>
      </c>
      <c r="N29" s="103">
        <f>SUM(O29,+V29,+AC29)</f>
        <v>0</v>
      </c>
      <c r="O29" s="103">
        <f>SUM(P29:U29)</f>
        <v>0</v>
      </c>
      <c r="P29" s="103">
        <v>0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0</v>
      </c>
      <c r="AG29" s="103">
        <v>0</v>
      </c>
      <c r="AH29" s="103">
        <v>0</v>
      </c>
      <c r="AI29" s="103">
        <v>0</v>
      </c>
      <c r="AJ29" s="103">
        <f>SUM(AK29:AS29)</f>
        <v>0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49</v>
      </c>
      <c r="B30" s="113" t="s">
        <v>300</v>
      </c>
      <c r="C30" s="101" t="s">
        <v>301</v>
      </c>
      <c r="D30" s="103">
        <f>SUM(E30,+H30,+K30)</f>
        <v>9897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9897</v>
      </c>
      <c r="L30" s="103">
        <v>2565</v>
      </c>
      <c r="M30" s="103">
        <v>7332</v>
      </c>
      <c r="N30" s="103">
        <f>SUM(O30,+V30,+AC30)</f>
        <v>9897</v>
      </c>
      <c r="O30" s="103">
        <f>SUM(P30:U30)</f>
        <v>2565</v>
      </c>
      <c r="P30" s="103">
        <v>2565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7332</v>
      </c>
      <c r="W30" s="103">
        <v>7332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347</v>
      </c>
      <c r="AG30" s="103">
        <v>347</v>
      </c>
      <c r="AH30" s="103">
        <v>0</v>
      </c>
      <c r="AI30" s="103">
        <v>0</v>
      </c>
      <c r="AJ30" s="103">
        <f>SUM(AK30:AS30)</f>
        <v>347</v>
      </c>
      <c r="AK30" s="103">
        <v>0</v>
      </c>
      <c r="AL30" s="103">
        <v>0</v>
      </c>
      <c r="AM30" s="103">
        <v>347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49</v>
      </c>
      <c r="B31" s="113" t="s">
        <v>302</v>
      </c>
      <c r="C31" s="101" t="s">
        <v>303</v>
      </c>
      <c r="D31" s="103">
        <f>SUM(E31,+H31,+K31)</f>
        <v>6922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6922</v>
      </c>
      <c r="L31" s="103">
        <v>4629</v>
      </c>
      <c r="M31" s="103">
        <v>2293</v>
      </c>
      <c r="N31" s="103">
        <f>SUM(O31,+V31,+AC31)</f>
        <v>6922</v>
      </c>
      <c r="O31" s="103">
        <f>SUM(P31:U31)</f>
        <v>4629</v>
      </c>
      <c r="P31" s="103">
        <v>4629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2293</v>
      </c>
      <c r="W31" s="103">
        <v>2293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0</v>
      </c>
      <c r="AG31" s="103">
        <v>0</v>
      </c>
      <c r="AH31" s="103">
        <v>0</v>
      </c>
      <c r="AI31" s="103">
        <v>0</v>
      </c>
      <c r="AJ31" s="103">
        <f>SUM(AK31:AS31)</f>
        <v>6922</v>
      </c>
      <c r="AK31" s="103">
        <v>6922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49</v>
      </c>
      <c r="B32" s="113" t="s">
        <v>304</v>
      </c>
      <c r="C32" s="101" t="s">
        <v>305</v>
      </c>
      <c r="D32" s="103">
        <f>SUM(E32,+H32,+K32)</f>
        <v>2778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2778</v>
      </c>
      <c r="L32" s="103">
        <v>327</v>
      </c>
      <c r="M32" s="103">
        <v>2451</v>
      </c>
      <c r="N32" s="103">
        <f>SUM(O32,+V32,+AC32)</f>
        <v>2778</v>
      </c>
      <c r="O32" s="103">
        <f>SUM(P32:U32)</f>
        <v>327</v>
      </c>
      <c r="P32" s="103">
        <v>327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2451</v>
      </c>
      <c r="W32" s="103">
        <v>2451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96</v>
      </c>
      <c r="AG32" s="103">
        <v>96</v>
      </c>
      <c r="AH32" s="103">
        <v>0</v>
      </c>
      <c r="AI32" s="103">
        <v>0</v>
      </c>
      <c r="AJ32" s="103">
        <f>SUM(AK32:AS32)</f>
        <v>0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96</v>
      </c>
      <c r="AU32" s="103">
        <v>96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/>
      <c r="B33" s="113"/>
      <c r="C33" s="101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</row>
    <row r="34" spans="1:55" s="105" customFormat="1" ht="13.5" customHeight="1">
      <c r="A34" s="115"/>
      <c r="B34" s="113"/>
      <c r="C34" s="101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</row>
    <row r="35" spans="1:55" s="105" customFormat="1" ht="13.5" customHeight="1">
      <c r="A35" s="115"/>
      <c r="B35" s="113"/>
      <c r="C35" s="101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</row>
    <row r="36" spans="1:55" s="105" customFormat="1" ht="13.5" customHeight="1">
      <c r="A36" s="115"/>
      <c r="B36" s="113"/>
      <c r="C36" s="10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2">
    <sortCondition ref="A8:A32"/>
    <sortCondition ref="B8:B32"/>
    <sortCondition ref="C8:C3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31" man="1"/>
    <brk id="31" min="1" max="31" man="1"/>
    <brk id="45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05000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05201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05202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05203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05204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05206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05207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05209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05210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05211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05212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05213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05214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05215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05303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05327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05346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05348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05349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05361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05363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05366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05368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05434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05463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05464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>
        <f>+水洗化人口等!B33</f>
        <v>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>
        <f>+水洗化人口等!B34</f>
        <v>0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>
        <f>+水洗化人口等!B35</f>
        <v>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>
        <f>+水洗化人口等!B36</f>
        <v>0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2021-02-09T07:38:13Z</dcterms:modified>
</cp:coreProperties>
</file>