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8愛媛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'災害廃棄物事業経費（市町村）'!$2:$21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S12" i="2" s="1"/>
  <c r="D12" i="6"/>
  <c r="J12" i="2" s="1"/>
  <c r="BW26" i="4"/>
  <c r="CH26" i="4"/>
  <c r="CG26" i="4"/>
  <c r="CE26" i="4"/>
  <c r="CD26" i="4"/>
  <c r="CC26" i="4"/>
  <c r="CB26" i="4"/>
  <c r="BZ26" i="4"/>
  <c r="BY26" i="4"/>
  <c r="BX26" i="4"/>
  <c r="BU26" i="4"/>
  <c r="BT26" i="4"/>
  <c r="BS26" i="4"/>
  <c r="BR26" i="4"/>
  <c r="BN26" i="4"/>
  <c r="BM26" i="4"/>
  <c r="BL26" i="4"/>
  <c r="BK26" i="4"/>
  <c r="S26" i="3"/>
  <c r="M26" i="3"/>
  <c r="DC12" i="2"/>
  <c r="DI12" i="2"/>
  <c r="DE12" i="2"/>
  <c r="DD12" i="2"/>
  <c r="BZ12" i="2"/>
  <c r="DB12" i="2" s="1"/>
  <c r="DA12" i="2"/>
  <c r="CZ12" i="2"/>
  <c r="CV12" i="2"/>
  <c r="CS12" i="2"/>
  <c r="BP12" i="2"/>
  <c r="CN12" i="2"/>
  <c r="CM12" i="2"/>
  <c r="DH12" i="2"/>
  <c r="DF12" i="2"/>
  <c r="AX12" i="2"/>
  <c r="CY12" i="2"/>
  <c r="AS12" i="2"/>
  <c r="CU12" i="2"/>
  <c r="CT12" i="2"/>
  <c r="AN12" i="2"/>
  <c r="CL12" i="2"/>
  <c r="AF12" i="2"/>
  <c r="N12" i="2"/>
  <c r="M12" i="2" s="1"/>
  <c r="E12" i="2"/>
  <c r="D12" i="2" s="1"/>
  <c r="E11" i="6"/>
  <c r="S11" i="2" s="1"/>
  <c r="D11" i="6"/>
  <c r="J11" i="2" s="1"/>
  <c r="CA25" i="4"/>
  <c r="CH25" i="4"/>
  <c r="CG25" i="4"/>
  <c r="CE25" i="4"/>
  <c r="CD25" i="4"/>
  <c r="CC25" i="4"/>
  <c r="CB25" i="4"/>
  <c r="BZ25" i="4"/>
  <c r="BY25" i="4"/>
  <c r="BX25" i="4"/>
  <c r="BU25" i="4"/>
  <c r="BT25" i="4"/>
  <c r="BS25" i="4"/>
  <c r="BR25" i="4"/>
  <c r="BN25" i="4"/>
  <c r="BM25" i="4"/>
  <c r="BL25" i="4"/>
  <c r="BK25" i="4"/>
  <c r="S25" i="3"/>
  <c r="M25" i="3"/>
  <c r="J25" i="3"/>
  <c r="DI11" i="2"/>
  <c r="DE11" i="2"/>
  <c r="DD11" i="2"/>
  <c r="BZ11" i="2"/>
  <c r="DA11" i="2"/>
  <c r="BU11" i="2"/>
  <c r="CW11" i="2" s="1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AN11" i="2"/>
  <c r="CL11" i="2"/>
  <c r="AF11" i="2"/>
  <c r="E11" i="2"/>
  <c r="D11" i="2" s="1"/>
  <c r="E10" i="6"/>
  <c r="S10" i="2" s="1"/>
  <c r="D10" i="6"/>
  <c r="J10" i="2" s="1"/>
  <c r="CH24" i="4"/>
  <c r="CG24" i="4"/>
  <c r="CE24" i="4"/>
  <c r="CD24" i="4"/>
  <c r="CC24" i="4"/>
  <c r="CB24" i="4"/>
  <c r="CA24" i="4"/>
  <c r="BZ24" i="4"/>
  <c r="BY24" i="4"/>
  <c r="BX24" i="4"/>
  <c r="BU24" i="4"/>
  <c r="BT24" i="4"/>
  <c r="BS24" i="4"/>
  <c r="BR24" i="4"/>
  <c r="BN24" i="4"/>
  <c r="BM24" i="4"/>
  <c r="BL24" i="4"/>
  <c r="BK24" i="4"/>
  <c r="S24" i="3"/>
  <c r="M24" i="3"/>
  <c r="DI10" i="2"/>
  <c r="DE10" i="2"/>
  <c r="DD10" i="2"/>
  <c r="BZ10" i="2"/>
  <c r="DA10" i="2"/>
  <c r="CZ10" i="2"/>
  <c r="CV10" i="2"/>
  <c r="CS10" i="2"/>
  <c r="BP10" i="2"/>
  <c r="CN10" i="2"/>
  <c r="CM10" i="2"/>
  <c r="DH10" i="2"/>
  <c r="DF10" i="2"/>
  <c r="DC10" i="2"/>
  <c r="AX10" i="2"/>
  <c r="CY10" i="2"/>
  <c r="AS10" i="2"/>
  <c r="CU10" i="2"/>
  <c r="CT10" i="2"/>
  <c r="AN10" i="2"/>
  <c r="CL10" i="2"/>
  <c r="AF10" i="2"/>
  <c r="E9" i="6"/>
  <c r="S9" i="2" s="1"/>
  <c r="D9" i="6"/>
  <c r="J9" i="2" s="1"/>
  <c r="CA23" i="4"/>
  <c r="CH23" i="4"/>
  <c r="CG23" i="4"/>
  <c r="CE23" i="4"/>
  <c r="CD23" i="4"/>
  <c r="CC23" i="4"/>
  <c r="CB23" i="4"/>
  <c r="BZ23" i="4"/>
  <c r="BY23" i="4"/>
  <c r="BX23" i="4"/>
  <c r="BU23" i="4"/>
  <c r="BT23" i="4"/>
  <c r="BS23" i="4"/>
  <c r="BR23" i="4"/>
  <c r="BN23" i="4"/>
  <c r="BM23" i="4"/>
  <c r="BL23" i="4"/>
  <c r="BK23" i="4"/>
  <c r="S23" i="3"/>
  <c r="M23" i="3"/>
  <c r="DI9" i="2"/>
  <c r="DE9" i="2"/>
  <c r="DD9" i="2"/>
  <c r="BZ9" i="2"/>
  <c r="DA9" i="2"/>
  <c r="CZ9" i="2"/>
  <c r="CV9" i="2"/>
  <c r="CS9" i="2"/>
  <c r="BP9" i="2"/>
  <c r="CN9" i="2"/>
  <c r="CM9" i="2"/>
  <c r="DH9" i="2"/>
  <c r="DF9" i="2"/>
  <c r="DC9" i="2"/>
  <c r="AX9" i="2"/>
  <c r="CY9" i="2"/>
  <c r="AS9" i="2"/>
  <c r="CU9" i="2"/>
  <c r="CT9" i="2"/>
  <c r="AN9" i="2"/>
  <c r="CL9" i="2"/>
  <c r="AF9" i="2"/>
  <c r="E9" i="2"/>
  <c r="D9" i="2" s="1"/>
  <c r="E8" i="6"/>
  <c r="S22" i="3" s="1"/>
  <c r="D8" i="6"/>
  <c r="J8" i="2" s="1"/>
  <c r="CB22" i="4"/>
  <c r="CA22" i="4"/>
  <c r="CH22" i="4"/>
  <c r="CG22" i="4"/>
  <c r="CE22" i="4"/>
  <c r="CD22" i="4"/>
  <c r="CC22" i="4"/>
  <c r="BZ22" i="4"/>
  <c r="BY22" i="4"/>
  <c r="BX22" i="4"/>
  <c r="BV22" i="4"/>
  <c r="BU22" i="4"/>
  <c r="BT22" i="4"/>
  <c r="BS22" i="4"/>
  <c r="BR22" i="4"/>
  <c r="BN22" i="4"/>
  <c r="BM22" i="4"/>
  <c r="BL22" i="4"/>
  <c r="BK22" i="4"/>
  <c r="M22" i="3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DC8" i="2"/>
  <c r="AX8" i="2"/>
  <c r="CY8" i="2"/>
  <c r="AS8" i="2"/>
  <c r="CU8" i="2"/>
  <c r="CT8" i="2"/>
  <c r="AN8" i="2"/>
  <c r="CL8" i="2"/>
  <c r="AF8" i="2"/>
  <c r="N8" i="2"/>
  <c r="M8" i="2" s="1"/>
  <c r="E8" i="2"/>
  <c r="D8" i="2" s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AM21" i="4" s="1"/>
  <c r="E21" i="5"/>
  <c r="BC21" i="1" s="1"/>
  <c r="D21" i="5"/>
  <c r="K21" i="4" s="1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D21" i="1"/>
  <c r="DI21" i="1"/>
  <c r="DH21" i="1"/>
  <c r="DF21" i="1"/>
  <c r="DE21" i="1"/>
  <c r="BZ21" i="1"/>
  <c r="DA21" i="1"/>
  <c r="CZ21" i="1"/>
  <c r="CY21" i="1"/>
  <c r="CX21" i="1"/>
  <c r="CV21" i="1"/>
  <c r="BP21" i="1"/>
  <c r="CT21" i="1"/>
  <c r="CS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U20" i="4"/>
  <c r="BS20" i="4"/>
  <c r="BR20" i="4"/>
  <c r="BN20" i="4"/>
  <c r="BM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E19" i="5"/>
  <c r="AB19" i="4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U19" i="4"/>
  <c r="BS19" i="4"/>
  <c r="BR19" i="4"/>
  <c r="BN19" i="4"/>
  <c r="BM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BN18" i="1" s="1"/>
  <c r="E18" i="5"/>
  <c r="AB18" i="4" s="1"/>
  <c r="D18" i="5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M18" i="3"/>
  <c r="DI18" i="1"/>
  <c r="DH18" i="1"/>
  <c r="DF18" i="1"/>
  <c r="DE18" i="1"/>
  <c r="DD18" i="1"/>
  <c r="BZ18" i="1"/>
  <c r="DA18" i="1"/>
  <c r="CZ18" i="1"/>
  <c r="CY18" i="1"/>
  <c r="CX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AM17" i="4" s="1"/>
  <c r="E17" i="5"/>
  <c r="AB17" i="4" s="1"/>
  <c r="D17" i="5"/>
  <c r="K17" i="4" s="1"/>
  <c r="CH17" i="4"/>
  <c r="CG17" i="4"/>
  <c r="CE17" i="4"/>
  <c r="CD17" i="4"/>
  <c r="CC17" i="4"/>
  <c r="CA17" i="4"/>
  <c r="BZ17" i="4"/>
  <c r="BY17" i="4"/>
  <c r="BX17" i="4"/>
  <c r="BW17" i="4"/>
  <c r="BU17" i="4"/>
  <c r="BS17" i="4"/>
  <c r="BR17" i="4"/>
  <c r="BN17" i="4"/>
  <c r="BM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AM16" i="4" s="1"/>
  <c r="E16" i="5"/>
  <c r="AB16" i="4" s="1"/>
  <c r="D16" i="5"/>
  <c r="AL16" i="1" s="1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BU16" i="1"/>
  <c r="CX16" i="1"/>
  <c r="CV16" i="1"/>
  <c r="BP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G15" i="5"/>
  <c r="AM15" i="4" s="1"/>
  <c r="E15" i="5"/>
  <c r="AB15" i="4" s="1"/>
  <c r="D15" i="5"/>
  <c r="AL15" i="1" s="1"/>
  <c r="CH15" i="4"/>
  <c r="CG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AB14" i="4" s="1"/>
  <c r="D14" i="5"/>
  <c r="AL14" i="1" s="1"/>
  <c r="CH14" i="4"/>
  <c r="CG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N14" i="4"/>
  <c r="BM14" i="4"/>
  <c r="BL14" i="4"/>
  <c r="BK14" i="4"/>
  <c r="BJ14" i="4"/>
  <c r="M14" i="3"/>
  <c r="DI14" i="1"/>
  <c r="DH14" i="1"/>
  <c r="DF14" i="1"/>
  <c r="DE14" i="1"/>
  <c r="DD14" i="1"/>
  <c r="BZ14" i="1"/>
  <c r="DA14" i="1"/>
  <c r="CZ14" i="1"/>
  <c r="CY14" i="1"/>
  <c r="CX14" i="1"/>
  <c r="CV14" i="1"/>
  <c r="BP14" i="1"/>
  <c r="CT14" i="1"/>
  <c r="CS14" i="1"/>
  <c r="CO14" i="1"/>
  <c r="CN14" i="1"/>
  <c r="BH14" i="1"/>
  <c r="CL14" i="1"/>
  <c r="CK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AM13" i="4" s="1"/>
  <c r="E13" i="5"/>
  <c r="AB13" i="4" s="1"/>
  <c r="D13" i="5"/>
  <c r="AL13" i="1" s="1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N13" i="4"/>
  <c r="BM13" i="4"/>
  <c r="BK13" i="4"/>
  <c r="BJ13" i="4"/>
  <c r="M13" i="3"/>
  <c r="DI13" i="1"/>
  <c r="DH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BN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AM12" i="4" s="1"/>
  <c r="E12" i="5"/>
  <c r="AB12" i="4" s="1"/>
  <c r="D12" i="5"/>
  <c r="K12" i="4" s="1"/>
  <c r="CH12" i="4"/>
  <c r="CG12" i="4"/>
  <c r="CE12" i="4"/>
  <c r="CD12" i="4"/>
  <c r="CC12" i="4"/>
  <c r="CA12" i="4"/>
  <c r="BZ12" i="4"/>
  <c r="BY12" i="4"/>
  <c r="BX12" i="4"/>
  <c r="BW12" i="4"/>
  <c r="BU12" i="4"/>
  <c r="BS12" i="4"/>
  <c r="BR12" i="4"/>
  <c r="BN12" i="4"/>
  <c r="BM12" i="4"/>
  <c r="BK12" i="4"/>
  <c r="BJ12" i="4"/>
  <c r="M12" i="3"/>
  <c r="DH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BP12" i="1"/>
  <c r="CN12" i="1"/>
  <c r="CM12" i="1"/>
  <c r="CL12" i="1"/>
  <c r="BH12" i="1"/>
  <c r="DI12" i="1"/>
  <c r="AX12" i="1"/>
  <c r="AS12" i="1"/>
  <c r="AN12" i="1"/>
  <c r="AF12" i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E11" i="5"/>
  <c r="AB11" i="4" s="1"/>
  <c r="D11" i="5"/>
  <c r="AL11" i="1" s="1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M11" i="3"/>
  <c r="D11" i="3"/>
  <c r="DI11" i="1"/>
  <c r="DH11" i="1"/>
  <c r="DF11" i="1"/>
  <c r="DD11" i="1"/>
  <c r="BZ11" i="1"/>
  <c r="DA11" i="1"/>
  <c r="CZ11" i="1"/>
  <c r="CY11" i="1"/>
  <c r="CX11" i="1"/>
  <c r="BU11" i="1"/>
  <c r="CV11" i="1"/>
  <c r="CU11" i="1"/>
  <c r="CT11" i="1"/>
  <c r="BP11" i="1"/>
  <c r="CN11" i="1"/>
  <c r="CM11" i="1"/>
  <c r="CL11" i="1"/>
  <c r="BH11" i="1"/>
  <c r="DE11" i="1"/>
  <c r="AX11" i="1"/>
  <c r="AS11" i="1"/>
  <c r="AN11" i="1"/>
  <c r="AF11" i="1"/>
  <c r="N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AM10" i="4" s="1"/>
  <c r="E10" i="5"/>
  <c r="AB10" i="4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U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BU10" i="1"/>
  <c r="CX10" i="1"/>
  <c r="CV10" i="1"/>
  <c r="BP10" i="1"/>
  <c r="CT10" i="1"/>
  <c r="CS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AM9" i="4" s="1"/>
  <c r="E9" i="5"/>
  <c r="BC9" i="1" s="1"/>
  <c r="D9" i="5"/>
  <c r="K9" i="4" s="1"/>
  <c r="CH9" i="4"/>
  <c r="CG9" i="4"/>
  <c r="CE9" i="4"/>
  <c r="CD9" i="4"/>
  <c r="CC9" i="4"/>
  <c r="CA9" i="4"/>
  <c r="BZ9" i="4"/>
  <c r="BY9" i="4"/>
  <c r="BX9" i="4"/>
  <c r="BW9" i="4"/>
  <c r="BV9" i="4"/>
  <c r="BU9" i="4"/>
  <c r="BT9" i="4"/>
  <c r="BS9" i="4"/>
  <c r="BN9" i="4"/>
  <c r="BM9" i="4"/>
  <c r="BL9" i="4"/>
  <c r="BK9" i="4"/>
  <c r="DI9" i="1"/>
  <c r="DH9" i="1"/>
  <c r="DF9" i="1"/>
  <c r="DE9" i="1"/>
  <c r="DD9" i="1"/>
  <c r="BZ9" i="1"/>
  <c r="DA9" i="1"/>
  <c r="CZ9" i="1"/>
  <c r="CY9" i="1"/>
  <c r="CX9" i="1"/>
  <c r="BU9" i="1"/>
  <c r="CV9" i="1"/>
  <c r="CU9" i="1"/>
  <c r="CT9" i="1"/>
  <c r="BP9" i="1"/>
  <c r="CN9" i="1"/>
  <c r="CM9" i="1"/>
  <c r="CL9" i="1"/>
  <c r="BH9" i="1"/>
  <c r="AX9" i="1"/>
  <c r="AS9" i="1"/>
  <c r="AN9" i="1"/>
  <c r="AF9" i="1"/>
  <c r="N9" i="1"/>
  <c r="BE8" i="5"/>
  <c r="BB8" i="5"/>
  <c r="AW8" i="5"/>
  <c r="AT8" i="5"/>
  <c r="AO8" i="5"/>
  <c r="AL8" i="5"/>
  <c r="AG8" i="5"/>
  <c r="Q8" i="5"/>
  <c r="N8" i="5"/>
  <c r="H8" i="5"/>
  <c r="CE8" i="1" s="1"/>
  <c r="G8" i="5"/>
  <c r="E8" i="5"/>
  <c r="AB8" i="4" s="1"/>
  <c r="D8" i="5"/>
  <c r="AL8" i="1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BU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S7" i="3" l="1"/>
  <c r="J22" i="3"/>
  <c r="J7" i="2"/>
  <c r="J23" i="3"/>
  <c r="J24" i="3"/>
  <c r="BC16" i="1"/>
  <c r="J26" i="3"/>
  <c r="BV26" i="4"/>
  <c r="CA26" i="4"/>
  <c r="BI26" i="4"/>
  <c r="BJ26" i="4"/>
  <c r="D26" i="3"/>
  <c r="AM12" i="2"/>
  <c r="AE12" i="2"/>
  <c r="CK12" i="2"/>
  <c r="CO12" i="2"/>
  <c r="CX12" i="2"/>
  <c r="BH12" i="2"/>
  <c r="BU12" i="2"/>
  <c r="CW12" i="2" s="1"/>
  <c r="CR12" i="2"/>
  <c r="BI25" i="4"/>
  <c r="BV25" i="4"/>
  <c r="BJ25" i="4"/>
  <c r="BW25" i="4"/>
  <c r="D25" i="3"/>
  <c r="DB11" i="2"/>
  <c r="AM11" i="2"/>
  <c r="AE11" i="2"/>
  <c r="BO11" i="2"/>
  <c r="CJ11" i="2"/>
  <c r="BG11" i="2"/>
  <c r="CI11" i="2" s="1"/>
  <c r="CK11" i="2"/>
  <c r="CO11" i="2"/>
  <c r="CX11" i="2"/>
  <c r="CM11" i="2"/>
  <c r="CR11" i="2"/>
  <c r="CZ11" i="2"/>
  <c r="N11" i="2"/>
  <c r="M11" i="2" s="1"/>
  <c r="BI24" i="4"/>
  <c r="BV24" i="4"/>
  <c r="BW24" i="4"/>
  <c r="BJ24" i="4"/>
  <c r="D24" i="3"/>
  <c r="DB10" i="2"/>
  <c r="AM10" i="2"/>
  <c r="AE10" i="2"/>
  <c r="E10" i="2"/>
  <c r="CK10" i="2"/>
  <c r="CO10" i="2"/>
  <c r="CX10" i="2"/>
  <c r="N10" i="2"/>
  <c r="M10" i="2" s="1"/>
  <c r="BH10" i="2"/>
  <c r="BU10" i="2"/>
  <c r="CW10" i="2" s="1"/>
  <c r="CR10" i="2"/>
  <c r="BV23" i="4"/>
  <c r="BI23" i="4"/>
  <c r="BJ23" i="4"/>
  <c r="BW23" i="4"/>
  <c r="D23" i="3"/>
  <c r="DB9" i="2"/>
  <c r="AM9" i="2"/>
  <c r="AE9" i="2"/>
  <c r="CK9" i="2"/>
  <c r="CO9" i="2"/>
  <c r="CX9" i="2"/>
  <c r="N9" i="2"/>
  <c r="M9" i="2" s="1"/>
  <c r="BH9" i="2"/>
  <c r="BU9" i="2"/>
  <c r="CW9" i="2" s="1"/>
  <c r="CR9" i="2"/>
  <c r="S8" i="2"/>
  <c r="S7" i="2" s="1"/>
  <c r="BI22" i="4"/>
  <c r="BJ22" i="4"/>
  <c r="BW22" i="4"/>
  <c r="D22" i="3"/>
  <c r="DB8" i="2"/>
  <c r="AM8" i="2"/>
  <c r="AE8" i="2"/>
  <c r="CK8" i="2"/>
  <c r="CO8" i="2"/>
  <c r="CX8" i="2"/>
  <c r="BH8" i="2"/>
  <c r="BU8" i="2"/>
  <c r="CW8" i="2" s="1"/>
  <c r="CR8" i="2"/>
  <c r="BD21" i="4"/>
  <c r="I21" i="5"/>
  <c r="BN21" i="1"/>
  <c r="AB21" i="4"/>
  <c r="CF21" i="4" s="1"/>
  <c r="AL21" i="1"/>
  <c r="F21" i="5"/>
  <c r="BO21" i="4"/>
  <c r="DG21" i="1"/>
  <c r="BI21" i="4"/>
  <c r="BQ21" i="4"/>
  <c r="BL21" i="4"/>
  <c r="BT21" i="4"/>
  <c r="BV21" i="4"/>
  <c r="CB21" i="4"/>
  <c r="D21" i="3"/>
  <c r="DB21" i="1"/>
  <c r="AM21" i="1"/>
  <c r="BF21" i="1" s="1"/>
  <c r="CJ21" i="1"/>
  <c r="BG21" i="1"/>
  <c r="CI21" i="1" s="1"/>
  <c r="CR21" i="1"/>
  <c r="D21" i="1"/>
  <c r="CM21" i="1"/>
  <c r="CU21" i="1"/>
  <c r="BU21" i="1"/>
  <c r="CW21" i="1" s="1"/>
  <c r="DC21" i="1"/>
  <c r="BD20" i="4"/>
  <c r="CF20" i="4" s="1"/>
  <c r="I20" i="5"/>
  <c r="BC20" i="1"/>
  <c r="DG20" i="1" s="1"/>
  <c r="AM20" i="4"/>
  <c r="BN20" i="1"/>
  <c r="F20" i="5"/>
  <c r="AL20" i="1"/>
  <c r="BO20" i="4"/>
  <c r="BI20" i="4"/>
  <c r="BQ20" i="4"/>
  <c r="BP20" i="4"/>
  <c r="BL20" i="4"/>
  <c r="BT20" i="4"/>
  <c r="BV20" i="4"/>
  <c r="CB20" i="4"/>
  <c r="D20" i="3"/>
  <c r="CR20" i="1"/>
  <c r="D20" i="1"/>
  <c r="CJ20" i="1"/>
  <c r="BG20" i="1"/>
  <c r="CI20" i="1" s="1"/>
  <c r="DB20" i="1"/>
  <c r="AM20" i="1"/>
  <c r="BF20" i="1" s="1"/>
  <c r="CM20" i="1"/>
  <c r="CU20" i="1"/>
  <c r="DC20" i="1"/>
  <c r="BU20" i="1"/>
  <c r="CW20" i="1" s="1"/>
  <c r="BD19" i="4"/>
  <c r="CF19" i="4" s="1"/>
  <c r="I19" i="5"/>
  <c r="BC19" i="1"/>
  <c r="DG19" i="1" s="1"/>
  <c r="AM19" i="4"/>
  <c r="BO19" i="4" s="1"/>
  <c r="BN19" i="1"/>
  <c r="F19" i="5"/>
  <c r="AL19" i="1"/>
  <c r="BI19" i="4"/>
  <c r="BQ19" i="4"/>
  <c r="BP19" i="4"/>
  <c r="BL19" i="4"/>
  <c r="BT19" i="4"/>
  <c r="BV19" i="4"/>
  <c r="CB19" i="4"/>
  <c r="D19" i="3"/>
  <c r="CR19" i="1"/>
  <c r="D19" i="1"/>
  <c r="CJ19" i="1"/>
  <c r="BG19" i="1"/>
  <c r="CI19" i="1" s="1"/>
  <c r="DB19" i="1"/>
  <c r="AM19" i="1"/>
  <c r="BF19" i="1" s="1"/>
  <c r="CM19" i="1"/>
  <c r="CU19" i="1"/>
  <c r="BU19" i="1"/>
  <c r="CW19" i="1" s="1"/>
  <c r="DC19" i="1"/>
  <c r="F18" i="5"/>
  <c r="AL18" i="1"/>
  <c r="K18" i="4"/>
  <c r="AM18" i="4"/>
  <c r="I18" i="5"/>
  <c r="BD18" i="4"/>
  <c r="CF18" i="4" s="1"/>
  <c r="BC18" i="1"/>
  <c r="DG18" i="1" s="1"/>
  <c r="CP18" i="1"/>
  <c r="CB18" i="4"/>
  <c r="BV18" i="4"/>
  <c r="D18" i="3"/>
  <c r="AM18" i="1"/>
  <c r="BF18" i="1" s="1"/>
  <c r="DB18" i="1"/>
  <c r="E18" i="1"/>
  <c r="BH18" i="1"/>
  <c r="BP18" i="1"/>
  <c r="DC18" i="1"/>
  <c r="BU18" i="1"/>
  <c r="CW18" i="1" s="1"/>
  <c r="AL17" i="1"/>
  <c r="CP17" i="1" s="1"/>
  <c r="BN17" i="1"/>
  <c r="BO17" i="4"/>
  <c r="I17" i="5"/>
  <c r="BC17" i="1"/>
  <c r="F17" i="5"/>
  <c r="CE17" i="1"/>
  <c r="BD17" i="4"/>
  <c r="CF17" i="4" s="1"/>
  <c r="BI17" i="4"/>
  <c r="BQ17" i="4"/>
  <c r="BL17" i="4"/>
  <c r="BT17" i="4"/>
  <c r="BV17" i="4"/>
  <c r="CB17" i="4"/>
  <c r="CJ17" i="1"/>
  <c r="BG17" i="1"/>
  <c r="CI17" i="1" s="1"/>
  <c r="DB17" i="1"/>
  <c r="AM17" i="1"/>
  <c r="BF17" i="1" s="1"/>
  <c r="D17" i="1"/>
  <c r="CR17" i="1"/>
  <c r="CM17" i="1"/>
  <c r="CU17" i="1"/>
  <c r="BU17" i="1"/>
  <c r="CW17" i="1" s="1"/>
  <c r="DC17" i="1"/>
  <c r="BN16" i="1"/>
  <c r="CP16" i="1" s="1"/>
  <c r="I16" i="5"/>
  <c r="F16" i="5"/>
  <c r="CE16" i="1"/>
  <c r="DG16" i="1" s="1"/>
  <c r="K16" i="4"/>
  <c r="BO16" i="4" s="1"/>
  <c r="BD16" i="4"/>
  <c r="CF16" i="4" s="1"/>
  <c r="BI16" i="4"/>
  <c r="BQ16" i="4"/>
  <c r="BP16" i="4"/>
  <c r="BL16" i="4"/>
  <c r="BT16" i="4"/>
  <c r="BV16" i="4"/>
  <c r="CB16" i="4"/>
  <c r="D16" i="3"/>
  <c r="DB16" i="1"/>
  <c r="AM16" i="1"/>
  <c r="BF16" i="1" s="1"/>
  <c r="CW16" i="1"/>
  <c r="D16" i="1"/>
  <c r="CR16" i="1"/>
  <c r="BO16" i="1"/>
  <c r="CU16" i="1"/>
  <c r="CY16" i="1"/>
  <c r="BH16" i="1"/>
  <c r="DC16" i="1"/>
  <c r="BC15" i="1"/>
  <c r="BN15" i="1"/>
  <c r="CP15" i="1" s="1"/>
  <c r="K15" i="4"/>
  <c r="BO15" i="4" s="1"/>
  <c r="F15" i="5"/>
  <c r="H15" i="5"/>
  <c r="CB15" i="4"/>
  <c r="BV15" i="4"/>
  <c r="D15" i="3"/>
  <c r="CW15" i="1"/>
  <c r="AM15" i="1"/>
  <c r="AE15" i="1"/>
  <c r="DB15" i="1"/>
  <c r="DC15" i="1"/>
  <c r="E15" i="1"/>
  <c r="BH15" i="1"/>
  <c r="CJ15" i="1" s="1"/>
  <c r="BP15" i="1"/>
  <c r="BD14" i="4"/>
  <c r="CF14" i="4" s="1"/>
  <c r="I14" i="5"/>
  <c r="AM14" i="4"/>
  <c r="BC14" i="1"/>
  <c r="DG14" i="1" s="1"/>
  <c r="K14" i="4"/>
  <c r="F14" i="5"/>
  <c r="BN14" i="1"/>
  <c r="CP14" i="1" s="1"/>
  <c r="BQ14" i="4"/>
  <c r="BP14" i="4"/>
  <c r="BR14" i="4"/>
  <c r="CB14" i="4"/>
  <c r="DB14" i="1"/>
  <c r="AM14" i="1"/>
  <c r="BF14" i="1" s="1"/>
  <c r="D14" i="1"/>
  <c r="CJ14" i="1"/>
  <c r="BG14" i="1"/>
  <c r="CI14" i="1" s="1"/>
  <c r="CR14" i="1"/>
  <c r="CU14" i="1"/>
  <c r="BU14" i="1"/>
  <c r="CW14" i="1" s="1"/>
  <c r="CM14" i="1"/>
  <c r="DC14" i="1"/>
  <c r="K13" i="4"/>
  <c r="I13" i="5"/>
  <c r="BC13" i="1"/>
  <c r="CE13" i="1"/>
  <c r="BO13" i="4"/>
  <c r="F13" i="5"/>
  <c r="BD13" i="4"/>
  <c r="CF13" i="4" s="1"/>
  <c r="CP13" i="1"/>
  <c r="BI13" i="4"/>
  <c r="BL13" i="4"/>
  <c r="BV13" i="4"/>
  <c r="CB13" i="4"/>
  <c r="D13" i="3"/>
  <c r="AM13" i="1"/>
  <c r="BF13" i="1"/>
  <c r="D13" i="1"/>
  <c r="CJ13" i="1"/>
  <c r="BG13" i="1"/>
  <c r="CI13" i="1" s="1"/>
  <c r="DB13" i="1"/>
  <c r="CM13" i="1"/>
  <c r="DC13" i="1"/>
  <c r="BP13" i="1"/>
  <c r="BU13" i="1"/>
  <c r="CW13" i="1" s="1"/>
  <c r="BN12" i="1"/>
  <c r="AL12" i="1"/>
  <c r="BO12" i="4"/>
  <c r="I12" i="5"/>
  <c r="BC12" i="1"/>
  <c r="DG12" i="1" s="1"/>
  <c r="F12" i="5"/>
  <c r="BD12" i="4"/>
  <c r="CF12" i="4" s="1"/>
  <c r="BI12" i="4"/>
  <c r="BQ12" i="4"/>
  <c r="BT12" i="4"/>
  <c r="CB12" i="4"/>
  <c r="BV12" i="4"/>
  <c r="BL12" i="4"/>
  <c r="CW12" i="1"/>
  <c r="AM12" i="1"/>
  <c r="CJ12" i="1"/>
  <c r="BG12" i="1"/>
  <c r="AE12" i="1"/>
  <c r="CR12" i="1"/>
  <c r="BO12" i="1"/>
  <c r="DB12" i="1"/>
  <c r="CK12" i="1"/>
  <c r="CO12" i="1"/>
  <c r="CS12" i="1"/>
  <c r="DC12" i="1"/>
  <c r="E12" i="1"/>
  <c r="BN11" i="1"/>
  <c r="CP11" i="1" s="1"/>
  <c r="I11" i="5"/>
  <c r="BC11" i="1"/>
  <c r="DG11" i="1" s="1"/>
  <c r="K11" i="4"/>
  <c r="BO11" i="4" s="1"/>
  <c r="F11" i="5"/>
  <c r="BD11" i="4"/>
  <c r="CF11" i="4" s="1"/>
  <c r="BV11" i="4"/>
  <c r="CB11" i="4"/>
  <c r="CW11" i="1"/>
  <c r="AM11" i="1"/>
  <c r="CJ11" i="1"/>
  <c r="BG11" i="1"/>
  <c r="M11" i="1"/>
  <c r="AE11" i="1"/>
  <c r="BF11" i="1" s="1"/>
  <c r="CR11" i="1"/>
  <c r="BO11" i="1"/>
  <c r="DB11" i="1"/>
  <c r="CK11" i="1"/>
  <c r="CO11" i="1"/>
  <c r="CS11" i="1"/>
  <c r="DC11" i="1"/>
  <c r="E11" i="1"/>
  <c r="BN10" i="1"/>
  <c r="CP10" i="1" s="1"/>
  <c r="BD10" i="4"/>
  <c r="CF10" i="4" s="1"/>
  <c r="K10" i="4"/>
  <c r="I10" i="5"/>
  <c r="F10" i="5"/>
  <c r="BC10" i="1"/>
  <c r="DG10" i="1" s="1"/>
  <c r="BO10" i="4"/>
  <c r="BQ10" i="4"/>
  <c r="BV10" i="4"/>
  <c r="BT10" i="4"/>
  <c r="CB10" i="4"/>
  <c r="D10" i="3"/>
  <c r="AM10" i="1"/>
  <c r="BF10" i="1" s="1"/>
  <c r="CW10" i="1"/>
  <c r="D10" i="1"/>
  <c r="CJ10" i="1"/>
  <c r="BG10" i="1"/>
  <c r="CI10" i="1" s="1"/>
  <c r="DB10" i="1"/>
  <c r="CR10" i="1"/>
  <c r="BO10" i="1"/>
  <c r="CY10" i="1"/>
  <c r="CM10" i="1"/>
  <c r="CU10" i="1"/>
  <c r="DC10" i="1"/>
  <c r="BN9" i="1"/>
  <c r="I9" i="5"/>
  <c r="BD9" i="4"/>
  <c r="CE9" i="1"/>
  <c r="DG9" i="1" s="1"/>
  <c r="BO9" i="4"/>
  <c r="F9" i="5"/>
  <c r="AL9" i="1"/>
  <c r="AL7" i="1" s="1"/>
  <c r="AB9" i="4"/>
  <c r="AB7" i="4" s="1"/>
  <c r="BQ9" i="4"/>
  <c r="BP9" i="4"/>
  <c r="BI9" i="4"/>
  <c r="BJ9" i="4"/>
  <c r="BR9" i="4"/>
  <c r="CB9" i="4"/>
  <c r="M9" i="3"/>
  <c r="D9" i="3"/>
  <c r="CW9" i="1"/>
  <c r="AM9" i="1"/>
  <c r="CJ9" i="1"/>
  <c r="BF9" i="1"/>
  <c r="BG9" i="1"/>
  <c r="CI9" i="1" s="1"/>
  <c r="M9" i="1"/>
  <c r="AE9" i="1"/>
  <c r="CR9" i="1"/>
  <c r="BO9" i="1"/>
  <c r="DB9" i="1"/>
  <c r="CK9" i="1"/>
  <c r="CO9" i="1"/>
  <c r="CS9" i="1"/>
  <c r="DC9" i="1"/>
  <c r="E9" i="1"/>
  <c r="BD8" i="4"/>
  <c r="CF8" i="4" s="1"/>
  <c r="K8" i="4"/>
  <c r="I8" i="5"/>
  <c r="AM8" i="4"/>
  <c r="AM7" i="4" s="1"/>
  <c r="F8" i="5"/>
  <c r="BC8" i="1"/>
  <c r="BN8" i="1"/>
  <c r="BV8" i="4"/>
  <c r="CB8" i="4"/>
  <c r="D8" i="3"/>
  <c r="AM8" i="1"/>
  <c r="BF8" i="1" s="1"/>
  <c r="CW8" i="1"/>
  <c r="DB8" i="1"/>
  <c r="E8" i="1"/>
  <c r="BH8" i="1"/>
  <c r="BP8" i="1"/>
  <c r="CY8" i="1"/>
  <c r="DC8" i="1"/>
  <c r="J7" i="3" l="1"/>
  <c r="CF7" i="4"/>
  <c r="CP8" i="1"/>
  <c r="BN7" i="1"/>
  <c r="DG8" i="1"/>
  <c r="BC7" i="1"/>
  <c r="K7" i="4"/>
  <c r="CP12" i="1"/>
  <c r="CE7" i="1"/>
  <c r="BD7" i="4"/>
  <c r="BO18" i="4"/>
  <c r="BO8" i="4"/>
  <c r="BO9" i="2"/>
  <c r="CH9" i="2" s="1"/>
  <c r="DJ9" i="2" s="1"/>
  <c r="BF8" i="2"/>
  <c r="BO10" i="2"/>
  <c r="CP9" i="1"/>
  <c r="DG17" i="1"/>
  <c r="BO14" i="1"/>
  <c r="CQ14" i="1" s="1"/>
  <c r="BQ26" i="4"/>
  <c r="BP26" i="4"/>
  <c r="CI26" i="4"/>
  <c r="BH26" i="4"/>
  <c r="BF12" i="2"/>
  <c r="BO12" i="2"/>
  <c r="CJ12" i="2"/>
  <c r="BG12" i="2"/>
  <c r="CI12" i="2" s="1"/>
  <c r="CI25" i="4"/>
  <c r="BH25" i="4"/>
  <c r="BQ25" i="4"/>
  <c r="BP25" i="4"/>
  <c r="BF11" i="2"/>
  <c r="CQ11" i="2"/>
  <c r="CH11" i="2"/>
  <c r="BP24" i="4"/>
  <c r="BQ24" i="4"/>
  <c r="CI24" i="4"/>
  <c r="BH24" i="4"/>
  <c r="BF10" i="2"/>
  <c r="CQ10" i="2"/>
  <c r="D10" i="2"/>
  <c r="CJ10" i="2"/>
  <c r="BG10" i="2"/>
  <c r="CI10" i="2" s="1"/>
  <c r="BP23" i="4"/>
  <c r="BQ23" i="4"/>
  <c r="BH23" i="4"/>
  <c r="BF9" i="2"/>
  <c r="CQ9" i="2"/>
  <c r="CJ9" i="2"/>
  <c r="BG9" i="2"/>
  <c r="CI9" i="2" s="1"/>
  <c r="BH22" i="4"/>
  <c r="BQ22" i="4"/>
  <c r="BP22" i="4"/>
  <c r="CJ8" i="2"/>
  <c r="BG8" i="2"/>
  <c r="CI8" i="2" s="1"/>
  <c r="BO8" i="2"/>
  <c r="CP21" i="1"/>
  <c r="BP21" i="4"/>
  <c r="BH21" i="4"/>
  <c r="BO21" i="1"/>
  <c r="CH21" i="1" s="1"/>
  <c r="DJ21" i="1" s="1"/>
  <c r="CP20" i="1"/>
  <c r="CI20" i="4"/>
  <c r="BH20" i="4"/>
  <c r="BO20" i="1"/>
  <c r="CH20" i="1"/>
  <c r="DJ20" i="1" s="1"/>
  <c r="CQ20" i="1"/>
  <c r="CP19" i="1"/>
  <c r="CI19" i="4"/>
  <c r="BH19" i="4"/>
  <c r="BO19" i="1"/>
  <c r="BQ18" i="4"/>
  <c r="BP18" i="4"/>
  <c r="BI18" i="4"/>
  <c r="CJ18" i="1"/>
  <c r="BG18" i="1"/>
  <c r="CI18" i="1" s="1"/>
  <c r="BO18" i="1"/>
  <c r="CR18" i="1"/>
  <c r="D18" i="1"/>
  <c r="BP17" i="4"/>
  <c r="BH17" i="4"/>
  <c r="D17" i="3"/>
  <c r="BO17" i="1"/>
  <c r="CI16" i="4"/>
  <c r="BH16" i="4"/>
  <c r="CQ16" i="1"/>
  <c r="CJ16" i="1"/>
  <c r="BG16" i="1"/>
  <c r="CI16" i="1" s="1"/>
  <c r="I15" i="5"/>
  <c r="CE15" i="1"/>
  <c r="DG15" i="1" s="1"/>
  <c r="BD15" i="4"/>
  <c r="CF15" i="4" s="1"/>
  <c r="BI15" i="4"/>
  <c r="BP15" i="4"/>
  <c r="BQ15" i="4"/>
  <c r="BG15" i="1"/>
  <c r="CI15" i="1" s="1"/>
  <c r="BF15" i="1"/>
  <c r="D15" i="1"/>
  <c r="CR15" i="1"/>
  <c r="BO15" i="1"/>
  <c r="BO14" i="4"/>
  <c r="BI14" i="4"/>
  <c r="D14" i="3"/>
  <c r="DG13" i="1"/>
  <c r="BH13" i="4"/>
  <c r="BP13" i="4"/>
  <c r="BQ13" i="4"/>
  <c r="CR13" i="1"/>
  <c r="BO13" i="1"/>
  <c r="BP12" i="4"/>
  <c r="CI12" i="4"/>
  <c r="BH12" i="4"/>
  <c r="D12" i="3"/>
  <c r="BF12" i="1"/>
  <c r="D12" i="1"/>
  <c r="CI12" i="1"/>
  <c r="CH12" i="1"/>
  <c r="DJ12" i="1" s="1"/>
  <c r="CQ12" i="1"/>
  <c r="BP11" i="4"/>
  <c r="BQ11" i="4"/>
  <c r="BI11" i="4"/>
  <c r="D11" i="1"/>
  <c r="CH11" i="1"/>
  <c r="DJ11" i="1" s="1"/>
  <c r="CQ11" i="1"/>
  <c r="CI11" i="1"/>
  <c r="BI10" i="4"/>
  <c r="BP10" i="4"/>
  <c r="CH10" i="1"/>
  <c r="DJ10" i="1" s="1"/>
  <c r="CQ10" i="1"/>
  <c r="CF9" i="4"/>
  <c r="CI9" i="4"/>
  <c r="BH9" i="4"/>
  <c r="CH9" i="1"/>
  <c r="DJ9" i="1" s="1"/>
  <c r="CQ9" i="1"/>
  <c r="D9" i="1"/>
  <c r="BP8" i="4"/>
  <c r="BQ8" i="4"/>
  <c r="BI8" i="4"/>
  <c r="CR8" i="1"/>
  <c r="BO8" i="1"/>
  <c r="BG8" i="1"/>
  <c r="CI8" i="1" s="1"/>
  <c r="CJ8" i="1"/>
  <c r="D8" i="1"/>
  <c r="DG7" i="1" l="1"/>
  <c r="BO7" i="4"/>
  <c r="CP7" i="1"/>
  <c r="DJ11" i="2"/>
  <c r="CH14" i="1"/>
  <c r="DJ14" i="1" s="1"/>
  <c r="CQ12" i="2"/>
  <c r="CH12" i="2"/>
  <c r="DJ12" i="2" s="1"/>
  <c r="CH10" i="2"/>
  <c r="DJ10" i="2" s="1"/>
  <c r="CI23" i="4"/>
  <c r="CI22" i="4"/>
  <c r="CQ8" i="2"/>
  <c r="CH8" i="2"/>
  <c r="DJ8" i="2" s="1"/>
  <c r="CI21" i="4"/>
  <c r="CQ21" i="1"/>
  <c r="CH19" i="1"/>
  <c r="DJ19" i="1" s="1"/>
  <c r="CQ19" i="1"/>
  <c r="CI18" i="4"/>
  <c r="BH18" i="4"/>
  <c r="CH18" i="1"/>
  <c r="DJ18" i="1" s="1"/>
  <c r="CQ18" i="1"/>
  <c r="CI17" i="4"/>
  <c r="CH17" i="1"/>
  <c r="DJ17" i="1" s="1"/>
  <c r="CQ17" i="1"/>
  <c r="CH16" i="1"/>
  <c r="DJ16" i="1" s="1"/>
  <c r="CI15" i="4"/>
  <c r="BH15" i="4"/>
  <c r="CH15" i="1"/>
  <c r="DJ15" i="1" s="1"/>
  <c r="CQ15" i="1"/>
  <c r="CI14" i="4"/>
  <c r="BH14" i="4"/>
  <c r="CI13" i="4"/>
  <c r="CH13" i="1"/>
  <c r="DJ13" i="1" s="1"/>
  <c r="CQ13" i="1"/>
  <c r="CI11" i="4"/>
  <c r="BH11" i="4"/>
  <c r="CI10" i="4"/>
  <c r="BH10" i="4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<sst xmlns="http://schemas.openxmlformats.org/spreadsheetml/2006/main" count="1899" uniqueCount="299">
  <si>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</si>
  <si>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</si>
  <si>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</si>
  <si>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</si>
  <si>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</si>
  <si>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</si>
  <si>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</si>
  <si>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</si>
  <si>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</si>
  <si>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</si>
  <si>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</si>
  <si>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</si>
  <si>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</si>
  <si>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</si>
  <si>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</si>
  <si>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</si>
  <si>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</si>
  <si>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</si>
  <si>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</si>
  <si>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</si>
  <si>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</si>
  <si>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</si>
  <si>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</si>
  <si>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</si>
  <si>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</si>
  <si>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</si>
  <si>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</si>
  <si>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</si>
  <si>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</si>
  <si>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</si>
  <si>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</si>
  <si>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</si>
  <si>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</si>
  <si>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</si>
  <si>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</si>
  <si>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</si>
  <si>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</si>
  <si>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</si>
  <si>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</si>
  <si>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</si>
  <si>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</si>
  <si>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</si>
  <si>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</si>
  <si>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</si>
  <si>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</si>
  <si>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</si>
  <si>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</si>
  <si>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</si>
  <si>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</si>
  <si>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</si>
  <si>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</si>
  <si>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</si>
  <si>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</si>
  <si>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</si>
  <si>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</si>
  <si>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</si>
  <si>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</si>
  <si>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</si>
  <si>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</si>
  <si>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</si>
  <si>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</si>
  <si>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</si>
  <si>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</si>
  <si>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</si>
  <si>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</si>
  <si>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</si>
  <si>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</si>
  <si>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</si>
  <si>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</si>
  <si>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</si>
  <si>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</si>
  <si>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</si>
  <si>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</si>
  <si>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</si>
  <si>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</si>
  <si>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</si>
  <si>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</si>
  <si>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</si>
  <si>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</si>
  <si>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</si>
  <si>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</si>
  <si>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</si>
  <si>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</si>
  <si>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</si>
  <si>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</si>
  <si>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</si>
  <si>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</si>
  <si>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</si>
  <si>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</si>
  <si>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</si>
  <si>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</si>
  <si>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</si>
  <si>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</si>
  <si>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</si>
  <si>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</si>
  <si>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</si>
  <si>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</si>
  <si>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</si>
  <si>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</si>
  <si>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</si>
  <si>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</si>
  <si>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</si>
  <si>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</si>
  <si>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</si>
  <si>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</si>
  <si>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</si>
  <si>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</si>
  <si>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</si>
  <si>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</si>
  <si>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</si>
  <si>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</si>
  <si>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</si>
  <si>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</si>
  <si>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</si>
  <si>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</si>
  <si>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</si>
  <si>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</si>
  <si>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</si>
  <si>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</si>
  <si>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</si>
  <si>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</si>
  <si>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</si>
  <si>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</si>
  <si>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</si>
  <si>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</si>
  <si>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</si>
  <si>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</si>
  <si>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</si>
  <si>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</si>
  <si>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</si>
  <si>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</si>
  <si>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</si>
  <si>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</si>
  <si>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</si>
  <si>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</si>
  <si>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</si>
  <si>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</si>
  <si>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</si>
  <si>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</si>
  <si>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</si>
  <si>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</si>
  <si>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</si>
  <si>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</si>
  <si>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</si>
  <si>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</si>
  <si>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</si>
  <si>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</si>
  <si>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</si>
  <si>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</si>
  <si>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</si>
  <si>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</si>
  <si>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</si>
  <si>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</si>
  <si>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</si>
  <si>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</si>
  <si>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</si>
  <si>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</si>
  <si>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</si>
  <si>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</si>
  <si>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</si>
  <si>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</si>
  <si>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</si>
  <si>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</si>
  <si>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</si>
  <si>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</si>
  <si>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</si>
  <si>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</si>
  <si>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</si>
  <si>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</si>
  <si>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</si>
  <si>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</si>
  <si>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</si>
  <si>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</si>
  <si>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</si>
  <si>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</si>
  <si>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</si>
  <si>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</si>
  <si>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</si>
  <si>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</si>
  <si>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</si>
  <si>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</si>
  <si>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</si>
  <si>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</si>
  <si>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</si>
  <si>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</si>
  <si>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</si>
  <si>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</si>
  <si>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</si>
  <si>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</si>
  <si>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</si>
  <si>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</si>
  <si>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</si>
  <si>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</si>
  <si>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</si>
  <si>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</si>
  <si>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</si>
  <si>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</si>
  <si>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</si>
  <si>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</si>
  <si>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</si>
  <si>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愛媛県</t>
    <phoneticPr fontId="3"/>
  </si>
  <si>
    <t>38201</t>
    <phoneticPr fontId="3"/>
  </si>
  <si>
    <t>松山市</t>
    <phoneticPr fontId="3"/>
  </si>
  <si>
    <t/>
  </si>
  <si>
    <t>愛媛県</t>
    <phoneticPr fontId="3"/>
  </si>
  <si>
    <t>38201</t>
    <phoneticPr fontId="3"/>
  </si>
  <si>
    <t>松山市</t>
    <phoneticPr fontId="3"/>
  </si>
  <si>
    <t>38202</t>
    <phoneticPr fontId="3"/>
  </si>
  <si>
    <t>今治市</t>
    <phoneticPr fontId="3"/>
  </si>
  <si>
    <t>38202</t>
    <phoneticPr fontId="3"/>
  </si>
  <si>
    <t>今治市</t>
    <phoneticPr fontId="3"/>
  </si>
  <si>
    <t>38203</t>
  </si>
  <si>
    <t>38203</t>
    <phoneticPr fontId="3"/>
  </si>
  <si>
    <t>宇和島市</t>
  </si>
  <si>
    <t>宇和島市</t>
    <phoneticPr fontId="3"/>
  </si>
  <si>
    <t>38888</t>
  </si>
  <si>
    <t>宇和島地区広域事務組合</t>
  </si>
  <si>
    <t>38203</t>
    <phoneticPr fontId="3"/>
  </si>
  <si>
    <t>宇和島市</t>
    <phoneticPr fontId="3"/>
  </si>
  <si>
    <t>38204</t>
    <phoneticPr fontId="3"/>
  </si>
  <si>
    <t>八幡浜市</t>
    <phoneticPr fontId="3"/>
  </si>
  <si>
    <t>38204</t>
    <phoneticPr fontId="3"/>
  </si>
  <si>
    <t>八幡浜市</t>
    <phoneticPr fontId="3"/>
  </si>
  <si>
    <t>38207</t>
    <phoneticPr fontId="3"/>
  </si>
  <si>
    <t>大洲市</t>
    <phoneticPr fontId="3"/>
  </si>
  <si>
    <t>38207</t>
    <phoneticPr fontId="3"/>
  </si>
  <si>
    <t>大洲市</t>
    <phoneticPr fontId="3"/>
  </si>
  <si>
    <t>38214</t>
    <phoneticPr fontId="3"/>
  </si>
  <si>
    <t>西予市</t>
    <phoneticPr fontId="3"/>
  </si>
  <si>
    <t>西予市</t>
    <phoneticPr fontId="3"/>
  </si>
  <si>
    <t>38214</t>
    <phoneticPr fontId="3"/>
  </si>
  <si>
    <t>西予市</t>
    <phoneticPr fontId="3"/>
  </si>
  <si>
    <t>38356</t>
    <phoneticPr fontId="3"/>
  </si>
  <si>
    <t>上島町</t>
    <phoneticPr fontId="3"/>
  </si>
  <si>
    <t>38356</t>
    <phoneticPr fontId="3"/>
  </si>
  <si>
    <t>上島町</t>
    <phoneticPr fontId="3"/>
  </si>
  <si>
    <t>38386</t>
    <phoneticPr fontId="3"/>
  </si>
  <si>
    <t>久万高原町</t>
    <phoneticPr fontId="3"/>
  </si>
  <si>
    <t>38386</t>
    <phoneticPr fontId="3"/>
  </si>
  <si>
    <t>久万高原町</t>
    <phoneticPr fontId="3"/>
  </si>
  <si>
    <t>38401</t>
    <phoneticPr fontId="3"/>
  </si>
  <si>
    <t>松前町</t>
    <phoneticPr fontId="3"/>
  </si>
  <si>
    <t>38401</t>
    <phoneticPr fontId="3"/>
  </si>
  <si>
    <t>松前町</t>
    <phoneticPr fontId="3"/>
  </si>
  <si>
    <t>38422</t>
    <phoneticPr fontId="3"/>
  </si>
  <si>
    <t>内子町</t>
    <phoneticPr fontId="3"/>
  </si>
  <si>
    <t>内子町</t>
    <phoneticPr fontId="3"/>
  </si>
  <si>
    <t>38422</t>
    <phoneticPr fontId="3"/>
  </si>
  <si>
    <t>内子町</t>
    <phoneticPr fontId="3"/>
  </si>
  <si>
    <t>38442</t>
    <phoneticPr fontId="3"/>
  </si>
  <si>
    <t>伊方町</t>
    <phoneticPr fontId="3"/>
  </si>
  <si>
    <t>38442</t>
    <phoneticPr fontId="3"/>
  </si>
  <si>
    <t>伊方町</t>
    <phoneticPr fontId="3"/>
  </si>
  <si>
    <t>38484</t>
  </si>
  <si>
    <t>38484</t>
    <phoneticPr fontId="3"/>
  </si>
  <si>
    <t>松野町</t>
  </si>
  <si>
    <t>松野町</t>
    <phoneticPr fontId="3"/>
  </si>
  <si>
    <t>38484</t>
    <phoneticPr fontId="3"/>
  </si>
  <si>
    <t>松野町</t>
    <phoneticPr fontId="3"/>
  </si>
  <si>
    <t>38484</t>
    <phoneticPr fontId="3"/>
  </si>
  <si>
    <t>松野町</t>
    <phoneticPr fontId="3"/>
  </si>
  <si>
    <t>38488</t>
  </si>
  <si>
    <t>38488</t>
    <phoneticPr fontId="3"/>
  </si>
  <si>
    <t>鬼北町</t>
  </si>
  <si>
    <t>鬼北町</t>
    <phoneticPr fontId="3"/>
  </si>
  <si>
    <t>38488</t>
    <phoneticPr fontId="3"/>
  </si>
  <si>
    <t>鬼北町</t>
    <phoneticPr fontId="3"/>
  </si>
  <si>
    <t>38506</t>
  </si>
  <si>
    <t>38506</t>
    <phoneticPr fontId="3"/>
  </si>
  <si>
    <t>愛南町</t>
  </si>
  <si>
    <t>愛南町</t>
    <phoneticPr fontId="3"/>
  </si>
  <si>
    <t>38506</t>
    <phoneticPr fontId="3"/>
  </si>
  <si>
    <t>愛南町</t>
    <phoneticPr fontId="3"/>
  </si>
  <si>
    <t>38840</t>
    <phoneticPr fontId="3"/>
  </si>
  <si>
    <t>伊予市松前町共立衛生組合</t>
    <phoneticPr fontId="3"/>
  </si>
  <si>
    <t>愛媛県</t>
    <phoneticPr fontId="3"/>
  </si>
  <si>
    <t>38840</t>
    <phoneticPr fontId="3"/>
  </si>
  <si>
    <t>伊予市松前町共立衛生組合</t>
    <phoneticPr fontId="3"/>
  </si>
  <si>
    <t>38842</t>
    <phoneticPr fontId="3"/>
  </si>
  <si>
    <t>大洲・喜多衛生事務組合</t>
    <phoneticPr fontId="3"/>
  </si>
  <si>
    <t>愛媛県</t>
    <phoneticPr fontId="3"/>
  </si>
  <si>
    <t>38842</t>
    <phoneticPr fontId="3"/>
  </si>
  <si>
    <t>大洲・喜多衛生事務組合</t>
    <phoneticPr fontId="3"/>
  </si>
  <si>
    <t>38862</t>
    <phoneticPr fontId="3"/>
  </si>
  <si>
    <t>八幡浜地区施設事務組合</t>
    <phoneticPr fontId="3"/>
  </si>
  <si>
    <t>38862</t>
    <phoneticPr fontId="3"/>
  </si>
  <si>
    <t>八幡浜地区施設事務組合</t>
    <phoneticPr fontId="3"/>
  </si>
  <si>
    <t>38865</t>
    <phoneticPr fontId="3"/>
  </si>
  <si>
    <t>伊予地区ごみ処理施設管理組合</t>
    <phoneticPr fontId="3"/>
  </si>
  <si>
    <t>愛媛県</t>
    <phoneticPr fontId="3"/>
  </si>
  <si>
    <t>38865</t>
    <phoneticPr fontId="3"/>
  </si>
  <si>
    <t>伊予地区ごみ処理施設管理組合</t>
    <phoneticPr fontId="3"/>
  </si>
  <si>
    <t>38888</t>
    <phoneticPr fontId="3"/>
  </si>
  <si>
    <t>宇和島地区広域事務組合</t>
    <phoneticPr fontId="3"/>
  </si>
  <si>
    <t>38888</t>
    <phoneticPr fontId="3"/>
  </si>
  <si>
    <t>宇和島地区広域事務組合</t>
    <phoneticPr fontId="3"/>
  </si>
  <si>
    <t>愛媛県</t>
    <phoneticPr fontId="3"/>
  </si>
  <si>
    <t>38000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</si>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</sst>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296</v>
      </c>
      <c r="B7" s="92" t="s">
        <v>297</v>
      </c>
      <c r="C7" s="78" t="s">
        <v>192</v>
      </c>
      <c r="D7" s="79">
        <f>SUM($D$8:$D$21)</f>
        <v>5857900</v>
      </c>
      <c r="E7" s="79">
        <f>SUM($E$8:$E$21)</f>
        <v>5244908</v>
      </c>
      <c r="F7" s="79">
        <f>SUM($F$8:$F$21)</f>
        <v>2923821</v>
      </c>
      <c r="G7" s="79">
        <f>SUM($G$8:$G$21)</f>
        <v>0</v>
      </c>
      <c r="H7" s="79">
        <f>SUM($H$8:$H$21)</f>
        <v>2319834</v>
      </c>
      <c r="I7" s="79">
        <f>SUM($I$8:$I$21)</f>
        <v>0</v>
      </c>
      <c r="J7" s="93" t="s">
        <v>193</v>
      </c>
      <c r="K7" s="79">
        <f>SUM($K$8:$K$21)</f>
        <v>1253</v>
      </c>
      <c r="L7" s="79">
        <f>SUM($L$8:$L$21)</f>
        <v>612992</v>
      </c>
      <c r="M7" s="79">
        <f>SUM($M$8:$M$21)</f>
        <v>2217</v>
      </c>
      <c r="N7" s="79">
        <f>SUM($N$8:$N$21)</f>
        <v>2073</v>
      </c>
      <c r="O7" s="79">
        <f>SUM($O$8:$O$21)</f>
        <v>1107</v>
      </c>
      <c r="P7" s="79">
        <f>SUM($P$8:$P$21)</f>
        <v>0</v>
      </c>
      <c r="Q7" s="79">
        <f>SUM($Q$8:$Q$21)</f>
        <v>966</v>
      </c>
      <c r="R7" s="79">
        <f>SUM($R$8:$R$21)</f>
        <v>0</v>
      </c>
      <c r="S7" s="93" t="s">
        <v>193</v>
      </c>
      <c r="T7" s="79">
        <f>SUM($T$8:$T$21)</f>
        <v>0</v>
      </c>
      <c r="U7" s="79">
        <f>SUM($U$8:$U$21)</f>
        <v>144</v>
      </c>
      <c r="V7" s="79">
        <f>SUM($V$8:$V$21)</f>
        <v>5860117</v>
      </c>
      <c r="W7" s="79">
        <f>SUM($W$8:$W$21)</f>
        <v>5246981</v>
      </c>
      <c r="X7" s="79">
        <f>SUM($X$8:$X$21)</f>
        <v>2924928</v>
      </c>
      <c r="Y7" s="79">
        <f>SUM($Y$8:$Y$21)</f>
        <v>0</v>
      </c>
      <c r="Z7" s="79">
        <f>SUM($Z$8:$Z$21)</f>
        <v>2320800</v>
      </c>
      <c r="AA7" s="79">
        <f>SUM($AA$8:$AA$21)</f>
        <v>0</v>
      </c>
      <c r="AB7" s="93" t="s">
        <v>298</v>
      </c>
      <c r="AC7" s="79">
        <f>SUM($AC$8:$AC$21)</f>
        <v>1253</v>
      </c>
      <c r="AD7" s="79">
        <f>SUM($AD$8:$AD$21)</f>
        <v>613136</v>
      </c>
      <c r="AE7" s="79">
        <f>SUM($AE$8:$AE$21)</f>
        <v>212816</v>
      </c>
      <c r="AF7" s="79">
        <f>SUM($AF$8:$AF$21)</f>
        <v>212816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212816</v>
      </c>
      <c r="AK7" s="79">
        <f>SUM($AK$8:$AK$21)</f>
        <v>0</v>
      </c>
      <c r="AL7" s="79">
        <f>SUM($AL$8:$AL$21)</f>
        <v>0</v>
      </c>
      <c r="AM7" s="79">
        <f>SUM($AM$8:$AM$21)</f>
        <v>5365065</v>
      </c>
      <c r="AN7" s="79">
        <f>SUM($AN$8:$AN$21)</f>
        <v>5730</v>
      </c>
      <c r="AO7" s="79">
        <f>SUM($AO$8:$AO$21)</f>
        <v>5569</v>
      </c>
      <c r="AP7" s="79">
        <f>SUM($AP$8:$AP$21)</f>
        <v>0</v>
      </c>
      <c r="AQ7" s="79">
        <f>SUM($AQ$8:$AQ$21)</f>
        <v>0</v>
      </c>
      <c r="AR7" s="79">
        <f>SUM($AR$8:$AR$21)</f>
        <v>161</v>
      </c>
      <c r="AS7" s="79">
        <f>SUM($AS$8:$AS$21)</f>
        <v>48003</v>
      </c>
      <c r="AT7" s="79">
        <f>SUM($AT$8:$AT$21)</f>
        <v>35499</v>
      </c>
      <c r="AU7" s="79">
        <f>SUM($AU$8:$AU$21)</f>
        <v>2096</v>
      </c>
      <c r="AV7" s="79">
        <f>SUM($AV$8:$AV$21)</f>
        <v>10408</v>
      </c>
      <c r="AW7" s="79">
        <f>SUM($AW$8:$AW$21)</f>
        <v>722</v>
      </c>
      <c r="AX7" s="79">
        <f>SUM($AX$8:$AX$21)</f>
        <v>5310610</v>
      </c>
      <c r="AY7" s="79">
        <f>SUM($AY$8:$AY$21)</f>
        <v>3385887</v>
      </c>
      <c r="AZ7" s="79">
        <f>SUM($AZ$8:$AZ$21)</f>
        <v>16524</v>
      </c>
      <c r="BA7" s="79">
        <f>SUM($BA$8:$BA$21)</f>
        <v>866486</v>
      </c>
      <c r="BB7" s="79">
        <f>SUM($BB$8:$BB$21)</f>
        <v>1041713</v>
      </c>
      <c r="BC7" s="79">
        <f>SUM($BC$8:$BC$21)</f>
        <v>6885</v>
      </c>
      <c r="BD7" s="79">
        <f>SUM($BD$8:$BD$21)</f>
        <v>0</v>
      </c>
      <c r="BE7" s="79">
        <f>SUM($BE$8:$BE$21)</f>
        <v>273134</v>
      </c>
      <c r="BF7" s="79">
        <f>SUM($BF$8:$BF$21)</f>
        <v>5851015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1939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87</v>
      </c>
      <c r="BV7" s="79">
        <f>SUM($BV$8:$BV$21)</f>
        <v>87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1852</v>
      </c>
      <c r="CA7" s="79">
        <f>SUM($CA$8:$CA$21)</f>
        <v>1852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278</v>
      </c>
      <c r="CH7" s="79">
        <f>SUM($CH$8:$CH$21)</f>
        <v>2217</v>
      </c>
      <c r="CI7" s="79">
        <f>SUM($CI$8:$CI$21)</f>
        <v>212816</v>
      </c>
      <c r="CJ7" s="79">
        <f>SUM($CJ$8:$CJ$21)</f>
        <v>212816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212816</v>
      </c>
      <c r="CO7" s="79">
        <f>SUM($CO$8:$CO$21)</f>
        <v>0</v>
      </c>
      <c r="CP7" s="79">
        <f>SUM($CP$8:$CP$21)</f>
        <v>0</v>
      </c>
      <c r="CQ7" s="79">
        <f>SUM($CQ$8:$CQ$21)</f>
        <v>5367004</v>
      </c>
      <c r="CR7" s="79">
        <f>SUM($CR$8:$CR$21)</f>
        <v>5730</v>
      </c>
      <c r="CS7" s="79">
        <f>SUM($CS$8:$CS$21)</f>
        <v>5569</v>
      </c>
      <c r="CT7" s="79">
        <f>SUM($CT$8:$CT$21)</f>
        <v>0</v>
      </c>
      <c r="CU7" s="79">
        <f>SUM($CU$8:$CU$21)</f>
        <v>0</v>
      </c>
      <c r="CV7" s="79">
        <f>SUM($CV$8:$CV$21)</f>
        <v>161</v>
      </c>
      <c r="CW7" s="79">
        <f>SUM($CW$8:$CW$21)</f>
        <v>48090</v>
      </c>
      <c r="CX7" s="79">
        <f>SUM($CX$8:$CX$21)</f>
        <v>35586</v>
      </c>
      <c r="CY7" s="79">
        <f>SUM($CY$8:$CY$21)</f>
        <v>2096</v>
      </c>
      <c r="CZ7" s="79">
        <f>SUM($CZ$8:$CZ$21)</f>
        <v>10408</v>
      </c>
      <c r="DA7" s="79">
        <f>SUM($DA$8:$DA$21)</f>
        <v>722</v>
      </c>
      <c r="DB7" s="79">
        <f>SUM($DB$8:$DB$21)</f>
        <v>5312462</v>
      </c>
      <c r="DC7" s="79">
        <f>SUM($DC$8:$DC$21)</f>
        <v>3387739</v>
      </c>
      <c r="DD7" s="79">
        <f>SUM($DD$8:$DD$21)</f>
        <v>16524</v>
      </c>
      <c r="DE7" s="79">
        <f>SUM($DE$8:$DE$21)</f>
        <v>866486</v>
      </c>
      <c r="DF7" s="79">
        <f>SUM($DF$8:$DF$21)</f>
        <v>1041713</v>
      </c>
      <c r="DG7" s="79">
        <f>SUM($DG$8:$DG$21)</f>
        <v>6885</v>
      </c>
      <c r="DH7" s="79">
        <f>SUM($DH$8:$DH$21)</f>
        <v>0</v>
      </c>
      <c r="DI7" s="79">
        <f>SUM($DI$8:$DI$21)</f>
        <v>273412</v>
      </c>
      <c r="DJ7" s="79">
        <f>SUM($DJ$8:$DJ$21)</f>
        <v>5853232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1075779</v>
      </c>
      <c r="E8" s="84">
        <f>SUM(F8:I8)+K8</f>
        <v>538099</v>
      </c>
      <c r="F8" s="84">
        <v>537890</v>
      </c>
      <c r="G8" s="84">
        <v>0</v>
      </c>
      <c r="H8" s="84">
        <v>0</v>
      </c>
      <c r="I8" s="84">
        <v>0</v>
      </c>
      <c r="J8" s="94" t="s">
        <v>193</v>
      </c>
      <c r="K8" s="84">
        <v>209</v>
      </c>
      <c r="L8" s="84">
        <v>537680</v>
      </c>
      <c r="M8" s="84">
        <f>SUM(N8,+U8)</f>
        <v>278</v>
      </c>
      <c r="N8" s="84">
        <f>SUM(O8:R8)+T8</f>
        <v>138</v>
      </c>
      <c r="O8" s="84">
        <v>138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140</v>
      </c>
      <c r="V8" s="84">
        <v>1076057</v>
      </c>
      <c r="W8" s="84">
        <v>538237</v>
      </c>
      <c r="X8" s="84">
        <v>538028</v>
      </c>
      <c r="Y8" s="84">
        <v>0</v>
      </c>
      <c r="Z8" s="84">
        <v>0</v>
      </c>
      <c r="AA8" s="84">
        <v>0</v>
      </c>
      <c r="AB8" s="94" t="s">
        <v>193</v>
      </c>
      <c r="AC8" s="84">
        <v>209</v>
      </c>
      <c r="AD8" s="84">
        <v>537820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954449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34739</v>
      </c>
      <c r="AT8" s="84">
        <v>34739</v>
      </c>
      <c r="AU8" s="84">
        <v>0</v>
      </c>
      <c r="AV8" s="84">
        <v>0</v>
      </c>
      <c r="AW8" s="84">
        <v>0</v>
      </c>
      <c r="AX8" s="84">
        <f>SUM(AY8:BB8)</f>
        <v>919710</v>
      </c>
      <c r="AY8" s="84">
        <v>0</v>
      </c>
      <c r="AZ8" s="84">
        <v>16524</v>
      </c>
      <c r="BA8" s="84">
        <v>1389</v>
      </c>
      <c r="BB8" s="84">
        <v>901797</v>
      </c>
      <c r="BC8" s="84">
        <f>組合分担金内訳!E8</f>
        <v>0</v>
      </c>
      <c r="BD8" s="84">
        <v>0</v>
      </c>
      <c r="BE8" s="84">
        <v>121330</v>
      </c>
      <c r="BF8" s="84">
        <f>SUM(AE8,+AM8,+BE8)</f>
        <v>1075779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278</v>
      </c>
      <c r="CH8" s="84">
        <f>SUM(BG8,+BO8,+CG8)</f>
        <v>278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84">
        <f t="shared" ref="CP8:CP21" si="7">SUM(AL8,+BN8)</f>
        <v>0</v>
      </c>
      <c r="CQ8" s="84">
        <f t="shared" ref="CQ8:CQ21" si="8">SUM(AM8,+BO8)</f>
        <v>954449</v>
      </c>
      <c r="CR8" s="84">
        <f t="shared" ref="CR8:CR21" si="9">SUM(AN8,+BP8)</f>
        <v>0</v>
      </c>
      <c r="CS8" s="84">
        <f t="shared" ref="CS8:CS21" si="10">SUM(AO8,+BQ8)</f>
        <v>0</v>
      </c>
      <c r="CT8" s="84">
        <f t="shared" ref="CT8:CT21" si="11">SUM(AP8,+BR8)</f>
        <v>0</v>
      </c>
      <c r="CU8" s="84">
        <f t="shared" ref="CU8:CU21" si="12">SUM(AQ8,+BS8)</f>
        <v>0</v>
      </c>
      <c r="CV8" s="84">
        <f t="shared" ref="CV8:CV21" si="13">SUM(AR8,+BT8)</f>
        <v>0</v>
      </c>
      <c r="CW8" s="84">
        <f t="shared" ref="CW8:CW21" si="14">SUM(AS8,+BU8)</f>
        <v>34739</v>
      </c>
      <c r="CX8" s="84">
        <f t="shared" ref="CX8:CX21" si="15">SUM(AT8,+BV8)</f>
        <v>34739</v>
      </c>
      <c r="CY8" s="84">
        <f t="shared" ref="CY8:CY21" si="16">SUM(AU8,+BW8)</f>
        <v>0</v>
      </c>
      <c r="CZ8" s="84">
        <f t="shared" ref="CZ8:CZ21" si="17">SUM(AV8,+BX8)</f>
        <v>0</v>
      </c>
      <c r="DA8" s="84">
        <f t="shared" ref="DA8:DA21" si="18">SUM(AW8,+BY8)</f>
        <v>0</v>
      </c>
      <c r="DB8" s="84">
        <f t="shared" ref="DB8:DB21" si="19">SUM(AX8,+BZ8)</f>
        <v>919710</v>
      </c>
      <c r="DC8" s="84">
        <f t="shared" ref="DC8:DC21" si="20">SUM(AY8,+CA8)</f>
        <v>0</v>
      </c>
      <c r="DD8" s="84">
        <f t="shared" ref="DD8:DD21" si="21">SUM(AZ8,+CB8)</f>
        <v>16524</v>
      </c>
      <c r="DE8" s="84">
        <f t="shared" ref="DE8:DE21" si="22">SUM(BA8,+CC8)</f>
        <v>1389</v>
      </c>
      <c r="DF8" s="84">
        <f t="shared" ref="DF8:DF21" si="23">SUM(BB8,+CD8)</f>
        <v>901797</v>
      </c>
      <c r="DG8" s="84">
        <f t="shared" ref="DG8:DG21" si="24">SUM(BC8,+CE8)</f>
        <v>0</v>
      </c>
      <c r="DH8" s="84">
        <f t="shared" ref="DH8:DH21" si="25">SUM(BD8,+CF8)</f>
        <v>0</v>
      </c>
      <c r="DI8" s="84">
        <f t="shared" ref="DI8:DI21" si="26">SUM(BE8,+CG8)</f>
        <v>121608</v>
      </c>
      <c r="DJ8" s="84">
        <f t="shared" ref="DJ8:DJ21" si="27">SUM(BF8,+CH8)</f>
        <v>1076057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127469</v>
      </c>
      <c r="E9" s="84">
        <f>SUM(F9:I9)+K9</f>
        <v>62698</v>
      </c>
      <c r="F9" s="84">
        <v>62472</v>
      </c>
      <c r="G9" s="84">
        <v>0</v>
      </c>
      <c r="H9" s="84">
        <v>0</v>
      </c>
      <c r="I9" s="84">
        <v>0</v>
      </c>
      <c r="J9" s="94" t="s">
        <v>193</v>
      </c>
      <c r="K9" s="84">
        <v>226</v>
      </c>
      <c r="L9" s="84">
        <v>64771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127469</v>
      </c>
      <c r="W9" s="84">
        <v>62698</v>
      </c>
      <c r="X9" s="84">
        <v>62472</v>
      </c>
      <c r="Y9" s="84">
        <v>0</v>
      </c>
      <c r="Z9" s="84">
        <v>0</v>
      </c>
      <c r="AA9" s="84">
        <v>0</v>
      </c>
      <c r="AB9" s="94" t="s">
        <v>193</v>
      </c>
      <c r="AC9" s="84">
        <v>226</v>
      </c>
      <c r="AD9" s="84">
        <v>64771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110452</v>
      </c>
      <c r="AN9" s="84">
        <f>SUM(AO9:AR9)</f>
        <v>161</v>
      </c>
      <c r="AO9" s="84">
        <v>0</v>
      </c>
      <c r="AP9" s="84">
        <v>0</v>
      </c>
      <c r="AQ9" s="84">
        <v>0</v>
      </c>
      <c r="AR9" s="84">
        <v>161</v>
      </c>
      <c r="AS9" s="84">
        <f>SUM(AT9:AV9)</f>
        <v>96</v>
      </c>
      <c r="AT9" s="84">
        <v>0</v>
      </c>
      <c r="AU9" s="84">
        <v>0</v>
      </c>
      <c r="AV9" s="84">
        <v>96</v>
      </c>
      <c r="AW9" s="84">
        <v>0</v>
      </c>
      <c r="AX9" s="84">
        <f>SUM(AY9:BB9)</f>
        <v>110195</v>
      </c>
      <c r="AY9" s="84">
        <v>0</v>
      </c>
      <c r="AZ9" s="84">
        <v>0</v>
      </c>
      <c r="BA9" s="84">
        <v>0</v>
      </c>
      <c r="BB9" s="84">
        <v>110195</v>
      </c>
      <c r="BC9" s="84">
        <f>組合分担金内訳!E9</f>
        <v>0</v>
      </c>
      <c r="BD9" s="84">
        <v>0</v>
      </c>
      <c r="BE9" s="84">
        <v>17017</v>
      </c>
      <c r="BF9" s="84">
        <f>SUM(AE9,+AM9,+BE9)</f>
        <v>127469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110452</v>
      </c>
      <c r="CR9" s="84">
        <f t="shared" si="9"/>
        <v>161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161</v>
      </c>
      <c r="CW9" s="84">
        <f t="shared" si="14"/>
        <v>96</v>
      </c>
      <c r="CX9" s="84">
        <f t="shared" si="15"/>
        <v>0</v>
      </c>
      <c r="CY9" s="84">
        <f t="shared" si="16"/>
        <v>0</v>
      </c>
      <c r="CZ9" s="84">
        <f t="shared" si="17"/>
        <v>96</v>
      </c>
      <c r="DA9" s="84">
        <f t="shared" si="18"/>
        <v>0</v>
      </c>
      <c r="DB9" s="84">
        <f t="shared" si="19"/>
        <v>110195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110195</v>
      </c>
      <c r="DG9" s="84">
        <f t="shared" si="24"/>
        <v>0</v>
      </c>
      <c r="DH9" s="84">
        <f t="shared" si="25"/>
        <v>0</v>
      </c>
      <c r="DI9" s="84">
        <f t="shared" si="26"/>
        <v>17017</v>
      </c>
      <c r="DJ9" s="84">
        <f t="shared" si="27"/>
        <v>127469</v>
      </c>
    </row>
    <row r="10" spans="1:114" s="8" customFormat="1" ht="12" customHeight="1">
      <c r="A10" s="80" t="s">
        <v>200</v>
      </c>
      <c r="B10" s="83" t="s">
        <v>212</v>
      </c>
      <c r="C10" s="80" t="s">
        <v>214</v>
      </c>
      <c r="D10" s="84">
        <f>SUM(E10,+L10)</f>
        <v>725499</v>
      </c>
      <c r="E10" s="84">
        <f>SUM(F10:I10)+K10</f>
        <v>720732</v>
      </c>
      <c r="F10" s="84">
        <v>359957</v>
      </c>
      <c r="G10" s="84">
        <v>0</v>
      </c>
      <c r="H10" s="84">
        <v>359957</v>
      </c>
      <c r="I10" s="84">
        <v>0</v>
      </c>
      <c r="J10" s="94" t="s">
        <v>193</v>
      </c>
      <c r="K10" s="84">
        <v>818</v>
      </c>
      <c r="L10" s="84">
        <v>4767</v>
      </c>
      <c r="M10" s="84">
        <f>SUM(N10,+U10)</f>
        <v>87</v>
      </c>
      <c r="N10" s="84">
        <f>SUM(O10:R10)+T10</f>
        <v>86</v>
      </c>
      <c r="O10" s="84">
        <v>43</v>
      </c>
      <c r="P10" s="84">
        <v>0</v>
      </c>
      <c r="Q10" s="84">
        <v>43</v>
      </c>
      <c r="R10" s="84">
        <v>0</v>
      </c>
      <c r="S10" s="94" t="s">
        <v>193</v>
      </c>
      <c r="T10" s="84">
        <v>0</v>
      </c>
      <c r="U10" s="84">
        <v>1</v>
      </c>
      <c r="V10" s="84">
        <v>725586</v>
      </c>
      <c r="W10" s="84">
        <v>720818</v>
      </c>
      <c r="X10" s="84">
        <v>360000</v>
      </c>
      <c r="Y10" s="84">
        <v>0</v>
      </c>
      <c r="Z10" s="84">
        <v>360000</v>
      </c>
      <c r="AA10" s="84">
        <v>0</v>
      </c>
      <c r="AB10" s="94" t="s">
        <v>193</v>
      </c>
      <c r="AC10" s="84">
        <v>818</v>
      </c>
      <c r="AD10" s="84">
        <v>4768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712641</v>
      </c>
      <c r="AN10" s="84">
        <f>SUM(AO10:AR10)</f>
        <v>2510</v>
      </c>
      <c r="AO10" s="84">
        <v>2510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710131</v>
      </c>
      <c r="AY10" s="84">
        <v>201716</v>
      </c>
      <c r="AZ10" s="84">
        <v>0</v>
      </c>
      <c r="BA10" s="84">
        <v>508415</v>
      </c>
      <c r="BB10" s="84">
        <v>0</v>
      </c>
      <c r="BC10" s="84">
        <f>組合分担金内訳!E10</f>
        <v>4767</v>
      </c>
      <c r="BD10" s="84">
        <v>0</v>
      </c>
      <c r="BE10" s="84">
        <v>8091</v>
      </c>
      <c r="BF10" s="84">
        <f>SUM(AE10,+AM10,+BE10)</f>
        <v>720732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87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87</v>
      </c>
      <c r="BV10" s="84">
        <v>87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87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712728</v>
      </c>
      <c r="CR10" s="84">
        <f t="shared" si="9"/>
        <v>2510</v>
      </c>
      <c r="CS10" s="84">
        <f t="shared" si="10"/>
        <v>2510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87</v>
      </c>
      <c r="CX10" s="84">
        <f t="shared" si="15"/>
        <v>87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710131</v>
      </c>
      <c r="DC10" s="84">
        <f t="shared" si="20"/>
        <v>201716</v>
      </c>
      <c r="DD10" s="84">
        <f t="shared" si="21"/>
        <v>0</v>
      </c>
      <c r="DE10" s="84">
        <f t="shared" si="22"/>
        <v>508415</v>
      </c>
      <c r="DF10" s="84">
        <f t="shared" si="23"/>
        <v>0</v>
      </c>
      <c r="DG10" s="84">
        <f t="shared" si="24"/>
        <v>4767</v>
      </c>
      <c r="DH10" s="84">
        <f t="shared" si="25"/>
        <v>0</v>
      </c>
      <c r="DI10" s="84">
        <f t="shared" si="26"/>
        <v>8091</v>
      </c>
      <c r="DJ10" s="84">
        <f t="shared" si="27"/>
        <v>720819</v>
      </c>
    </row>
    <row r="11" spans="1:114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1714</v>
      </c>
      <c r="E11" s="84">
        <f>SUM(F11:I11)+K11</f>
        <v>856</v>
      </c>
      <c r="F11" s="84">
        <v>856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858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1714</v>
      </c>
      <c r="W11" s="84">
        <v>856</v>
      </c>
      <c r="X11" s="84">
        <v>856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858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1714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1510</v>
      </c>
      <c r="AT11" s="84">
        <v>0</v>
      </c>
      <c r="AU11" s="84">
        <v>97</v>
      </c>
      <c r="AV11" s="84">
        <v>1413</v>
      </c>
      <c r="AW11" s="84">
        <v>0</v>
      </c>
      <c r="AX11" s="84">
        <f>SUM(AY11:BB11)</f>
        <v>204</v>
      </c>
      <c r="AY11" s="84">
        <v>0</v>
      </c>
      <c r="AZ11" s="84">
        <v>0</v>
      </c>
      <c r="BA11" s="84">
        <v>204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1714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1714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1510</v>
      </c>
      <c r="CX11" s="84">
        <f t="shared" si="15"/>
        <v>0</v>
      </c>
      <c r="CY11" s="84">
        <f t="shared" si="16"/>
        <v>97</v>
      </c>
      <c r="CZ11" s="84">
        <f t="shared" si="17"/>
        <v>1413</v>
      </c>
      <c r="DA11" s="84">
        <f t="shared" si="18"/>
        <v>0</v>
      </c>
      <c r="DB11" s="84">
        <f t="shared" si="19"/>
        <v>204</v>
      </c>
      <c r="DC11" s="84">
        <f t="shared" si="20"/>
        <v>0</v>
      </c>
      <c r="DD11" s="84">
        <f t="shared" si="21"/>
        <v>0</v>
      </c>
      <c r="DE11" s="84">
        <f t="shared" si="22"/>
        <v>204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1714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3263798</v>
      </c>
      <c r="E12" s="84">
        <f>SUM(F12:I12)+K12</f>
        <v>3263698</v>
      </c>
      <c r="F12" s="84">
        <v>1631898</v>
      </c>
      <c r="G12" s="84">
        <v>0</v>
      </c>
      <c r="H12" s="84">
        <v>1631800</v>
      </c>
      <c r="I12" s="84">
        <v>0</v>
      </c>
      <c r="J12" s="94" t="s">
        <v>193</v>
      </c>
      <c r="K12" s="84">
        <v>0</v>
      </c>
      <c r="L12" s="84">
        <v>100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3263798</v>
      </c>
      <c r="W12" s="84">
        <v>3263698</v>
      </c>
      <c r="X12" s="84">
        <v>1631898</v>
      </c>
      <c r="Y12" s="84">
        <v>0</v>
      </c>
      <c r="Z12" s="84">
        <v>1631800</v>
      </c>
      <c r="AA12" s="84">
        <v>0</v>
      </c>
      <c r="AB12" s="94" t="s">
        <v>193</v>
      </c>
      <c r="AC12" s="84">
        <v>0</v>
      </c>
      <c r="AD12" s="84">
        <v>100</v>
      </c>
      <c r="AE12" s="84">
        <f>SUM(AF12,+AK12)</f>
        <v>50614</v>
      </c>
      <c r="AF12" s="84">
        <f>SUM(AG12:AJ12)</f>
        <v>50614</v>
      </c>
      <c r="AG12" s="84">
        <v>0</v>
      </c>
      <c r="AH12" s="84">
        <v>0</v>
      </c>
      <c r="AI12" s="84">
        <v>0</v>
      </c>
      <c r="AJ12" s="84">
        <v>50614</v>
      </c>
      <c r="AK12" s="84">
        <v>0</v>
      </c>
      <c r="AL12" s="84">
        <f>組合分担金内訳!D12</f>
        <v>0</v>
      </c>
      <c r="AM12" s="84">
        <f>SUM(AN12,AS12,AW12,AX12,BD12)</f>
        <v>3091067</v>
      </c>
      <c r="AN12" s="84">
        <f>SUM(AO12:AR12)</f>
        <v>1580</v>
      </c>
      <c r="AO12" s="84">
        <v>1580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3089487</v>
      </c>
      <c r="AY12" s="84">
        <v>3089487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122117</v>
      </c>
      <c r="BF12" s="84">
        <f>SUM(AE12,+AM12,+BE12)</f>
        <v>3263798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50614</v>
      </c>
      <c r="CJ12" s="84">
        <f t="shared" si="1"/>
        <v>50614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50614</v>
      </c>
      <c r="CO12" s="84">
        <f t="shared" si="6"/>
        <v>0</v>
      </c>
      <c r="CP12" s="84">
        <f t="shared" si="7"/>
        <v>0</v>
      </c>
      <c r="CQ12" s="84">
        <f t="shared" si="8"/>
        <v>3091067</v>
      </c>
      <c r="CR12" s="84">
        <f t="shared" si="9"/>
        <v>1580</v>
      </c>
      <c r="CS12" s="84">
        <f t="shared" si="10"/>
        <v>1580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3089487</v>
      </c>
      <c r="DC12" s="84">
        <f t="shared" si="20"/>
        <v>3089487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122117</v>
      </c>
      <c r="DJ12" s="84">
        <f t="shared" si="27"/>
        <v>3263798</v>
      </c>
    </row>
    <row r="13" spans="1:114" s="8" customFormat="1" ht="12" customHeight="1">
      <c r="A13" s="80" t="s">
        <v>200</v>
      </c>
      <c r="B13" s="83" t="s">
        <v>227</v>
      </c>
      <c r="C13" s="80" t="s">
        <v>228</v>
      </c>
      <c r="D13" s="84">
        <f>SUM(E13,+L13)</f>
        <v>596005</v>
      </c>
      <c r="E13" s="84">
        <f>SUM(F13:I13)+K13</f>
        <v>595279</v>
      </c>
      <c r="F13" s="84">
        <v>298002</v>
      </c>
      <c r="G13" s="84">
        <v>0</v>
      </c>
      <c r="H13" s="84">
        <v>297277</v>
      </c>
      <c r="I13" s="84">
        <v>0</v>
      </c>
      <c r="J13" s="94" t="s">
        <v>193</v>
      </c>
      <c r="K13" s="84">
        <v>0</v>
      </c>
      <c r="L13" s="84">
        <v>726</v>
      </c>
      <c r="M13" s="84">
        <f>SUM(N13,+U13)</f>
        <v>1852</v>
      </c>
      <c r="N13" s="84">
        <f>SUM(O13:R13)+T13</f>
        <v>1849</v>
      </c>
      <c r="O13" s="84">
        <v>926</v>
      </c>
      <c r="P13" s="84">
        <v>0</v>
      </c>
      <c r="Q13" s="84">
        <v>923</v>
      </c>
      <c r="R13" s="84">
        <v>0</v>
      </c>
      <c r="S13" s="94" t="s">
        <v>193</v>
      </c>
      <c r="T13" s="84">
        <v>0</v>
      </c>
      <c r="U13" s="84">
        <v>3</v>
      </c>
      <c r="V13" s="84">
        <v>597857</v>
      </c>
      <c r="W13" s="84">
        <v>597128</v>
      </c>
      <c r="X13" s="84">
        <v>298928</v>
      </c>
      <c r="Y13" s="84">
        <v>0</v>
      </c>
      <c r="Z13" s="84">
        <v>298200</v>
      </c>
      <c r="AA13" s="84">
        <v>0</v>
      </c>
      <c r="AB13" s="94" t="s">
        <v>193</v>
      </c>
      <c r="AC13" s="84">
        <v>0</v>
      </c>
      <c r="AD13" s="84">
        <v>729</v>
      </c>
      <c r="AE13" s="84">
        <f>SUM(AF13,+AK13)</f>
        <v>162202</v>
      </c>
      <c r="AF13" s="84">
        <f>SUM(AG13:AJ13)</f>
        <v>162202</v>
      </c>
      <c r="AG13" s="84">
        <v>0</v>
      </c>
      <c r="AH13" s="84">
        <v>0</v>
      </c>
      <c r="AI13" s="84">
        <v>0</v>
      </c>
      <c r="AJ13" s="84">
        <v>162202</v>
      </c>
      <c r="AK13" s="84">
        <v>0</v>
      </c>
      <c r="AL13" s="84">
        <f>組合分担金内訳!D13</f>
        <v>0</v>
      </c>
      <c r="AM13" s="84">
        <f>SUM(AN13,AS13,AW13,AX13,BD13)</f>
        <v>433803</v>
      </c>
      <c r="AN13" s="84">
        <f>SUM(AO13:AR13)</f>
        <v>1479</v>
      </c>
      <c r="AO13" s="84">
        <v>1479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432324</v>
      </c>
      <c r="AY13" s="84">
        <v>73929</v>
      </c>
      <c r="AZ13" s="84">
        <v>0</v>
      </c>
      <c r="BA13" s="84">
        <v>328801</v>
      </c>
      <c r="BB13" s="84">
        <v>29594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596005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1852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1852</v>
      </c>
      <c r="CA13" s="84">
        <v>1852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1852</v>
      </c>
      <c r="CI13" s="84">
        <f t="shared" si="0"/>
        <v>162202</v>
      </c>
      <c r="CJ13" s="84">
        <f t="shared" si="1"/>
        <v>162202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162202</v>
      </c>
      <c r="CO13" s="84">
        <f t="shared" si="6"/>
        <v>0</v>
      </c>
      <c r="CP13" s="84">
        <f t="shared" si="7"/>
        <v>0</v>
      </c>
      <c r="CQ13" s="84">
        <f t="shared" si="8"/>
        <v>435655</v>
      </c>
      <c r="CR13" s="84">
        <f t="shared" si="9"/>
        <v>1479</v>
      </c>
      <c r="CS13" s="84">
        <f t="shared" si="10"/>
        <v>1479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434176</v>
      </c>
      <c r="DC13" s="84">
        <f t="shared" si="20"/>
        <v>75781</v>
      </c>
      <c r="DD13" s="84">
        <f t="shared" si="21"/>
        <v>0</v>
      </c>
      <c r="DE13" s="84">
        <f t="shared" si="22"/>
        <v>328801</v>
      </c>
      <c r="DF13" s="84">
        <f t="shared" si="23"/>
        <v>29594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597857</v>
      </c>
    </row>
    <row r="14" spans="1:114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236</v>
      </c>
      <c r="C15" s="80" t="s">
        <v>237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244</v>
      </c>
      <c r="C17" s="80" t="s">
        <v>245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249</v>
      </c>
      <c r="C18" s="80" t="s">
        <v>250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254</v>
      </c>
      <c r="C19" s="80" t="s">
        <v>256</v>
      </c>
      <c r="D19" s="84">
        <f>SUM(E19,+L19)</f>
        <v>54377</v>
      </c>
      <c r="E19" s="84">
        <f>SUM(F19:I19)+K19</f>
        <v>52283</v>
      </c>
      <c r="F19" s="84">
        <v>26183</v>
      </c>
      <c r="G19" s="84">
        <v>0</v>
      </c>
      <c r="H19" s="84">
        <v>26100</v>
      </c>
      <c r="I19" s="84">
        <v>0</v>
      </c>
      <c r="J19" s="94" t="s">
        <v>193</v>
      </c>
      <c r="K19" s="84">
        <v>0</v>
      </c>
      <c r="L19" s="84">
        <v>2094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54377</v>
      </c>
      <c r="W19" s="84">
        <v>52283</v>
      </c>
      <c r="X19" s="84">
        <v>26183</v>
      </c>
      <c r="Y19" s="84">
        <v>0</v>
      </c>
      <c r="Z19" s="84">
        <v>26100</v>
      </c>
      <c r="AA19" s="84">
        <v>0</v>
      </c>
      <c r="AB19" s="94" t="s">
        <v>193</v>
      </c>
      <c r="AC19" s="84">
        <v>0</v>
      </c>
      <c r="AD19" s="84">
        <v>2094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48088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1727</v>
      </c>
      <c r="AT19" s="84">
        <v>0</v>
      </c>
      <c r="AU19" s="84">
        <v>1727</v>
      </c>
      <c r="AV19" s="84">
        <v>0</v>
      </c>
      <c r="AW19" s="84">
        <v>0</v>
      </c>
      <c r="AX19" s="84">
        <f>SUM(AY19:BB19)</f>
        <v>46361</v>
      </c>
      <c r="AY19" s="84">
        <v>20377</v>
      </c>
      <c r="AZ19" s="84">
        <v>0</v>
      </c>
      <c r="BA19" s="84">
        <v>25857</v>
      </c>
      <c r="BB19" s="84">
        <v>127</v>
      </c>
      <c r="BC19" s="84">
        <f>組合分担金内訳!E19</f>
        <v>2010</v>
      </c>
      <c r="BD19" s="84">
        <v>0</v>
      </c>
      <c r="BE19" s="84">
        <v>4279</v>
      </c>
      <c r="BF19" s="84">
        <f>SUM(AE19,+AM19,+BE19)</f>
        <v>52367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48088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1727</v>
      </c>
      <c r="CX19" s="84">
        <f t="shared" si="15"/>
        <v>0</v>
      </c>
      <c r="CY19" s="84">
        <f t="shared" si="16"/>
        <v>1727</v>
      </c>
      <c r="CZ19" s="84">
        <f t="shared" si="17"/>
        <v>0</v>
      </c>
      <c r="DA19" s="84">
        <f t="shared" si="18"/>
        <v>0</v>
      </c>
      <c r="DB19" s="84">
        <f t="shared" si="19"/>
        <v>46361</v>
      </c>
      <c r="DC19" s="84">
        <f t="shared" si="20"/>
        <v>20377</v>
      </c>
      <c r="DD19" s="84">
        <f t="shared" si="21"/>
        <v>0</v>
      </c>
      <c r="DE19" s="84">
        <f t="shared" si="22"/>
        <v>25857</v>
      </c>
      <c r="DF19" s="84">
        <f t="shared" si="23"/>
        <v>127</v>
      </c>
      <c r="DG19" s="84">
        <f t="shared" si="24"/>
        <v>2010</v>
      </c>
      <c r="DH19" s="84">
        <f t="shared" si="25"/>
        <v>0</v>
      </c>
      <c r="DI19" s="84">
        <f t="shared" si="26"/>
        <v>4279</v>
      </c>
      <c r="DJ19" s="84">
        <f t="shared" si="27"/>
        <v>52367</v>
      </c>
    </row>
    <row r="20" spans="1:114" s="8" customFormat="1" ht="12" customHeight="1">
      <c r="A20" s="80" t="s">
        <v>200</v>
      </c>
      <c r="B20" s="83" t="s">
        <v>262</v>
      </c>
      <c r="C20" s="80" t="s">
        <v>264</v>
      </c>
      <c r="D20" s="84">
        <f>SUM(E20,+L20)</f>
        <v>10005</v>
      </c>
      <c r="E20" s="84">
        <f>SUM(F20:I20)+K20</f>
        <v>9641</v>
      </c>
      <c r="F20" s="84">
        <v>4941</v>
      </c>
      <c r="G20" s="84">
        <v>0</v>
      </c>
      <c r="H20" s="84">
        <v>4700</v>
      </c>
      <c r="I20" s="84">
        <v>0</v>
      </c>
      <c r="J20" s="94" t="s">
        <v>193</v>
      </c>
      <c r="K20" s="84">
        <v>0</v>
      </c>
      <c r="L20" s="84">
        <v>364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10005</v>
      </c>
      <c r="W20" s="84">
        <v>9641</v>
      </c>
      <c r="X20" s="84">
        <v>4941</v>
      </c>
      <c r="Y20" s="84">
        <v>0</v>
      </c>
      <c r="Z20" s="84">
        <v>4700</v>
      </c>
      <c r="AA20" s="84">
        <v>0</v>
      </c>
      <c r="AB20" s="94" t="s">
        <v>193</v>
      </c>
      <c r="AC20" s="84">
        <v>0</v>
      </c>
      <c r="AD20" s="84">
        <v>364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9605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7407</v>
      </c>
      <c r="AT20" s="84">
        <v>154</v>
      </c>
      <c r="AU20" s="84">
        <v>272</v>
      </c>
      <c r="AV20" s="84">
        <v>6981</v>
      </c>
      <c r="AW20" s="84">
        <v>0</v>
      </c>
      <c r="AX20" s="84">
        <f>SUM(AY20:BB20)</f>
        <v>2198</v>
      </c>
      <c r="AY20" s="84">
        <v>378</v>
      </c>
      <c r="AZ20" s="84">
        <v>0</v>
      </c>
      <c r="BA20" s="84">
        <v>1820</v>
      </c>
      <c r="BB20" s="84">
        <v>0</v>
      </c>
      <c r="BC20" s="84">
        <f>組合分担金内訳!E20</f>
        <v>100</v>
      </c>
      <c r="BD20" s="84">
        <v>0</v>
      </c>
      <c r="BE20" s="84">
        <v>300</v>
      </c>
      <c r="BF20" s="84">
        <f>SUM(AE20,+AM20,+BE20)</f>
        <v>9905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9605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7407</v>
      </c>
      <c r="CX20" s="84">
        <f t="shared" si="15"/>
        <v>154</v>
      </c>
      <c r="CY20" s="84">
        <f t="shared" si="16"/>
        <v>272</v>
      </c>
      <c r="CZ20" s="84">
        <f t="shared" si="17"/>
        <v>6981</v>
      </c>
      <c r="DA20" s="84">
        <f t="shared" si="18"/>
        <v>0</v>
      </c>
      <c r="DB20" s="84">
        <f t="shared" si="19"/>
        <v>2198</v>
      </c>
      <c r="DC20" s="84">
        <f t="shared" si="20"/>
        <v>378</v>
      </c>
      <c r="DD20" s="84">
        <f t="shared" si="21"/>
        <v>0</v>
      </c>
      <c r="DE20" s="84">
        <f t="shared" si="22"/>
        <v>1820</v>
      </c>
      <c r="DF20" s="84">
        <f t="shared" si="23"/>
        <v>0</v>
      </c>
      <c r="DG20" s="84">
        <f t="shared" si="24"/>
        <v>100</v>
      </c>
      <c r="DH20" s="84">
        <f t="shared" si="25"/>
        <v>0</v>
      </c>
      <c r="DI20" s="84">
        <f t="shared" si="26"/>
        <v>300</v>
      </c>
      <c r="DJ20" s="84">
        <f t="shared" si="27"/>
        <v>9905</v>
      </c>
    </row>
    <row r="21" spans="1:114" s="8" customFormat="1" ht="12" customHeight="1">
      <c r="A21" s="80" t="s">
        <v>200</v>
      </c>
      <c r="B21" s="83" t="s">
        <v>268</v>
      </c>
      <c r="C21" s="80" t="s">
        <v>270</v>
      </c>
      <c r="D21" s="84">
        <f>SUM(E21,+L21)</f>
        <v>3254</v>
      </c>
      <c r="E21" s="84">
        <f>SUM(F21:I21)+K21</f>
        <v>1622</v>
      </c>
      <c r="F21" s="84">
        <v>1622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1632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3254</v>
      </c>
      <c r="W21" s="84">
        <v>1622</v>
      </c>
      <c r="X21" s="84">
        <v>1622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1632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3246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2524</v>
      </c>
      <c r="AT21" s="84">
        <v>606</v>
      </c>
      <c r="AU21" s="84">
        <v>0</v>
      </c>
      <c r="AV21" s="84">
        <v>1918</v>
      </c>
      <c r="AW21" s="84">
        <v>722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8</v>
      </c>
      <c r="BD21" s="84">
        <v>0</v>
      </c>
      <c r="BE21" s="84">
        <v>0</v>
      </c>
      <c r="BF21" s="84">
        <f>SUM(AE21,+AM21,+BE21)</f>
        <v>3246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3246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2524</v>
      </c>
      <c r="CX21" s="84">
        <f t="shared" si="15"/>
        <v>606</v>
      </c>
      <c r="CY21" s="84">
        <f t="shared" si="16"/>
        <v>0</v>
      </c>
      <c r="CZ21" s="84">
        <f t="shared" si="17"/>
        <v>1918</v>
      </c>
      <c r="DA21" s="84">
        <f t="shared" si="18"/>
        <v>722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8</v>
      </c>
      <c r="DH21" s="84">
        <f t="shared" si="25"/>
        <v>0</v>
      </c>
      <c r="DI21" s="84">
        <f t="shared" si="26"/>
        <v>0</v>
      </c>
      <c r="DJ21" s="84">
        <f t="shared" si="27"/>
        <v>3246</v>
      </c>
    </row>
    <row r="22" spans="1:114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41" priority="23" stopIfTrue="1">
      <formula>$A27&lt;&gt;""</formula>
    </cfRule>
  </conditionalFormatting>
  <conditionalFormatting sqref="A7:DJ7">
    <cfRule type="expression" dxfId="340" priority="1" stopIfTrue="1">
      <formula>$A7&lt;&gt;""</formula>
    </cfRule>
  </conditionalFormatting>
  <conditionalFormatting sqref="A8:DJ8">
    <cfRule type="expression" dxfId="339" priority="21" stopIfTrue="1">
      <formula>$A8&lt;&gt;""</formula>
    </cfRule>
  </conditionalFormatting>
  <conditionalFormatting sqref="A9:DJ9">
    <cfRule type="expression" dxfId="338" priority="20" stopIfTrue="1">
      <formula>$A9&lt;&gt;""</formula>
    </cfRule>
  </conditionalFormatting>
  <conditionalFormatting sqref="A10:DJ10">
    <cfRule type="expression" dxfId="337" priority="19" stopIfTrue="1">
      <formula>$A10&lt;&gt;""</formula>
    </cfRule>
  </conditionalFormatting>
  <conditionalFormatting sqref="A11:DJ11">
    <cfRule type="expression" dxfId="336" priority="18" stopIfTrue="1">
      <formula>$A11&lt;&gt;""</formula>
    </cfRule>
  </conditionalFormatting>
  <conditionalFormatting sqref="A12:DJ12">
    <cfRule type="expression" dxfId="335" priority="17" stopIfTrue="1">
      <formula>$A12&lt;&gt;""</formula>
    </cfRule>
  </conditionalFormatting>
  <conditionalFormatting sqref="A13:DJ13">
    <cfRule type="expression" dxfId="334" priority="16" stopIfTrue="1">
      <formula>$A13&lt;&gt;""</formula>
    </cfRule>
  </conditionalFormatting>
  <conditionalFormatting sqref="A14:DJ14">
    <cfRule type="expression" dxfId="333" priority="15" stopIfTrue="1">
      <formula>$A14&lt;&gt;""</formula>
    </cfRule>
  </conditionalFormatting>
  <conditionalFormatting sqref="A15:DJ15">
    <cfRule type="expression" dxfId="332" priority="14" stopIfTrue="1">
      <formula>$A15&lt;&gt;""</formula>
    </cfRule>
  </conditionalFormatting>
  <conditionalFormatting sqref="A16:DJ16">
    <cfRule type="expression" dxfId="331" priority="13" stopIfTrue="1">
      <formula>$A16&lt;&gt;""</formula>
    </cfRule>
  </conditionalFormatting>
  <conditionalFormatting sqref="A17:DJ17">
    <cfRule type="expression" dxfId="330" priority="12" stopIfTrue="1">
      <formula>$A17&lt;&gt;""</formula>
    </cfRule>
  </conditionalFormatting>
  <conditionalFormatting sqref="A18:DJ18">
    <cfRule type="expression" dxfId="329" priority="11" stopIfTrue="1">
      <formula>$A18&lt;&gt;""</formula>
    </cfRule>
  </conditionalFormatting>
  <conditionalFormatting sqref="A19:DJ19">
    <cfRule type="expression" dxfId="328" priority="10" stopIfTrue="1">
      <formula>$A19&lt;&gt;""</formula>
    </cfRule>
  </conditionalFormatting>
  <conditionalFormatting sqref="A20:DJ20">
    <cfRule type="expression" dxfId="327" priority="9" stopIfTrue="1">
      <formula>$A20&lt;&gt;""</formula>
    </cfRule>
  </conditionalFormatting>
  <conditionalFormatting sqref="A21:DJ21">
    <cfRule type="expression" dxfId="326" priority="8" stopIfTrue="1">
      <formula>$A21&lt;&gt;""</formula>
    </cfRule>
  </conditionalFormatting>
  <conditionalFormatting sqref="A22:DJ22">
    <cfRule type="expression" dxfId="324" priority="6" stopIfTrue="1">
      <formula>$A22&lt;&gt;""</formula>
    </cfRule>
  </conditionalFormatting>
  <conditionalFormatting sqref="A23:DJ23">
    <cfRule type="expression" dxfId="323" priority="5" stopIfTrue="1">
      <formula>$A23&lt;&gt;""</formula>
    </cfRule>
  </conditionalFormatting>
  <conditionalFormatting sqref="A24:DJ24">
    <cfRule type="expression" dxfId="322" priority="4" stopIfTrue="1">
      <formula>$A24&lt;&gt;""</formula>
    </cfRule>
  </conditionalFormatting>
  <conditionalFormatting sqref="A25:DJ25">
    <cfRule type="expression" dxfId="321" priority="3" stopIfTrue="1">
      <formula>$A25&lt;&gt;""</formula>
    </cfRule>
  </conditionalFormatting>
  <conditionalFormatting sqref="A26:DJ26">
    <cfRule type="expression" dxfId="320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296</v>
      </c>
      <c r="B7" s="92" t="s">
        <v>297</v>
      </c>
      <c r="C7" s="78" t="s">
        <v>192</v>
      </c>
      <c r="D7" s="79">
        <f>SUM($D$8:$D$12)</f>
        <v>13875</v>
      </c>
      <c r="E7" s="79">
        <f>SUM($E$8:$E$12)</f>
        <v>13875</v>
      </c>
      <c r="F7" s="79">
        <f>SUM($F$8:$F$12)</f>
        <v>6885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6885</v>
      </c>
      <c r="K7" s="79">
        <f>SUM($K$8:$K$12)</f>
        <v>6990</v>
      </c>
      <c r="L7" s="79">
        <f>SUM($L$8:$L$12)</f>
        <v>0</v>
      </c>
      <c r="M7" s="79">
        <f>SUM($M$8:$M$12)</f>
        <v>54346</v>
      </c>
      <c r="N7" s="79">
        <f>SUM($N$8:$N$12)</f>
        <v>54346</v>
      </c>
      <c r="O7" s="79">
        <f>SUM($O$8:$O$12)</f>
        <v>27172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27174</v>
      </c>
      <c r="U7" s="79">
        <f>SUM($U$8:$U$12)</f>
        <v>0</v>
      </c>
      <c r="V7" s="79">
        <f>SUM($V$8:$V$12)</f>
        <v>68221</v>
      </c>
      <c r="W7" s="79">
        <f>SUM($W$8:$W$12)</f>
        <v>68221</v>
      </c>
      <c r="X7" s="79">
        <f>SUM($X$8:$X$12)</f>
        <v>34057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3570</v>
      </c>
      <c r="AC7" s="79">
        <f>SUM($AC$8:$AC$12)</f>
        <v>34164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20760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3114</v>
      </c>
      <c r="AT7" s="79">
        <f>SUM($AT$8:$AT$12)</f>
        <v>0</v>
      </c>
      <c r="AU7" s="79">
        <f>SUM($AU$8:$AU$12)</f>
        <v>3114</v>
      </c>
      <c r="AV7" s="79">
        <f>SUM($AV$8:$AV$12)</f>
        <v>0</v>
      </c>
      <c r="AW7" s="79">
        <f>SUM($AW$8:$AW$12)</f>
        <v>0</v>
      </c>
      <c r="AX7" s="79">
        <f>SUM($AX$8:$AX$12)</f>
        <v>17646</v>
      </c>
      <c r="AY7" s="79">
        <f>SUM($AY$8:$AY$12)</f>
        <v>0</v>
      </c>
      <c r="AZ7" s="79">
        <f>SUM($AZ$8:$AZ$12)</f>
        <v>17646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20760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54346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54346</v>
      </c>
      <c r="CA7" s="79">
        <f>SUM($CA$8:$CA$12)</f>
        <v>22404</v>
      </c>
      <c r="CB7" s="79">
        <f>SUM($CB$8:$CB$12)</f>
        <v>668</v>
      </c>
      <c r="CC7" s="79">
        <f>SUM($CC$8:$CC$12)</f>
        <v>31274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54346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75106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3114</v>
      </c>
      <c r="CX7" s="79">
        <f>SUM($CX$8:$CX$12)</f>
        <v>0</v>
      </c>
      <c r="CY7" s="79">
        <f>SUM($CY$8:$CY$12)</f>
        <v>3114</v>
      </c>
      <c r="CZ7" s="79">
        <f>SUM($CZ$8:$CZ$12)</f>
        <v>0</v>
      </c>
      <c r="DA7" s="79">
        <f>SUM($DA$8:$DA$12)</f>
        <v>0</v>
      </c>
      <c r="DB7" s="79">
        <f>SUM($DB$8:$DB$12)</f>
        <v>71992</v>
      </c>
      <c r="DC7" s="79">
        <f>SUM($DC$8:$DC$12)</f>
        <v>22404</v>
      </c>
      <c r="DD7" s="79">
        <f>SUM($DD$8:$DD$12)</f>
        <v>18314</v>
      </c>
      <c r="DE7" s="79">
        <f>SUM($DE$8:$DE$12)</f>
        <v>31274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75106</v>
      </c>
    </row>
    <row r="8" spans="1:114" s="8" customFormat="1" ht="12" customHeight="1">
      <c r="A8" s="80" t="s">
        <v>200</v>
      </c>
      <c r="B8" s="83" t="s">
        <v>273</v>
      </c>
      <c r="C8" s="80" t="s">
        <v>274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278</v>
      </c>
      <c r="C9" s="80" t="s">
        <v>279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54346</v>
      </c>
      <c r="N9" s="84">
        <f>SUM(O9:R9)+T9</f>
        <v>54346</v>
      </c>
      <c r="O9" s="84">
        <v>27172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27174</v>
      </c>
      <c r="U9" s="84">
        <v>0</v>
      </c>
      <c r="V9" s="84">
        <v>54346</v>
      </c>
      <c r="W9" s="84">
        <v>54346</v>
      </c>
      <c r="X9" s="84">
        <v>27172</v>
      </c>
      <c r="Y9" s="84">
        <v>0</v>
      </c>
      <c r="Z9" s="84">
        <v>0</v>
      </c>
      <c r="AA9" s="84">
        <v>0</v>
      </c>
      <c r="AB9" s="84">
        <v>0</v>
      </c>
      <c r="AC9" s="84">
        <v>27174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54346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54346</v>
      </c>
      <c r="CA9" s="84">
        <v>22404</v>
      </c>
      <c r="CB9" s="84">
        <v>668</v>
      </c>
      <c r="CC9" s="84">
        <v>31274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54346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54346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54346</v>
      </c>
      <c r="DC9" s="84">
        <f t="shared" si="19"/>
        <v>22404</v>
      </c>
      <c r="DD9" s="84">
        <f t="shared" si="20"/>
        <v>668</v>
      </c>
      <c r="DE9" s="84">
        <f t="shared" si="21"/>
        <v>31274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54346</v>
      </c>
    </row>
    <row r="10" spans="1:114" s="8" customFormat="1" ht="12" customHeight="1">
      <c r="A10" s="80" t="s">
        <v>200</v>
      </c>
      <c r="B10" s="83" t="s">
        <v>283</v>
      </c>
      <c r="C10" s="80" t="s">
        <v>284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287</v>
      </c>
      <c r="C11" s="80" t="s">
        <v>288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292</v>
      </c>
      <c r="C12" s="80" t="s">
        <v>293</v>
      </c>
      <c r="D12" s="84">
        <f>SUM(E12,+L12)</f>
        <v>13875</v>
      </c>
      <c r="E12" s="84">
        <f>SUM(F12:I12)+K12</f>
        <v>13875</v>
      </c>
      <c r="F12" s="84">
        <v>6885</v>
      </c>
      <c r="G12" s="84">
        <v>0</v>
      </c>
      <c r="H12" s="84">
        <v>0</v>
      </c>
      <c r="I12" s="84">
        <v>0</v>
      </c>
      <c r="J12" s="84">
        <f>市町村分担金内訳!D12</f>
        <v>6885</v>
      </c>
      <c r="K12" s="84">
        <v>6990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13875</v>
      </c>
      <c r="W12" s="84">
        <v>13875</v>
      </c>
      <c r="X12" s="84">
        <v>6885</v>
      </c>
      <c r="Y12" s="84">
        <v>0</v>
      </c>
      <c r="Z12" s="84">
        <v>0</v>
      </c>
      <c r="AA12" s="84">
        <v>0</v>
      </c>
      <c r="AB12" s="84">
        <v>0</v>
      </c>
      <c r="AC12" s="84">
        <v>6990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20760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3114</v>
      </c>
      <c r="AT12" s="84">
        <v>0</v>
      </c>
      <c r="AU12" s="84">
        <v>3114</v>
      </c>
      <c r="AV12" s="84">
        <v>0</v>
      </c>
      <c r="AW12" s="84">
        <v>0</v>
      </c>
      <c r="AX12" s="84">
        <f>SUM(AY12:BB12)</f>
        <v>17646</v>
      </c>
      <c r="AY12" s="84">
        <v>0</v>
      </c>
      <c r="AZ12" s="84">
        <v>17646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20760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20760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3114</v>
      </c>
      <c r="CX12" s="84">
        <f t="shared" si="14"/>
        <v>0</v>
      </c>
      <c r="CY12" s="84">
        <f t="shared" si="15"/>
        <v>3114</v>
      </c>
      <c r="CZ12" s="84">
        <f t="shared" si="16"/>
        <v>0</v>
      </c>
      <c r="DA12" s="84">
        <f t="shared" si="17"/>
        <v>0</v>
      </c>
      <c r="DB12" s="84">
        <f t="shared" si="18"/>
        <v>17646</v>
      </c>
      <c r="DC12" s="84">
        <f t="shared" si="19"/>
        <v>0</v>
      </c>
      <c r="DD12" s="84">
        <f t="shared" si="20"/>
        <v>17646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20760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1">
    <cfRule type="expression" dxfId="318" priority="23" stopIfTrue="1">
      <formula>$A13&lt;&gt;""</formula>
    </cfRule>
  </conditionalFormatting>
  <conditionalFormatting sqref="A12:DJ12">
    <cfRule type="expression" dxfId="317" priority="2" stopIfTrue="1">
      <formula>$A12&lt;&gt;""</formula>
    </cfRule>
  </conditionalFormatting>
  <conditionalFormatting sqref="A7:DJ7">
    <cfRule type="expression" dxfId="302" priority="1" stopIfTrue="1">
      <formula>$A7&lt;&gt;""</formula>
    </cfRule>
  </conditionalFormatting>
  <conditionalFormatting sqref="A8:DJ8">
    <cfRule type="expression" dxfId="301" priority="6" stopIfTrue="1">
      <formula>$A8&lt;&gt;""</formula>
    </cfRule>
  </conditionalFormatting>
  <conditionalFormatting sqref="A9:DJ9">
    <cfRule type="expression" dxfId="300" priority="5" stopIfTrue="1">
      <formula>$A9&lt;&gt;""</formula>
    </cfRule>
  </conditionalFormatting>
  <conditionalFormatting sqref="A10:DJ10">
    <cfRule type="expression" dxfId="299" priority="4" stopIfTrue="1">
      <formula>$A10&lt;&gt;""</formula>
    </cfRule>
  </conditionalFormatting>
  <conditionalFormatting sqref="A11:DJ11">
    <cfRule type="expression" dxfId="298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296</v>
      </c>
      <c r="B7" s="92" t="s">
        <v>297</v>
      </c>
      <c r="C7" s="78" t="s">
        <v>192</v>
      </c>
      <c r="D7" s="79">
        <f>SUM($D$8:$D$26)</f>
        <v>5871775</v>
      </c>
      <c r="E7" s="79">
        <f>SUM($E$8:$E$26)</f>
        <v>5258783</v>
      </c>
      <c r="F7" s="79">
        <f>SUM($F$8:$F$26)</f>
        <v>2930706</v>
      </c>
      <c r="G7" s="79">
        <f>SUM($G$8:$G$26)</f>
        <v>0</v>
      </c>
      <c r="H7" s="79">
        <f>SUM($H$8:$H$26)</f>
        <v>2319834</v>
      </c>
      <c r="I7" s="79">
        <f>SUM($I$8:$I$26)</f>
        <v>0</v>
      </c>
      <c r="J7" s="79">
        <f>SUM($J$8:$J$26)</f>
        <v>6885</v>
      </c>
      <c r="K7" s="79">
        <f>SUM($K$8:$K$26)</f>
        <v>8243</v>
      </c>
      <c r="L7" s="79">
        <f>SUM($L$8:$L$26)</f>
        <v>612992</v>
      </c>
      <c r="M7" s="79">
        <f>SUM($M$8:$M$26)</f>
        <v>56563</v>
      </c>
      <c r="N7" s="79">
        <f>SUM($N$8:$N$26)</f>
        <v>56419</v>
      </c>
      <c r="O7" s="79">
        <f>SUM($O$8:$O$26)</f>
        <v>28279</v>
      </c>
      <c r="P7" s="79">
        <f>SUM($P$8:$P$26)</f>
        <v>0</v>
      </c>
      <c r="Q7" s="79">
        <f>SUM($Q$8:$Q$26)</f>
        <v>966</v>
      </c>
      <c r="R7" s="79">
        <f>SUM($R$8:$R$26)</f>
        <v>0</v>
      </c>
      <c r="S7" s="79">
        <f>SUM($S$8:$S$26)</f>
        <v>0</v>
      </c>
      <c r="T7" s="79">
        <f>SUM($T$8:$T$26)</f>
        <v>27174</v>
      </c>
      <c r="U7" s="79">
        <f>SUM($U$8:$U$26)</f>
        <v>144</v>
      </c>
      <c r="V7" s="79">
        <f>SUM($V$8:$V$26)</f>
        <v>5928338</v>
      </c>
      <c r="W7" s="79">
        <f>SUM($W$8:$W$26)</f>
        <v>5315202</v>
      </c>
      <c r="X7" s="79">
        <f>SUM($X$8:$X$26)</f>
        <v>2958985</v>
      </c>
      <c r="Y7" s="79">
        <f>SUM($Y$8:$Y$26)</f>
        <v>0</v>
      </c>
      <c r="Z7" s="79">
        <f>SUM($Z$8:$Z$26)</f>
        <v>2320800</v>
      </c>
      <c r="AA7" s="79">
        <f>SUM($AA$8:$AA$26)</f>
        <v>0</v>
      </c>
      <c r="AB7" s="79">
        <f>SUM($AB$8:$AB$26)</f>
        <v>3570</v>
      </c>
      <c r="AC7" s="79">
        <f>SUM($AC$8:$AC$26)</f>
        <v>35417</v>
      </c>
      <c r="AD7" s="79">
        <f>SUM($AD$8:$AD$26)</f>
        <v>613136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1075779</v>
      </c>
      <c r="E8" s="84">
        <v>538099</v>
      </c>
      <c r="F8" s="84">
        <v>537890</v>
      </c>
      <c r="G8" s="84">
        <v>0</v>
      </c>
      <c r="H8" s="84">
        <v>0</v>
      </c>
      <c r="I8" s="84">
        <v>0</v>
      </c>
      <c r="J8" s="94">
        <v>0</v>
      </c>
      <c r="K8" s="84">
        <v>209</v>
      </c>
      <c r="L8" s="84">
        <v>537680</v>
      </c>
      <c r="M8" s="84">
        <f>SUM(N8,+U8)</f>
        <v>278</v>
      </c>
      <c r="N8" s="84">
        <v>138</v>
      </c>
      <c r="O8" s="84">
        <v>138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140</v>
      </c>
      <c r="V8" s="84">
        <v>1076057</v>
      </c>
      <c r="W8" s="84">
        <v>538237</v>
      </c>
      <c r="X8" s="84">
        <v>538028</v>
      </c>
      <c r="Y8" s="84">
        <v>0</v>
      </c>
      <c r="Z8" s="84">
        <v>0</v>
      </c>
      <c r="AA8" s="84">
        <v>0</v>
      </c>
      <c r="AB8" s="94">
        <v>0</v>
      </c>
      <c r="AC8" s="84">
        <v>209</v>
      </c>
      <c r="AD8" s="84">
        <v>537820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127469</v>
      </c>
      <c r="E9" s="84">
        <v>62698</v>
      </c>
      <c r="F9" s="84">
        <v>62472</v>
      </c>
      <c r="G9" s="84">
        <v>0</v>
      </c>
      <c r="H9" s="84">
        <v>0</v>
      </c>
      <c r="I9" s="84">
        <v>0</v>
      </c>
      <c r="J9" s="94">
        <v>0</v>
      </c>
      <c r="K9" s="84">
        <v>226</v>
      </c>
      <c r="L9" s="84">
        <v>64771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127469</v>
      </c>
      <c r="W9" s="84">
        <v>62698</v>
      </c>
      <c r="X9" s="84">
        <v>62472</v>
      </c>
      <c r="Y9" s="84">
        <v>0</v>
      </c>
      <c r="Z9" s="84">
        <v>0</v>
      </c>
      <c r="AA9" s="84">
        <v>0</v>
      </c>
      <c r="AB9" s="94">
        <v>0</v>
      </c>
      <c r="AC9" s="84">
        <v>226</v>
      </c>
      <c r="AD9" s="84">
        <v>64771</v>
      </c>
    </row>
    <row r="10" spans="1:30" s="8" customFormat="1" ht="12" customHeight="1">
      <c r="A10" s="80" t="s">
        <v>200</v>
      </c>
      <c r="B10" s="83" t="s">
        <v>212</v>
      </c>
      <c r="C10" s="80" t="s">
        <v>214</v>
      </c>
      <c r="D10" s="84">
        <f>SUM(E10,+L10)</f>
        <v>725499</v>
      </c>
      <c r="E10" s="84">
        <v>720732</v>
      </c>
      <c r="F10" s="84">
        <v>359957</v>
      </c>
      <c r="G10" s="84">
        <v>0</v>
      </c>
      <c r="H10" s="84">
        <v>359957</v>
      </c>
      <c r="I10" s="84">
        <v>0</v>
      </c>
      <c r="J10" s="94">
        <v>0</v>
      </c>
      <c r="K10" s="84">
        <v>818</v>
      </c>
      <c r="L10" s="84">
        <v>4767</v>
      </c>
      <c r="M10" s="84">
        <f>SUM(N10,+U10)</f>
        <v>87</v>
      </c>
      <c r="N10" s="84">
        <v>86</v>
      </c>
      <c r="O10" s="84">
        <v>43</v>
      </c>
      <c r="P10" s="84">
        <v>0</v>
      </c>
      <c r="Q10" s="84">
        <v>43</v>
      </c>
      <c r="R10" s="84">
        <v>0</v>
      </c>
      <c r="S10" s="94">
        <v>0</v>
      </c>
      <c r="T10" s="84">
        <v>0</v>
      </c>
      <c r="U10" s="84">
        <v>1</v>
      </c>
      <c r="V10" s="84">
        <v>725586</v>
      </c>
      <c r="W10" s="84">
        <v>720818</v>
      </c>
      <c r="X10" s="84">
        <v>360000</v>
      </c>
      <c r="Y10" s="84">
        <v>0</v>
      </c>
      <c r="Z10" s="84">
        <v>360000</v>
      </c>
      <c r="AA10" s="84">
        <v>0</v>
      </c>
      <c r="AB10" s="94">
        <v>0</v>
      </c>
      <c r="AC10" s="84">
        <v>818</v>
      </c>
      <c r="AD10" s="84">
        <v>4768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1714</v>
      </c>
      <c r="E11" s="84">
        <v>856</v>
      </c>
      <c r="F11" s="84">
        <v>856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858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1714</v>
      </c>
      <c r="W11" s="84">
        <v>856</v>
      </c>
      <c r="X11" s="84">
        <v>856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858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3263798</v>
      </c>
      <c r="E12" s="84">
        <v>3263698</v>
      </c>
      <c r="F12" s="84">
        <v>1631898</v>
      </c>
      <c r="G12" s="84">
        <v>0</v>
      </c>
      <c r="H12" s="84">
        <v>1631800</v>
      </c>
      <c r="I12" s="84">
        <v>0</v>
      </c>
      <c r="J12" s="94">
        <v>0</v>
      </c>
      <c r="K12" s="84">
        <v>0</v>
      </c>
      <c r="L12" s="84">
        <v>100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3263798</v>
      </c>
      <c r="W12" s="84">
        <v>3263698</v>
      </c>
      <c r="X12" s="84">
        <v>1631898</v>
      </c>
      <c r="Y12" s="84">
        <v>0</v>
      </c>
      <c r="Z12" s="84">
        <v>1631800</v>
      </c>
      <c r="AA12" s="84">
        <v>0</v>
      </c>
      <c r="AB12" s="94">
        <v>0</v>
      </c>
      <c r="AC12" s="84">
        <v>0</v>
      </c>
      <c r="AD12" s="84">
        <v>100</v>
      </c>
    </row>
    <row r="13" spans="1:30" s="8" customFormat="1" ht="12" customHeight="1">
      <c r="A13" s="80" t="s">
        <v>200</v>
      </c>
      <c r="B13" s="83" t="s">
        <v>227</v>
      </c>
      <c r="C13" s="80" t="s">
        <v>229</v>
      </c>
      <c r="D13" s="84">
        <f>SUM(E13,+L13)</f>
        <v>596005</v>
      </c>
      <c r="E13" s="84">
        <v>595279</v>
      </c>
      <c r="F13" s="84">
        <v>298002</v>
      </c>
      <c r="G13" s="84">
        <v>0</v>
      </c>
      <c r="H13" s="84">
        <v>297277</v>
      </c>
      <c r="I13" s="84">
        <v>0</v>
      </c>
      <c r="J13" s="94">
        <v>0</v>
      </c>
      <c r="K13" s="84">
        <v>0</v>
      </c>
      <c r="L13" s="84">
        <v>726</v>
      </c>
      <c r="M13" s="84">
        <f>SUM(N13,+U13)</f>
        <v>1852</v>
      </c>
      <c r="N13" s="84">
        <v>1849</v>
      </c>
      <c r="O13" s="84">
        <v>926</v>
      </c>
      <c r="P13" s="84">
        <v>0</v>
      </c>
      <c r="Q13" s="84">
        <v>923</v>
      </c>
      <c r="R13" s="84">
        <v>0</v>
      </c>
      <c r="S13" s="94">
        <v>0</v>
      </c>
      <c r="T13" s="84">
        <v>0</v>
      </c>
      <c r="U13" s="84">
        <v>3</v>
      </c>
      <c r="V13" s="84">
        <v>597857</v>
      </c>
      <c r="W13" s="84">
        <v>597128</v>
      </c>
      <c r="X13" s="84">
        <v>298928</v>
      </c>
      <c r="Y13" s="84">
        <v>0</v>
      </c>
      <c r="Z13" s="84">
        <v>298200</v>
      </c>
      <c r="AA13" s="84">
        <v>0</v>
      </c>
      <c r="AB13" s="94">
        <v>0</v>
      </c>
      <c r="AC13" s="84">
        <v>0</v>
      </c>
      <c r="AD13" s="84">
        <v>729</v>
      </c>
    </row>
    <row r="14" spans="1:30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236</v>
      </c>
      <c r="C15" s="80" t="s">
        <v>237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240</v>
      </c>
      <c r="C16" s="80" t="s">
        <v>241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244</v>
      </c>
      <c r="C17" s="80" t="s">
        <v>246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249</v>
      </c>
      <c r="C18" s="80" t="s">
        <v>250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257</v>
      </c>
      <c r="C19" s="80" t="s">
        <v>258</v>
      </c>
      <c r="D19" s="84">
        <f>SUM(E19,+L19)</f>
        <v>54377</v>
      </c>
      <c r="E19" s="84">
        <v>52283</v>
      </c>
      <c r="F19" s="84">
        <v>26183</v>
      </c>
      <c r="G19" s="84">
        <v>0</v>
      </c>
      <c r="H19" s="84">
        <v>26100</v>
      </c>
      <c r="I19" s="84">
        <v>0</v>
      </c>
      <c r="J19" s="94">
        <v>0</v>
      </c>
      <c r="K19" s="84">
        <v>0</v>
      </c>
      <c r="L19" s="84">
        <v>2094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54377</v>
      </c>
      <c r="W19" s="84">
        <v>52283</v>
      </c>
      <c r="X19" s="84">
        <v>26183</v>
      </c>
      <c r="Y19" s="84">
        <v>0</v>
      </c>
      <c r="Z19" s="84">
        <v>26100</v>
      </c>
      <c r="AA19" s="84">
        <v>0</v>
      </c>
      <c r="AB19" s="94">
        <v>0</v>
      </c>
      <c r="AC19" s="84">
        <v>0</v>
      </c>
      <c r="AD19" s="84">
        <v>2094</v>
      </c>
    </row>
    <row r="20" spans="1:30" s="8" customFormat="1" ht="12" customHeight="1">
      <c r="A20" s="80" t="s">
        <v>200</v>
      </c>
      <c r="B20" s="83" t="s">
        <v>262</v>
      </c>
      <c r="C20" s="80" t="s">
        <v>264</v>
      </c>
      <c r="D20" s="84">
        <f>SUM(E20,+L20)</f>
        <v>10005</v>
      </c>
      <c r="E20" s="84">
        <v>9641</v>
      </c>
      <c r="F20" s="84">
        <v>4941</v>
      </c>
      <c r="G20" s="84">
        <v>0</v>
      </c>
      <c r="H20" s="84">
        <v>4700</v>
      </c>
      <c r="I20" s="84">
        <v>0</v>
      </c>
      <c r="J20" s="94">
        <v>0</v>
      </c>
      <c r="K20" s="84">
        <v>0</v>
      </c>
      <c r="L20" s="84">
        <v>364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10005</v>
      </c>
      <c r="W20" s="84">
        <v>9641</v>
      </c>
      <c r="X20" s="84">
        <v>4941</v>
      </c>
      <c r="Y20" s="84">
        <v>0</v>
      </c>
      <c r="Z20" s="84">
        <v>4700</v>
      </c>
      <c r="AA20" s="84">
        <v>0</v>
      </c>
      <c r="AB20" s="94">
        <v>0</v>
      </c>
      <c r="AC20" s="84">
        <v>0</v>
      </c>
      <c r="AD20" s="84">
        <v>364</v>
      </c>
    </row>
    <row r="21" spans="1:30" s="8" customFormat="1" ht="12" customHeight="1">
      <c r="A21" s="80" t="s">
        <v>200</v>
      </c>
      <c r="B21" s="83" t="s">
        <v>268</v>
      </c>
      <c r="C21" s="80" t="s">
        <v>270</v>
      </c>
      <c r="D21" s="84">
        <f>SUM(E21,+L21)</f>
        <v>3254</v>
      </c>
      <c r="E21" s="84">
        <v>1622</v>
      </c>
      <c r="F21" s="84">
        <v>1622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1632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3254</v>
      </c>
      <c r="W21" s="84">
        <v>1622</v>
      </c>
      <c r="X21" s="84">
        <v>1622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1632</v>
      </c>
    </row>
    <row r="22" spans="1:30" s="8" customFormat="1" ht="12" customHeight="1">
      <c r="A22" s="80" t="s">
        <v>200</v>
      </c>
      <c r="B22" s="83" t="s">
        <v>273</v>
      </c>
      <c r="C22" s="80" t="s">
        <v>274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市町村分担金内訳!D8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市町村分担金内訳!E8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3570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278</v>
      </c>
      <c r="C23" s="80" t="s">
        <v>279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市町村分担金内訳!D9</f>
        <v>0</v>
      </c>
      <c r="K23" s="84">
        <v>0</v>
      </c>
      <c r="L23" s="84">
        <v>0</v>
      </c>
      <c r="M23" s="84">
        <f>SUM(N23,+U23)</f>
        <v>54346</v>
      </c>
      <c r="N23" s="84">
        <v>54346</v>
      </c>
      <c r="O23" s="84">
        <v>27172</v>
      </c>
      <c r="P23" s="84">
        <v>0</v>
      </c>
      <c r="Q23" s="84">
        <v>0</v>
      </c>
      <c r="R23" s="84">
        <v>0</v>
      </c>
      <c r="S23" s="94">
        <f>市町村分担金内訳!E9</f>
        <v>0</v>
      </c>
      <c r="T23" s="84">
        <v>27174</v>
      </c>
      <c r="U23" s="84">
        <v>0</v>
      </c>
      <c r="V23" s="84">
        <v>54346</v>
      </c>
      <c r="W23" s="84">
        <v>54346</v>
      </c>
      <c r="X23" s="84">
        <v>27172</v>
      </c>
      <c r="Y23" s="84">
        <v>0</v>
      </c>
      <c r="Z23" s="84">
        <v>0</v>
      </c>
      <c r="AA23" s="84">
        <v>0</v>
      </c>
      <c r="AB23" s="94">
        <v>0</v>
      </c>
      <c r="AC23" s="84">
        <v>27174</v>
      </c>
      <c r="AD23" s="84">
        <v>0</v>
      </c>
    </row>
    <row r="24" spans="1:30" s="8" customFormat="1" ht="12" customHeight="1">
      <c r="A24" s="80" t="s">
        <v>200</v>
      </c>
      <c r="B24" s="83" t="s">
        <v>283</v>
      </c>
      <c r="C24" s="80" t="s">
        <v>284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市町村分担金内訳!D10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市町村分担金内訳!E10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287</v>
      </c>
      <c r="C25" s="80" t="s">
        <v>288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市町村分担金内訳!D11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市町村分担金内訳!E11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292</v>
      </c>
      <c r="C26" s="80" t="s">
        <v>293</v>
      </c>
      <c r="D26" s="84">
        <f>SUM(E26,+L26)</f>
        <v>13875</v>
      </c>
      <c r="E26" s="84">
        <v>13875</v>
      </c>
      <c r="F26" s="84">
        <v>6885</v>
      </c>
      <c r="G26" s="84">
        <v>0</v>
      </c>
      <c r="H26" s="84">
        <v>0</v>
      </c>
      <c r="I26" s="84">
        <v>0</v>
      </c>
      <c r="J26" s="94">
        <f>市町村分担金内訳!D12</f>
        <v>6885</v>
      </c>
      <c r="K26" s="84">
        <v>6990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市町村分担金内訳!E12</f>
        <v>0</v>
      </c>
      <c r="T26" s="84">
        <v>0</v>
      </c>
      <c r="U26" s="84">
        <v>0</v>
      </c>
      <c r="V26" s="84">
        <v>13875</v>
      </c>
      <c r="W26" s="84">
        <v>13875</v>
      </c>
      <c r="X26" s="84">
        <v>6885</v>
      </c>
      <c r="Y26" s="84">
        <v>0</v>
      </c>
      <c r="Z26" s="84">
        <v>0</v>
      </c>
      <c r="AA26" s="84">
        <v>0</v>
      </c>
      <c r="AB26" s="94">
        <v>0</v>
      </c>
      <c r="AC26" s="84">
        <v>6990</v>
      </c>
      <c r="AD26" s="84">
        <v>0</v>
      </c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7:AD995">
    <cfRule type="expression" dxfId="295" priority="23" stopIfTrue="1">
      <formula>$A27&lt;&gt;""</formula>
    </cfRule>
  </conditionalFormatting>
  <conditionalFormatting sqref="A26:AD26">
    <cfRule type="expression" dxfId="294" priority="2" stopIfTrue="1">
      <formula>$A26&lt;&gt;""</formula>
    </cfRule>
  </conditionalFormatting>
  <conditionalFormatting sqref="A8:AD8">
    <cfRule type="expression" dxfId="293" priority="21" stopIfTrue="1">
      <formula>$A8&lt;&gt;""</formula>
    </cfRule>
  </conditionalFormatting>
  <conditionalFormatting sqref="A9:AD9">
    <cfRule type="expression" dxfId="292" priority="20" stopIfTrue="1">
      <formula>$A9&lt;&gt;""</formula>
    </cfRule>
  </conditionalFormatting>
  <conditionalFormatting sqref="A10:AD10">
    <cfRule type="expression" dxfId="291" priority="19" stopIfTrue="1">
      <formula>$A10&lt;&gt;""</formula>
    </cfRule>
  </conditionalFormatting>
  <conditionalFormatting sqref="A11:AD11">
    <cfRule type="expression" dxfId="290" priority="18" stopIfTrue="1">
      <formula>$A11&lt;&gt;""</formula>
    </cfRule>
  </conditionalFormatting>
  <conditionalFormatting sqref="A12:AD12">
    <cfRule type="expression" dxfId="289" priority="17" stopIfTrue="1">
      <formula>$A12&lt;&gt;""</formula>
    </cfRule>
  </conditionalFormatting>
  <conditionalFormatting sqref="A13:AD13">
    <cfRule type="expression" dxfId="288" priority="16" stopIfTrue="1">
      <formula>$A13&lt;&gt;""</formula>
    </cfRule>
  </conditionalFormatting>
  <conditionalFormatting sqref="A14:AD14">
    <cfRule type="expression" dxfId="287" priority="15" stopIfTrue="1">
      <formula>$A14&lt;&gt;""</formula>
    </cfRule>
  </conditionalFormatting>
  <conditionalFormatting sqref="A15:AD15">
    <cfRule type="expression" dxfId="286" priority="14" stopIfTrue="1">
      <formula>$A15&lt;&gt;""</formula>
    </cfRule>
  </conditionalFormatting>
  <conditionalFormatting sqref="A16:AD16">
    <cfRule type="expression" dxfId="285" priority="13" stopIfTrue="1">
      <formula>$A16&lt;&gt;""</formula>
    </cfRule>
  </conditionalFormatting>
  <conditionalFormatting sqref="A17:AD17">
    <cfRule type="expression" dxfId="284" priority="12" stopIfTrue="1">
      <formula>$A17&lt;&gt;""</formula>
    </cfRule>
  </conditionalFormatting>
  <conditionalFormatting sqref="A18:AD18">
    <cfRule type="expression" dxfId="283" priority="11" stopIfTrue="1">
      <formula>$A18&lt;&gt;""</formula>
    </cfRule>
  </conditionalFormatting>
  <conditionalFormatting sqref="A19:AD19">
    <cfRule type="expression" dxfId="282" priority="10" stopIfTrue="1">
      <formula>$A19&lt;&gt;""</formula>
    </cfRule>
  </conditionalFormatting>
  <conditionalFormatting sqref="A20:AD20">
    <cfRule type="expression" dxfId="281" priority="9" stopIfTrue="1">
      <formula>$A20&lt;&gt;""</formula>
    </cfRule>
  </conditionalFormatting>
  <conditionalFormatting sqref="A21:AD21">
    <cfRule type="expression" dxfId="280" priority="8" stopIfTrue="1">
      <formula>$A21&lt;&gt;""</formula>
    </cfRule>
  </conditionalFormatting>
  <conditionalFormatting sqref="A7:AD7">
    <cfRule type="expression" dxfId="279" priority="1" stopIfTrue="1">
      <formula>$A7&lt;&gt;""</formula>
    </cfRule>
  </conditionalFormatting>
  <conditionalFormatting sqref="A22:AD22">
    <cfRule type="expression" dxfId="278" priority="6" stopIfTrue="1">
      <formula>$A22&lt;&gt;""</formula>
    </cfRule>
  </conditionalFormatting>
  <conditionalFormatting sqref="A23:AD23">
    <cfRule type="expression" dxfId="277" priority="5" stopIfTrue="1">
      <formula>$A23&lt;&gt;""</formula>
    </cfRule>
  </conditionalFormatting>
  <conditionalFormatting sqref="A24:AD24">
    <cfRule type="expression" dxfId="276" priority="4" stopIfTrue="1">
      <formula>$A24&lt;&gt;""</formula>
    </cfRule>
  </conditionalFormatting>
  <conditionalFormatting sqref="A25:AD25">
    <cfRule type="expression" dxfId="275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296</v>
      </c>
      <c r="B7" s="92" t="s">
        <v>297</v>
      </c>
      <c r="C7" s="78" t="s">
        <v>192</v>
      </c>
      <c r="D7" s="79">
        <f>SUM($D$8:$D$26)</f>
        <v>212816</v>
      </c>
      <c r="E7" s="79">
        <f>SUM($E$8:$E$26)</f>
        <v>212816</v>
      </c>
      <c r="F7" s="79">
        <f>SUM($F$8:$F$26)</f>
        <v>0</v>
      </c>
      <c r="G7" s="79">
        <f>SUM($G$8:$G$26)</f>
        <v>0</v>
      </c>
      <c r="H7" s="79">
        <f>SUM($H$8:$H$26)</f>
        <v>0</v>
      </c>
      <c r="I7" s="79">
        <f>SUM($I$8:$I$26)</f>
        <v>212816</v>
      </c>
      <c r="J7" s="79">
        <f>SUM($J$8:$J$26)</f>
        <v>0</v>
      </c>
      <c r="K7" s="79">
        <f>SUM($K$8:$K$26)</f>
        <v>0</v>
      </c>
      <c r="L7" s="79">
        <f>SUM($L$8:$L$26)</f>
        <v>5385825</v>
      </c>
      <c r="M7" s="79">
        <f>SUM($M$8:$M$26)</f>
        <v>5730</v>
      </c>
      <c r="N7" s="79">
        <f>SUM($N$8:$N$26)</f>
        <v>5569</v>
      </c>
      <c r="O7" s="79">
        <f>SUM($O$8:$O$26)</f>
        <v>0</v>
      </c>
      <c r="P7" s="79">
        <f>SUM($P$8:$P$26)</f>
        <v>0</v>
      </c>
      <c r="Q7" s="79">
        <f>SUM($Q$8:$Q$26)</f>
        <v>161</v>
      </c>
      <c r="R7" s="79">
        <f>SUM($R$8:$R$26)</f>
        <v>51117</v>
      </c>
      <c r="S7" s="79">
        <f>SUM($S$8:$S$26)</f>
        <v>35499</v>
      </c>
      <c r="T7" s="79">
        <f>SUM($T$8:$T$26)</f>
        <v>5210</v>
      </c>
      <c r="U7" s="79">
        <f>SUM($U$8:$U$26)</f>
        <v>10408</v>
      </c>
      <c r="V7" s="79">
        <f>SUM($V$8:$V$26)</f>
        <v>722</v>
      </c>
      <c r="W7" s="79">
        <f>SUM($W$8:$W$26)</f>
        <v>5328256</v>
      </c>
      <c r="X7" s="79">
        <f>SUM($X$8:$X$26)</f>
        <v>3385887</v>
      </c>
      <c r="Y7" s="79">
        <f>SUM($Y$8:$Y$26)</f>
        <v>34170</v>
      </c>
      <c r="Z7" s="79">
        <f>SUM($Z$8:$Z$26)</f>
        <v>866486</v>
      </c>
      <c r="AA7" s="79">
        <f>SUM($AA$8:$AA$26)</f>
        <v>1041713</v>
      </c>
      <c r="AB7" s="79">
        <f>SUM($AB$8:$AB$26)</f>
        <v>6885</v>
      </c>
      <c r="AC7" s="79">
        <f>SUM($AC$8:$AC$26)</f>
        <v>0</v>
      </c>
      <c r="AD7" s="79">
        <f>SUM($AD$8:$AD$26)</f>
        <v>273134</v>
      </c>
      <c r="AE7" s="79">
        <f>SUM($AE$8:$AE$26)</f>
        <v>5871775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79">
        <f>SUM($AL$8:$AL$26)</f>
        <v>0</v>
      </c>
      <c r="AM7" s="79">
        <f>SUM($AM$8:$AM$26)</f>
        <v>0</v>
      </c>
      <c r="AN7" s="79">
        <f>SUM($AN$8:$AN$26)</f>
        <v>56285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0</v>
      </c>
      <c r="AT7" s="79">
        <f>SUM($AT$8:$AT$26)</f>
        <v>87</v>
      </c>
      <c r="AU7" s="79">
        <f>SUM($AU$8:$AU$26)</f>
        <v>87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56198</v>
      </c>
      <c r="AZ7" s="79">
        <f>SUM($AZ$8:$AZ$26)</f>
        <v>24256</v>
      </c>
      <c r="BA7" s="79">
        <f>SUM($BA$8:$BA$26)</f>
        <v>668</v>
      </c>
      <c r="BB7" s="79">
        <f>SUM($BB$8:$BB$26)</f>
        <v>31274</v>
      </c>
      <c r="BC7" s="79">
        <f>SUM($BC$8:$BC$26)</f>
        <v>0</v>
      </c>
      <c r="BD7" s="79">
        <f>SUM($BD$8:$BD$26)</f>
        <v>0</v>
      </c>
      <c r="BE7" s="79">
        <f>SUM($BE$8:$BE$26)</f>
        <v>0</v>
      </c>
      <c r="BF7" s="79">
        <f>SUM($BF$8:$BF$26)</f>
        <v>278</v>
      </c>
      <c r="BG7" s="79">
        <f>SUM($BG$8:$BG$26)</f>
        <v>56563</v>
      </c>
      <c r="BH7" s="79">
        <f>SUM($BH$8:$BH$26)</f>
        <v>212816</v>
      </c>
      <c r="BI7" s="79">
        <f>SUM($BI$8:$BI$26)</f>
        <v>212816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212816</v>
      </c>
      <c r="BN7" s="79">
        <f>SUM($BN$8:$BN$26)</f>
        <v>0</v>
      </c>
      <c r="BO7" s="79">
        <f>SUM($BO$8:$BO$26)</f>
        <v>0</v>
      </c>
      <c r="BP7" s="79">
        <f>SUM($BP$8:$BP$26)</f>
        <v>5442110</v>
      </c>
      <c r="BQ7" s="79">
        <f>SUM($BQ$8:$BQ$26)</f>
        <v>5730</v>
      </c>
      <c r="BR7" s="79">
        <f>SUM($BR$8:$BR$26)</f>
        <v>5569</v>
      </c>
      <c r="BS7" s="79">
        <f>SUM($BS$8:$BS$26)</f>
        <v>0</v>
      </c>
      <c r="BT7" s="79">
        <f>SUM($BT$8:$BT$26)</f>
        <v>0</v>
      </c>
      <c r="BU7" s="79">
        <f>SUM($BU$8:$BU$26)</f>
        <v>161</v>
      </c>
      <c r="BV7" s="79">
        <f>SUM($BV$8:$BV$26)</f>
        <v>51204</v>
      </c>
      <c r="BW7" s="79">
        <f>SUM($BW$8:$BW$26)</f>
        <v>35586</v>
      </c>
      <c r="BX7" s="79">
        <f>SUM($BX$8:$BX$26)</f>
        <v>5210</v>
      </c>
      <c r="BY7" s="79">
        <f>SUM($BY$8:$BY$26)</f>
        <v>10408</v>
      </c>
      <c r="BZ7" s="79">
        <f>SUM($BZ$8:$BZ$26)</f>
        <v>722</v>
      </c>
      <c r="CA7" s="79">
        <f>SUM($CA$8:$CA$26)</f>
        <v>5384454</v>
      </c>
      <c r="CB7" s="79">
        <f>SUM($CB$8:$CB$26)</f>
        <v>3410143</v>
      </c>
      <c r="CC7" s="79">
        <f>SUM($CC$8:$CC$26)</f>
        <v>34838</v>
      </c>
      <c r="CD7" s="79">
        <f>SUM($CD$8:$CD$26)</f>
        <v>897760</v>
      </c>
      <c r="CE7" s="79">
        <f>SUM($CE$8:$CE$26)</f>
        <v>1041713</v>
      </c>
      <c r="CF7" s="79">
        <f>SUM($CF$8:$CF$26)</f>
        <v>6885</v>
      </c>
      <c r="CG7" s="79">
        <f>SUM($CG$8:$CG$26)</f>
        <v>0</v>
      </c>
      <c r="CH7" s="79">
        <f>SUM($CH$8:$CH$26)</f>
        <v>273412</v>
      </c>
      <c r="CI7" s="79">
        <f>SUM($CI$8:$CI$26)</f>
        <v>5928338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954449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34739</v>
      </c>
      <c r="S8" s="84">
        <v>34739</v>
      </c>
      <c r="T8" s="84">
        <v>0</v>
      </c>
      <c r="U8" s="84">
        <v>0</v>
      </c>
      <c r="V8" s="84">
        <v>0</v>
      </c>
      <c r="W8" s="84">
        <v>919710</v>
      </c>
      <c r="X8" s="84">
        <v>0</v>
      </c>
      <c r="Y8" s="84">
        <v>16524</v>
      </c>
      <c r="Z8" s="84">
        <v>1389</v>
      </c>
      <c r="AA8" s="84">
        <v>901797</v>
      </c>
      <c r="AB8" s="94">
        <f>組合分担金内訳!E8</f>
        <v>0</v>
      </c>
      <c r="AC8" s="84">
        <v>0</v>
      </c>
      <c r="AD8" s="84">
        <v>121330</v>
      </c>
      <c r="AE8" s="84">
        <v>1075779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278</v>
      </c>
      <c r="BG8" s="84">
        <v>278</v>
      </c>
      <c r="BH8" s="84">
        <f t="shared" ref="BH8:BH26" si="0">SUM(D8,AF8)</f>
        <v>0</v>
      </c>
      <c r="BI8" s="84">
        <f t="shared" ref="BI8:BI26" si="1">SUM(E8,AG8)</f>
        <v>0</v>
      </c>
      <c r="BJ8" s="84">
        <f t="shared" ref="BJ8:BJ26" si="2">SUM(F8,AH8)</f>
        <v>0</v>
      </c>
      <c r="BK8" s="84">
        <f t="shared" ref="BK8:BK26" si="3">SUM(G8,AI8)</f>
        <v>0</v>
      </c>
      <c r="BL8" s="84">
        <f t="shared" ref="BL8:BL26" si="4">SUM(H8,AJ8)</f>
        <v>0</v>
      </c>
      <c r="BM8" s="84">
        <f t="shared" ref="BM8:BM26" si="5">SUM(I8,AK8)</f>
        <v>0</v>
      </c>
      <c r="BN8" s="84">
        <f t="shared" ref="BN8:BN26" si="6">SUM(J8,AL8)</f>
        <v>0</v>
      </c>
      <c r="BO8" s="94">
        <f t="shared" ref="BO8:BO21" si="7">SUM(K8,AM8)</f>
        <v>0</v>
      </c>
      <c r="BP8" s="84">
        <f t="shared" ref="BP8:BP26" si="8">SUM(L8,AN8)</f>
        <v>954449</v>
      </c>
      <c r="BQ8" s="84">
        <f t="shared" ref="BQ8:BQ26" si="9">SUM(M8,AO8)</f>
        <v>0</v>
      </c>
      <c r="BR8" s="84">
        <f t="shared" ref="BR8:BR26" si="10">SUM(N8,AP8)</f>
        <v>0</v>
      </c>
      <c r="BS8" s="84">
        <f t="shared" ref="BS8:BS26" si="11">SUM(O8,AQ8)</f>
        <v>0</v>
      </c>
      <c r="BT8" s="84">
        <f t="shared" ref="BT8:BT26" si="12">SUM(P8,AR8)</f>
        <v>0</v>
      </c>
      <c r="BU8" s="84">
        <f t="shared" ref="BU8:BU26" si="13">SUM(Q8,AS8)</f>
        <v>0</v>
      </c>
      <c r="BV8" s="84">
        <f t="shared" ref="BV8:BV26" si="14">SUM(R8,AT8)</f>
        <v>34739</v>
      </c>
      <c r="BW8" s="84">
        <f t="shared" ref="BW8:BW26" si="15">SUM(S8,AU8)</f>
        <v>34739</v>
      </c>
      <c r="BX8" s="84">
        <f t="shared" ref="BX8:BX26" si="16">SUM(T8,AV8)</f>
        <v>0</v>
      </c>
      <c r="BY8" s="84">
        <f t="shared" ref="BY8:BY26" si="17">SUM(U8,AW8)</f>
        <v>0</v>
      </c>
      <c r="BZ8" s="84">
        <f t="shared" ref="BZ8:BZ26" si="18">SUM(V8,AX8)</f>
        <v>0</v>
      </c>
      <c r="CA8" s="84">
        <f t="shared" ref="CA8:CA26" si="19">SUM(W8,AY8)</f>
        <v>919710</v>
      </c>
      <c r="CB8" s="84">
        <f t="shared" ref="CB8:CB26" si="20">SUM(X8,AZ8)</f>
        <v>0</v>
      </c>
      <c r="CC8" s="84">
        <f t="shared" ref="CC8:CC26" si="21">SUM(Y8,BA8)</f>
        <v>16524</v>
      </c>
      <c r="CD8" s="84">
        <f t="shared" ref="CD8:CD26" si="22">SUM(Z8,BB8)</f>
        <v>1389</v>
      </c>
      <c r="CE8" s="84">
        <f t="shared" ref="CE8:CE26" si="23">SUM(AA8,BC8)</f>
        <v>901797</v>
      </c>
      <c r="CF8" s="94">
        <f t="shared" ref="CF8:CF21" si="24">SUM(AB8,BD8)</f>
        <v>0</v>
      </c>
      <c r="CG8" s="84">
        <f t="shared" ref="CG8:CG26" si="25">SUM(AC8,BE8)</f>
        <v>0</v>
      </c>
      <c r="CH8" s="84">
        <f t="shared" ref="CH8:CH26" si="26">SUM(AD8,BF8)</f>
        <v>121608</v>
      </c>
      <c r="CI8" s="84">
        <f t="shared" ref="CI8:CI26" si="27">SUM(AE8,BG8)</f>
        <v>1076057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110452</v>
      </c>
      <c r="M9" s="84">
        <v>161</v>
      </c>
      <c r="N9" s="84">
        <v>0</v>
      </c>
      <c r="O9" s="84">
        <v>0</v>
      </c>
      <c r="P9" s="84">
        <v>0</v>
      </c>
      <c r="Q9" s="84">
        <v>161</v>
      </c>
      <c r="R9" s="84">
        <v>96</v>
      </c>
      <c r="S9" s="84">
        <v>0</v>
      </c>
      <c r="T9" s="84">
        <v>0</v>
      </c>
      <c r="U9" s="84">
        <v>96</v>
      </c>
      <c r="V9" s="84">
        <v>0</v>
      </c>
      <c r="W9" s="84">
        <v>110195</v>
      </c>
      <c r="X9" s="84">
        <v>0</v>
      </c>
      <c r="Y9" s="84">
        <v>0</v>
      </c>
      <c r="Z9" s="84">
        <v>0</v>
      </c>
      <c r="AA9" s="84">
        <v>110195</v>
      </c>
      <c r="AB9" s="94">
        <f>組合分担金内訳!E9</f>
        <v>0</v>
      </c>
      <c r="AC9" s="84">
        <v>0</v>
      </c>
      <c r="AD9" s="84">
        <v>17017</v>
      </c>
      <c r="AE9" s="84">
        <v>127469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110452</v>
      </c>
      <c r="BQ9" s="84">
        <f t="shared" si="9"/>
        <v>161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161</v>
      </c>
      <c r="BV9" s="84">
        <f t="shared" si="14"/>
        <v>96</v>
      </c>
      <c r="BW9" s="84">
        <f t="shared" si="15"/>
        <v>0</v>
      </c>
      <c r="BX9" s="84">
        <f t="shared" si="16"/>
        <v>0</v>
      </c>
      <c r="BY9" s="84">
        <f t="shared" si="17"/>
        <v>96</v>
      </c>
      <c r="BZ9" s="84">
        <f t="shared" si="18"/>
        <v>0</v>
      </c>
      <c r="CA9" s="84">
        <f t="shared" si="19"/>
        <v>110195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110195</v>
      </c>
      <c r="CF9" s="94">
        <f t="shared" si="24"/>
        <v>0</v>
      </c>
      <c r="CG9" s="84">
        <f t="shared" si="25"/>
        <v>0</v>
      </c>
      <c r="CH9" s="84">
        <f t="shared" si="26"/>
        <v>17017</v>
      </c>
      <c r="CI9" s="84">
        <f t="shared" si="27"/>
        <v>127469</v>
      </c>
    </row>
    <row r="10" spans="1:87" s="8" customFormat="1" ht="12" customHeight="1">
      <c r="A10" s="80" t="s">
        <v>200</v>
      </c>
      <c r="B10" s="83" t="s">
        <v>212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712641</v>
      </c>
      <c r="M10" s="84">
        <v>2510</v>
      </c>
      <c r="N10" s="84">
        <v>2510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710131</v>
      </c>
      <c r="X10" s="84">
        <v>201716</v>
      </c>
      <c r="Y10" s="84">
        <v>0</v>
      </c>
      <c r="Z10" s="84">
        <v>508415</v>
      </c>
      <c r="AA10" s="84">
        <v>0</v>
      </c>
      <c r="AB10" s="94">
        <f>組合分担金内訳!E10</f>
        <v>4767</v>
      </c>
      <c r="AC10" s="84">
        <v>0</v>
      </c>
      <c r="AD10" s="84">
        <v>8091</v>
      </c>
      <c r="AE10" s="84">
        <v>720732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87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87</v>
      </c>
      <c r="AU10" s="84">
        <v>87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87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712728</v>
      </c>
      <c r="BQ10" s="84">
        <f t="shared" si="9"/>
        <v>2510</v>
      </c>
      <c r="BR10" s="84">
        <f t="shared" si="10"/>
        <v>2510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87</v>
      </c>
      <c r="BW10" s="84">
        <f t="shared" si="15"/>
        <v>87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710131</v>
      </c>
      <c r="CB10" s="84">
        <f t="shared" si="20"/>
        <v>201716</v>
      </c>
      <c r="CC10" s="84">
        <f t="shared" si="21"/>
        <v>0</v>
      </c>
      <c r="CD10" s="84">
        <f t="shared" si="22"/>
        <v>508415</v>
      </c>
      <c r="CE10" s="84">
        <f t="shared" si="23"/>
        <v>0</v>
      </c>
      <c r="CF10" s="94">
        <f t="shared" si="24"/>
        <v>4767</v>
      </c>
      <c r="CG10" s="84">
        <f t="shared" si="25"/>
        <v>0</v>
      </c>
      <c r="CH10" s="84">
        <f t="shared" si="26"/>
        <v>8091</v>
      </c>
      <c r="CI10" s="84">
        <f t="shared" si="27"/>
        <v>720819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1714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1510</v>
      </c>
      <c r="S11" s="84">
        <v>0</v>
      </c>
      <c r="T11" s="84">
        <v>97</v>
      </c>
      <c r="U11" s="84">
        <v>1413</v>
      </c>
      <c r="V11" s="84">
        <v>0</v>
      </c>
      <c r="W11" s="84">
        <v>204</v>
      </c>
      <c r="X11" s="84">
        <v>0</v>
      </c>
      <c r="Y11" s="84">
        <v>0</v>
      </c>
      <c r="Z11" s="84">
        <v>204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1714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1714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1510</v>
      </c>
      <c r="BW11" s="84">
        <f t="shared" si="15"/>
        <v>0</v>
      </c>
      <c r="BX11" s="84">
        <f t="shared" si="16"/>
        <v>97</v>
      </c>
      <c r="BY11" s="84">
        <f t="shared" si="17"/>
        <v>1413</v>
      </c>
      <c r="BZ11" s="84">
        <f t="shared" si="18"/>
        <v>0</v>
      </c>
      <c r="CA11" s="84">
        <f t="shared" si="19"/>
        <v>204</v>
      </c>
      <c r="CB11" s="84">
        <f t="shared" si="20"/>
        <v>0</v>
      </c>
      <c r="CC11" s="84">
        <f t="shared" si="21"/>
        <v>0</v>
      </c>
      <c r="CD11" s="84">
        <f t="shared" si="22"/>
        <v>204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1714</v>
      </c>
    </row>
    <row r="12" spans="1:87" s="8" customFormat="1" ht="12" customHeight="1">
      <c r="A12" s="80" t="s">
        <v>200</v>
      </c>
      <c r="B12" s="83" t="s">
        <v>223</v>
      </c>
      <c r="C12" s="80" t="s">
        <v>224</v>
      </c>
      <c r="D12" s="84">
        <v>50614</v>
      </c>
      <c r="E12" s="84">
        <v>50614</v>
      </c>
      <c r="F12" s="84">
        <v>0</v>
      </c>
      <c r="G12" s="84">
        <v>0</v>
      </c>
      <c r="H12" s="84">
        <v>0</v>
      </c>
      <c r="I12" s="84">
        <v>50614</v>
      </c>
      <c r="J12" s="84">
        <v>0</v>
      </c>
      <c r="K12" s="94">
        <f>組合分担金内訳!D12</f>
        <v>0</v>
      </c>
      <c r="L12" s="84">
        <v>3091067</v>
      </c>
      <c r="M12" s="84">
        <v>1580</v>
      </c>
      <c r="N12" s="84">
        <v>1580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3089487</v>
      </c>
      <c r="X12" s="84">
        <v>3089487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122117</v>
      </c>
      <c r="AE12" s="84">
        <v>3263798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50614</v>
      </c>
      <c r="BI12" s="84">
        <f t="shared" si="1"/>
        <v>50614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50614</v>
      </c>
      <c r="BN12" s="84">
        <f t="shared" si="6"/>
        <v>0</v>
      </c>
      <c r="BO12" s="94">
        <f t="shared" si="7"/>
        <v>0</v>
      </c>
      <c r="BP12" s="84">
        <f t="shared" si="8"/>
        <v>3091067</v>
      </c>
      <c r="BQ12" s="84">
        <f t="shared" si="9"/>
        <v>1580</v>
      </c>
      <c r="BR12" s="84">
        <f t="shared" si="10"/>
        <v>1580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3089487</v>
      </c>
      <c r="CB12" s="84">
        <f t="shared" si="20"/>
        <v>3089487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122117</v>
      </c>
      <c r="CI12" s="84">
        <f t="shared" si="27"/>
        <v>3263798</v>
      </c>
    </row>
    <row r="13" spans="1:87" s="8" customFormat="1" ht="12" customHeight="1">
      <c r="A13" s="80" t="s">
        <v>200</v>
      </c>
      <c r="B13" s="83" t="s">
        <v>227</v>
      </c>
      <c r="C13" s="80" t="s">
        <v>229</v>
      </c>
      <c r="D13" s="84">
        <v>162202</v>
      </c>
      <c r="E13" s="84">
        <v>162202</v>
      </c>
      <c r="F13" s="84">
        <v>0</v>
      </c>
      <c r="G13" s="84">
        <v>0</v>
      </c>
      <c r="H13" s="84">
        <v>0</v>
      </c>
      <c r="I13" s="84">
        <v>162202</v>
      </c>
      <c r="J13" s="84">
        <v>0</v>
      </c>
      <c r="K13" s="94">
        <f>組合分担金内訳!D13</f>
        <v>0</v>
      </c>
      <c r="L13" s="84">
        <v>433803</v>
      </c>
      <c r="M13" s="84">
        <v>1479</v>
      </c>
      <c r="N13" s="84">
        <v>1479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432324</v>
      </c>
      <c r="X13" s="84">
        <v>73929</v>
      </c>
      <c r="Y13" s="84">
        <v>0</v>
      </c>
      <c r="Z13" s="84">
        <v>328801</v>
      </c>
      <c r="AA13" s="84">
        <v>29594</v>
      </c>
      <c r="AB13" s="94">
        <f>組合分担金内訳!E13</f>
        <v>0</v>
      </c>
      <c r="AC13" s="84">
        <v>0</v>
      </c>
      <c r="AD13" s="84">
        <v>0</v>
      </c>
      <c r="AE13" s="84">
        <v>596005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1852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1852</v>
      </c>
      <c r="AZ13" s="84">
        <v>1852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1852</v>
      </c>
      <c r="BH13" s="84">
        <f t="shared" si="0"/>
        <v>162202</v>
      </c>
      <c r="BI13" s="84">
        <f t="shared" si="1"/>
        <v>162202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162202</v>
      </c>
      <c r="BN13" s="84">
        <f t="shared" si="6"/>
        <v>0</v>
      </c>
      <c r="BO13" s="94">
        <f t="shared" si="7"/>
        <v>0</v>
      </c>
      <c r="BP13" s="84">
        <f t="shared" si="8"/>
        <v>435655</v>
      </c>
      <c r="BQ13" s="84">
        <f t="shared" si="9"/>
        <v>1479</v>
      </c>
      <c r="BR13" s="84">
        <f t="shared" si="10"/>
        <v>1479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434176</v>
      </c>
      <c r="CB13" s="84">
        <f t="shared" si="20"/>
        <v>75781</v>
      </c>
      <c r="CC13" s="84">
        <f t="shared" si="21"/>
        <v>0</v>
      </c>
      <c r="CD13" s="84">
        <f t="shared" si="22"/>
        <v>328801</v>
      </c>
      <c r="CE13" s="84">
        <f t="shared" si="23"/>
        <v>29594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597857</v>
      </c>
    </row>
    <row r="14" spans="1:87" s="8" customFormat="1" ht="12" customHeight="1">
      <c r="A14" s="80" t="s">
        <v>200</v>
      </c>
      <c r="B14" s="83" t="s">
        <v>232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236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240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244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249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257</v>
      </c>
      <c r="C19" s="80" t="s">
        <v>258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48088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1727</v>
      </c>
      <c r="S19" s="84">
        <v>0</v>
      </c>
      <c r="T19" s="84">
        <v>1727</v>
      </c>
      <c r="U19" s="84">
        <v>0</v>
      </c>
      <c r="V19" s="84">
        <v>0</v>
      </c>
      <c r="W19" s="84">
        <v>46361</v>
      </c>
      <c r="X19" s="84">
        <v>20377</v>
      </c>
      <c r="Y19" s="84">
        <v>0</v>
      </c>
      <c r="Z19" s="84">
        <v>25857</v>
      </c>
      <c r="AA19" s="84">
        <v>127</v>
      </c>
      <c r="AB19" s="94">
        <f>組合分担金内訳!E19</f>
        <v>2010</v>
      </c>
      <c r="AC19" s="84">
        <v>0</v>
      </c>
      <c r="AD19" s="84">
        <v>4279</v>
      </c>
      <c r="AE19" s="84">
        <v>52367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48088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1727</v>
      </c>
      <c r="BW19" s="84">
        <f t="shared" si="15"/>
        <v>0</v>
      </c>
      <c r="BX19" s="84">
        <f t="shared" si="16"/>
        <v>1727</v>
      </c>
      <c r="BY19" s="84">
        <f t="shared" si="17"/>
        <v>0</v>
      </c>
      <c r="BZ19" s="84">
        <f t="shared" si="18"/>
        <v>0</v>
      </c>
      <c r="CA19" s="84">
        <f t="shared" si="19"/>
        <v>46361</v>
      </c>
      <c r="CB19" s="84">
        <f t="shared" si="20"/>
        <v>20377</v>
      </c>
      <c r="CC19" s="84">
        <f t="shared" si="21"/>
        <v>0</v>
      </c>
      <c r="CD19" s="84">
        <f t="shared" si="22"/>
        <v>25857</v>
      </c>
      <c r="CE19" s="84">
        <f t="shared" si="23"/>
        <v>127</v>
      </c>
      <c r="CF19" s="94">
        <f t="shared" si="24"/>
        <v>2010</v>
      </c>
      <c r="CG19" s="84">
        <f t="shared" si="25"/>
        <v>0</v>
      </c>
      <c r="CH19" s="84">
        <f t="shared" si="26"/>
        <v>4279</v>
      </c>
      <c r="CI19" s="84">
        <f t="shared" si="27"/>
        <v>52367</v>
      </c>
    </row>
    <row r="20" spans="1:87" s="8" customFormat="1" ht="12" customHeight="1">
      <c r="A20" s="80" t="s">
        <v>200</v>
      </c>
      <c r="B20" s="83" t="s">
        <v>262</v>
      </c>
      <c r="C20" s="80" t="s">
        <v>264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9605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7407</v>
      </c>
      <c r="S20" s="84">
        <v>154</v>
      </c>
      <c r="T20" s="84">
        <v>272</v>
      </c>
      <c r="U20" s="84">
        <v>6981</v>
      </c>
      <c r="V20" s="84">
        <v>0</v>
      </c>
      <c r="W20" s="84">
        <v>2198</v>
      </c>
      <c r="X20" s="84">
        <v>378</v>
      </c>
      <c r="Y20" s="84">
        <v>0</v>
      </c>
      <c r="Z20" s="84">
        <v>1820</v>
      </c>
      <c r="AA20" s="84">
        <v>0</v>
      </c>
      <c r="AB20" s="94">
        <f>組合分担金内訳!E20</f>
        <v>100</v>
      </c>
      <c r="AC20" s="84">
        <v>0</v>
      </c>
      <c r="AD20" s="84">
        <v>300</v>
      </c>
      <c r="AE20" s="84">
        <v>9905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9605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7407</v>
      </c>
      <c r="BW20" s="84">
        <f t="shared" si="15"/>
        <v>154</v>
      </c>
      <c r="BX20" s="84">
        <f t="shared" si="16"/>
        <v>272</v>
      </c>
      <c r="BY20" s="84">
        <f t="shared" si="17"/>
        <v>6981</v>
      </c>
      <c r="BZ20" s="84">
        <f t="shared" si="18"/>
        <v>0</v>
      </c>
      <c r="CA20" s="84">
        <f t="shared" si="19"/>
        <v>2198</v>
      </c>
      <c r="CB20" s="84">
        <f t="shared" si="20"/>
        <v>378</v>
      </c>
      <c r="CC20" s="84">
        <f t="shared" si="21"/>
        <v>0</v>
      </c>
      <c r="CD20" s="84">
        <f t="shared" si="22"/>
        <v>1820</v>
      </c>
      <c r="CE20" s="84">
        <f t="shared" si="23"/>
        <v>0</v>
      </c>
      <c r="CF20" s="94">
        <f t="shared" si="24"/>
        <v>100</v>
      </c>
      <c r="CG20" s="84">
        <f t="shared" si="25"/>
        <v>0</v>
      </c>
      <c r="CH20" s="84">
        <f t="shared" si="26"/>
        <v>300</v>
      </c>
      <c r="CI20" s="84">
        <f t="shared" si="27"/>
        <v>9905</v>
      </c>
    </row>
    <row r="21" spans="1:87" s="8" customFormat="1" ht="12" customHeight="1">
      <c r="A21" s="80" t="s">
        <v>200</v>
      </c>
      <c r="B21" s="83" t="s">
        <v>268</v>
      </c>
      <c r="C21" s="80" t="s">
        <v>270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3246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2524</v>
      </c>
      <c r="S21" s="84">
        <v>606</v>
      </c>
      <c r="T21" s="84">
        <v>0</v>
      </c>
      <c r="U21" s="84">
        <v>1918</v>
      </c>
      <c r="V21" s="84">
        <v>722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8</v>
      </c>
      <c r="AC21" s="84">
        <v>0</v>
      </c>
      <c r="AD21" s="84">
        <v>0</v>
      </c>
      <c r="AE21" s="84">
        <v>3246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3246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2524</v>
      </c>
      <c r="BW21" s="84">
        <f t="shared" si="15"/>
        <v>606</v>
      </c>
      <c r="BX21" s="84">
        <f t="shared" si="16"/>
        <v>0</v>
      </c>
      <c r="BY21" s="84">
        <f t="shared" si="17"/>
        <v>1918</v>
      </c>
      <c r="BZ21" s="84">
        <f t="shared" si="18"/>
        <v>722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8</v>
      </c>
      <c r="CG21" s="84">
        <f t="shared" si="25"/>
        <v>0</v>
      </c>
      <c r="CH21" s="84">
        <f t="shared" si="26"/>
        <v>0</v>
      </c>
      <c r="CI21" s="84">
        <f t="shared" si="27"/>
        <v>3246</v>
      </c>
    </row>
    <row r="22" spans="1:87" s="8" customFormat="1" ht="12" customHeight="1">
      <c r="A22" s="80" t="s">
        <v>200</v>
      </c>
      <c r="B22" s="83" t="s">
        <v>273</v>
      </c>
      <c r="C22" s="80" t="s">
        <v>274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278</v>
      </c>
      <c r="C23" s="80" t="s">
        <v>279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54346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54346</v>
      </c>
      <c r="AZ23" s="84">
        <v>22404</v>
      </c>
      <c r="BA23" s="84">
        <v>668</v>
      </c>
      <c r="BB23" s="84">
        <v>31274</v>
      </c>
      <c r="BC23" s="84">
        <v>0</v>
      </c>
      <c r="BD23" s="94">
        <v>0</v>
      </c>
      <c r="BE23" s="84">
        <v>0</v>
      </c>
      <c r="BF23" s="84">
        <v>0</v>
      </c>
      <c r="BG23" s="84">
        <v>54346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54346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54346</v>
      </c>
      <c r="CB23" s="84">
        <f t="shared" si="20"/>
        <v>22404</v>
      </c>
      <c r="CC23" s="84">
        <f t="shared" si="21"/>
        <v>668</v>
      </c>
      <c r="CD23" s="84">
        <f t="shared" si="22"/>
        <v>31274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54346</v>
      </c>
    </row>
    <row r="24" spans="1:87" s="8" customFormat="1" ht="12" customHeight="1">
      <c r="A24" s="80" t="s">
        <v>200</v>
      </c>
      <c r="B24" s="83" t="s">
        <v>283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287</v>
      </c>
      <c r="C25" s="80" t="s">
        <v>288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292</v>
      </c>
      <c r="C26" s="80" t="s">
        <v>293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20760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3114</v>
      </c>
      <c r="S26" s="84">
        <v>0</v>
      </c>
      <c r="T26" s="84">
        <v>3114</v>
      </c>
      <c r="U26" s="84">
        <v>0</v>
      </c>
      <c r="V26" s="84">
        <v>0</v>
      </c>
      <c r="W26" s="84">
        <v>17646</v>
      </c>
      <c r="X26" s="84">
        <v>0</v>
      </c>
      <c r="Y26" s="84">
        <v>17646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20760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20760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3114</v>
      </c>
      <c r="BW26" s="84">
        <f t="shared" si="15"/>
        <v>0</v>
      </c>
      <c r="BX26" s="84">
        <f t="shared" si="16"/>
        <v>3114</v>
      </c>
      <c r="BY26" s="84">
        <f t="shared" si="17"/>
        <v>0</v>
      </c>
      <c r="BZ26" s="84">
        <f t="shared" si="18"/>
        <v>0</v>
      </c>
      <c r="CA26" s="84">
        <f t="shared" si="19"/>
        <v>17646</v>
      </c>
      <c r="CB26" s="84">
        <f t="shared" si="20"/>
        <v>0</v>
      </c>
      <c r="CC26" s="84">
        <f t="shared" si="21"/>
        <v>17646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20760</v>
      </c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272" priority="23" stopIfTrue="1">
      <formula>$A27&lt;&gt;""</formula>
    </cfRule>
  </conditionalFormatting>
  <conditionalFormatting sqref="A26:CI26">
    <cfRule type="expression" dxfId="271" priority="2" stopIfTrue="1">
      <formula>$A26&lt;&gt;""</formula>
    </cfRule>
  </conditionalFormatting>
  <conditionalFormatting sqref="A8:CI8">
    <cfRule type="expression" dxfId="270" priority="21" stopIfTrue="1">
      <formula>$A8&lt;&gt;""</formula>
    </cfRule>
  </conditionalFormatting>
  <conditionalFormatting sqref="A9:CI9">
    <cfRule type="expression" dxfId="269" priority="20" stopIfTrue="1">
      <formula>$A9&lt;&gt;""</formula>
    </cfRule>
  </conditionalFormatting>
  <conditionalFormatting sqref="A10:CI10">
    <cfRule type="expression" dxfId="268" priority="19" stopIfTrue="1">
      <formula>$A10&lt;&gt;""</formula>
    </cfRule>
  </conditionalFormatting>
  <conditionalFormatting sqref="A11:CI11">
    <cfRule type="expression" dxfId="267" priority="18" stopIfTrue="1">
      <formula>$A11&lt;&gt;""</formula>
    </cfRule>
  </conditionalFormatting>
  <conditionalFormatting sqref="A12:CI12">
    <cfRule type="expression" dxfId="266" priority="17" stopIfTrue="1">
      <formula>$A12&lt;&gt;""</formula>
    </cfRule>
  </conditionalFormatting>
  <conditionalFormatting sqref="A13:CI13">
    <cfRule type="expression" dxfId="265" priority="16" stopIfTrue="1">
      <formula>$A13&lt;&gt;""</formula>
    </cfRule>
  </conditionalFormatting>
  <conditionalFormatting sqref="A14:CI14">
    <cfRule type="expression" dxfId="264" priority="15" stopIfTrue="1">
      <formula>$A14&lt;&gt;""</formula>
    </cfRule>
  </conditionalFormatting>
  <conditionalFormatting sqref="A15:CI15">
    <cfRule type="expression" dxfId="263" priority="14" stopIfTrue="1">
      <formula>$A15&lt;&gt;""</formula>
    </cfRule>
  </conditionalFormatting>
  <conditionalFormatting sqref="A16:CI16">
    <cfRule type="expression" dxfId="262" priority="13" stopIfTrue="1">
      <formula>$A16&lt;&gt;""</formula>
    </cfRule>
  </conditionalFormatting>
  <conditionalFormatting sqref="A17:CI17">
    <cfRule type="expression" dxfId="261" priority="12" stopIfTrue="1">
      <formula>$A17&lt;&gt;""</formula>
    </cfRule>
  </conditionalFormatting>
  <conditionalFormatting sqref="A18:CI18">
    <cfRule type="expression" dxfId="260" priority="11" stopIfTrue="1">
      <formula>$A18&lt;&gt;""</formula>
    </cfRule>
  </conditionalFormatting>
  <conditionalFormatting sqref="A19:CI19">
    <cfRule type="expression" dxfId="259" priority="10" stopIfTrue="1">
      <formula>$A19&lt;&gt;""</formula>
    </cfRule>
  </conditionalFormatting>
  <conditionalFormatting sqref="A20:CI20">
    <cfRule type="expression" dxfId="258" priority="9" stopIfTrue="1">
      <formula>$A20&lt;&gt;""</formula>
    </cfRule>
  </conditionalFormatting>
  <conditionalFormatting sqref="A21:CI21">
    <cfRule type="expression" dxfId="257" priority="8" stopIfTrue="1">
      <formula>$A21&lt;&gt;""</formula>
    </cfRule>
  </conditionalFormatting>
  <conditionalFormatting sqref="A7:CI7">
    <cfRule type="expression" dxfId="256" priority="1" stopIfTrue="1">
      <formula>$A7&lt;&gt;""</formula>
    </cfRule>
  </conditionalFormatting>
  <conditionalFormatting sqref="A22:CI22">
    <cfRule type="expression" dxfId="255" priority="6" stopIfTrue="1">
      <formula>$A22&lt;&gt;""</formula>
    </cfRule>
  </conditionalFormatting>
  <conditionalFormatting sqref="A23:CI23">
    <cfRule type="expression" dxfId="254" priority="5" stopIfTrue="1">
      <formula>$A23&lt;&gt;""</formula>
    </cfRule>
  </conditionalFormatting>
  <conditionalFormatting sqref="A24:CI24">
    <cfRule type="expression" dxfId="253" priority="4" stopIfTrue="1">
      <formula>$A24&lt;&gt;""</formula>
    </cfRule>
  </conditionalFormatting>
  <conditionalFormatting sqref="A25:CI25">
    <cfRule type="expression" dxfId="252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296</v>
      </c>
      <c r="B7" s="92" t="s">
        <v>297</v>
      </c>
      <c r="C7" s="78" t="s">
        <v>192</v>
      </c>
      <c r="D7" s="101">
        <f>SUM($D$8:$D$21)</f>
        <v>0</v>
      </c>
      <c r="E7" s="101">
        <f>SUM($E$8:$E$21)</f>
        <v>6885</v>
      </c>
      <c r="F7" s="101">
        <f>SUM($F$8:$F$21)</f>
        <v>6885</v>
      </c>
      <c r="G7" s="101">
        <f>SUM($G$8:$G$21)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4</v>
      </c>
      <c r="K7" s="101">
        <f>COUNTIF($K$8:$K$21,"&lt;&gt;") - COUNTIF($K$8:$K$21,"&lt; &gt;")</f>
        <v>4</v>
      </c>
      <c r="L7" s="101">
        <f>SUM($L$8:$L$21)</f>
        <v>0</v>
      </c>
      <c r="M7" s="101">
        <f>SUM($M$8:$M$21)</f>
        <v>6885</v>
      </c>
      <c r="N7" s="101">
        <f>SUM($N$8:$N$21)</f>
        <v>6885</v>
      </c>
      <c r="O7" s="101">
        <f>SUM($O$8:$O$21)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SUM($V$8:$V$21)</f>
        <v>0</v>
      </c>
      <c r="W7" s="101">
        <f>SUM($W$8:$W$21)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SUM($AD$8:$AD$21)</f>
        <v>0</v>
      </c>
      <c r="AE7" s="101">
        <f>SUM($AE$8:$AE$21)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SUM($AL$8:$AL$21)</f>
        <v>0</v>
      </c>
      <c r="AM7" s="101">
        <f>SUM($AM$8:$AM$21)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SUM($AT$8:$AT$21)</f>
        <v>0</v>
      </c>
      <c r="AU7" s="101">
        <f>SUM($AU$8:$AU$21)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SUM($BB$8:$BB$21)</f>
        <v>0</v>
      </c>
      <c r="BC7" s="101">
        <f>SUM($BC$8:$BC$21)</f>
        <v>0</v>
      </c>
      <c r="BD7" s="101">
        <f>SUM($BD$8:$BD$21)</f>
        <v>0</v>
      </c>
      <c r="BE7" s="101">
        <f>SUM($BE$8:$BE$21)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217</v>
      </c>
      <c r="C10" s="80" t="s">
        <v>218</v>
      </c>
      <c r="D10" s="81">
        <f>SUM(L10,T10,AB10,AJ10,AR10,AZ10)</f>
        <v>0</v>
      </c>
      <c r="E10" s="81">
        <f>SUM(M10,U10,AC10,AK10,AS10,BA10)</f>
        <v>4767</v>
      </c>
      <c r="F10" s="81">
        <f>SUM(D10:E10)</f>
        <v>4767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215</v>
      </c>
      <c r="K10" s="82" t="s">
        <v>216</v>
      </c>
      <c r="L10" s="81">
        <v>0</v>
      </c>
      <c r="M10" s="81">
        <v>4767</v>
      </c>
      <c r="N10" s="81">
        <f>SUM(L10,+M10)</f>
        <v>4767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230</v>
      </c>
      <c r="C13" s="80" t="s">
        <v>231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234</v>
      </c>
      <c r="C14" s="80" t="s">
        <v>235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242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247</v>
      </c>
      <c r="C17" s="80" t="s">
        <v>248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251</v>
      </c>
      <c r="C18" s="80" t="s">
        <v>252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259</v>
      </c>
      <c r="C19" s="80" t="s">
        <v>260</v>
      </c>
      <c r="D19" s="81">
        <f>SUM(L19,T19,AB19,AJ19,AR19,AZ19)</f>
        <v>0</v>
      </c>
      <c r="E19" s="81">
        <f>SUM(M19,U19,AC19,AK19,AS19,BA19)</f>
        <v>2010</v>
      </c>
      <c r="F19" s="81">
        <f>SUM(D19:E19)</f>
        <v>2010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215</v>
      </c>
      <c r="K19" s="82" t="s">
        <v>216</v>
      </c>
      <c r="L19" s="81">
        <v>0</v>
      </c>
      <c r="M19" s="81">
        <v>2010</v>
      </c>
      <c r="N19" s="81">
        <f>SUM(L19,+M19)</f>
        <v>2010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265</v>
      </c>
      <c r="C20" s="80" t="s">
        <v>266</v>
      </c>
      <c r="D20" s="81">
        <f>SUM(L20,T20,AB20,AJ20,AR20,AZ20)</f>
        <v>0</v>
      </c>
      <c r="E20" s="81">
        <f>SUM(M20,U20,AC20,AK20,AS20,BA20)</f>
        <v>100</v>
      </c>
      <c r="F20" s="81">
        <f>SUM(D20:E20)</f>
        <v>100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215</v>
      </c>
      <c r="K20" s="82" t="s">
        <v>216</v>
      </c>
      <c r="L20" s="81">
        <v>0</v>
      </c>
      <c r="M20" s="81">
        <v>100</v>
      </c>
      <c r="N20" s="81">
        <f>SUM(L20,+M20)</f>
        <v>100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271</v>
      </c>
      <c r="C21" s="80" t="s">
        <v>272</v>
      </c>
      <c r="D21" s="81">
        <f>SUM(L21,T21,AB21,AJ21,AR21,AZ21)</f>
        <v>0</v>
      </c>
      <c r="E21" s="81">
        <f>SUM(M21,U21,AC21,AK21,AS21,BA21)</f>
        <v>8</v>
      </c>
      <c r="F21" s="81">
        <f>SUM(D21:E21)</f>
        <v>8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215</v>
      </c>
      <c r="K21" s="82" t="s">
        <v>216</v>
      </c>
      <c r="L21" s="81">
        <v>0</v>
      </c>
      <c r="M21" s="81">
        <v>8</v>
      </c>
      <c r="N21" s="81">
        <f>SUM(L21,+M21)</f>
        <v>8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/>
      <c r="B22" s="83" t="s">
        <v>203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203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203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203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49" priority="23" stopIfTrue="1">
      <formula>$A27&lt;&gt;""</formula>
    </cfRule>
  </conditionalFormatting>
  <conditionalFormatting sqref="A26:BE26">
    <cfRule type="expression" dxfId="248" priority="2" stopIfTrue="1">
      <formula>$A26&lt;&gt;""</formula>
    </cfRule>
  </conditionalFormatting>
  <conditionalFormatting sqref="A8:BE8">
    <cfRule type="expression" dxfId="247" priority="21" stopIfTrue="1">
      <formula>$A8&lt;&gt;""</formula>
    </cfRule>
  </conditionalFormatting>
  <conditionalFormatting sqref="A9:BE9">
    <cfRule type="expression" dxfId="246" priority="20" stopIfTrue="1">
      <formula>$A9&lt;&gt;""</formula>
    </cfRule>
  </conditionalFormatting>
  <conditionalFormatting sqref="A10:BE10">
    <cfRule type="expression" dxfId="245" priority="19" stopIfTrue="1">
      <formula>$A10&lt;&gt;""</formula>
    </cfRule>
  </conditionalFormatting>
  <conditionalFormatting sqref="A11:BE11">
    <cfRule type="expression" dxfId="244" priority="18" stopIfTrue="1">
      <formula>$A11&lt;&gt;""</formula>
    </cfRule>
  </conditionalFormatting>
  <conditionalFormatting sqref="A12:BE12">
    <cfRule type="expression" dxfId="243" priority="17" stopIfTrue="1">
      <formula>$A12&lt;&gt;""</formula>
    </cfRule>
  </conditionalFormatting>
  <conditionalFormatting sqref="A13:BE13">
    <cfRule type="expression" dxfId="242" priority="16" stopIfTrue="1">
      <formula>$A13&lt;&gt;""</formula>
    </cfRule>
  </conditionalFormatting>
  <conditionalFormatting sqref="A14:BE14">
    <cfRule type="expression" dxfId="241" priority="15" stopIfTrue="1">
      <formula>$A14&lt;&gt;""</formula>
    </cfRule>
  </conditionalFormatting>
  <conditionalFormatting sqref="A15:BE15">
    <cfRule type="expression" dxfId="240" priority="14" stopIfTrue="1">
      <formula>$A15&lt;&gt;""</formula>
    </cfRule>
  </conditionalFormatting>
  <conditionalFormatting sqref="A16:BE16">
    <cfRule type="expression" dxfId="239" priority="13" stopIfTrue="1">
      <formula>$A16&lt;&gt;""</formula>
    </cfRule>
  </conditionalFormatting>
  <conditionalFormatting sqref="A17:BE17">
    <cfRule type="expression" dxfId="238" priority="12" stopIfTrue="1">
      <formula>$A17&lt;&gt;""</formula>
    </cfRule>
  </conditionalFormatting>
  <conditionalFormatting sqref="A18:BE18">
    <cfRule type="expression" dxfId="237" priority="11" stopIfTrue="1">
      <formula>$A18&lt;&gt;""</formula>
    </cfRule>
  </conditionalFormatting>
  <conditionalFormatting sqref="A19:BE19">
    <cfRule type="expression" dxfId="236" priority="10" stopIfTrue="1">
      <formula>$A19&lt;&gt;""</formula>
    </cfRule>
  </conditionalFormatting>
  <conditionalFormatting sqref="A20:BE20">
    <cfRule type="expression" dxfId="235" priority="9" stopIfTrue="1">
      <formula>$A20&lt;&gt;""</formula>
    </cfRule>
  </conditionalFormatting>
  <conditionalFormatting sqref="A21:BE21">
    <cfRule type="expression" dxfId="234" priority="8" stopIfTrue="1">
      <formula>$A21&lt;&gt;""</formula>
    </cfRule>
  </conditionalFormatting>
  <conditionalFormatting sqref="A7:BE7">
    <cfRule type="expression" dxfId="233" priority="1" stopIfTrue="1">
      <formula>$A7&lt;&gt;""</formula>
    </cfRule>
  </conditionalFormatting>
  <conditionalFormatting sqref="A22:BE22">
    <cfRule type="expression" dxfId="232" priority="6" stopIfTrue="1">
      <formula>$A22&lt;&gt;""</formula>
    </cfRule>
  </conditionalFormatting>
  <conditionalFormatting sqref="A23:BE23">
    <cfRule type="expression" dxfId="231" priority="5" stopIfTrue="1">
      <formula>$A23&lt;&gt;""</formula>
    </cfRule>
  </conditionalFormatting>
  <conditionalFormatting sqref="A24:BE24">
    <cfRule type="expression" dxfId="230" priority="4" stopIfTrue="1">
      <formula>$A24&lt;&gt;""</formula>
    </cfRule>
  </conditionalFormatting>
  <conditionalFormatting sqref="A25:BE25">
    <cfRule type="expression" dxfId="229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296</v>
      </c>
      <c r="B7" s="92" t="s">
        <v>297</v>
      </c>
      <c r="C7" s="78" t="s">
        <v>192</v>
      </c>
      <c r="D7" s="101">
        <f>SUM($D$8:$D$12)</f>
        <v>6885</v>
      </c>
      <c r="E7" s="101">
        <f>SUM($E$8:$E$12)</f>
        <v>0</v>
      </c>
      <c r="F7" s="101">
        <f>COUNTIF($F$8:$F$12,"&lt;&gt;") - COUNTIF($F$8:$F$12,"&lt; &gt;")</f>
        <v>1</v>
      </c>
      <c r="G7" s="101">
        <f>COUNTIF($G$8:$G$12,"&lt;&gt;") - COUNTIF($G$8:$G$12,"&lt; &gt;")</f>
        <v>1</v>
      </c>
      <c r="H7" s="101">
        <f>SUM($H$8:$H$12)</f>
        <v>4767</v>
      </c>
      <c r="I7" s="101">
        <f>SUM($I$8:$I$12)</f>
        <v>0</v>
      </c>
      <c r="J7" s="101">
        <f>COUNTIF($J$8:$J$12,"&lt;&gt;") - COUNTIF($J$8:$J$12,"&lt; &gt;")</f>
        <v>1</v>
      </c>
      <c r="K7" s="101">
        <f>COUNTIF($K$8:$K$12,"&lt;&gt;") - COUNTIF($K$8:$K$12,"&lt; &gt;")</f>
        <v>1</v>
      </c>
      <c r="L7" s="101">
        <f>SUM($L$8:$L$12)</f>
        <v>2010</v>
      </c>
      <c r="M7" s="101">
        <f>SUM($M$8:$M$12)</f>
        <v>0</v>
      </c>
      <c r="N7" s="101">
        <f>COUNTIF($N$8:$N$12,"&lt;&gt;") - COUNTIF($N$8:$N$12,"&lt; &gt;")</f>
        <v>1</v>
      </c>
      <c r="O7" s="101">
        <f>COUNTIF($O$8:$O$12,"&lt;&gt;") - COUNTIF($O$8:$O$12,"&lt; &gt;")</f>
        <v>1</v>
      </c>
      <c r="P7" s="101">
        <f>SUM($P$8:$P$12)</f>
        <v>100</v>
      </c>
      <c r="Q7" s="101">
        <f>SUM($Q$8:$Q$12)</f>
        <v>0</v>
      </c>
      <c r="R7" s="101">
        <f>COUNTIF($R$8:$R$12,"&lt;&gt;") - COUNTIF($R$8:$R$12,"&lt; &gt;")</f>
        <v>1</v>
      </c>
      <c r="S7" s="101">
        <f>COUNTIF($S$8:$S$12,"&lt;&gt;") - COUNTIF($S$8:$S$12,"&lt; &gt;")</f>
        <v>1</v>
      </c>
      <c r="T7" s="101">
        <f>SUM($T$8:$T$12)</f>
        <v>8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275</v>
      </c>
      <c r="B8" s="83" t="s">
        <v>276</v>
      </c>
      <c r="C8" s="80" t="s">
        <v>277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280</v>
      </c>
      <c r="B9" s="83" t="s">
        <v>281</v>
      </c>
      <c r="C9" s="80" t="s">
        <v>282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280</v>
      </c>
      <c r="B10" s="83" t="s">
        <v>285</v>
      </c>
      <c r="C10" s="80" t="s">
        <v>286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289</v>
      </c>
      <c r="B11" s="83" t="s">
        <v>290</v>
      </c>
      <c r="C11" s="80" t="s">
        <v>291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275</v>
      </c>
      <c r="B12" s="83" t="s">
        <v>294</v>
      </c>
      <c r="C12" s="80" t="s">
        <v>295</v>
      </c>
      <c r="D12" s="81">
        <f>SUM(H12,L12,P12,T12,X12,AB12,AF12,AJ12,AN12,AR12,AV12,AZ12,BD12,BH12,BL12,BP12,BT12,BX12,CB12,CF12,CJ12,CN12,CR12,CV12,CZ12,DD12,DH12,DL12,DP12,DT12)</f>
        <v>6885</v>
      </c>
      <c r="E12" s="81">
        <f>SUM(I12,M12,Q12,U12,Y12,AC12,AG12,AK12,AO12,AS12,AW12,BA12,BE12,BI12,BM12,BQ12,BU12,BY12,CC12,CG12,CK12,CO12,CS12,CW12,DA12,DE12,DI12,DM12,DQ12,DU12)</f>
        <v>0</v>
      </c>
      <c r="F12" s="97" t="s">
        <v>211</v>
      </c>
      <c r="G12" s="82" t="s">
        <v>213</v>
      </c>
      <c r="H12" s="81">
        <v>4767</v>
      </c>
      <c r="I12" s="81">
        <v>0</v>
      </c>
      <c r="J12" s="103" t="s">
        <v>253</v>
      </c>
      <c r="K12" s="104" t="s">
        <v>255</v>
      </c>
      <c r="L12" s="102">
        <v>2010</v>
      </c>
      <c r="M12" s="102">
        <v>0</v>
      </c>
      <c r="N12" s="103" t="s">
        <v>261</v>
      </c>
      <c r="O12" s="104" t="s">
        <v>263</v>
      </c>
      <c r="P12" s="102">
        <v>100</v>
      </c>
      <c r="Q12" s="102">
        <v>0</v>
      </c>
      <c r="R12" s="103" t="s">
        <v>267</v>
      </c>
      <c r="S12" s="104" t="s">
        <v>269</v>
      </c>
      <c r="T12" s="102">
        <v>8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1">
    <cfRule type="expression" dxfId="226" priority="213" stopIfTrue="1">
      <formula>$A13&lt;&gt;""</formula>
    </cfRule>
  </conditionalFormatting>
  <conditionalFormatting sqref="BN12:BQ12">
    <cfRule type="expression" dxfId="196" priority="16" stopIfTrue="1">
      <formula>$A26&lt;&gt;""</formula>
    </cfRule>
  </conditionalFormatting>
  <conditionalFormatting sqref="A7:DU7">
    <cfRule type="expression" dxfId="195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2020-02-06T10:19:19Z</dcterms:modified>
</cp:coreProperties>
</file>