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8愛媛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水洗化人口等!$A$6:$AA$26</definedName>
    <definedName name="_xlnm.Print_Area" localSheetId="2">し尿集計結果!$A$1:$M$36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L8" i="1"/>
  <c r="L24" i="1"/>
  <c r="J20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F1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D8" i="1"/>
  <c r="D9" i="1"/>
  <c r="Q9" i="1" s="1"/>
  <c r="D10" i="1"/>
  <c r="Q10" i="1" s="1"/>
  <c r="D11" i="1"/>
  <c r="Q11" i="1" s="1"/>
  <c r="D12" i="1"/>
  <c r="D13" i="1"/>
  <c r="Q13" i="1" s="1"/>
  <c r="D14" i="1"/>
  <c r="Q14" i="1" s="1"/>
  <c r="D15" i="1"/>
  <c r="Q15" i="1" s="1"/>
  <c r="D16" i="1"/>
  <c r="D17" i="1"/>
  <c r="Q17" i="1" s="1"/>
  <c r="D18" i="1"/>
  <c r="Q18" i="1" s="1"/>
  <c r="D19" i="1"/>
  <c r="Q19" i="1" s="1"/>
  <c r="D20" i="1"/>
  <c r="D21" i="1"/>
  <c r="Q21" i="1" s="1"/>
  <c r="D22" i="1"/>
  <c r="Q22" i="1" s="1"/>
  <c r="D23" i="1"/>
  <c r="Q23" i="1" s="1"/>
  <c r="D24" i="1"/>
  <c r="D25" i="1"/>
  <c r="Q25" i="1" s="1"/>
  <c r="D26" i="1"/>
  <c r="Q26" i="1" s="1"/>
  <c r="D27" i="1"/>
  <c r="Q27" i="1" s="1"/>
  <c r="Q24" i="1" l="1"/>
  <c r="N24" i="1"/>
  <c r="Q20" i="1"/>
  <c r="N20" i="1"/>
  <c r="Q16" i="1"/>
  <c r="N16" i="1"/>
  <c r="Q12" i="1"/>
  <c r="N12" i="1"/>
  <c r="Q8" i="1"/>
  <c r="N8" i="1"/>
  <c r="F12" i="1"/>
  <c r="J16" i="1"/>
  <c r="L20" i="1"/>
  <c r="F24" i="1"/>
  <c r="F8" i="1"/>
  <c r="J12" i="1"/>
  <c r="L16" i="1"/>
  <c r="F20" i="1"/>
  <c r="J24" i="1"/>
  <c r="J8" i="1"/>
  <c r="L12" i="1"/>
  <c r="F27" i="1"/>
  <c r="F23" i="1"/>
  <c r="F19" i="1"/>
  <c r="F15" i="1"/>
  <c r="F11" i="1"/>
  <c r="J27" i="1"/>
  <c r="J23" i="1"/>
  <c r="J19" i="1"/>
  <c r="J15" i="1"/>
  <c r="J11" i="1"/>
  <c r="L27" i="1"/>
  <c r="L23" i="1"/>
  <c r="L19" i="1"/>
  <c r="L15" i="1"/>
  <c r="L11" i="1"/>
  <c r="N27" i="1"/>
  <c r="N23" i="1"/>
  <c r="N19" i="1"/>
  <c r="N15" i="1"/>
  <c r="N11" i="1"/>
  <c r="F26" i="1"/>
  <c r="F22" i="1"/>
  <c r="F18" i="1"/>
  <c r="F14" i="1"/>
  <c r="F10" i="1"/>
  <c r="J26" i="1"/>
  <c r="J22" i="1"/>
  <c r="J18" i="1"/>
  <c r="J14" i="1"/>
  <c r="J10" i="1"/>
  <c r="L26" i="1"/>
  <c r="L22" i="1"/>
  <c r="L18" i="1"/>
  <c r="L14" i="1"/>
  <c r="L10" i="1"/>
  <c r="N26" i="1"/>
  <c r="N22" i="1"/>
  <c r="N18" i="1"/>
  <c r="N14" i="1"/>
  <c r="N10" i="1"/>
  <c r="F25" i="1"/>
  <c r="F21" i="1"/>
  <c r="F17" i="1"/>
  <c r="F13" i="1"/>
  <c r="F9" i="1"/>
  <c r="J25" i="1"/>
  <c r="J21" i="1"/>
  <c r="J17" i="1"/>
  <c r="J13" i="1"/>
  <c r="J9" i="1"/>
  <c r="L25" i="1"/>
  <c r="L21" i="1"/>
  <c r="L17" i="1"/>
  <c r="L13" i="1"/>
  <c r="L9" i="1"/>
  <c r="N25" i="1"/>
  <c r="N21" i="1"/>
  <c r="N17" i="1"/>
  <c r="N13" i="1"/>
  <c r="N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<sst xmlns="http://schemas.openxmlformats.org/spreadsheetml/2006/main" count="664" uniqueCount="296">
  <si>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</si>
  <si>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</si>
  <si>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</si>
  <si>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</si>
  <si>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</si>
  <si>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</si>
  <si>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</si>
  <si>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</si>
  <si>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</si>
  <si>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</si>
  <si>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</si>
  <si>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</si>
  <si>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</si>
  <si>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</si>
  <si>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</si>
  <si>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</si>
  <si>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</si>
  <si>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</si>
  <si>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</si>
  <si>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</si>
  <si>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</si>
  <si>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</si>
  <si>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</si>
  <si>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</si>
  <si>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</si>
  <si>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</si>
  <si>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</si>
  <si>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</si>
  <si>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</si>
  <si>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</si>
  <si>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</si>
  <si>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</si>
  <si>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</si>
  <si>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</si>
  <si>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</si>
  <si>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</si>
  <si>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</si>
  <si>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</si>
  <si>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</si>
  <si>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</si>
  <si>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</si>
  <si>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</si>
  <si>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</si>
  <si>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</si>
  <si>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</si>
  <si>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</si>
  <si>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</si>
  <si>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</si>
  <si>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</si>
  <si>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</si>
  <si>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</si>
  <si>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</si>
  <si>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</si>
  <si>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</si>
  <si>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</si>
  <si>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</si>
  <si>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</si>
  <si>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</si>
  <si>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</si>
  <si>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</si>
  <si>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</si>
  <si>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</si>
  <si>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</si>
  <si>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</si>
  <si>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</si>
  <si>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</si>
  <si>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</si>
  <si>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</si>
  <si>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</si>
  <si>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</si>
  <si>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</si>
  <si>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</si>
  <si>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</si>
  <si>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</si>
  <si>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</si>
  <si>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</si>
  <si>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</si>
  <si>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</si>
  <si>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</si>
  <si>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</si>
  <si>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</si>
  <si>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</si>
  <si>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</si>
  <si>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</si>
  <si>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</si>
  <si>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</si>
  <si>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</si>
  <si>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</si>
  <si>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</si>
  <si>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</si>
  <si>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</si>
  <si>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</si>
  <si>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</si>
  <si>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</si>
  <si>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</si>
  <si>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</si>
  <si>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</si>
  <si>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</si>
  <si>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</si>
  <si>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</si>
  <si>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</si>
  <si>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</si>
  <si>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</si>
  <si>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</si>
  <si>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</si>
  <si>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</si>
  <si>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</si>
  <si>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</si>
  <si>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</si>
  <si>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</si>
  <si>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</si>
  <si>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</si>
  <si>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</si>
  <si>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</si>
  <si>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</si>
  <si>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</si>
  <si>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</si>
  <si>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</si>
  <si>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</si>
  <si>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</si>
  <si>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</si>
  <si>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</si>
  <si>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</si>
  <si>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</si>
  <si>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</si>
  <si>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</si>
  <si>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</si>
  <si>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</si>
  <si>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</si>
  <si>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</si>
  <si>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</si>
  <si>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</si>
  <si>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</si>
  <si>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</si>
  <si>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</si>
  <si>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</si>
  <si>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</si>
  <si>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</si>
  <si>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</si>
  <si>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</si>
  <si>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</si>
  <si>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</si>
  <si>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</si>
  <si>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</si>
  <si>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</si>
  <si>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</si>
  <si>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</si>
  <si>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</si>
  <si>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</si>
  <si>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</si>
  <si>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</si>
  <si>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</si>
  <si>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</si>
  <si>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</si>
  <si>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</si>
  <si>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</si>
  <si>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</si>
  <si>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</si>
  <si>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</si>
  <si>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</si>
  <si>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</si>
  <si>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</si>
  <si>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</si>
  <si>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</si>
  <si>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</si>
  <si>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</si>
  <si>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</si>
  <si>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</si>
  <si>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</si>
  <si>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</si>
  <si>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</si>
  <si>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</si>
  <si>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</si>
  <si>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</si>
  <si>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</si>
  <si>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</si>
  <si>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</si>
  <si>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</si>
  <si>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</si>
  <si>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</si>
  <si>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</si>
  <si>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</si>
  <si>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</si>
  <si>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</si>
  <si>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</si>
  <si>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</si>
  <si>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</si>
  <si>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</si>
  <si>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</si>
  <si>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</si>
  <si>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</si>
  <si>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</si>
  <si>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</si>
  <si>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</si>
  <si>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</si>
  <si>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</si>
  <si>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</si>
  <si>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</si>
  <si>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</si>
  <si>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</si>
  <si>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</si>
  <si>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</si>
  <si>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</si>
  <si>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</si>
  <si>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</si>
  <si>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</si>
  <si>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</si>
  <si>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</si>
  <si>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</si>
  <si>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</si>
  <si>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</si>
  <si>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</si>
  <si>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</si>
  <si>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</si>
  <si>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</si>
  <si>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</si>
  <si>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</si>
  <si>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</si>
  <si>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</si>
  <si>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</si>
  <si>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</si>
  <si>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</si>
  <si>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</si>
  <si>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</si>
  <si>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</si>
  <si>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</si>
  <si>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</si>
  <si>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</si>
  <si>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</si>
  <si>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</si>
  <si>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</si>
  <si>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</si>
  <si>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</si>
  <si>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</si>
  <si>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</si>
  <si>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</si>
  <si>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</si>
  <si>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</si>
  <si>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</si>
  <si>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</si>
  <si>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</si>
  <si>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</si>
  <si>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</si>
  <si>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</si>
  <si>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</si>
  <si>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</si>
  <si>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</si>
  <si>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</si>
  <si>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</si>
  <si>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</si>
  <si>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</si>
  <si>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38000</t>
  </si>
  <si>
    <t>水洗化人口等（平成30年度実績）</t>
    <phoneticPr fontId="3"/>
  </si>
  <si>
    <t>し尿処理の状況（平成30年度実績）</t>
    <phoneticPr fontId="3"/>
  </si>
  <si>
    <t>38201</t>
  </si>
  <si>
    <t>松山市</t>
  </si>
  <si>
    <t/>
  </si>
  <si>
    <t>○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</si>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</sst>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16</v>
      </c>
      <c r="B7" s="116" t="s">
        <v>251</v>
      </c>
      <c r="C7" s="109" t="s">
        <v>200</v>
      </c>
      <c r="D7" s="110">
        <f>+SUM(E7,+I7)</f>
        <v>1383995</v>
      </c>
      <c r="E7" s="110">
        <f>+SUM(G7,+H7)</f>
        <v>127847</v>
      </c>
      <c r="F7" s="111">
        <f>IF(D7&gt;0,E7/D7*100,"-")</f>
        <v>9.2375333725916633</v>
      </c>
      <c r="G7" s="108">
        <f>SUM(G$8:G$207)</f>
        <v>127195</v>
      </c>
      <c r="H7" s="108">
        <f>SUM(H$8:H$207)</f>
        <v>652</v>
      </c>
      <c r="I7" s="110">
        <f>+SUM(K7,+M7,+O7)</f>
        <v>1256148</v>
      </c>
      <c r="J7" s="111">
        <f>IF(D7&gt;0,I7/D7*100,"-")</f>
        <v>90.76246662740833</v>
      </c>
      <c r="K7" s="108">
        <f>SUM(K$8:K$207)</f>
        <v>700432</v>
      </c>
      <c r="L7" s="111">
        <f>IF(D7&gt;0,K7/D7*100,"-")</f>
        <v>50.609431392454454</v>
      </c>
      <c r="M7" s="108">
        <f>SUM(M$8:M$207)</f>
        <v>33356</v>
      </c>
      <c r="N7" s="111">
        <f>IF(D7&gt;0,M7/D7*100,"-")</f>
        <v>2.4101243140329265</v>
      </c>
      <c r="O7" s="108">
        <f>SUM(O$8:O$207)</f>
        <v>522360</v>
      </c>
      <c r="P7" s="108">
        <f>SUM(P$8:P$207)</f>
        <v>310691</v>
      </c>
      <c r="Q7" s="111">
        <f>IF(D7&gt;0,O7/D7*100,"-")</f>
        <v>37.742910920920956</v>
      </c>
      <c r="R7" s="108">
        <f>SUM(R$8:R$207)</f>
        <v>22040</v>
      </c>
      <c r="S7" s="112">
        <f t="shared" ref="S7:Z7" si="0">COUNTIF(S$8:S$207,"○")</f>
        <v>14</v>
      </c>
      <c r="T7" s="112">
        <f t="shared" si="0"/>
        <v>3</v>
      </c>
      <c r="U7" s="112">
        <f t="shared" si="0"/>
        <v>1</v>
      </c>
      <c r="V7" s="112">
        <f t="shared" si="0"/>
        <v>2</v>
      </c>
      <c r="W7" s="112">
        <f t="shared" si="0"/>
        <v>13</v>
      </c>
      <c r="X7" s="112">
        <f t="shared" si="0"/>
        <v>2</v>
      </c>
      <c r="Y7" s="112">
        <f t="shared" si="0"/>
        <v>1</v>
      </c>
      <c r="Z7" s="112">
        <f t="shared" si="0"/>
        <v>4</v>
      </c>
      <c r="AA7" s="188"/>
      <c r="AB7" s="188"/>
    </row>
    <row r="8" spans="1:28" s="105" customFormat="1" ht="13.5" customHeight="1">
      <c r="A8" s="101" t="s">
        <v>16</v>
      </c>
      <c r="B8" s="102" t="s">
        <v>254</v>
      </c>
      <c r="C8" s="101" t="s">
        <v>255</v>
      </c>
      <c r="D8" s="103">
        <f>+SUM(E8,+I8)</f>
        <v>513361</v>
      </c>
      <c r="E8" s="103">
        <f>+SUM(G8,+H8)</f>
        <v>12887</v>
      </c>
      <c r="F8" s="104">
        <f>IF(D8&gt;0,E8/D8*100,"-")</f>
        <v>2.5103192490274875</v>
      </c>
      <c r="G8" s="103">
        <v>12771</v>
      </c>
      <c r="H8" s="103">
        <v>116</v>
      </c>
      <c r="I8" s="103">
        <f>+SUM(K8,+M8,+O8)</f>
        <v>500474</v>
      </c>
      <c r="J8" s="104">
        <f>IF(D8&gt;0,I8/D8*100,"-")</f>
        <v>97.489680750972511</v>
      </c>
      <c r="K8" s="103">
        <v>298938</v>
      </c>
      <c r="L8" s="104">
        <f>IF(D8&gt;0,K8/D8*100,"-")</f>
        <v>58.231536871714063</v>
      </c>
      <c r="M8" s="103">
        <v>0</v>
      </c>
      <c r="N8" s="104">
        <f>IF(D8&gt;0,M8/D8*100,"-")</f>
        <v>0</v>
      </c>
      <c r="O8" s="103">
        <v>201536</v>
      </c>
      <c r="P8" s="103">
        <v>123610</v>
      </c>
      <c r="Q8" s="104">
        <f>IF(D8&gt;0,O8/D8*100,"-")</f>
        <v>39.258143879258455</v>
      </c>
      <c r="R8" s="103">
        <v>3120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16</v>
      </c>
      <c r="B9" s="102" t="s">
        <v>258</v>
      </c>
      <c r="C9" s="101" t="s">
        <v>259</v>
      </c>
      <c r="D9" s="103">
        <f>+SUM(E9,+I9)</f>
        <v>160640</v>
      </c>
      <c r="E9" s="103">
        <f>+SUM(G9,+H9)</f>
        <v>5285</v>
      </c>
      <c r="F9" s="104">
        <f>IF(D9&gt;0,E9/D9*100,"-")</f>
        <v>3.2899651394422311</v>
      </c>
      <c r="G9" s="103">
        <v>5248</v>
      </c>
      <c r="H9" s="103">
        <v>37</v>
      </c>
      <c r="I9" s="103">
        <f>+SUM(K9,+M9,+O9)</f>
        <v>155355</v>
      </c>
      <c r="J9" s="104">
        <f>IF(D9&gt;0,I9/D9*100,"-")</f>
        <v>96.710034860557769</v>
      </c>
      <c r="K9" s="103">
        <v>100816</v>
      </c>
      <c r="L9" s="104">
        <f>IF(D9&gt;0,K9/D9*100,"-")</f>
        <v>62.758964143426297</v>
      </c>
      <c r="M9" s="103">
        <v>2582</v>
      </c>
      <c r="N9" s="104">
        <f>IF(D9&gt;0,M9/D9*100,"-")</f>
        <v>1.6073207171314743</v>
      </c>
      <c r="O9" s="103">
        <v>51957</v>
      </c>
      <c r="P9" s="103">
        <v>35486</v>
      </c>
      <c r="Q9" s="104">
        <f>IF(D9&gt;0,O9/D9*100,"-")</f>
        <v>32.34375</v>
      </c>
      <c r="R9" s="103">
        <v>3146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16</v>
      </c>
      <c r="B10" s="102" t="s">
        <v>260</v>
      </c>
      <c r="C10" s="101" t="s">
        <v>261</v>
      </c>
      <c r="D10" s="103">
        <f>+SUM(E10,+I10)</f>
        <v>76079</v>
      </c>
      <c r="E10" s="103">
        <f>+SUM(G10,+H10)</f>
        <v>11041</v>
      </c>
      <c r="F10" s="104">
        <f>IF(D10&gt;0,E10/D10*100,"-")</f>
        <v>14.512546169113685</v>
      </c>
      <c r="G10" s="103">
        <v>11041</v>
      </c>
      <c r="H10" s="103">
        <v>0</v>
      </c>
      <c r="I10" s="103">
        <f>+SUM(K10,+M10,+O10)</f>
        <v>65038</v>
      </c>
      <c r="J10" s="104">
        <f>IF(D10&gt;0,I10/D10*100,"-")</f>
        <v>85.487453830886324</v>
      </c>
      <c r="K10" s="103">
        <v>14781</v>
      </c>
      <c r="L10" s="104">
        <f>IF(D10&gt;0,K10/D10*100,"-")</f>
        <v>19.428488807686747</v>
      </c>
      <c r="M10" s="103">
        <v>0</v>
      </c>
      <c r="N10" s="104">
        <f>IF(D10&gt;0,M10/D10*100,"-")</f>
        <v>0</v>
      </c>
      <c r="O10" s="103">
        <v>50257</v>
      </c>
      <c r="P10" s="103">
        <v>26656</v>
      </c>
      <c r="Q10" s="104">
        <f>IF(D10&gt;0,O10/D10*100,"-")</f>
        <v>66.058965023199562</v>
      </c>
      <c r="R10" s="103">
        <v>358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16</v>
      </c>
      <c r="B11" s="102" t="s">
        <v>262</v>
      </c>
      <c r="C11" s="101" t="s">
        <v>263</v>
      </c>
      <c r="D11" s="103">
        <f>+SUM(E11,+I11)</f>
        <v>33925</v>
      </c>
      <c r="E11" s="103">
        <f>+SUM(G11,+H11)</f>
        <v>2105</v>
      </c>
      <c r="F11" s="104">
        <f>IF(D11&gt;0,E11/D11*100,"-")</f>
        <v>6.2048636698599857</v>
      </c>
      <c r="G11" s="103">
        <v>2105</v>
      </c>
      <c r="H11" s="103">
        <v>0</v>
      </c>
      <c r="I11" s="103">
        <f>+SUM(K11,+M11,+O11)</f>
        <v>31820</v>
      </c>
      <c r="J11" s="104">
        <f>IF(D11&gt;0,I11/D11*100,"-")</f>
        <v>93.795136330140011</v>
      </c>
      <c r="K11" s="103">
        <v>21737</v>
      </c>
      <c r="L11" s="104">
        <f>IF(D11&gt;0,K11/D11*100,"-")</f>
        <v>64.073691967575527</v>
      </c>
      <c r="M11" s="103">
        <v>0</v>
      </c>
      <c r="N11" s="104">
        <f>IF(D11&gt;0,M11/D11*100,"-")</f>
        <v>0</v>
      </c>
      <c r="O11" s="103">
        <v>10083</v>
      </c>
      <c r="P11" s="103">
        <v>3958</v>
      </c>
      <c r="Q11" s="104">
        <f>IF(D11&gt;0,O11/D11*100,"-")</f>
        <v>29.72144436256448</v>
      </c>
      <c r="R11" s="103">
        <v>168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16</v>
      </c>
      <c r="B12" s="102" t="s">
        <v>264</v>
      </c>
      <c r="C12" s="101" t="s">
        <v>265</v>
      </c>
      <c r="D12" s="103">
        <f>+SUM(E12,+I12)</f>
        <v>120005</v>
      </c>
      <c r="E12" s="103">
        <f>+SUM(G12,+H12)</f>
        <v>11220</v>
      </c>
      <c r="F12" s="104">
        <f>IF(D12&gt;0,E12/D12*100,"-")</f>
        <v>9.3496104328986291</v>
      </c>
      <c r="G12" s="103">
        <v>11220</v>
      </c>
      <c r="H12" s="103">
        <v>0</v>
      </c>
      <c r="I12" s="103">
        <f>+SUM(K12,+M12,+O12)</f>
        <v>108785</v>
      </c>
      <c r="J12" s="104">
        <f>IF(D12&gt;0,I12/D12*100,"-")</f>
        <v>90.650389567101371</v>
      </c>
      <c r="K12" s="103">
        <v>72261</v>
      </c>
      <c r="L12" s="104">
        <f>IF(D12&gt;0,K12/D12*100,"-")</f>
        <v>60.214991042039912</v>
      </c>
      <c r="M12" s="103">
        <v>0</v>
      </c>
      <c r="N12" s="104">
        <f>IF(D12&gt;0,M12/D12*100,"-")</f>
        <v>0</v>
      </c>
      <c r="O12" s="103">
        <v>36524</v>
      </c>
      <c r="P12" s="103">
        <v>18177</v>
      </c>
      <c r="Q12" s="104">
        <f>IF(D12&gt;0,O12/D12*100,"-")</f>
        <v>30.435398525061458</v>
      </c>
      <c r="R12" s="103">
        <v>1085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16</v>
      </c>
      <c r="B13" s="102" t="s">
        <v>266</v>
      </c>
      <c r="C13" s="101" t="s">
        <v>267</v>
      </c>
      <c r="D13" s="103">
        <f>+SUM(E13,+I13)</f>
        <v>109805</v>
      </c>
      <c r="E13" s="103">
        <f>+SUM(G13,+H13)</f>
        <v>21477</v>
      </c>
      <c r="F13" s="104">
        <f>IF(D13&gt;0,E13/D13*100,"-")</f>
        <v>19.559218614817176</v>
      </c>
      <c r="G13" s="103">
        <v>21386</v>
      </c>
      <c r="H13" s="103">
        <v>91</v>
      </c>
      <c r="I13" s="103">
        <f>+SUM(K13,+M13,+O13)</f>
        <v>88328</v>
      </c>
      <c r="J13" s="104">
        <f>IF(D13&gt;0,I13/D13*100,"-")</f>
        <v>80.440781385182831</v>
      </c>
      <c r="K13" s="103">
        <v>59564</v>
      </c>
      <c r="L13" s="104">
        <f>IF(D13&gt;0,K13/D13*100,"-")</f>
        <v>54.245252948408542</v>
      </c>
      <c r="M13" s="103">
        <v>0</v>
      </c>
      <c r="N13" s="104">
        <f>IF(D13&gt;0,M13/D13*100,"-")</f>
        <v>0</v>
      </c>
      <c r="O13" s="103">
        <v>28764</v>
      </c>
      <c r="P13" s="103">
        <v>20096</v>
      </c>
      <c r="Q13" s="104">
        <f>IF(D13&gt;0,O13/D13*100,"-")</f>
        <v>26.195528436774278</v>
      </c>
      <c r="R13" s="103">
        <v>1258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16</v>
      </c>
      <c r="B14" s="102" t="s">
        <v>268</v>
      </c>
      <c r="C14" s="101" t="s">
        <v>269</v>
      </c>
      <c r="D14" s="103">
        <f>+SUM(E14,+I14)</f>
        <v>43540</v>
      </c>
      <c r="E14" s="103">
        <f>+SUM(G14,+H14)</f>
        <v>8585</v>
      </c>
      <c r="F14" s="104">
        <f>IF(D14&gt;0,E14/D14*100,"-")</f>
        <v>19.717501148369315</v>
      </c>
      <c r="G14" s="103">
        <v>8523</v>
      </c>
      <c r="H14" s="103">
        <v>62</v>
      </c>
      <c r="I14" s="103">
        <f>+SUM(K14,+M14,+O14)</f>
        <v>34955</v>
      </c>
      <c r="J14" s="104">
        <f>IF(D14&gt;0,I14/D14*100,"-")</f>
        <v>80.282498851630677</v>
      </c>
      <c r="K14" s="103">
        <v>4817</v>
      </c>
      <c r="L14" s="104">
        <f>IF(D14&gt;0,K14/D14*100,"-")</f>
        <v>11.063389986219569</v>
      </c>
      <c r="M14" s="103">
        <v>30138</v>
      </c>
      <c r="N14" s="104">
        <f>IF(D14&gt;0,M14/D14*100,"-")</f>
        <v>69.219108865411116</v>
      </c>
      <c r="O14" s="103">
        <v>0</v>
      </c>
      <c r="P14" s="103">
        <v>0</v>
      </c>
      <c r="Q14" s="104">
        <f>IF(D14&gt;0,O14/D14*100,"-")</f>
        <v>0</v>
      </c>
      <c r="R14" s="103">
        <v>160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16</v>
      </c>
      <c r="B15" s="102" t="s">
        <v>270</v>
      </c>
      <c r="C15" s="101" t="s">
        <v>271</v>
      </c>
      <c r="D15" s="103">
        <f>+SUM(E15,+I15)</f>
        <v>37315</v>
      </c>
      <c r="E15" s="103">
        <f>+SUM(G15,+H15)</f>
        <v>3914</v>
      </c>
      <c r="F15" s="104">
        <f>IF(D15&gt;0,E15/D15*100,"-")</f>
        <v>10.489079458662736</v>
      </c>
      <c r="G15" s="103">
        <v>3895</v>
      </c>
      <c r="H15" s="103">
        <v>19</v>
      </c>
      <c r="I15" s="103">
        <f>+SUM(K15,+M15,+O15)</f>
        <v>33401</v>
      </c>
      <c r="J15" s="104">
        <f>IF(D15&gt;0,I15/D15*100,"-")</f>
        <v>89.510920541337271</v>
      </c>
      <c r="K15" s="103">
        <v>17881</v>
      </c>
      <c r="L15" s="104">
        <f>IF(D15&gt;0,K15/D15*100,"-")</f>
        <v>47.919067399169236</v>
      </c>
      <c r="M15" s="103">
        <v>0</v>
      </c>
      <c r="N15" s="104">
        <f>IF(D15&gt;0,M15/D15*100,"-")</f>
        <v>0</v>
      </c>
      <c r="O15" s="103">
        <v>15520</v>
      </c>
      <c r="P15" s="103">
        <v>10944</v>
      </c>
      <c r="Q15" s="104">
        <f>IF(D15&gt;0,O15/D15*100,"-")</f>
        <v>41.591853142168027</v>
      </c>
      <c r="R15" s="103">
        <v>234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16</v>
      </c>
      <c r="B16" s="102" t="s">
        <v>272</v>
      </c>
      <c r="C16" s="101" t="s">
        <v>273</v>
      </c>
      <c r="D16" s="103">
        <f>+SUM(E16,+I16)</f>
        <v>87723</v>
      </c>
      <c r="E16" s="103">
        <f>+SUM(G16,+H16)</f>
        <v>7108</v>
      </c>
      <c r="F16" s="104">
        <f>IF(D16&gt;0,E16/D16*100,"-")</f>
        <v>8.1027780627657524</v>
      </c>
      <c r="G16" s="103">
        <v>6987</v>
      </c>
      <c r="H16" s="103">
        <v>121</v>
      </c>
      <c r="I16" s="103">
        <f>+SUM(K16,+M16,+O16)</f>
        <v>80615</v>
      </c>
      <c r="J16" s="104">
        <f>IF(D16&gt;0,I16/D16*100,"-")</f>
        <v>91.897221937234249</v>
      </c>
      <c r="K16" s="103">
        <v>53590</v>
      </c>
      <c r="L16" s="104">
        <f>IF(D16&gt;0,K16/D16*100,"-")</f>
        <v>61.090022001071553</v>
      </c>
      <c r="M16" s="103">
        <v>419</v>
      </c>
      <c r="N16" s="104">
        <f>IF(D16&gt;0,M16/D16*100,"-")</f>
        <v>0.47763984359860012</v>
      </c>
      <c r="O16" s="103">
        <v>26606</v>
      </c>
      <c r="P16" s="103">
        <v>17300</v>
      </c>
      <c r="Q16" s="104">
        <f>IF(D16&gt;0,O16/D16*100,"-")</f>
        <v>30.329560092564094</v>
      </c>
      <c r="R16" s="103">
        <v>826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16</v>
      </c>
      <c r="B17" s="102" t="s">
        <v>274</v>
      </c>
      <c r="C17" s="101" t="s">
        <v>275</v>
      </c>
      <c r="D17" s="103">
        <f>+SUM(E17,+I17)</f>
        <v>38206</v>
      </c>
      <c r="E17" s="103">
        <f>+SUM(G17,+H17)</f>
        <v>13946</v>
      </c>
      <c r="F17" s="104">
        <f>IF(D17&gt;0,E17/D17*100,"-")</f>
        <v>36.502120085850393</v>
      </c>
      <c r="G17" s="103">
        <v>13946</v>
      </c>
      <c r="H17" s="103">
        <v>0</v>
      </c>
      <c r="I17" s="103">
        <f>+SUM(K17,+M17,+O17)</f>
        <v>24260</v>
      </c>
      <c r="J17" s="104">
        <f>IF(D17&gt;0,I17/D17*100,"-")</f>
        <v>63.497879914149614</v>
      </c>
      <c r="K17" s="103">
        <v>5518</v>
      </c>
      <c r="L17" s="104">
        <f>IF(D17&gt;0,K17/D17*100,"-")</f>
        <v>14.442757682039471</v>
      </c>
      <c r="M17" s="103">
        <v>0</v>
      </c>
      <c r="N17" s="104">
        <f>IF(D17&gt;0,M17/D17*100,"-")</f>
        <v>0</v>
      </c>
      <c r="O17" s="103">
        <v>18742</v>
      </c>
      <c r="P17" s="103">
        <v>6019</v>
      </c>
      <c r="Q17" s="104">
        <f>IF(D17&gt;0,O17/D17*100,"-")</f>
        <v>49.055122232110136</v>
      </c>
      <c r="R17" s="103">
        <v>272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16</v>
      </c>
      <c r="B18" s="102" t="s">
        <v>276</v>
      </c>
      <c r="C18" s="101" t="s">
        <v>277</v>
      </c>
      <c r="D18" s="103">
        <f>+SUM(E18,+I18)</f>
        <v>33654</v>
      </c>
      <c r="E18" s="103">
        <f>+SUM(G18,+H18)</f>
        <v>2155</v>
      </c>
      <c r="F18" s="104">
        <f>IF(D18&gt;0,E18/D18*100,"-")</f>
        <v>6.4033992987460628</v>
      </c>
      <c r="G18" s="103">
        <v>2119</v>
      </c>
      <c r="H18" s="103">
        <v>36</v>
      </c>
      <c r="I18" s="103">
        <f>+SUM(K18,+M18,+O18)</f>
        <v>31499</v>
      </c>
      <c r="J18" s="104">
        <f>IF(D18&gt;0,I18/D18*100,"-")</f>
        <v>93.596600701253934</v>
      </c>
      <c r="K18" s="103">
        <v>22175</v>
      </c>
      <c r="L18" s="104">
        <f>IF(D18&gt;0,K18/D18*100,"-")</f>
        <v>65.891127354846375</v>
      </c>
      <c r="M18" s="103">
        <v>0</v>
      </c>
      <c r="N18" s="104">
        <f>IF(D18&gt;0,M18/D18*100,"-")</f>
        <v>0</v>
      </c>
      <c r="O18" s="103">
        <v>9324</v>
      </c>
      <c r="P18" s="103">
        <v>6802</v>
      </c>
      <c r="Q18" s="104">
        <f>IF(D18&gt;0,O18/D18*100,"-")</f>
        <v>27.705473346407562</v>
      </c>
      <c r="R18" s="103">
        <v>205</v>
      </c>
      <c r="S18" s="101"/>
      <c r="T18" s="101" t="s">
        <v>257</v>
      </c>
      <c r="U18" s="101"/>
      <c r="V18" s="101"/>
      <c r="W18" s="101"/>
      <c r="X18" s="101" t="s">
        <v>257</v>
      </c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16</v>
      </c>
      <c r="B19" s="102" t="s">
        <v>278</v>
      </c>
      <c r="C19" s="101" t="s">
        <v>279</v>
      </c>
      <c r="D19" s="103">
        <f>+SUM(E19,+I19)</f>
        <v>6978</v>
      </c>
      <c r="E19" s="103">
        <f>+SUM(G19,+H19)</f>
        <v>257</v>
      </c>
      <c r="F19" s="104">
        <f>IF(D19&gt;0,E19/D19*100,"-")</f>
        <v>3.6830037259959876</v>
      </c>
      <c r="G19" s="103">
        <v>257</v>
      </c>
      <c r="H19" s="103">
        <v>0</v>
      </c>
      <c r="I19" s="103">
        <f>+SUM(K19,+M19,+O19)</f>
        <v>6721</v>
      </c>
      <c r="J19" s="104">
        <f>IF(D19&gt;0,I19/D19*100,"-")</f>
        <v>96.316996274004012</v>
      </c>
      <c r="K19" s="103">
        <v>5099</v>
      </c>
      <c r="L19" s="104">
        <f>IF(D19&gt;0,K19/D19*100,"-")</f>
        <v>73.072513614216106</v>
      </c>
      <c r="M19" s="103">
        <v>161</v>
      </c>
      <c r="N19" s="104">
        <f>IF(D19&gt;0,M19/D19*100,"-")</f>
        <v>2.3072513614216108</v>
      </c>
      <c r="O19" s="103">
        <v>1461</v>
      </c>
      <c r="P19" s="103">
        <v>388</v>
      </c>
      <c r="Q19" s="104">
        <f>IF(D19&gt;0,O19/D19*100,"-")</f>
        <v>20.937231298366292</v>
      </c>
      <c r="R19" s="103">
        <v>303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16</v>
      </c>
      <c r="B20" s="102" t="s">
        <v>280</v>
      </c>
      <c r="C20" s="101" t="s">
        <v>281</v>
      </c>
      <c r="D20" s="103">
        <f>+SUM(E20,+I20)</f>
        <v>8382</v>
      </c>
      <c r="E20" s="103">
        <f>+SUM(G20,+H20)</f>
        <v>2937</v>
      </c>
      <c r="F20" s="104">
        <f>IF(D20&gt;0,E20/D20*100,"-")</f>
        <v>35.039370078740156</v>
      </c>
      <c r="G20" s="103">
        <v>2915</v>
      </c>
      <c r="H20" s="103">
        <v>22</v>
      </c>
      <c r="I20" s="103">
        <f>+SUM(K20,+M20,+O20)</f>
        <v>5445</v>
      </c>
      <c r="J20" s="104">
        <f>IF(D20&gt;0,I20/D20*100,"-")</f>
        <v>64.960629921259837</v>
      </c>
      <c r="K20" s="103">
        <v>2453</v>
      </c>
      <c r="L20" s="104">
        <f>IF(D20&gt;0,K20/D20*100,"-")</f>
        <v>29.26509186351706</v>
      </c>
      <c r="M20" s="103">
        <v>0</v>
      </c>
      <c r="N20" s="104">
        <f>IF(D20&gt;0,M20/D20*100,"-")</f>
        <v>0</v>
      </c>
      <c r="O20" s="103">
        <v>2992</v>
      </c>
      <c r="P20" s="103">
        <v>2500</v>
      </c>
      <c r="Q20" s="104">
        <f>IF(D20&gt;0,O20/D20*100,"-")</f>
        <v>35.69553805774278</v>
      </c>
      <c r="R20" s="103">
        <v>44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16</v>
      </c>
      <c r="B21" s="102" t="s">
        <v>282</v>
      </c>
      <c r="C21" s="101" t="s">
        <v>283</v>
      </c>
      <c r="D21" s="103">
        <f>+SUM(E21,+I21)</f>
        <v>30823</v>
      </c>
      <c r="E21" s="103">
        <f>+SUM(G21,+H21)</f>
        <v>4137</v>
      </c>
      <c r="F21" s="104">
        <f>IF(D21&gt;0,E21/D21*100,"-")</f>
        <v>13.421795412516627</v>
      </c>
      <c r="G21" s="103">
        <v>4137</v>
      </c>
      <c r="H21" s="103">
        <v>0</v>
      </c>
      <c r="I21" s="103">
        <f>+SUM(K21,+M21,+O21)</f>
        <v>26686</v>
      </c>
      <c r="J21" s="104">
        <f>IF(D21&gt;0,I21/D21*100,"-")</f>
        <v>86.57820458748337</v>
      </c>
      <c r="K21" s="103">
        <v>7603</v>
      </c>
      <c r="L21" s="104">
        <f>IF(D21&gt;0,K21/D21*100,"-")</f>
        <v>24.666645037796449</v>
      </c>
      <c r="M21" s="103">
        <v>0</v>
      </c>
      <c r="N21" s="104">
        <f>IF(D21&gt;0,M21/D21*100,"-")</f>
        <v>0</v>
      </c>
      <c r="O21" s="103">
        <v>19083</v>
      </c>
      <c r="P21" s="103">
        <v>10961</v>
      </c>
      <c r="Q21" s="104">
        <f>IF(D21&gt;0,O21/D21*100,"-")</f>
        <v>61.91155954968692</v>
      </c>
      <c r="R21" s="103">
        <v>116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16</v>
      </c>
      <c r="B22" s="102" t="s">
        <v>284</v>
      </c>
      <c r="C22" s="101" t="s">
        <v>285</v>
      </c>
      <c r="D22" s="103">
        <f>+SUM(E22,+I22)</f>
        <v>21266</v>
      </c>
      <c r="E22" s="103">
        <f>+SUM(G22,+H22)</f>
        <v>1552</v>
      </c>
      <c r="F22" s="104">
        <f>IF(D22&gt;0,E22/D22*100,"-")</f>
        <v>7.298034421141729</v>
      </c>
      <c r="G22" s="103">
        <v>1526</v>
      </c>
      <c r="H22" s="103">
        <v>26</v>
      </c>
      <c r="I22" s="103">
        <f>+SUM(K22,+M22,+O22)</f>
        <v>19714</v>
      </c>
      <c r="J22" s="104">
        <f>IF(D22&gt;0,I22/D22*100,"-")</f>
        <v>92.701965578858264</v>
      </c>
      <c r="K22" s="103">
        <v>6279</v>
      </c>
      <c r="L22" s="104">
        <f>IF(D22&gt;0,K22/D22*100,"-")</f>
        <v>29.526003949967084</v>
      </c>
      <c r="M22" s="103">
        <v>0</v>
      </c>
      <c r="N22" s="104">
        <f>IF(D22&gt;0,M22/D22*100,"-")</f>
        <v>0</v>
      </c>
      <c r="O22" s="103">
        <v>13435</v>
      </c>
      <c r="P22" s="103">
        <v>9850</v>
      </c>
      <c r="Q22" s="104">
        <f>IF(D22&gt;0,O22/D22*100,"-")</f>
        <v>63.175961628891187</v>
      </c>
      <c r="R22" s="103">
        <v>68</v>
      </c>
      <c r="S22" s="101"/>
      <c r="T22" s="101" t="s">
        <v>257</v>
      </c>
      <c r="U22" s="101"/>
      <c r="V22" s="101"/>
      <c r="W22" s="101"/>
      <c r="X22" s="101" t="s">
        <v>257</v>
      </c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16</v>
      </c>
      <c r="B23" s="102" t="s">
        <v>286</v>
      </c>
      <c r="C23" s="101" t="s">
        <v>287</v>
      </c>
      <c r="D23" s="103">
        <f>+SUM(E23,+I23)</f>
        <v>16779</v>
      </c>
      <c r="E23" s="103">
        <f>+SUM(G23,+H23)</f>
        <v>4656</v>
      </c>
      <c r="F23" s="104">
        <f>IF(D23&gt;0,E23/D23*100,"-")</f>
        <v>27.748971929197207</v>
      </c>
      <c r="G23" s="103">
        <v>4534</v>
      </c>
      <c r="H23" s="103">
        <v>122</v>
      </c>
      <c r="I23" s="103">
        <f>+SUM(K23,+M23,+O23)</f>
        <v>12123</v>
      </c>
      <c r="J23" s="104">
        <f>IF(D23&gt;0,I23/D23*100,"-")</f>
        <v>72.251028070802789</v>
      </c>
      <c r="K23" s="103">
        <v>4344</v>
      </c>
      <c r="L23" s="104">
        <f>IF(D23&gt;0,K23/D23*100,"-")</f>
        <v>25.88950473806544</v>
      </c>
      <c r="M23" s="103">
        <v>0</v>
      </c>
      <c r="N23" s="104">
        <f>IF(D23&gt;0,M23/D23*100,"-")</f>
        <v>0</v>
      </c>
      <c r="O23" s="103">
        <v>7779</v>
      </c>
      <c r="P23" s="103">
        <v>6133</v>
      </c>
      <c r="Q23" s="104">
        <f>IF(D23&gt;0,O23/D23*100,"-")</f>
        <v>46.361523332737349</v>
      </c>
      <c r="R23" s="103">
        <v>39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16</v>
      </c>
      <c r="B24" s="102" t="s">
        <v>288</v>
      </c>
      <c r="C24" s="101" t="s">
        <v>289</v>
      </c>
      <c r="D24" s="103">
        <f>+SUM(E24,+I24)</f>
        <v>9461</v>
      </c>
      <c r="E24" s="103">
        <f>+SUM(G24,+H24)</f>
        <v>2250</v>
      </c>
      <c r="F24" s="104">
        <f>IF(D24&gt;0,E24/D24*100,"-")</f>
        <v>23.781841242997569</v>
      </c>
      <c r="G24" s="103">
        <v>2250</v>
      </c>
      <c r="H24" s="103">
        <v>0</v>
      </c>
      <c r="I24" s="103">
        <f>+SUM(K24,+M24,+O24)</f>
        <v>7211</v>
      </c>
      <c r="J24" s="104">
        <f>IF(D24&gt;0,I24/D24*100,"-")</f>
        <v>76.218158757002428</v>
      </c>
      <c r="K24" s="103">
        <v>2576</v>
      </c>
      <c r="L24" s="104">
        <f>IF(D24&gt;0,K24/D24*100,"-")</f>
        <v>27.227565796427438</v>
      </c>
      <c r="M24" s="103">
        <v>56</v>
      </c>
      <c r="N24" s="104">
        <f>IF(D24&gt;0,M24/D24*100,"-")</f>
        <v>0.59190360427016175</v>
      </c>
      <c r="O24" s="103">
        <v>4579</v>
      </c>
      <c r="P24" s="103">
        <v>1058</v>
      </c>
      <c r="Q24" s="104">
        <f>IF(D24&gt;0,O24/D24*100,"-")</f>
        <v>48.398689356304828</v>
      </c>
      <c r="R24" s="103">
        <v>59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16</v>
      </c>
      <c r="B25" s="102" t="s">
        <v>290</v>
      </c>
      <c r="C25" s="101" t="s">
        <v>291</v>
      </c>
      <c r="D25" s="103">
        <f>+SUM(E25,+I25)</f>
        <v>4026</v>
      </c>
      <c r="E25" s="103">
        <f>+SUM(G25,+H25)</f>
        <v>1969</v>
      </c>
      <c r="F25" s="104">
        <f>IF(D25&gt;0,E25/D25*100,"-")</f>
        <v>48.907103825136609</v>
      </c>
      <c r="G25" s="103">
        <v>1969</v>
      </c>
      <c r="H25" s="103">
        <v>0</v>
      </c>
      <c r="I25" s="103">
        <f>+SUM(K25,+M25,+O25)</f>
        <v>2057</v>
      </c>
      <c r="J25" s="104">
        <f>IF(D25&gt;0,I25/D25*100,"-")</f>
        <v>51.092896174863391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2057</v>
      </c>
      <c r="P25" s="103">
        <v>1882</v>
      </c>
      <c r="Q25" s="104">
        <f>IF(D25&gt;0,O25/D25*100,"-")</f>
        <v>51.092896174863391</v>
      </c>
      <c r="R25" s="103">
        <v>58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16</v>
      </c>
      <c r="B26" s="102" t="s">
        <v>292</v>
      </c>
      <c r="C26" s="101" t="s">
        <v>293</v>
      </c>
      <c r="D26" s="103">
        <f>+SUM(E26,+I26)</f>
        <v>10429</v>
      </c>
      <c r="E26" s="103">
        <f>+SUM(G26,+H26)</f>
        <v>4207</v>
      </c>
      <c r="F26" s="104">
        <f>IF(D26&gt;0,E26/D26*100,"-")</f>
        <v>40.339438105283342</v>
      </c>
      <c r="G26" s="103">
        <v>4207</v>
      </c>
      <c r="H26" s="103">
        <v>0</v>
      </c>
      <c r="I26" s="103">
        <f>+SUM(K26,+M26,+O26)</f>
        <v>6222</v>
      </c>
      <c r="J26" s="104">
        <f>IF(D26&gt;0,I26/D26*100,"-")</f>
        <v>59.660561894716658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6222</v>
      </c>
      <c r="P26" s="103">
        <v>3073</v>
      </c>
      <c r="Q26" s="104">
        <f>IF(D26&gt;0,O26/D26*100,"-")</f>
        <v>59.660561894716658</v>
      </c>
      <c r="R26" s="103">
        <v>10429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16</v>
      </c>
      <c r="B27" s="102" t="s">
        <v>294</v>
      </c>
      <c r="C27" s="101" t="s">
        <v>295</v>
      </c>
      <c r="D27" s="103">
        <f>+SUM(E27,+I27)</f>
        <v>21598</v>
      </c>
      <c r="E27" s="103">
        <f>+SUM(G27,+H27)</f>
        <v>6159</v>
      </c>
      <c r="F27" s="104">
        <f>IF(D27&gt;0,E27/D27*100,"-")</f>
        <v>28.516529308269284</v>
      </c>
      <c r="G27" s="103">
        <v>6159</v>
      </c>
      <c r="H27" s="103">
        <v>0</v>
      </c>
      <c r="I27" s="103">
        <f>+SUM(K27,+M27,+O27)</f>
        <v>15439</v>
      </c>
      <c r="J27" s="104">
        <f>IF(D27&gt;0,I27/D27*100,"-")</f>
        <v>71.483470691730716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15439</v>
      </c>
      <c r="P27" s="103">
        <v>5798</v>
      </c>
      <c r="Q27" s="104">
        <f>IF(D27&gt;0,O27/D27*100,"-")</f>
        <v>71.483470691730716</v>
      </c>
      <c r="R27" s="103">
        <v>92</v>
      </c>
      <c r="S27" s="101"/>
      <c r="T27" s="101"/>
      <c r="U27" s="101" t="s">
        <v>257</v>
      </c>
      <c r="V27" s="101"/>
      <c r="W27" s="101"/>
      <c r="X27" s="101"/>
      <c r="Y27" s="101" t="s">
        <v>257</v>
      </c>
      <c r="Z27" s="101"/>
      <c r="AA27" s="189" t="s">
        <v>256</v>
      </c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7">
    <sortCondition ref="A8:A27"/>
    <sortCondition ref="B8:B27"/>
    <sortCondition ref="C8:C27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愛媛県</v>
      </c>
      <c r="B7" s="107" t="str">
        <f>水洗化人口等!B7</f>
        <v>38000</v>
      </c>
      <c r="C7" s="106" t="s">
        <v>200</v>
      </c>
      <c r="D7" s="108">
        <f>SUM(E7,+H7,+K7)</f>
        <v>370704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12431</v>
      </c>
      <c r="I7" s="108">
        <f>SUM(I$8:I$207)</f>
        <v>7282</v>
      </c>
      <c r="J7" s="108">
        <f>SUM(J$8:J$207)</f>
        <v>5149</v>
      </c>
      <c r="K7" s="108">
        <f>SUM(L7:M7)</f>
        <v>358273</v>
      </c>
      <c r="L7" s="108">
        <f>SUM(L$8:L$207)</f>
        <v>99701</v>
      </c>
      <c r="M7" s="108">
        <f>SUM(M$8:M$207)</f>
        <v>258572</v>
      </c>
      <c r="N7" s="108">
        <f>SUM(O7,+V7,+AC7)</f>
        <v>371100</v>
      </c>
      <c r="O7" s="108">
        <f>SUM(P7:U7)</f>
        <v>106983</v>
      </c>
      <c r="P7" s="108">
        <f t="shared" ref="P7:U7" si="0">SUM(P$8:P$207)</f>
        <v>106700</v>
      </c>
      <c r="Q7" s="108">
        <f t="shared" si="0"/>
        <v>0</v>
      </c>
      <c r="R7" s="108">
        <f t="shared" si="0"/>
        <v>0</v>
      </c>
      <c r="S7" s="108">
        <f t="shared" si="0"/>
        <v>283</v>
      </c>
      <c r="T7" s="108">
        <f t="shared" si="0"/>
        <v>0</v>
      </c>
      <c r="U7" s="108">
        <f t="shared" si="0"/>
        <v>0</v>
      </c>
      <c r="V7" s="108">
        <f>SUM(W7:AB7)</f>
        <v>263721</v>
      </c>
      <c r="W7" s="108">
        <f t="shared" ref="W7:AB7" si="1">SUM(W$8:W$207)</f>
        <v>262108</v>
      </c>
      <c r="X7" s="108">
        <f t="shared" si="1"/>
        <v>0</v>
      </c>
      <c r="Y7" s="108">
        <f t="shared" si="1"/>
        <v>0</v>
      </c>
      <c r="Z7" s="108">
        <f t="shared" si="1"/>
        <v>986</v>
      </c>
      <c r="AA7" s="108">
        <f t="shared" si="1"/>
        <v>0</v>
      </c>
      <c r="AB7" s="108">
        <f t="shared" si="1"/>
        <v>627</v>
      </c>
      <c r="AC7" s="108">
        <f>SUM(AD7:AE7)</f>
        <v>396</v>
      </c>
      <c r="AD7" s="108">
        <f>SUM(AD$8:AD$207)</f>
        <v>396</v>
      </c>
      <c r="AE7" s="108">
        <f>SUM(AE$8:AE$207)</f>
        <v>0</v>
      </c>
      <c r="AF7" s="108">
        <f>SUM(AG7:AI7)</f>
        <v>5450</v>
      </c>
      <c r="AG7" s="108">
        <f>SUM(AG$8:AG$207)</f>
        <v>5450</v>
      </c>
      <c r="AH7" s="108">
        <f>SUM(AH$8:AH$207)</f>
        <v>0</v>
      </c>
      <c r="AI7" s="108">
        <f>SUM(AI$8:AI$207)</f>
        <v>0</v>
      </c>
      <c r="AJ7" s="108">
        <f>SUM(AK7:AS7)</f>
        <v>35408</v>
      </c>
      <c r="AK7" s="108">
        <f t="shared" ref="AK7:AS7" si="2">SUM(AK$8:AK$207)</f>
        <v>30290</v>
      </c>
      <c r="AL7" s="108">
        <f t="shared" si="2"/>
        <v>13</v>
      </c>
      <c r="AM7" s="108">
        <f t="shared" si="2"/>
        <v>4916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167</v>
      </c>
      <c r="AS7" s="108">
        <f t="shared" si="2"/>
        <v>22</v>
      </c>
      <c r="AT7" s="108">
        <f>SUM(AU7:AY7)</f>
        <v>345</v>
      </c>
      <c r="AU7" s="108">
        <f>SUM(AU$8:AU$207)</f>
        <v>345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1244</v>
      </c>
      <c r="BA7" s="108">
        <f>SUM(BA$8:BA$207)</f>
        <v>1244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16</v>
      </c>
      <c r="B8" s="113" t="s">
        <v>254</v>
      </c>
      <c r="C8" s="101" t="s">
        <v>255</v>
      </c>
      <c r="D8" s="103">
        <f>SUM(E8,+H8,+K8)</f>
        <v>116371</v>
      </c>
      <c r="E8" s="103">
        <f>SUM(F8:G8)</f>
        <v>0</v>
      </c>
      <c r="F8" s="103">
        <v>0</v>
      </c>
      <c r="G8" s="103">
        <v>0</v>
      </c>
      <c r="H8" s="103">
        <f>SUM(I8:J8)</f>
        <v>54</v>
      </c>
      <c r="I8" s="103">
        <v>54</v>
      </c>
      <c r="J8" s="103">
        <v>0</v>
      </c>
      <c r="K8" s="103">
        <f>SUM(L8:M8)</f>
        <v>116317</v>
      </c>
      <c r="L8" s="103">
        <v>11685</v>
      </c>
      <c r="M8" s="103">
        <v>104632</v>
      </c>
      <c r="N8" s="103">
        <f>SUM(O8,+V8,+AC8)</f>
        <v>116478</v>
      </c>
      <c r="O8" s="103">
        <f>SUM(P8:U8)</f>
        <v>11739</v>
      </c>
      <c r="P8" s="103">
        <v>11739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104632</v>
      </c>
      <c r="W8" s="103">
        <v>104632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107</v>
      </c>
      <c r="AD8" s="103">
        <v>107</v>
      </c>
      <c r="AE8" s="103">
        <v>0</v>
      </c>
      <c r="AF8" s="103">
        <f>SUM(AG8:AI8)</f>
        <v>3342</v>
      </c>
      <c r="AG8" s="103">
        <v>3342</v>
      </c>
      <c r="AH8" s="103">
        <v>0</v>
      </c>
      <c r="AI8" s="103">
        <v>0</v>
      </c>
      <c r="AJ8" s="103">
        <f>SUM(AK8:AS8)</f>
        <v>3342</v>
      </c>
      <c r="AK8" s="103">
        <v>0</v>
      </c>
      <c r="AL8" s="103">
        <v>0</v>
      </c>
      <c r="AM8" s="103">
        <v>3306</v>
      </c>
      <c r="AN8" s="103">
        <v>0</v>
      </c>
      <c r="AO8" s="103">
        <v>0</v>
      </c>
      <c r="AP8" s="103">
        <v>0</v>
      </c>
      <c r="AQ8" s="103">
        <v>0</v>
      </c>
      <c r="AR8" s="103">
        <v>36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16</v>
      </c>
      <c r="B9" s="113" t="s">
        <v>258</v>
      </c>
      <c r="C9" s="101" t="s">
        <v>259</v>
      </c>
      <c r="D9" s="103">
        <f>SUM(E9,+H9,+K9)</f>
        <v>24735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24735</v>
      </c>
      <c r="L9" s="103">
        <v>4129</v>
      </c>
      <c r="M9" s="103">
        <v>20606</v>
      </c>
      <c r="N9" s="103">
        <f>SUM(O9,+V9,+AC9)</f>
        <v>24765</v>
      </c>
      <c r="O9" s="103">
        <f>SUM(P9:U9)</f>
        <v>4129</v>
      </c>
      <c r="P9" s="103">
        <v>4129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20606</v>
      </c>
      <c r="W9" s="103">
        <v>20606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30</v>
      </c>
      <c r="AD9" s="103">
        <v>30</v>
      </c>
      <c r="AE9" s="103">
        <v>0</v>
      </c>
      <c r="AF9" s="103">
        <f>SUM(AG9:AI9)</f>
        <v>44</v>
      </c>
      <c r="AG9" s="103">
        <v>44</v>
      </c>
      <c r="AH9" s="103">
        <v>0</v>
      </c>
      <c r="AI9" s="103">
        <v>0</v>
      </c>
      <c r="AJ9" s="103">
        <f>SUM(AK9:AS9)</f>
        <v>44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44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792</v>
      </c>
      <c r="BA9" s="103">
        <v>792</v>
      </c>
      <c r="BB9" s="103">
        <v>0</v>
      </c>
      <c r="BC9" s="103">
        <v>0</v>
      </c>
    </row>
    <row r="10" spans="1:55" s="105" customFormat="1" ht="13.5" customHeight="1">
      <c r="A10" s="115" t="s">
        <v>16</v>
      </c>
      <c r="B10" s="113" t="s">
        <v>260</v>
      </c>
      <c r="C10" s="101" t="s">
        <v>261</v>
      </c>
      <c r="D10" s="103">
        <f>SUM(E10,+H10,+K10)</f>
        <v>40381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40381</v>
      </c>
      <c r="L10" s="103">
        <v>22502</v>
      </c>
      <c r="M10" s="103">
        <v>17879</v>
      </c>
      <c r="N10" s="103">
        <f>SUM(O10,+V10,+AC10)</f>
        <v>40381</v>
      </c>
      <c r="O10" s="103">
        <f>SUM(P10:U10)</f>
        <v>22502</v>
      </c>
      <c r="P10" s="103">
        <v>22502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17879</v>
      </c>
      <c r="W10" s="103">
        <v>17879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852</v>
      </c>
      <c r="AG10" s="103">
        <v>852</v>
      </c>
      <c r="AH10" s="103">
        <v>0</v>
      </c>
      <c r="AI10" s="103">
        <v>0</v>
      </c>
      <c r="AJ10" s="103">
        <f>SUM(AK10:AS10)</f>
        <v>852</v>
      </c>
      <c r="AK10" s="103">
        <v>0</v>
      </c>
      <c r="AL10" s="103">
        <v>0</v>
      </c>
      <c r="AM10" s="103">
        <v>852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16</v>
      </c>
      <c r="B11" s="113" t="s">
        <v>262</v>
      </c>
      <c r="C11" s="101" t="s">
        <v>263</v>
      </c>
      <c r="D11" s="103">
        <f>SUM(E11,+H11,+K11)</f>
        <v>6619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6619</v>
      </c>
      <c r="L11" s="103">
        <v>1724</v>
      </c>
      <c r="M11" s="103">
        <v>4895</v>
      </c>
      <c r="N11" s="103">
        <f>SUM(O11,+V11,+AC11)</f>
        <v>6619</v>
      </c>
      <c r="O11" s="103">
        <f>SUM(P11:U11)</f>
        <v>1724</v>
      </c>
      <c r="P11" s="103">
        <v>1724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4895</v>
      </c>
      <c r="W11" s="103">
        <v>4895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11</v>
      </c>
      <c r="AG11" s="103">
        <v>11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11</v>
      </c>
      <c r="AU11" s="103">
        <v>11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16</v>
      </c>
      <c r="B12" s="113" t="s">
        <v>264</v>
      </c>
      <c r="C12" s="101" t="s">
        <v>265</v>
      </c>
      <c r="D12" s="103">
        <f>SUM(E12,+H12,+K12)</f>
        <v>31015</v>
      </c>
      <c r="E12" s="103">
        <f>SUM(F12:G12)</f>
        <v>0</v>
      </c>
      <c r="F12" s="103">
        <v>0</v>
      </c>
      <c r="G12" s="103">
        <v>0</v>
      </c>
      <c r="H12" s="103">
        <f>SUM(I12:J12)</f>
        <v>369</v>
      </c>
      <c r="I12" s="103">
        <v>369</v>
      </c>
      <c r="J12" s="103">
        <v>0</v>
      </c>
      <c r="K12" s="103">
        <f>SUM(L12:M12)</f>
        <v>30646</v>
      </c>
      <c r="L12" s="103">
        <v>15280</v>
      </c>
      <c r="M12" s="103">
        <v>15366</v>
      </c>
      <c r="N12" s="103">
        <f>SUM(O12,+V12,+AC12)</f>
        <v>31015</v>
      </c>
      <c r="O12" s="103">
        <f>SUM(P12:U12)</f>
        <v>15649</v>
      </c>
      <c r="P12" s="103">
        <v>15649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15366</v>
      </c>
      <c r="W12" s="103">
        <v>15366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107</v>
      </c>
      <c r="AG12" s="103">
        <v>107</v>
      </c>
      <c r="AH12" s="103">
        <v>0</v>
      </c>
      <c r="AI12" s="103">
        <v>0</v>
      </c>
      <c r="AJ12" s="103">
        <f>SUM(AK12:AS12)</f>
        <v>974</v>
      </c>
      <c r="AK12" s="103">
        <v>974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107</v>
      </c>
      <c r="AU12" s="103">
        <v>107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16</v>
      </c>
      <c r="B13" s="113" t="s">
        <v>266</v>
      </c>
      <c r="C13" s="101" t="s">
        <v>267</v>
      </c>
      <c r="D13" s="103">
        <f>SUM(E13,+H13,+K13)</f>
        <v>27549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27549</v>
      </c>
      <c r="L13" s="103">
        <v>7375</v>
      </c>
      <c r="M13" s="103">
        <v>20174</v>
      </c>
      <c r="N13" s="103">
        <f>SUM(O13,+V13,+AC13)</f>
        <v>27596</v>
      </c>
      <c r="O13" s="103">
        <f>SUM(P13:U13)</f>
        <v>7375</v>
      </c>
      <c r="P13" s="103">
        <v>7375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20174</v>
      </c>
      <c r="W13" s="103">
        <v>20174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47</v>
      </c>
      <c r="AD13" s="103">
        <v>47</v>
      </c>
      <c r="AE13" s="103">
        <v>0</v>
      </c>
      <c r="AF13" s="103">
        <f>SUM(AG13:AI13)</f>
        <v>62</v>
      </c>
      <c r="AG13" s="103">
        <v>62</v>
      </c>
      <c r="AH13" s="103">
        <v>0</v>
      </c>
      <c r="AI13" s="103">
        <v>0</v>
      </c>
      <c r="AJ13" s="103">
        <f>SUM(AK13:AS13)</f>
        <v>1439</v>
      </c>
      <c r="AK13" s="103">
        <v>1439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62</v>
      </c>
      <c r="AU13" s="103">
        <v>62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16</v>
      </c>
      <c r="B14" s="113" t="s">
        <v>268</v>
      </c>
      <c r="C14" s="101" t="s">
        <v>269</v>
      </c>
      <c r="D14" s="103">
        <f>SUM(E14,+H14,+K14)</f>
        <v>16966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16966</v>
      </c>
      <c r="L14" s="103">
        <v>6112</v>
      </c>
      <c r="M14" s="103">
        <v>10854</v>
      </c>
      <c r="N14" s="103">
        <f>SUM(O14,+V14,+AC14)</f>
        <v>17012</v>
      </c>
      <c r="O14" s="103">
        <f>SUM(P14:U14)</f>
        <v>6112</v>
      </c>
      <c r="P14" s="103">
        <v>6112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10854</v>
      </c>
      <c r="W14" s="103">
        <v>10854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46</v>
      </c>
      <c r="AD14" s="103">
        <v>46</v>
      </c>
      <c r="AE14" s="103">
        <v>0</v>
      </c>
      <c r="AF14" s="103">
        <f>SUM(AG14:AI14)</f>
        <v>15</v>
      </c>
      <c r="AG14" s="103">
        <v>15</v>
      </c>
      <c r="AH14" s="103">
        <v>0</v>
      </c>
      <c r="AI14" s="103">
        <v>0</v>
      </c>
      <c r="AJ14" s="103">
        <f>SUM(AK14:AS14)</f>
        <v>16966</v>
      </c>
      <c r="AK14" s="103">
        <v>16966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15</v>
      </c>
      <c r="AU14" s="103">
        <v>15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16</v>
      </c>
      <c r="B15" s="113" t="s">
        <v>270</v>
      </c>
      <c r="C15" s="101" t="s">
        <v>271</v>
      </c>
      <c r="D15" s="103">
        <f>SUM(E15,+H15,+K15)</f>
        <v>12450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12450</v>
      </c>
      <c r="L15" s="103">
        <v>2970</v>
      </c>
      <c r="M15" s="103">
        <v>9480</v>
      </c>
      <c r="N15" s="103">
        <f>SUM(O15,+V15,+AC15)</f>
        <v>12480</v>
      </c>
      <c r="O15" s="103">
        <f>SUM(P15:U15)</f>
        <v>2970</v>
      </c>
      <c r="P15" s="103">
        <v>2970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9480</v>
      </c>
      <c r="W15" s="103">
        <v>9480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30</v>
      </c>
      <c r="AD15" s="103">
        <v>30</v>
      </c>
      <c r="AE15" s="103">
        <v>0</v>
      </c>
      <c r="AF15" s="103">
        <f>SUM(AG15:AI15)</f>
        <v>43</v>
      </c>
      <c r="AG15" s="103">
        <v>43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43</v>
      </c>
      <c r="AU15" s="103">
        <v>43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18</v>
      </c>
      <c r="BA15" s="103">
        <v>18</v>
      </c>
      <c r="BB15" s="103">
        <v>0</v>
      </c>
      <c r="BC15" s="103">
        <v>0</v>
      </c>
    </row>
    <row r="16" spans="1:55" s="105" customFormat="1" ht="13.5" customHeight="1">
      <c r="A16" s="115" t="s">
        <v>16</v>
      </c>
      <c r="B16" s="113" t="s">
        <v>272</v>
      </c>
      <c r="C16" s="101" t="s">
        <v>273</v>
      </c>
      <c r="D16" s="103">
        <f>SUM(E16,+H16,+K16)</f>
        <v>19247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19247</v>
      </c>
      <c r="L16" s="103">
        <v>5869</v>
      </c>
      <c r="M16" s="103">
        <v>13378</v>
      </c>
      <c r="N16" s="103">
        <f>SUM(O16,+V16,+AC16)</f>
        <v>19291</v>
      </c>
      <c r="O16" s="103">
        <f>SUM(P16:U16)</f>
        <v>5869</v>
      </c>
      <c r="P16" s="103">
        <v>5869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13378</v>
      </c>
      <c r="W16" s="103">
        <v>13378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44</v>
      </c>
      <c r="AD16" s="103">
        <v>44</v>
      </c>
      <c r="AE16" s="103">
        <v>0</v>
      </c>
      <c r="AF16" s="103">
        <f>SUM(AG16:AI16)</f>
        <v>80</v>
      </c>
      <c r="AG16" s="103">
        <v>80</v>
      </c>
      <c r="AH16" s="103">
        <v>0</v>
      </c>
      <c r="AI16" s="103">
        <v>0</v>
      </c>
      <c r="AJ16" s="103">
        <f>SUM(AK16:AS16)</f>
        <v>6656</v>
      </c>
      <c r="AK16" s="103">
        <v>6643</v>
      </c>
      <c r="AL16" s="103">
        <v>13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80</v>
      </c>
      <c r="AU16" s="103">
        <v>80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13</v>
      </c>
      <c r="BA16" s="103">
        <v>13</v>
      </c>
      <c r="BB16" s="103">
        <v>0</v>
      </c>
      <c r="BC16" s="103">
        <v>0</v>
      </c>
    </row>
    <row r="17" spans="1:55" s="105" customFormat="1" ht="13.5" customHeight="1">
      <c r="A17" s="115" t="s">
        <v>16</v>
      </c>
      <c r="B17" s="113" t="s">
        <v>274</v>
      </c>
      <c r="C17" s="101" t="s">
        <v>275</v>
      </c>
      <c r="D17" s="103">
        <f>SUM(E17,+H17,+K17)</f>
        <v>1188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1188</v>
      </c>
      <c r="L17" s="103">
        <v>587</v>
      </c>
      <c r="M17" s="103">
        <v>601</v>
      </c>
      <c r="N17" s="103">
        <f>SUM(O17,+V17,+AC17)</f>
        <v>1188</v>
      </c>
      <c r="O17" s="103">
        <f>SUM(P17:U17)</f>
        <v>587</v>
      </c>
      <c r="P17" s="103">
        <v>587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601</v>
      </c>
      <c r="W17" s="103">
        <v>601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22</v>
      </c>
      <c r="AG17" s="103">
        <v>22</v>
      </c>
      <c r="AH17" s="103">
        <v>0</v>
      </c>
      <c r="AI17" s="103">
        <v>0</v>
      </c>
      <c r="AJ17" s="103">
        <f>SUM(AK17:AS17)</f>
        <v>22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22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253</v>
      </c>
      <c r="BA17" s="103">
        <v>253</v>
      </c>
      <c r="BB17" s="103">
        <v>0</v>
      </c>
      <c r="BC17" s="103">
        <v>0</v>
      </c>
    </row>
    <row r="18" spans="1:55" s="105" customFormat="1" ht="13.5" customHeight="1">
      <c r="A18" s="115" t="s">
        <v>16</v>
      </c>
      <c r="B18" s="113" t="s">
        <v>276</v>
      </c>
      <c r="C18" s="101" t="s">
        <v>277</v>
      </c>
      <c r="D18" s="103">
        <f>SUM(E18,+H18,+K18)</f>
        <v>8790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8790</v>
      </c>
      <c r="L18" s="103">
        <v>1869</v>
      </c>
      <c r="M18" s="103">
        <v>6921</v>
      </c>
      <c r="N18" s="103">
        <f>SUM(O18,+V18,+AC18)</f>
        <v>8818</v>
      </c>
      <c r="O18" s="103">
        <f>SUM(P18:U18)</f>
        <v>1869</v>
      </c>
      <c r="P18" s="103">
        <v>1869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6921</v>
      </c>
      <c r="W18" s="103">
        <v>6921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28</v>
      </c>
      <c r="AD18" s="103">
        <v>28</v>
      </c>
      <c r="AE18" s="103">
        <v>0</v>
      </c>
      <c r="AF18" s="103">
        <f>SUM(AG18:AI18)</f>
        <v>253</v>
      </c>
      <c r="AG18" s="103">
        <v>253</v>
      </c>
      <c r="AH18" s="103">
        <v>0</v>
      </c>
      <c r="AI18" s="103">
        <v>0</v>
      </c>
      <c r="AJ18" s="103">
        <f>SUM(AK18:AS18)</f>
        <v>253</v>
      </c>
      <c r="AK18" s="103">
        <v>0</v>
      </c>
      <c r="AL18" s="103">
        <v>0</v>
      </c>
      <c r="AM18" s="103">
        <v>250</v>
      </c>
      <c r="AN18" s="103">
        <v>0</v>
      </c>
      <c r="AO18" s="103">
        <v>0</v>
      </c>
      <c r="AP18" s="103">
        <v>0</v>
      </c>
      <c r="AQ18" s="103">
        <v>0</v>
      </c>
      <c r="AR18" s="103">
        <v>3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16</v>
      </c>
      <c r="B19" s="113" t="s">
        <v>278</v>
      </c>
      <c r="C19" s="101" t="s">
        <v>279</v>
      </c>
      <c r="D19" s="103">
        <f>SUM(E19,+H19,+K19)</f>
        <v>1269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1269</v>
      </c>
      <c r="L19" s="103">
        <v>283</v>
      </c>
      <c r="M19" s="103">
        <v>986</v>
      </c>
      <c r="N19" s="103">
        <f>SUM(O19,+V19,+AC19)</f>
        <v>1269</v>
      </c>
      <c r="O19" s="103">
        <f>SUM(P19:U19)</f>
        <v>283</v>
      </c>
      <c r="P19" s="103">
        <v>0</v>
      </c>
      <c r="Q19" s="103">
        <v>0</v>
      </c>
      <c r="R19" s="103">
        <v>0</v>
      </c>
      <c r="S19" s="103">
        <v>283</v>
      </c>
      <c r="T19" s="103">
        <v>0</v>
      </c>
      <c r="U19" s="103">
        <v>0</v>
      </c>
      <c r="V19" s="103">
        <f>SUM(W19:AB19)</f>
        <v>986</v>
      </c>
      <c r="W19" s="103">
        <v>0</v>
      </c>
      <c r="X19" s="103">
        <v>0</v>
      </c>
      <c r="Y19" s="103">
        <v>0</v>
      </c>
      <c r="Z19" s="103">
        <v>986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16</v>
      </c>
      <c r="B20" s="113" t="s">
        <v>280</v>
      </c>
      <c r="C20" s="101" t="s">
        <v>281</v>
      </c>
      <c r="D20" s="103">
        <f>SUM(E20,+H20,+K20)</f>
        <v>3853</v>
      </c>
      <c r="E20" s="103">
        <f>SUM(F20:G20)</f>
        <v>0</v>
      </c>
      <c r="F20" s="103">
        <v>0</v>
      </c>
      <c r="G20" s="103">
        <v>0</v>
      </c>
      <c r="H20" s="103">
        <f>SUM(I20:J20)</f>
        <v>3226</v>
      </c>
      <c r="I20" s="103">
        <v>2256</v>
      </c>
      <c r="J20" s="103">
        <v>970</v>
      </c>
      <c r="K20" s="103">
        <f>SUM(L20:M20)</f>
        <v>627</v>
      </c>
      <c r="L20" s="103">
        <v>0</v>
      </c>
      <c r="M20" s="103">
        <v>627</v>
      </c>
      <c r="N20" s="103">
        <f>SUM(O20,+V20,+AC20)</f>
        <v>3860</v>
      </c>
      <c r="O20" s="103">
        <f>SUM(P20:U20)</f>
        <v>2256</v>
      </c>
      <c r="P20" s="103">
        <v>2256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1597</v>
      </c>
      <c r="W20" s="103">
        <v>970</v>
      </c>
      <c r="X20" s="103">
        <v>0</v>
      </c>
      <c r="Y20" s="103">
        <v>0</v>
      </c>
      <c r="Z20" s="103">
        <v>0</v>
      </c>
      <c r="AA20" s="103">
        <v>0</v>
      </c>
      <c r="AB20" s="103">
        <v>627</v>
      </c>
      <c r="AC20" s="103">
        <f>SUM(AD20:AE20)</f>
        <v>7</v>
      </c>
      <c r="AD20" s="103">
        <v>7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153</v>
      </c>
      <c r="BA20" s="103">
        <v>153</v>
      </c>
      <c r="BB20" s="103">
        <v>0</v>
      </c>
      <c r="BC20" s="103">
        <v>0</v>
      </c>
    </row>
    <row r="21" spans="1:55" s="105" customFormat="1" ht="13.5" customHeight="1">
      <c r="A21" s="115" t="s">
        <v>16</v>
      </c>
      <c r="B21" s="113" t="s">
        <v>282</v>
      </c>
      <c r="C21" s="101" t="s">
        <v>283</v>
      </c>
      <c r="D21" s="103">
        <f>SUM(E21,+H21,+K21)</f>
        <v>11962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11962</v>
      </c>
      <c r="L21" s="103">
        <v>2642</v>
      </c>
      <c r="M21" s="103">
        <v>9320</v>
      </c>
      <c r="N21" s="103">
        <f>SUM(O21,+V21,+AC21)</f>
        <v>11962</v>
      </c>
      <c r="O21" s="103">
        <f>SUM(P21:U21)</f>
        <v>2642</v>
      </c>
      <c r="P21" s="103">
        <v>2642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9320</v>
      </c>
      <c r="W21" s="103">
        <v>9320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24</v>
      </c>
      <c r="AG21" s="103">
        <v>24</v>
      </c>
      <c r="AH21" s="103">
        <v>0</v>
      </c>
      <c r="AI21" s="103">
        <v>0</v>
      </c>
      <c r="AJ21" s="103">
        <f>SUM(AK21:AS21)</f>
        <v>24</v>
      </c>
      <c r="AK21" s="103">
        <v>24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24</v>
      </c>
      <c r="AU21" s="103">
        <v>24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15</v>
      </c>
      <c r="BA21" s="103">
        <v>15</v>
      </c>
      <c r="BB21" s="103">
        <v>0</v>
      </c>
      <c r="BC21" s="103">
        <v>0</v>
      </c>
    </row>
    <row r="22" spans="1:55" s="105" customFormat="1" ht="13.5" customHeight="1">
      <c r="A22" s="115" t="s">
        <v>16</v>
      </c>
      <c r="B22" s="113" t="s">
        <v>284</v>
      </c>
      <c r="C22" s="101" t="s">
        <v>285</v>
      </c>
      <c r="D22" s="103">
        <f>SUM(E22,+H22,+K22)</f>
        <v>11664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11664</v>
      </c>
      <c r="L22" s="103">
        <v>1169</v>
      </c>
      <c r="M22" s="103">
        <v>10495</v>
      </c>
      <c r="N22" s="103">
        <f>SUM(O22,+V22,+AC22)</f>
        <v>11678</v>
      </c>
      <c r="O22" s="103">
        <f>SUM(P22:U22)</f>
        <v>1169</v>
      </c>
      <c r="P22" s="103">
        <v>1169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10495</v>
      </c>
      <c r="W22" s="103">
        <v>10495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14</v>
      </c>
      <c r="AD22" s="103">
        <v>14</v>
      </c>
      <c r="AE22" s="103">
        <v>0</v>
      </c>
      <c r="AF22" s="103">
        <f>SUM(AG22:AI22)</f>
        <v>326</v>
      </c>
      <c r="AG22" s="103">
        <v>326</v>
      </c>
      <c r="AH22" s="103">
        <v>0</v>
      </c>
      <c r="AI22" s="103">
        <v>0</v>
      </c>
      <c r="AJ22" s="103">
        <f>SUM(AK22:AS22)</f>
        <v>585</v>
      </c>
      <c r="AK22" s="103">
        <v>259</v>
      </c>
      <c r="AL22" s="103">
        <v>0</v>
      </c>
      <c r="AM22" s="103">
        <v>323</v>
      </c>
      <c r="AN22" s="103">
        <v>0</v>
      </c>
      <c r="AO22" s="103">
        <v>0</v>
      </c>
      <c r="AP22" s="103">
        <v>0</v>
      </c>
      <c r="AQ22" s="103">
        <v>0</v>
      </c>
      <c r="AR22" s="103">
        <v>3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16</v>
      </c>
      <c r="B23" s="113" t="s">
        <v>286</v>
      </c>
      <c r="C23" s="101" t="s">
        <v>287</v>
      </c>
      <c r="D23" s="103">
        <f>SUM(E23,+H23,+K23)</f>
        <v>3985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3985</v>
      </c>
      <c r="L23" s="103">
        <v>1599</v>
      </c>
      <c r="M23" s="103">
        <v>2386</v>
      </c>
      <c r="N23" s="103">
        <f>SUM(O23,+V23,+AC23)</f>
        <v>4028</v>
      </c>
      <c r="O23" s="103">
        <f>SUM(P23:U23)</f>
        <v>1599</v>
      </c>
      <c r="P23" s="103">
        <v>1599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2386</v>
      </c>
      <c r="W23" s="103">
        <v>2386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43</v>
      </c>
      <c r="AD23" s="103">
        <v>43</v>
      </c>
      <c r="AE23" s="103">
        <v>0</v>
      </c>
      <c r="AF23" s="103">
        <f>SUM(AG23:AI23)</f>
        <v>3</v>
      </c>
      <c r="AG23" s="103">
        <v>3</v>
      </c>
      <c r="AH23" s="103">
        <v>0</v>
      </c>
      <c r="AI23" s="103">
        <v>0</v>
      </c>
      <c r="AJ23" s="103">
        <f>SUM(AK23:AS23)</f>
        <v>3985</v>
      </c>
      <c r="AK23" s="103">
        <v>3985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3</v>
      </c>
      <c r="AU23" s="103">
        <v>3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16</v>
      </c>
      <c r="B24" s="113" t="s">
        <v>288</v>
      </c>
      <c r="C24" s="101" t="s">
        <v>289</v>
      </c>
      <c r="D24" s="103">
        <f>SUM(E24,+H24,+K24)</f>
        <v>3929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3929</v>
      </c>
      <c r="L24" s="103">
        <v>2171</v>
      </c>
      <c r="M24" s="103">
        <v>1758</v>
      </c>
      <c r="N24" s="103">
        <f>SUM(O24,+V24,+AC24)</f>
        <v>3929</v>
      </c>
      <c r="O24" s="103">
        <f>SUM(P24:U24)</f>
        <v>2171</v>
      </c>
      <c r="P24" s="103">
        <v>2171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1758</v>
      </c>
      <c r="W24" s="103">
        <v>1758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16</v>
      </c>
      <c r="B25" s="113" t="s">
        <v>290</v>
      </c>
      <c r="C25" s="101" t="s">
        <v>291</v>
      </c>
      <c r="D25" s="103">
        <f>SUM(E25,+H25,+K25)</f>
        <v>3926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3926</v>
      </c>
      <c r="L25" s="103">
        <v>2243</v>
      </c>
      <c r="M25" s="103">
        <v>1683</v>
      </c>
      <c r="N25" s="103">
        <f>SUM(O25,+V25,+AC25)</f>
        <v>3926</v>
      </c>
      <c r="O25" s="103">
        <f>SUM(P25:U25)</f>
        <v>2243</v>
      </c>
      <c r="P25" s="103">
        <v>2243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1683</v>
      </c>
      <c r="W25" s="103">
        <v>1683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81</v>
      </c>
      <c r="AG25" s="103">
        <v>81</v>
      </c>
      <c r="AH25" s="103">
        <v>0</v>
      </c>
      <c r="AI25" s="103">
        <v>0</v>
      </c>
      <c r="AJ25" s="103">
        <f>SUM(AK25:AS25)</f>
        <v>81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81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16</v>
      </c>
      <c r="B26" s="113" t="s">
        <v>292</v>
      </c>
      <c r="C26" s="101" t="s">
        <v>293</v>
      </c>
      <c r="D26" s="103">
        <f>SUM(E26,+H26,+K26)</f>
        <v>8782</v>
      </c>
      <c r="E26" s="103">
        <f>SUM(F26:G26)</f>
        <v>0</v>
      </c>
      <c r="F26" s="103">
        <v>0</v>
      </c>
      <c r="G26" s="103">
        <v>0</v>
      </c>
      <c r="H26" s="103">
        <f>SUM(I26:J26)</f>
        <v>8782</v>
      </c>
      <c r="I26" s="103">
        <v>4603</v>
      </c>
      <c r="J26" s="103">
        <v>4179</v>
      </c>
      <c r="K26" s="103">
        <f>SUM(L26:M26)</f>
        <v>0</v>
      </c>
      <c r="L26" s="103">
        <v>0</v>
      </c>
      <c r="M26" s="103">
        <v>0</v>
      </c>
      <c r="N26" s="103">
        <f>SUM(O26,+V26,+AC26)</f>
        <v>8782</v>
      </c>
      <c r="O26" s="103">
        <f>SUM(P26:U26)</f>
        <v>4603</v>
      </c>
      <c r="P26" s="103">
        <v>4603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4179</v>
      </c>
      <c r="W26" s="103">
        <v>4179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185</v>
      </c>
      <c r="AG26" s="103">
        <v>185</v>
      </c>
      <c r="AH26" s="103">
        <v>0</v>
      </c>
      <c r="AI26" s="103">
        <v>0</v>
      </c>
      <c r="AJ26" s="103">
        <f>SUM(AK26:AS26)</f>
        <v>185</v>
      </c>
      <c r="AK26" s="103">
        <v>0</v>
      </c>
      <c r="AL26" s="103">
        <v>0</v>
      </c>
      <c r="AM26" s="103">
        <v>185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16</v>
      </c>
      <c r="B27" s="113" t="s">
        <v>294</v>
      </c>
      <c r="C27" s="101" t="s">
        <v>295</v>
      </c>
      <c r="D27" s="103">
        <f>SUM(E27,+H27,+K27)</f>
        <v>16023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16023</v>
      </c>
      <c r="L27" s="103">
        <v>9492</v>
      </c>
      <c r="M27" s="103">
        <v>6531</v>
      </c>
      <c r="N27" s="103">
        <f>SUM(O27,+V27,+AC27)</f>
        <v>16023</v>
      </c>
      <c r="O27" s="103">
        <f>SUM(P27:U27)</f>
        <v>9492</v>
      </c>
      <c r="P27" s="103">
        <v>9492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6531</v>
      </c>
      <c r="W27" s="103">
        <v>6531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7">
    <sortCondition ref="A8:A27"/>
    <sortCondition ref="B8:B27"/>
    <sortCondition ref="C8:C2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38000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38201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38203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38204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38205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38206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38207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38210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38213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38214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38215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38356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38386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38401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38402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38422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38442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38484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38488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38506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2020-02-21T05:46:16Z</dcterms:modified>
</cp:coreProperties>
</file>