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組合分担金内訳!$A$6:$BE$29</definedName>
    <definedName name="_xlnm._FilterDatabase" localSheetId="3" hidden="1">'廃棄物事業経費（歳出）'!$A$6:$CI$34</definedName>
    <definedName name="_xlnm._FilterDatabase" localSheetId="2" hidden="1">'廃棄物事業経費（歳入）'!$A$6:$AE$34</definedName>
    <definedName name="_xlnm._FilterDatabase" localSheetId="0" hidden="1">'廃棄物事業経費（市町村）'!$A$6:$DJ$29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組合分担金内訳!$2:$30</definedName>
    <definedName name="_xlnm.Print_Area" localSheetId="3">'廃棄物事業経費（歳出）'!$2:$35</definedName>
    <definedName name="_xlnm.Print_Area" localSheetId="2">'廃棄物事業経費（歳入）'!$2:$35</definedName>
    <definedName name="_xlnm.Print_Area" localSheetId="0">'廃棄物事業経費（市町村）'!$2:$30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I15" i="5"/>
  <c r="I23" i="5"/>
  <c r="H8" i="5"/>
  <c r="I8" i="5" s="1"/>
  <c r="H9" i="5"/>
  <c r="H10" i="5"/>
  <c r="H11" i="5"/>
  <c r="H12" i="5"/>
  <c r="I12" i="5" s="1"/>
  <c r="H13" i="5"/>
  <c r="H14" i="5"/>
  <c r="H15" i="5"/>
  <c r="H16" i="5"/>
  <c r="I16" i="5" s="1"/>
  <c r="H17" i="5"/>
  <c r="H18" i="5"/>
  <c r="H19" i="5"/>
  <c r="H20" i="5"/>
  <c r="I20" i="5" s="1"/>
  <c r="H21" i="5"/>
  <c r="H22" i="5"/>
  <c r="H23" i="5"/>
  <c r="H24" i="5"/>
  <c r="I24" i="5" s="1"/>
  <c r="H25" i="5"/>
  <c r="H26" i="5"/>
  <c r="H27" i="5"/>
  <c r="H28" i="5"/>
  <c r="I28" i="5" s="1"/>
  <c r="H29" i="5"/>
  <c r="H30" i="5"/>
  <c r="G8" i="5"/>
  <c r="G9" i="5"/>
  <c r="I9" i="5" s="1"/>
  <c r="G10" i="5"/>
  <c r="G11" i="5"/>
  <c r="I11" i="5" s="1"/>
  <c r="G12" i="5"/>
  <c r="G13" i="5"/>
  <c r="I13" i="5" s="1"/>
  <c r="G14" i="5"/>
  <c r="G15" i="5"/>
  <c r="G16" i="5"/>
  <c r="G17" i="5"/>
  <c r="I17" i="5" s="1"/>
  <c r="G18" i="5"/>
  <c r="G19" i="5"/>
  <c r="I19" i="5" s="1"/>
  <c r="G20" i="5"/>
  <c r="G21" i="5"/>
  <c r="I21" i="5" s="1"/>
  <c r="G22" i="5"/>
  <c r="G23" i="5"/>
  <c r="G24" i="5"/>
  <c r="G25" i="5"/>
  <c r="I25" i="5" s="1"/>
  <c r="G26" i="5"/>
  <c r="G27" i="5"/>
  <c r="I27" i="5" s="1"/>
  <c r="G28" i="5"/>
  <c r="G29" i="5"/>
  <c r="I29" i="5" s="1"/>
  <c r="G30" i="5"/>
  <c r="F11" i="5"/>
  <c r="F19" i="5"/>
  <c r="F26" i="5"/>
  <c r="E8" i="5"/>
  <c r="E9" i="5"/>
  <c r="E10" i="5"/>
  <c r="E11" i="5"/>
  <c r="E12" i="5"/>
  <c r="E13" i="5"/>
  <c r="E14" i="5"/>
  <c r="E15" i="5"/>
  <c r="F15" i="5" s="1"/>
  <c r="E16" i="5"/>
  <c r="F16" i="5" s="1"/>
  <c r="E17" i="5"/>
  <c r="E18" i="5"/>
  <c r="E19" i="5"/>
  <c r="E20" i="5"/>
  <c r="E21" i="5"/>
  <c r="E22" i="5"/>
  <c r="E23" i="5"/>
  <c r="F23" i="5" s="1"/>
  <c r="E24" i="5"/>
  <c r="F24" i="5" s="1"/>
  <c r="E25" i="5"/>
  <c r="E26" i="5"/>
  <c r="E27" i="5"/>
  <c r="F27" i="5" s="1"/>
  <c r="E28" i="5"/>
  <c r="E29" i="5"/>
  <c r="E30" i="5"/>
  <c r="D8" i="5"/>
  <c r="F8" i="5" s="1"/>
  <c r="D9" i="5"/>
  <c r="D10" i="5"/>
  <c r="F10" i="5" s="1"/>
  <c r="D11" i="5"/>
  <c r="D12" i="5"/>
  <c r="D13" i="5"/>
  <c r="D14" i="5"/>
  <c r="F14" i="5" s="1"/>
  <c r="D15" i="5"/>
  <c r="D16" i="5"/>
  <c r="D17" i="5"/>
  <c r="D18" i="5"/>
  <c r="F18" i="5" s="1"/>
  <c r="D19" i="5"/>
  <c r="D20" i="5"/>
  <c r="F20" i="5" s="1"/>
  <c r="D21" i="5"/>
  <c r="D22" i="5"/>
  <c r="F22" i="5" s="1"/>
  <c r="D23" i="5"/>
  <c r="D24" i="5"/>
  <c r="D25" i="5"/>
  <c r="D26" i="5"/>
  <c r="D27" i="5"/>
  <c r="D28" i="5"/>
  <c r="D29" i="5"/>
  <c r="D30" i="5"/>
  <c r="F3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A15" i="4"/>
  <c r="CA27" i="4"/>
  <c r="CA3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V9" i="4"/>
  <c r="BV15" i="4"/>
  <c r="BV23" i="4"/>
  <c r="BV3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Q23" i="4"/>
  <c r="BQ29" i="4"/>
  <c r="BQ35" i="4"/>
  <c r="BP15" i="4"/>
  <c r="BP23" i="4"/>
  <c r="BP29" i="4"/>
  <c r="BP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I15" i="4"/>
  <c r="BI31" i="4"/>
  <c r="BH15" i="4"/>
  <c r="BH23" i="4"/>
  <c r="BH31" i="4"/>
  <c r="BG11" i="4"/>
  <c r="BG14" i="4"/>
  <c r="BG18" i="4"/>
  <c r="BG22" i="4"/>
  <c r="BG23" i="4"/>
  <c r="BG30" i="4"/>
  <c r="BG33" i="4"/>
  <c r="AY8" i="4"/>
  <c r="AY9" i="4"/>
  <c r="AY10" i="4"/>
  <c r="AY11" i="4"/>
  <c r="CA11" i="4" s="1"/>
  <c r="AY12" i="4"/>
  <c r="AY13" i="4"/>
  <c r="AY14" i="4"/>
  <c r="AY15" i="4"/>
  <c r="AY16" i="4"/>
  <c r="AY17" i="4"/>
  <c r="AY18" i="4"/>
  <c r="AY19" i="4"/>
  <c r="CA19" i="4" s="1"/>
  <c r="AY20" i="4"/>
  <c r="AY21" i="4"/>
  <c r="AY22" i="4"/>
  <c r="AY23" i="4"/>
  <c r="AY24" i="4"/>
  <c r="AY25" i="4"/>
  <c r="AY26" i="4"/>
  <c r="AY27" i="4"/>
  <c r="AY28" i="4"/>
  <c r="AY29" i="4"/>
  <c r="AY30" i="4"/>
  <c r="AY31" i="4"/>
  <c r="CA31" i="4" s="1"/>
  <c r="AY32" i="4"/>
  <c r="AY33" i="4"/>
  <c r="AY34" i="4"/>
  <c r="AY35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BV19" i="4" s="1"/>
  <c r="AT20" i="4"/>
  <c r="AT21" i="4"/>
  <c r="AT22" i="4"/>
  <c r="AT23" i="4"/>
  <c r="AT24" i="4"/>
  <c r="AT25" i="4"/>
  <c r="AT26" i="4"/>
  <c r="AT27" i="4"/>
  <c r="AT28" i="4"/>
  <c r="AT29" i="4"/>
  <c r="AT30" i="4"/>
  <c r="AT31" i="4"/>
  <c r="BV31" i="4" s="1"/>
  <c r="AT32" i="4"/>
  <c r="AT33" i="4"/>
  <c r="AT34" i="4"/>
  <c r="AT35" i="4"/>
  <c r="AO8" i="4"/>
  <c r="AO9" i="4"/>
  <c r="AO10" i="4"/>
  <c r="AO11" i="4"/>
  <c r="BQ11" i="4" s="1"/>
  <c r="AO12" i="4"/>
  <c r="AO13" i="4"/>
  <c r="AO14" i="4"/>
  <c r="AO15" i="4"/>
  <c r="AO16" i="4"/>
  <c r="AO17" i="4"/>
  <c r="AO18" i="4"/>
  <c r="AO19" i="4"/>
  <c r="BQ19" i="4" s="1"/>
  <c r="AO20" i="4"/>
  <c r="AO21" i="4"/>
  <c r="AO22" i="4"/>
  <c r="AO23" i="4"/>
  <c r="AO24" i="4"/>
  <c r="AO25" i="4"/>
  <c r="AO26" i="4"/>
  <c r="AO27" i="4"/>
  <c r="BQ27" i="4" s="1"/>
  <c r="AO28" i="4"/>
  <c r="AO29" i="4"/>
  <c r="AO30" i="4"/>
  <c r="AO31" i="4"/>
  <c r="AO32" i="4"/>
  <c r="AO33" i="4"/>
  <c r="AO34" i="4"/>
  <c r="AO35" i="4"/>
  <c r="AN8" i="4"/>
  <c r="BG8" i="4" s="1"/>
  <c r="AN9" i="4"/>
  <c r="BG9" i="4" s="1"/>
  <c r="AN10" i="4"/>
  <c r="AN11" i="4"/>
  <c r="BP11" i="4" s="1"/>
  <c r="AN12" i="4"/>
  <c r="BG12" i="4" s="1"/>
  <c r="AN13" i="4"/>
  <c r="AN14" i="4"/>
  <c r="AN15" i="4"/>
  <c r="AN16" i="4"/>
  <c r="BG16" i="4" s="1"/>
  <c r="AN17" i="4"/>
  <c r="BG17" i="4" s="1"/>
  <c r="AN18" i="4"/>
  <c r="AN19" i="4"/>
  <c r="BG19" i="4" s="1"/>
  <c r="AN20" i="4"/>
  <c r="BG20" i="4" s="1"/>
  <c r="AN21" i="4"/>
  <c r="AN22" i="4"/>
  <c r="AN23" i="4"/>
  <c r="AN24" i="4"/>
  <c r="BG24" i="4" s="1"/>
  <c r="AN25" i="4"/>
  <c r="BG25" i="4" s="1"/>
  <c r="AN26" i="4"/>
  <c r="AN27" i="4"/>
  <c r="BG27" i="4" s="1"/>
  <c r="CI27" i="4" s="1"/>
  <c r="AN28" i="4"/>
  <c r="BG28" i="4" s="1"/>
  <c r="AN29" i="4"/>
  <c r="AN30" i="4"/>
  <c r="AN31" i="4"/>
  <c r="AN32" i="4"/>
  <c r="BG32" i="4" s="1"/>
  <c r="AN33" i="4"/>
  <c r="AN34" i="4"/>
  <c r="BG34" i="4" s="1"/>
  <c r="AN35" i="4"/>
  <c r="BG35" i="4" s="1"/>
  <c r="AG8" i="4"/>
  <c r="AG9" i="4"/>
  <c r="AG10" i="4"/>
  <c r="AG11" i="4"/>
  <c r="BI11" i="4" s="1"/>
  <c r="AG12" i="4"/>
  <c r="AG13" i="4"/>
  <c r="AG14" i="4"/>
  <c r="AG15" i="4"/>
  <c r="AG16" i="4"/>
  <c r="AG17" i="4"/>
  <c r="AG18" i="4"/>
  <c r="AG19" i="4"/>
  <c r="BI19" i="4" s="1"/>
  <c r="AG20" i="4"/>
  <c r="AG21" i="4"/>
  <c r="AG22" i="4"/>
  <c r="AG23" i="4"/>
  <c r="AG24" i="4"/>
  <c r="AG25" i="4"/>
  <c r="AG26" i="4"/>
  <c r="AG27" i="4"/>
  <c r="BI27" i="4" s="1"/>
  <c r="AG28" i="4"/>
  <c r="AG29" i="4"/>
  <c r="AG30" i="4"/>
  <c r="AG31" i="4"/>
  <c r="AG32" i="4"/>
  <c r="AG33" i="4"/>
  <c r="AG34" i="4"/>
  <c r="AG35" i="4"/>
  <c r="BI35" i="4" s="1"/>
  <c r="AF8" i="4"/>
  <c r="AF9" i="4"/>
  <c r="AF10" i="4"/>
  <c r="AF11" i="4"/>
  <c r="AF12" i="4"/>
  <c r="AF13" i="4"/>
  <c r="AF14" i="4"/>
  <c r="AF15" i="4"/>
  <c r="AF16" i="4"/>
  <c r="AF17" i="4"/>
  <c r="AF18" i="4"/>
  <c r="AF19" i="4"/>
  <c r="BH19" i="4" s="1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BH35" i="4" s="1"/>
  <c r="AE11" i="4"/>
  <c r="AE15" i="4"/>
  <c r="AE23" i="4"/>
  <c r="AE27" i="4"/>
  <c r="AE31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R8" i="4"/>
  <c r="BV8" i="4" s="1"/>
  <c r="R9" i="4"/>
  <c r="R10" i="4"/>
  <c r="BV10" i="4" s="1"/>
  <c r="R11" i="4"/>
  <c r="R12" i="4"/>
  <c r="BV12" i="4" s="1"/>
  <c r="R13" i="4"/>
  <c r="BV13" i="4" s="1"/>
  <c r="R14" i="4"/>
  <c r="BV14" i="4" s="1"/>
  <c r="R15" i="4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R28" i="4"/>
  <c r="BV28" i="4" s="1"/>
  <c r="R29" i="4"/>
  <c r="BV29" i="4" s="1"/>
  <c r="R30" i="4"/>
  <c r="BV30" i="4" s="1"/>
  <c r="R31" i="4"/>
  <c r="R32" i="4"/>
  <c r="BV32" i="4" s="1"/>
  <c r="R33" i="4"/>
  <c r="BV33" i="4" s="1"/>
  <c r="R34" i="4"/>
  <c r="BV34" i="4" s="1"/>
  <c r="R35" i="4"/>
  <c r="M8" i="4"/>
  <c r="BQ8" i="4" s="1"/>
  <c r="M9" i="4"/>
  <c r="BQ9" i="4" s="1"/>
  <c r="M10" i="4"/>
  <c r="BQ10" i="4" s="1"/>
  <c r="M11" i="4"/>
  <c r="M12" i="4"/>
  <c r="BQ12" i="4" s="1"/>
  <c r="M13" i="4"/>
  <c r="BQ13" i="4" s="1"/>
  <c r="M14" i="4"/>
  <c r="BQ14" i="4" s="1"/>
  <c r="M15" i="4"/>
  <c r="M16" i="4"/>
  <c r="BQ16" i="4" s="1"/>
  <c r="M17" i="4"/>
  <c r="BQ17" i="4" s="1"/>
  <c r="M18" i="4"/>
  <c r="BQ18" i="4" s="1"/>
  <c r="M19" i="4"/>
  <c r="M20" i="4"/>
  <c r="BQ20" i="4" s="1"/>
  <c r="M21" i="4"/>
  <c r="BQ21" i="4" s="1"/>
  <c r="M22" i="4"/>
  <c r="BQ22" i="4" s="1"/>
  <c r="M23" i="4"/>
  <c r="M24" i="4"/>
  <c r="BQ24" i="4" s="1"/>
  <c r="M25" i="4"/>
  <c r="BQ25" i="4" s="1"/>
  <c r="M26" i="4"/>
  <c r="BQ26" i="4" s="1"/>
  <c r="M27" i="4"/>
  <c r="M28" i="4"/>
  <c r="BQ28" i="4" s="1"/>
  <c r="M29" i="4"/>
  <c r="M30" i="4"/>
  <c r="BQ30" i="4" s="1"/>
  <c r="M31" i="4"/>
  <c r="M32" i="4"/>
  <c r="BQ32" i="4" s="1"/>
  <c r="M33" i="4"/>
  <c r="BQ33" i="4" s="1"/>
  <c r="M34" i="4"/>
  <c r="BQ34" i="4" s="1"/>
  <c r="M35" i="4"/>
  <c r="L8" i="4"/>
  <c r="BP8" i="4" s="1"/>
  <c r="L9" i="4"/>
  <c r="BP9" i="4" s="1"/>
  <c r="L10" i="4"/>
  <c r="BP10" i="4" s="1"/>
  <c r="L11" i="4"/>
  <c r="L12" i="4"/>
  <c r="BP12" i="4" s="1"/>
  <c r="L13" i="4"/>
  <c r="BP13" i="4" s="1"/>
  <c r="L14" i="4"/>
  <c r="BP14" i="4" s="1"/>
  <c r="L15" i="4"/>
  <c r="L16" i="4"/>
  <c r="BP16" i="4" s="1"/>
  <c r="L17" i="4"/>
  <c r="BP17" i="4" s="1"/>
  <c r="L18" i="4"/>
  <c r="BP18" i="4" s="1"/>
  <c r="L19" i="4"/>
  <c r="L20" i="4"/>
  <c r="BP20" i="4" s="1"/>
  <c r="L21" i="4"/>
  <c r="BP21" i="4" s="1"/>
  <c r="L22" i="4"/>
  <c r="BP22" i="4" s="1"/>
  <c r="L23" i="4"/>
  <c r="L24" i="4"/>
  <c r="BP24" i="4" s="1"/>
  <c r="L25" i="4"/>
  <c r="BP25" i="4" s="1"/>
  <c r="L26" i="4"/>
  <c r="BP26" i="4" s="1"/>
  <c r="L27" i="4"/>
  <c r="L28" i="4"/>
  <c r="BP28" i="4" s="1"/>
  <c r="L29" i="4"/>
  <c r="L30" i="4"/>
  <c r="BP30" i="4" s="1"/>
  <c r="L31" i="4"/>
  <c r="L32" i="4"/>
  <c r="BP32" i="4" s="1"/>
  <c r="L33" i="4"/>
  <c r="BP33" i="4" s="1"/>
  <c r="L34" i="4"/>
  <c r="BP34" i="4" s="1"/>
  <c r="L35" i="4"/>
  <c r="E8" i="4"/>
  <c r="BI8" i="4" s="1"/>
  <c r="E9" i="4"/>
  <c r="BI9" i="4" s="1"/>
  <c r="E10" i="4"/>
  <c r="BI10" i="4" s="1"/>
  <c r="E11" i="4"/>
  <c r="E12" i="4"/>
  <c r="BI12" i="4" s="1"/>
  <c r="E13" i="4"/>
  <c r="BI13" i="4" s="1"/>
  <c r="E14" i="4"/>
  <c r="BI14" i="4" s="1"/>
  <c r="E15" i="4"/>
  <c r="E16" i="4"/>
  <c r="BI16" i="4" s="1"/>
  <c r="E17" i="4"/>
  <c r="BI17" i="4" s="1"/>
  <c r="E18" i="4"/>
  <c r="BI18" i="4" s="1"/>
  <c r="E19" i="4"/>
  <c r="E20" i="4"/>
  <c r="BI20" i="4" s="1"/>
  <c r="E21" i="4"/>
  <c r="BI21" i="4" s="1"/>
  <c r="E22" i="4"/>
  <c r="BI22" i="4" s="1"/>
  <c r="E23" i="4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BI30" i="4" s="1"/>
  <c r="E31" i="4"/>
  <c r="E32" i="4"/>
  <c r="BI32" i="4" s="1"/>
  <c r="E33" i="4"/>
  <c r="BI33" i="4" s="1"/>
  <c r="E34" i="4"/>
  <c r="BI34" i="4" s="1"/>
  <c r="E35" i="4"/>
  <c r="D8" i="4"/>
  <c r="BH8" i="4" s="1"/>
  <c r="D9" i="4"/>
  <c r="AE9" i="4" s="1"/>
  <c r="D10" i="4"/>
  <c r="BH10" i="4" s="1"/>
  <c r="D11" i="4"/>
  <c r="D12" i="4"/>
  <c r="BH12" i="4" s="1"/>
  <c r="D13" i="4"/>
  <c r="D14" i="4"/>
  <c r="D15" i="4"/>
  <c r="D16" i="4"/>
  <c r="BH16" i="4" s="1"/>
  <c r="D17" i="4"/>
  <c r="BH17" i="4" s="1"/>
  <c r="D18" i="4"/>
  <c r="BH18" i="4" s="1"/>
  <c r="D19" i="4"/>
  <c r="AE19" i="4" s="1"/>
  <c r="D20" i="4"/>
  <c r="BH20" i="4" s="1"/>
  <c r="D21" i="4"/>
  <c r="D22" i="4"/>
  <c r="D23" i="4"/>
  <c r="D24" i="4"/>
  <c r="BH24" i="4" s="1"/>
  <c r="D25" i="4"/>
  <c r="AE25" i="4" s="1"/>
  <c r="D26" i="4"/>
  <c r="BH26" i="4" s="1"/>
  <c r="D27" i="4"/>
  <c r="D28" i="4"/>
  <c r="BH28" i="4" s="1"/>
  <c r="D29" i="4"/>
  <c r="D30" i="4"/>
  <c r="AE30" i="4" s="1"/>
  <c r="CI30" i="4" s="1"/>
  <c r="D31" i="4"/>
  <c r="D32" i="4"/>
  <c r="BH32" i="4" s="1"/>
  <c r="D33" i="4"/>
  <c r="BH33" i="4" s="1"/>
  <c r="D34" i="4"/>
  <c r="D35" i="4"/>
  <c r="AE3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W9" i="3"/>
  <c r="W10" i="3"/>
  <c r="W11" i="3"/>
  <c r="W17" i="3"/>
  <c r="W21" i="3"/>
  <c r="W25" i="3"/>
  <c r="W26" i="3"/>
  <c r="W33" i="3"/>
  <c r="V9" i="3"/>
  <c r="V10" i="3"/>
  <c r="V13" i="3"/>
  <c r="V18" i="3"/>
  <c r="V19" i="3"/>
  <c r="V24" i="3"/>
  <c r="V28" i="3"/>
  <c r="V30" i="3"/>
  <c r="V32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E8" i="3"/>
  <c r="W8" i="3" s="1"/>
  <c r="E9" i="3"/>
  <c r="E10" i="3"/>
  <c r="E11" i="3"/>
  <c r="E12" i="3"/>
  <c r="W12" i="3" s="1"/>
  <c r="E13" i="3"/>
  <c r="W13" i="3" s="1"/>
  <c r="E14" i="3"/>
  <c r="W14" i="3" s="1"/>
  <c r="E15" i="3"/>
  <c r="W15" i="3" s="1"/>
  <c r="E16" i="3"/>
  <c r="W16" i="3" s="1"/>
  <c r="E17" i="3"/>
  <c r="E18" i="3"/>
  <c r="W18" i="3" s="1"/>
  <c r="E19" i="3"/>
  <c r="W19" i="3" s="1"/>
  <c r="E20" i="3"/>
  <c r="W20" i="3" s="1"/>
  <c r="E21" i="3"/>
  <c r="E22" i="3"/>
  <c r="W22" i="3" s="1"/>
  <c r="E23" i="3"/>
  <c r="W23" i="3" s="1"/>
  <c r="E24" i="3"/>
  <c r="W24" i="3" s="1"/>
  <c r="E25" i="3"/>
  <c r="E26" i="3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E34" i="3"/>
  <c r="W34" i="3" s="1"/>
  <c r="E35" i="3"/>
  <c r="W35" i="3" s="1"/>
  <c r="D8" i="3"/>
  <c r="V8" i="3" s="1"/>
  <c r="D9" i="3"/>
  <c r="D10" i="3"/>
  <c r="D11" i="3"/>
  <c r="V11" i="3" s="1"/>
  <c r="D12" i="3"/>
  <c r="V12" i="3" s="1"/>
  <c r="D13" i="3"/>
  <c r="D14" i="3"/>
  <c r="V14" i="3" s="1"/>
  <c r="D15" i="3"/>
  <c r="V15" i="3" s="1"/>
  <c r="D16" i="3"/>
  <c r="V16" i="3" s="1"/>
  <c r="D17" i="3"/>
  <c r="V17" i="3" s="1"/>
  <c r="D18" i="3"/>
  <c r="D19" i="3"/>
  <c r="D20" i="3"/>
  <c r="V20" i="3" s="1"/>
  <c r="D21" i="3"/>
  <c r="V21" i="3" s="1"/>
  <c r="D22" i="3"/>
  <c r="V22" i="3" s="1"/>
  <c r="D23" i="3"/>
  <c r="V23" i="3" s="1"/>
  <c r="D24" i="3"/>
  <c r="D25" i="3"/>
  <c r="V25" i="3" s="1"/>
  <c r="D26" i="3"/>
  <c r="V26" i="3" s="1"/>
  <c r="D27" i="3"/>
  <c r="V27" i="3" s="1"/>
  <c r="D28" i="3"/>
  <c r="D29" i="3"/>
  <c r="V29" i="3" s="1"/>
  <c r="D30" i="3"/>
  <c r="D31" i="3"/>
  <c r="V31" i="3" s="1"/>
  <c r="D32" i="3"/>
  <c r="D33" i="3"/>
  <c r="V33" i="3" s="1"/>
  <c r="D34" i="3"/>
  <c r="V34" i="3" s="1"/>
  <c r="D35" i="3"/>
  <c r="V35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8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10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R9" i="2"/>
  <c r="CR10" i="2"/>
  <c r="CQ10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10" i="2"/>
  <c r="CI10" i="2"/>
  <c r="BZ8" i="2"/>
  <c r="BZ9" i="2"/>
  <c r="BO9" i="2" s="1"/>
  <c r="BZ10" i="2"/>
  <c r="BZ11" i="2"/>
  <c r="DB11" i="2" s="1"/>
  <c r="BZ12" i="2"/>
  <c r="DB12" i="2" s="1"/>
  <c r="BU8" i="2"/>
  <c r="BO8" i="2" s="1"/>
  <c r="BU9" i="2"/>
  <c r="BU10" i="2"/>
  <c r="BU11" i="2"/>
  <c r="CW11" i="2" s="1"/>
  <c r="BU12" i="2"/>
  <c r="CW12" i="2" s="1"/>
  <c r="BP8" i="2"/>
  <c r="BP9" i="2"/>
  <c r="BP10" i="2"/>
  <c r="BP11" i="2"/>
  <c r="BP12" i="2"/>
  <c r="BO10" i="2"/>
  <c r="CH10" i="2" s="1"/>
  <c r="DJ10" i="2" s="1"/>
  <c r="BH8" i="2"/>
  <c r="BH9" i="2"/>
  <c r="BH10" i="2"/>
  <c r="BH11" i="2"/>
  <c r="CJ11" i="2" s="1"/>
  <c r="BH12" i="2"/>
  <c r="BG8" i="2"/>
  <c r="BG10" i="2"/>
  <c r="BG11" i="2"/>
  <c r="CI11" i="2" s="1"/>
  <c r="BG12" i="2"/>
  <c r="BF11" i="2"/>
  <c r="AX8" i="2"/>
  <c r="AX9" i="2"/>
  <c r="AX10" i="2"/>
  <c r="AM10" i="2" s="1"/>
  <c r="BF10" i="2" s="1"/>
  <c r="AX11" i="2"/>
  <c r="AX12" i="2"/>
  <c r="AS8" i="2"/>
  <c r="AS9" i="2"/>
  <c r="AM9" i="2" s="1"/>
  <c r="BF9" i="2" s="1"/>
  <c r="AS10" i="2"/>
  <c r="AS11" i="2"/>
  <c r="AS12" i="2"/>
  <c r="AN8" i="2"/>
  <c r="AM8" i="2" s="1"/>
  <c r="AN9" i="2"/>
  <c r="AN10" i="2"/>
  <c r="AN11" i="2"/>
  <c r="AN12" i="2"/>
  <c r="AM12" i="2" s="1"/>
  <c r="AM11" i="2"/>
  <c r="AF8" i="2"/>
  <c r="CJ8" i="2" s="1"/>
  <c r="AF9" i="2"/>
  <c r="AE9" i="2" s="1"/>
  <c r="AF10" i="2"/>
  <c r="AE10" i="2" s="1"/>
  <c r="AF11" i="2"/>
  <c r="AF12" i="2"/>
  <c r="CJ12" i="2" s="1"/>
  <c r="AE11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V10" i="2"/>
  <c r="N8" i="2"/>
  <c r="N9" i="2"/>
  <c r="M9" i="2" s="1"/>
  <c r="N10" i="2"/>
  <c r="N11" i="2"/>
  <c r="M11" i="2" s="1"/>
  <c r="N12" i="2"/>
  <c r="M8" i="2"/>
  <c r="M10" i="2"/>
  <c r="M12" i="2"/>
  <c r="E8" i="2"/>
  <c r="D8" i="2" s="1"/>
  <c r="V8" i="2" s="1"/>
  <c r="E9" i="2"/>
  <c r="D9" i="2" s="1"/>
  <c r="E10" i="2"/>
  <c r="W10" i="2" s="1"/>
  <c r="E11" i="2"/>
  <c r="W11" i="2" s="1"/>
  <c r="E12" i="2"/>
  <c r="W12" i="2" s="1"/>
  <c r="D10" i="2"/>
  <c r="D11" i="2"/>
  <c r="V11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B9" i="1"/>
  <c r="DB15" i="1"/>
  <c r="DB19" i="1"/>
  <c r="DB2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W8" i="1"/>
  <c r="CW12" i="1"/>
  <c r="CW14" i="1"/>
  <c r="CW16" i="1"/>
  <c r="CW24" i="1"/>
  <c r="CW2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R9" i="1"/>
  <c r="CR17" i="1"/>
  <c r="CR21" i="1"/>
  <c r="CR25" i="1"/>
  <c r="CR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J9" i="1"/>
  <c r="CJ16" i="1"/>
  <c r="CJ21" i="1"/>
  <c r="CJ25" i="1"/>
  <c r="CI25" i="1"/>
  <c r="BZ8" i="1"/>
  <c r="DB8" i="1" s="1"/>
  <c r="BZ9" i="1"/>
  <c r="BZ10" i="1"/>
  <c r="DB10" i="1" s="1"/>
  <c r="BZ11" i="1"/>
  <c r="DB11" i="1" s="1"/>
  <c r="BZ12" i="1"/>
  <c r="DB12" i="1" s="1"/>
  <c r="BZ13" i="1"/>
  <c r="BZ14" i="1"/>
  <c r="DB14" i="1" s="1"/>
  <c r="BZ15" i="1"/>
  <c r="BZ16" i="1"/>
  <c r="DB16" i="1" s="1"/>
  <c r="BZ17" i="1"/>
  <c r="BZ18" i="1"/>
  <c r="BZ19" i="1"/>
  <c r="BZ20" i="1"/>
  <c r="DB20" i="1" s="1"/>
  <c r="BZ21" i="1"/>
  <c r="BZ22" i="1"/>
  <c r="BZ23" i="1"/>
  <c r="BZ24" i="1"/>
  <c r="DB24" i="1" s="1"/>
  <c r="BZ25" i="1"/>
  <c r="BZ26" i="1"/>
  <c r="BZ27" i="1"/>
  <c r="DB27" i="1" s="1"/>
  <c r="BZ28" i="1"/>
  <c r="DB28" i="1" s="1"/>
  <c r="BZ29" i="1"/>
  <c r="BZ30" i="1"/>
  <c r="DB30" i="1" s="1"/>
  <c r="BU8" i="1"/>
  <c r="BU9" i="1"/>
  <c r="CW9" i="1" s="1"/>
  <c r="BU10" i="1"/>
  <c r="BU11" i="1"/>
  <c r="BU12" i="1"/>
  <c r="BU13" i="1"/>
  <c r="CW13" i="1" s="1"/>
  <c r="BU14" i="1"/>
  <c r="BU15" i="1"/>
  <c r="BU16" i="1"/>
  <c r="BU17" i="1"/>
  <c r="CW17" i="1" s="1"/>
  <c r="BU18" i="1"/>
  <c r="BU19" i="1"/>
  <c r="BU20" i="1"/>
  <c r="CW20" i="1" s="1"/>
  <c r="BU21" i="1"/>
  <c r="CW21" i="1" s="1"/>
  <c r="BU22" i="1"/>
  <c r="BU23" i="1"/>
  <c r="BO23" i="1" s="1"/>
  <c r="BU24" i="1"/>
  <c r="BU25" i="1"/>
  <c r="CW25" i="1" s="1"/>
  <c r="BU26" i="1"/>
  <c r="BU27" i="1"/>
  <c r="BU28" i="1"/>
  <c r="BU29" i="1"/>
  <c r="CW29" i="1" s="1"/>
  <c r="BU30" i="1"/>
  <c r="BP8" i="1"/>
  <c r="BP9" i="1"/>
  <c r="BP10" i="1"/>
  <c r="CR10" i="1" s="1"/>
  <c r="BP11" i="1"/>
  <c r="BP12" i="1"/>
  <c r="BO12" i="1" s="1"/>
  <c r="BP13" i="1"/>
  <c r="CR13" i="1" s="1"/>
  <c r="BP14" i="1"/>
  <c r="CR14" i="1" s="1"/>
  <c r="BP15" i="1"/>
  <c r="BP16" i="1"/>
  <c r="BO16" i="1" s="1"/>
  <c r="BP17" i="1"/>
  <c r="BP18" i="1"/>
  <c r="CR18" i="1" s="1"/>
  <c r="BP19" i="1"/>
  <c r="BP20" i="1"/>
  <c r="BP21" i="1"/>
  <c r="BP22" i="1"/>
  <c r="CR22" i="1" s="1"/>
  <c r="BP23" i="1"/>
  <c r="BP24" i="1"/>
  <c r="BP25" i="1"/>
  <c r="BP26" i="1"/>
  <c r="CR26" i="1" s="1"/>
  <c r="BP27" i="1"/>
  <c r="BP28" i="1"/>
  <c r="BO28" i="1" s="1"/>
  <c r="BP29" i="1"/>
  <c r="CR29" i="1" s="1"/>
  <c r="BP30" i="1"/>
  <c r="CR30" i="1" s="1"/>
  <c r="BO9" i="1"/>
  <c r="CH9" i="1" s="1"/>
  <c r="BO10" i="1"/>
  <c r="BO13" i="1"/>
  <c r="BO14" i="1"/>
  <c r="BO15" i="1"/>
  <c r="BO19" i="1"/>
  <c r="BO21" i="1"/>
  <c r="CH21" i="1" s="1"/>
  <c r="BO25" i="1"/>
  <c r="BO26" i="1"/>
  <c r="BO29" i="1"/>
  <c r="BH8" i="1"/>
  <c r="CJ8" i="1" s="1"/>
  <c r="BH9" i="1"/>
  <c r="BH10" i="1"/>
  <c r="BH11" i="1"/>
  <c r="BG11" i="1" s="1"/>
  <c r="BH12" i="1"/>
  <c r="BH13" i="1"/>
  <c r="BH14" i="1"/>
  <c r="BH15" i="1"/>
  <c r="BH16" i="1"/>
  <c r="BG16" i="1" s="1"/>
  <c r="CI16" i="1" s="1"/>
  <c r="BH17" i="1"/>
  <c r="BH18" i="1"/>
  <c r="BH19" i="1"/>
  <c r="BH20" i="1"/>
  <c r="CJ20" i="1" s="1"/>
  <c r="BH21" i="1"/>
  <c r="BH22" i="1"/>
  <c r="BH23" i="1"/>
  <c r="BH24" i="1"/>
  <c r="CJ24" i="1" s="1"/>
  <c r="BH25" i="1"/>
  <c r="BH26" i="1"/>
  <c r="BH27" i="1"/>
  <c r="BG27" i="1" s="1"/>
  <c r="BH28" i="1"/>
  <c r="BH29" i="1"/>
  <c r="BH30" i="1"/>
  <c r="BG9" i="1"/>
  <c r="CI9" i="1" s="1"/>
  <c r="BG13" i="1"/>
  <c r="CI13" i="1" s="1"/>
  <c r="BG15" i="1"/>
  <c r="BG17" i="1"/>
  <c r="CI17" i="1" s="1"/>
  <c r="BG19" i="1"/>
  <c r="BG20" i="1"/>
  <c r="CI20" i="1" s="1"/>
  <c r="BG21" i="1"/>
  <c r="CI21" i="1" s="1"/>
  <c r="BG25" i="1"/>
  <c r="BG29" i="1"/>
  <c r="CI29" i="1" s="1"/>
  <c r="AX8" i="1"/>
  <c r="AX9" i="1"/>
  <c r="AX10" i="1"/>
  <c r="AX11" i="1"/>
  <c r="AX12" i="1"/>
  <c r="AX13" i="1"/>
  <c r="DB13" i="1" s="1"/>
  <c r="AX14" i="1"/>
  <c r="AX15" i="1"/>
  <c r="AX16" i="1"/>
  <c r="AX17" i="1"/>
  <c r="AX18" i="1"/>
  <c r="AM18" i="1" s="1"/>
  <c r="BF18" i="1" s="1"/>
  <c r="AX19" i="1"/>
  <c r="AX20" i="1"/>
  <c r="AX21" i="1"/>
  <c r="AM21" i="1" s="1"/>
  <c r="BF21" i="1" s="1"/>
  <c r="AX22" i="1"/>
  <c r="AX23" i="1"/>
  <c r="AX24" i="1"/>
  <c r="AX25" i="1"/>
  <c r="DB25" i="1" s="1"/>
  <c r="AX26" i="1"/>
  <c r="DB26" i="1" s="1"/>
  <c r="AX27" i="1"/>
  <c r="AX28" i="1"/>
  <c r="AX29" i="1"/>
  <c r="DB29" i="1" s="1"/>
  <c r="AX30" i="1"/>
  <c r="AS8" i="1"/>
  <c r="AS9" i="1"/>
  <c r="AS10" i="1"/>
  <c r="AS11" i="1"/>
  <c r="AS12" i="1"/>
  <c r="AS13" i="1"/>
  <c r="AS14" i="1"/>
  <c r="AM14" i="1" s="1"/>
  <c r="AS15" i="1"/>
  <c r="AS16" i="1"/>
  <c r="AS17" i="1"/>
  <c r="AS18" i="1"/>
  <c r="CW18" i="1" s="1"/>
  <c r="AS19" i="1"/>
  <c r="CW19" i="1" s="1"/>
  <c r="AS20" i="1"/>
  <c r="AS21" i="1"/>
  <c r="AS22" i="1"/>
  <c r="AS23" i="1"/>
  <c r="CW23" i="1" s="1"/>
  <c r="AS24" i="1"/>
  <c r="AS25" i="1"/>
  <c r="AS26" i="1"/>
  <c r="AS27" i="1"/>
  <c r="AS28" i="1"/>
  <c r="AS29" i="1"/>
  <c r="AS30" i="1"/>
  <c r="CW30" i="1" s="1"/>
  <c r="AN8" i="1"/>
  <c r="AM8" i="1" s="1"/>
  <c r="BF8" i="1" s="1"/>
  <c r="AN9" i="1"/>
  <c r="AN10" i="1"/>
  <c r="AN11" i="1"/>
  <c r="AN12" i="1"/>
  <c r="AM12" i="1" s="1"/>
  <c r="BF12" i="1" s="1"/>
  <c r="AN13" i="1"/>
  <c r="AN14" i="1"/>
  <c r="AN15" i="1"/>
  <c r="AN16" i="1"/>
  <c r="AM16" i="1" s="1"/>
  <c r="BF16" i="1" s="1"/>
  <c r="AN17" i="1"/>
  <c r="AN18" i="1"/>
  <c r="AN19" i="1"/>
  <c r="AN20" i="1"/>
  <c r="AN21" i="1"/>
  <c r="AN22" i="1"/>
  <c r="AN23" i="1"/>
  <c r="CR23" i="1" s="1"/>
  <c r="AN24" i="1"/>
  <c r="AM24" i="1" s="1"/>
  <c r="BF24" i="1" s="1"/>
  <c r="AN25" i="1"/>
  <c r="AN26" i="1"/>
  <c r="AN27" i="1"/>
  <c r="AN28" i="1"/>
  <c r="AM28" i="1" s="1"/>
  <c r="BF28" i="1" s="1"/>
  <c r="AN29" i="1"/>
  <c r="AN30" i="1"/>
  <c r="AM9" i="1"/>
  <c r="BF9" i="1" s="1"/>
  <c r="AM20" i="1"/>
  <c r="BF20" i="1" s="1"/>
  <c r="AM29" i="1"/>
  <c r="BF29" i="1" s="1"/>
  <c r="AM30" i="1"/>
  <c r="AF8" i="1"/>
  <c r="AF9" i="1"/>
  <c r="AE9" i="1" s="1"/>
  <c r="AF10" i="1"/>
  <c r="AE10" i="1" s="1"/>
  <c r="AF11" i="1"/>
  <c r="AE11" i="1" s="1"/>
  <c r="AF12" i="1"/>
  <c r="AF13" i="1"/>
  <c r="AE13" i="1" s="1"/>
  <c r="AF14" i="1"/>
  <c r="AE14" i="1" s="1"/>
  <c r="AF15" i="1"/>
  <c r="AE15" i="1" s="1"/>
  <c r="AF16" i="1"/>
  <c r="AF17" i="1"/>
  <c r="AE17" i="1" s="1"/>
  <c r="AF18" i="1"/>
  <c r="AF19" i="1"/>
  <c r="AE19" i="1" s="1"/>
  <c r="AF20" i="1"/>
  <c r="AF21" i="1"/>
  <c r="AE21" i="1" s="1"/>
  <c r="AF22" i="1"/>
  <c r="AE22" i="1" s="1"/>
  <c r="AF23" i="1"/>
  <c r="AE23" i="1" s="1"/>
  <c r="AF24" i="1"/>
  <c r="AF25" i="1"/>
  <c r="AE25" i="1" s="1"/>
  <c r="AF26" i="1"/>
  <c r="AE26" i="1" s="1"/>
  <c r="AF27" i="1"/>
  <c r="AE27" i="1" s="1"/>
  <c r="AF28" i="1"/>
  <c r="AF29" i="1"/>
  <c r="AE29" i="1" s="1"/>
  <c r="AF30" i="1"/>
  <c r="AE30" i="1" s="1"/>
  <c r="AE8" i="1"/>
  <c r="AE12" i="1"/>
  <c r="AE16" i="1"/>
  <c r="AE18" i="1"/>
  <c r="AE20" i="1"/>
  <c r="AE24" i="1"/>
  <c r="AE2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W19" i="1"/>
  <c r="W27" i="1"/>
  <c r="N8" i="1"/>
  <c r="M8" i="1" s="1"/>
  <c r="N9" i="1"/>
  <c r="M9" i="1" s="1"/>
  <c r="N10" i="1"/>
  <c r="M10" i="1" s="1"/>
  <c r="N11" i="1"/>
  <c r="N12" i="1"/>
  <c r="M12" i="1" s="1"/>
  <c r="N13" i="1"/>
  <c r="M13" i="1" s="1"/>
  <c r="V13" i="1" s="1"/>
  <c r="N14" i="1"/>
  <c r="M14" i="1" s="1"/>
  <c r="N15" i="1"/>
  <c r="N16" i="1"/>
  <c r="M16" i="1" s="1"/>
  <c r="N17" i="1"/>
  <c r="M17" i="1" s="1"/>
  <c r="N18" i="1"/>
  <c r="M18" i="1" s="1"/>
  <c r="N19" i="1"/>
  <c r="N20" i="1"/>
  <c r="M20" i="1" s="1"/>
  <c r="N21" i="1"/>
  <c r="M21" i="1" s="1"/>
  <c r="V21" i="1" s="1"/>
  <c r="N22" i="1"/>
  <c r="M22" i="1" s="1"/>
  <c r="N23" i="1"/>
  <c r="N24" i="1"/>
  <c r="M24" i="1" s="1"/>
  <c r="N25" i="1"/>
  <c r="M25" i="1" s="1"/>
  <c r="N26" i="1"/>
  <c r="M26" i="1" s="1"/>
  <c r="N27" i="1"/>
  <c r="N28" i="1"/>
  <c r="M28" i="1" s="1"/>
  <c r="N29" i="1"/>
  <c r="M29" i="1" s="1"/>
  <c r="V29" i="1" s="1"/>
  <c r="N30" i="1"/>
  <c r="M30" i="1" s="1"/>
  <c r="M11" i="1"/>
  <c r="M15" i="1"/>
  <c r="M19" i="1"/>
  <c r="M23" i="1"/>
  <c r="M27" i="1"/>
  <c r="E8" i="1"/>
  <c r="W8" i="1" s="1"/>
  <c r="E9" i="1"/>
  <c r="E10" i="1"/>
  <c r="D10" i="1" s="1"/>
  <c r="E11" i="1"/>
  <c r="D11" i="1" s="1"/>
  <c r="V11" i="1" s="1"/>
  <c r="E12" i="1"/>
  <c r="W12" i="1" s="1"/>
  <c r="E13" i="1"/>
  <c r="E14" i="1"/>
  <c r="D14" i="1" s="1"/>
  <c r="E15" i="1"/>
  <c r="D15" i="1" s="1"/>
  <c r="E16" i="1"/>
  <c r="D16" i="1" s="1"/>
  <c r="V16" i="1" s="1"/>
  <c r="E17" i="1"/>
  <c r="E18" i="1"/>
  <c r="D18" i="1" s="1"/>
  <c r="E19" i="1"/>
  <c r="D19" i="1" s="1"/>
  <c r="V19" i="1" s="1"/>
  <c r="E20" i="1"/>
  <c r="W20" i="1" s="1"/>
  <c r="E21" i="1"/>
  <c r="E22" i="1"/>
  <c r="D22" i="1" s="1"/>
  <c r="E23" i="1"/>
  <c r="D23" i="1" s="1"/>
  <c r="E24" i="1"/>
  <c r="W24" i="1" s="1"/>
  <c r="E25" i="1"/>
  <c r="E26" i="1"/>
  <c r="D26" i="1" s="1"/>
  <c r="E27" i="1"/>
  <c r="D27" i="1" s="1"/>
  <c r="V27" i="1" s="1"/>
  <c r="E28" i="1"/>
  <c r="W28" i="1" s="1"/>
  <c r="E29" i="1"/>
  <c r="E30" i="1"/>
  <c r="D30" i="1" s="1"/>
  <c r="D9" i="1"/>
  <c r="V9" i="1" s="1"/>
  <c r="D13" i="1"/>
  <c r="D17" i="1"/>
  <c r="V17" i="1" s="1"/>
  <c r="D21" i="1"/>
  <c r="D25" i="1"/>
  <c r="V25" i="1" s="1"/>
  <c r="D29" i="1"/>
  <c r="BF14" i="1" l="1"/>
  <c r="CQ14" i="1"/>
  <c r="CH9" i="2"/>
  <c r="DJ9" i="2" s="1"/>
  <c r="BF30" i="1"/>
  <c r="CH15" i="1"/>
  <c r="W9" i="2"/>
  <c r="BH22" i="4"/>
  <c r="AE22" i="4"/>
  <c r="CI22" i="4" s="1"/>
  <c r="AE14" i="4"/>
  <c r="CI14" i="4" s="1"/>
  <c r="BH14" i="4"/>
  <c r="CI31" i="4"/>
  <c r="AE10" i="4"/>
  <c r="BH30" i="4"/>
  <c r="V23" i="1"/>
  <c r="W16" i="1"/>
  <c r="AM27" i="1"/>
  <c r="BF27" i="1" s="1"/>
  <c r="AM11" i="1"/>
  <c r="BF11" i="1" s="1"/>
  <c r="CW26" i="1"/>
  <c r="AM26" i="1"/>
  <c r="BF26" i="1" s="1"/>
  <c r="DB17" i="1"/>
  <c r="AM17" i="1"/>
  <c r="BF17" i="1" s="1"/>
  <c r="CJ12" i="1"/>
  <c r="BG12" i="1"/>
  <c r="CI12" i="1" s="1"/>
  <c r="W8" i="2"/>
  <c r="AE12" i="2"/>
  <c r="BF12" i="2" s="1"/>
  <c r="BO12" i="2"/>
  <c r="BH29" i="4"/>
  <c r="AE29" i="4"/>
  <c r="CI25" i="4"/>
  <c r="AE21" i="4"/>
  <c r="BH21" i="4"/>
  <c r="BH13" i="4"/>
  <c r="AE13" i="4"/>
  <c r="CI13" i="4" s="1"/>
  <c r="CI9" i="4"/>
  <c r="AE17" i="4"/>
  <c r="CI17" i="4" s="1"/>
  <c r="BH25" i="4"/>
  <c r="V30" i="1"/>
  <c r="V26" i="1"/>
  <c r="V22" i="1"/>
  <c r="V18" i="1"/>
  <c r="V14" i="1"/>
  <c r="V10" i="1"/>
  <c r="W23" i="1"/>
  <c r="W15" i="1"/>
  <c r="AM25" i="1"/>
  <c r="BG24" i="1"/>
  <c r="CI24" i="1" s="1"/>
  <c r="BG8" i="1"/>
  <c r="CI8" i="1" s="1"/>
  <c r="CI27" i="1"/>
  <c r="CJ23" i="1"/>
  <c r="BG23" i="1"/>
  <c r="CJ19" i="1"/>
  <c r="CI11" i="1"/>
  <c r="BO30" i="1"/>
  <c r="DJ21" i="1"/>
  <c r="CH29" i="1"/>
  <c r="DJ29" i="1" s="1"/>
  <c r="CJ11" i="1"/>
  <c r="CQ9" i="1"/>
  <c r="CR12" i="1"/>
  <c r="D12" i="2"/>
  <c r="V12" i="2" s="1"/>
  <c r="CQ9" i="2"/>
  <c r="CW8" i="2"/>
  <c r="AE26" i="4"/>
  <c r="BH9" i="4"/>
  <c r="W10" i="1"/>
  <c r="DJ9" i="1"/>
  <c r="CH13" i="1"/>
  <c r="CJ27" i="1"/>
  <c r="BO11" i="2"/>
  <c r="CR11" i="2"/>
  <c r="CQ8" i="2"/>
  <c r="CH8" i="2"/>
  <c r="BH34" i="4"/>
  <c r="AE34" i="4"/>
  <c r="CI34" i="4" s="1"/>
  <c r="AE18" i="4"/>
  <c r="CI18" i="4" s="1"/>
  <c r="D24" i="1"/>
  <c r="V24" i="1" s="1"/>
  <c r="D8" i="1"/>
  <c r="V8" i="1" s="1"/>
  <c r="V15" i="1"/>
  <c r="AM23" i="1"/>
  <c r="BF23" i="1" s="1"/>
  <c r="AM19" i="1"/>
  <c r="BF19" i="1" s="1"/>
  <c r="CR19" i="1"/>
  <c r="AM15" i="1"/>
  <c r="BF15" i="1" s="1"/>
  <c r="CR15" i="1"/>
  <c r="CW22" i="1"/>
  <c r="AM22" i="1"/>
  <c r="BF22" i="1" s="1"/>
  <c r="CW10" i="1"/>
  <c r="AM10" i="1"/>
  <c r="CI19" i="1"/>
  <c r="CJ28" i="1"/>
  <c r="BG28" i="1"/>
  <c r="CI28" i="1" s="1"/>
  <c r="CH25" i="1"/>
  <c r="CJ15" i="1"/>
  <c r="CQ21" i="1"/>
  <c r="CR16" i="1"/>
  <c r="D28" i="1"/>
  <c r="V28" i="1" s="1"/>
  <c r="D20" i="1"/>
  <c r="V20" i="1" s="1"/>
  <c r="D12" i="1"/>
  <c r="V12" i="1" s="1"/>
  <c r="W29" i="1"/>
  <c r="W25" i="1"/>
  <c r="W21" i="1"/>
  <c r="W17" i="1"/>
  <c r="W11" i="1"/>
  <c r="AM13" i="1"/>
  <c r="BF13" i="1" s="1"/>
  <c r="CI15" i="1"/>
  <c r="CQ29" i="1"/>
  <c r="CQ19" i="1"/>
  <c r="CH19" i="1"/>
  <c r="CQ28" i="1"/>
  <c r="BO24" i="1"/>
  <c r="CR24" i="1"/>
  <c r="BO20" i="1"/>
  <c r="CR20" i="1"/>
  <c r="CH16" i="1"/>
  <c r="DJ16" i="1" s="1"/>
  <c r="CQ12" i="1"/>
  <c r="BO8" i="1"/>
  <c r="CR8" i="1"/>
  <c r="BO27" i="1"/>
  <c r="CW27" i="1"/>
  <c r="CQ23" i="1"/>
  <c r="CW15" i="1"/>
  <c r="BO11" i="1"/>
  <c r="CW11" i="1"/>
  <c r="DB22" i="1"/>
  <c r="DB18" i="1"/>
  <c r="BO18" i="1"/>
  <c r="CQ16" i="1"/>
  <c r="CR28" i="1"/>
  <c r="CR11" i="1"/>
  <c r="DB21" i="1"/>
  <c r="AE8" i="2"/>
  <c r="BF8" i="2" s="1"/>
  <c r="CR12" i="2"/>
  <c r="CR8" i="2"/>
  <c r="CW9" i="2"/>
  <c r="DB10" i="2"/>
  <c r="DB9" i="2"/>
  <c r="AE33" i="4"/>
  <c r="CI33" i="4" s="1"/>
  <c r="CI23" i="4"/>
  <c r="CI11" i="4"/>
  <c r="BG29" i="4"/>
  <c r="BG21" i="4"/>
  <c r="BG13" i="4"/>
  <c r="F29" i="5"/>
  <c r="F25" i="5"/>
  <c r="F21" i="5"/>
  <c r="F17" i="5"/>
  <c r="F13" i="5"/>
  <c r="F9" i="5"/>
  <c r="W30" i="1"/>
  <c r="W26" i="1"/>
  <c r="W22" i="1"/>
  <c r="W18" i="1"/>
  <c r="W14" i="1"/>
  <c r="CJ30" i="1"/>
  <c r="BG30" i="1"/>
  <c r="CI30" i="1" s="1"/>
  <c r="CJ26" i="1"/>
  <c r="BG26" i="1"/>
  <c r="CI26" i="1" s="1"/>
  <c r="CJ22" i="1"/>
  <c r="BG22" i="1"/>
  <c r="CI22" i="1" s="1"/>
  <c r="CJ18" i="1"/>
  <c r="BG18" i="1"/>
  <c r="CI18" i="1" s="1"/>
  <c r="CJ14" i="1"/>
  <c r="BG14" i="1"/>
  <c r="CI14" i="1" s="1"/>
  <c r="CJ10" i="1"/>
  <c r="BG10" i="1"/>
  <c r="CI10" i="1" s="1"/>
  <c r="CJ29" i="1"/>
  <c r="CJ13" i="1"/>
  <c r="CJ9" i="2"/>
  <c r="BG9" i="2"/>
  <c r="CI9" i="2" s="1"/>
  <c r="BG31" i="4"/>
  <c r="BG15" i="4"/>
  <c r="CI15" i="4" s="1"/>
  <c r="BP27" i="4"/>
  <c r="F28" i="5"/>
  <c r="F12" i="5"/>
  <c r="W13" i="1"/>
  <c r="W9" i="1"/>
  <c r="BO22" i="1"/>
  <c r="BO17" i="1"/>
  <c r="CJ17" i="1"/>
  <c r="V9" i="2"/>
  <c r="CI35" i="4"/>
  <c r="BH27" i="4"/>
  <c r="CI19" i="4"/>
  <c r="BH11" i="4"/>
  <c r="BI23" i="4"/>
  <c r="BP35" i="4"/>
  <c r="BP19" i="4"/>
  <c r="BQ31" i="4"/>
  <c r="BQ15" i="4"/>
  <c r="BV27" i="4"/>
  <c r="BV11" i="4"/>
  <c r="CA23" i="4"/>
  <c r="BG26" i="4"/>
  <c r="BG10" i="4"/>
  <c r="I30" i="5"/>
  <c r="I26" i="5"/>
  <c r="I22" i="5"/>
  <c r="I18" i="5"/>
  <c r="I14" i="5"/>
  <c r="I10" i="5"/>
  <c r="AE32" i="4"/>
  <c r="CI32" i="4" s="1"/>
  <c r="AE28" i="4"/>
  <c r="CI28" i="4" s="1"/>
  <c r="AE24" i="4"/>
  <c r="CI24" i="4" s="1"/>
  <c r="AE20" i="4"/>
  <c r="CI20" i="4" s="1"/>
  <c r="AE16" i="4"/>
  <c r="CI16" i="4" s="1"/>
  <c r="AE12" i="4"/>
  <c r="CI12" i="4" s="1"/>
  <c r="AE8" i="4"/>
  <c r="CI8" i="4" s="1"/>
  <c r="C1" i="8"/>
  <c r="B1" i="8"/>
  <c r="CH8" i="1" l="1"/>
  <c r="DJ8" i="1" s="1"/>
  <c r="CQ8" i="1"/>
  <c r="CI23" i="1"/>
  <c r="CH23" i="1"/>
  <c r="DJ23" i="1" s="1"/>
  <c r="CI21" i="4"/>
  <c r="CQ12" i="2"/>
  <c r="CH12" i="2"/>
  <c r="DJ12" i="2" s="1"/>
  <c r="CH26" i="1"/>
  <c r="DJ26" i="1" s="1"/>
  <c r="CI8" i="2"/>
  <c r="CQ26" i="1"/>
  <c r="CH20" i="1"/>
  <c r="DJ20" i="1" s="1"/>
  <c r="CQ20" i="1"/>
  <c r="CH28" i="1"/>
  <c r="DJ28" i="1" s="1"/>
  <c r="CQ11" i="2"/>
  <c r="CH11" i="2"/>
  <c r="DJ11" i="2" s="1"/>
  <c r="CH30" i="1"/>
  <c r="DJ30" i="1" s="1"/>
  <c r="CQ30" i="1"/>
  <c r="BF25" i="1"/>
  <c r="CQ25" i="1"/>
  <c r="CQ17" i="1"/>
  <c r="CH17" i="1"/>
  <c r="DJ17" i="1" s="1"/>
  <c r="CQ18" i="1"/>
  <c r="CH18" i="1"/>
  <c r="DJ18" i="1" s="1"/>
  <c r="CQ11" i="1"/>
  <c r="CH11" i="1"/>
  <c r="DJ11" i="1" s="1"/>
  <c r="CQ27" i="1"/>
  <c r="CH27" i="1"/>
  <c r="DJ27" i="1" s="1"/>
  <c r="CH12" i="1"/>
  <c r="DJ12" i="1" s="1"/>
  <c r="CH10" i="1"/>
  <c r="DJ8" i="2"/>
  <c r="CI29" i="4"/>
  <c r="DJ15" i="1"/>
  <c r="CI12" i="2"/>
  <c r="CQ22" i="1"/>
  <c r="CH22" i="1"/>
  <c r="DJ22" i="1" s="1"/>
  <c r="CH24" i="1"/>
  <c r="DJ24" i="1" s="1"/>
  <c r="CQ24" i="1"/>
  <c r="DJ19" i="1"/>
  <c r="DJ25" i="1"/>
  <c r="BF10" i="1"/>
  <c r="CQ10" i="1"/>
  <c r="DJ13" i="1"/>
  <c r="CI26" i="4"/>
  <c r="CQ13" i="1"/>
  <c r="CH14" i="1"/>
  <c r="DJ14" i="1" s="1"/>
  <c r="CI10" i="4"/>
  <c r="CQ15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AD7" i="1" s="1"/>
  <c r="T7" i="1"/>
  <c r="R7" i="1"/>
  <c r="Q7" i="1"/>
  <c r="P7" i="1"/>
  <c r="O7" i="1"/>
  <c r="L7" i="1"/>
  <c r="K7" i="1"/>
  <c r="I7" i="1"/>
  <c r="AA7" i="1" s="1"/>
  <c r="H7" i="1"/>
  <c r="G7" i="1"/>
  <c r="F7" i="1"/>
  <c r="CG7" i="2"/>
  <c r="DI7" i="2" s="1"/>
  <c r="CF7" i="2"/>
  <c r="CD7" i="2"/>
  <c r="CC7" i="2"/>
  <c r="CB7" i="2"/>
  <c r="CA7" i="2"/>
  <c r="BY7" i="2"/>
  <c r="BX7" i="2"/>
  <c r="BW7" i="2"/>
  <c r="CY7" i="2" s="1"/>
  <c r="BV7" i="2"/>
  <c r="BT7" i="2"/>
  <c r="BS7" i="2"/>
  <c r="BR7" i="2"/>
  <c r="CT7" i="2" s="1"/>
  <c r="BQ7" i="2"/>
  <c r="BM7" i="2"/>
  <c r="BL7" i="2"/>
  <c r="BK7" i="2"/>
  <c r="CM7" i="2" s="1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Z7" i="2" s="1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AB7" i="1"/>
  <c r="CB7" i="4" l="1"/>
  <c r="Y7" i="3"/>
  <c r="AA7" i="2"/>
  <c r="N7" i="2"/>
  <c r="M7" i="2" s="1"/>
  <c r="CS7" i="2"/>
  <c r="CX7" i="2"/>
  <c r="DC7" i="2"/>
  <c r="DH7" i="2"/>
  <c r="BZ7" i="2"/>
  <c r="N7" i="1"/>
  <c r="AN7" i="1"/>
  <c r="CM7" i="1"/>
  <c r="CX7" i="1"/>
  <c r="DG7" i="1"/>
  <c r="Y7" i="2"/>
  <c r="DE7" i="2"/>
  <c r="X7" i="1"/>
  <c r="AC7" i="1"/>
  <c r="BW7" i="4"/>
  <c r="CF7" i="4"/>
  <c r="AC7" i="3"/>
  <c r="CL7" i="2"/>
  <c r="Q7" i="5"/>
  <c r="BK7" i="4"/>
  <c r="BO7" i="4"/>
  <c r="BZ7" i="4"/>
  <c r="DJ10" i="1"/>
  <c r="BU7" i="2"/>
  <c r="CN7" i="2"/>
  <c r="CZ7" i="2"/>
  <c r="AS7" i="2"/>
  <c r="BP7" i="2"/>
  <c r="DD7" i="2"/>
  <c r="E7" i="2"/>
  <c r="AB7" i="2"/>
  <c r="BH7" i="2"/>
  <c r="BG7" i="2" s="1"/>
  <c r="CV7" i="2"/>
  <c r="DA7" i="2"/>
  <c r="AD7" i="2"/>
  <c r="DF7" i="1"/>
  <c r="AD7" i="5"/>
  <c r="Z7" i="1"/>
  <c r="CU7" i="1"/>
  <c r="CZ7" i="1"/>
  <c r="BY7" i="4"/>
  <c r="AA7" i="3"/>
  <c r="CK7" i="1"/>
  <c r="CO7" i="1"/>
  <c r="DI7" i="1"/>
  <c r="V7" i="5"/>
  <c r="BB7" i="5"/>
  <c r="BJ7" i="4"/>
  <c r="BN7" i="4"/>
  <c r="BT7" i="4"/>
  <c r="CD7" i="4"/>
  <c r="CH7" i="4"/>
  <c r="DE7" i="1"/>
  <c r="BE7" i="5"/>
  <c r="R7" i="4"/>
  <c r="AB7" i="3"/>
  <c r="AG7" i="4"/>
  <c r="AF7" i="4" s="1"/>
  <c r="AO7" i="4"/>
  <c r="AT7" i="4"/>
  <c r="CC7" i="4"/>
  <c r="CG7" i="4"/>
  <c r="Z7" i="3"/>
  <c r="H7" i="5"/>
  <c r="AL7" i="5"/>
  <c r="BL7" i="4"/>
  <c r="BR7" i="4"/>
  <c r="W7" i="4"/>
  <c r="N7" i="5"/>
  <c r="AT7" i="5"/>
  <c r="BM7" i="4"/>
  <c r="BS7" i="4"/>
  <c r="CN7" i="1"/>
  <c r="CT7" i="1"/>
  <c r="BU7" i="1"/>
  <c r="DH7" i="1"/>
  <c r="E7" i="1"/>
  <c r="W7" i="1" s="1"/>
  <c r="BX7" i="4"/>
  <c r="BU7" i="4"/>
  <c r="CE7" i="4"/>
  <c r="E7" i="3"/>
  <c r="N7" i="3"/>
  <c r="M7" i="3" s="1"/>
  <c r="Y7" i="1"/>
  <c r="CS7" i="1"/>
  <c r="AX7" i="1"/>
  <c r="CL7" i="1"/>
  <c r="CV7" i="1"/>
  <c r="M7" i="4"/>
  <c r="X7" i="3"/>
  <c r="E7" i="4"/>
  <c r="D7" i="4" s="1"/>
  <c r="AY7" i="4"/>
  <c r="AD7" i="3"/>
  <c r="W7" i="2"/>
  <c r="D7" i="2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CW7" i="1" s="1"/>
  <c r="BH7" i="1"/>
  <c r="BG7" i="1" s="1"/>
  <c r="BZ7" i="1"/>
  <c r="M7" i="1"/>
  <c r="AF2" i="8"/>
  <c r="CH7" i="2" l="1"/>
  <c r="BO7" i="2"/>
  <c r="DB7" i="2"/>
  <c r="CR7" i="2"/>
  <c r="D7" i="1"/>
  <c r="V7" i="1" s="1"/>
  <c r="V7" i="2"/>
  <c r="AM7" i="2"/>
  <c r="CW7" i="2"/>
  <c r="CI7" i="2"/>
  <c r="CJ7" i="2"/>
  <c r="AN7" i="4"/>
  <c r="BG7" i="4" s="1"/>
  <c r="CI7" i="1"/>
  <c r="W7" i="3"/>
  <c r="CA7" i="4"/>
  <c r="BV7" i="4"/>
  <c r="I7" i="5"/>
  <c r="D7" i="3"/>
  <c r="V7" i="3" s="1"/>
  <c r="CJ7" i="1"/>
  <c r="BI7" i="4"/>
  <c r="AM7" i="1"/>
  <c r="BF7" i="1" s="1"/>
  <c r="BO7" i="1"/>
  <c r="DB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/>
  <c r="BF7" i="2"/>
  <c r="AE7" i="4"/>
  <c r="BH7" i="4"/>
  <c r="DJ7" i="2" l="1"/>
  <c r="BP7" i="4"/>
  <c r="CQ7" i="1"/>
  <c r="CI7" i="4"/>
  <c r="CH7" i="1"/>
  <c r="DJ7" i="1" s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<sst xmlns="http://schemas.openxmlformats.org/spreadsheetml/2006/main" count="1971" uniqueCount="382">
  <si>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</si>
  <si>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</si>
  <si>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</si>
  <si>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</si>
  <si>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</si>
  <si>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</si>
  <si>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</si>
  <si>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</si>
  <si>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</si>
  <si>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</si>
  <si>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</si>
  <si>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</si>
  <si>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</si>
  <si>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</si>
  <si>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</si>
  <si>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</si>
  <si>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</si>
  <si>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</si>
  <si>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</si>
  <si>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</si>
  <si>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</si>
  <si>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</si>
  <si>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</si>
  <si>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</si>
  <si>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</si>
  <si>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</si>
  <si>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</si>
  <si>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</si>
  <si>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</si>
  <si>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</si>
  <si>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</si>
  <si>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</si>
  <si>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</si>
  <si>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</si>
  <si>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</si>
  <si>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</si>
  <si>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</si>
  <si>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</si>
  <si>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</si>
  <si>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</si>
  <si>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</si>
  <si>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</si>
  <si>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</si>
  <si>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</si>
  <si>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</si>
  <si>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</si>
  <si>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</si>
  <si>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</si>
  <si>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</si>
  <si>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</si>
  <si>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</si>
  <si>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</si>
  <si>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</si>
  <si>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</si>
  <si>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</si>
  <si>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</si>
  <si>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</si>
  <si>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</si>
  <si>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</si>
  <si>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</si>
  <si>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</si>
  <si>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</si>
  <si>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</si>
  <si>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</si>
  <si>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</si>
  <si>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</si>
  <si>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</si>
  <si>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</si>
  <si>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</si>
  <si>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</si>
  <si>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</si>
  <si>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</si>
  <si>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</si>
  <si>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</si>
  <si>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</si>
  <si>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</si>
  <si>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</si>
  <si>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</si>
  <si>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</si>
  <si>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</si>
  <si>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</si>
  <si>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</si>
  <si>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</si>
  <si>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</si>
  <si>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</si>
  <si>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</si>
  <si>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</si>
  <si>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</si>
  <si>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</si>
  <si>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</si>
  <si>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</si>
  <si>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</si>
  <si>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</si>
  <si>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</si>
  <si>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</si>
  <si>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</si>
  <si>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</si>
  <si>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</si>
  <si>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</si>
  <si>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</si>
  <si>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</si>
  <si>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</si>
  <si>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</si>
  <si>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</si>
  <si>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</si>
  <si>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</si>
  <si>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</si>
  <si>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</si>
  <si>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</si>
  <si>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</si>
  <si>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</si>
  <si>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</si>
  <si>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</si>
  <si>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</si>
  <si>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</si>
  <si>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</si>
  <si>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</si>
  <si>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</si>
  <si>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</si>
  <si>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</si>
  <si>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</si>
  <si>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</si>
  <si>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</si>
  <si>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</si>
  <si>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</si>
  <si>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</si>
  <si>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</si>
  <si>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</si>
  <si>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</si>
  <si>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</si>
  <si>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</si>
  <si>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</si>
  <si>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</si>
  <si>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</si>
  <si>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</si>
  <si>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</si>
  <si>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</si>
  <si>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</si>
  <si>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</si>
  <si>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</si>
  <si>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</si>
  <si>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</si>
  <si>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</si>
  <si>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</si>
  <si>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</si>
  <si>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</si>
  <si>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</si>
  <si>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</si>
  <si>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</si>
  <si>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</si>
  <si>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</si>
  <si>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</si>
  <si>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</si>
  <si>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</si>
  <si>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</si>
  <si>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</si>
  <si>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</si>
  <si>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</si>
  <si>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</si>
  <si>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</si>
  <si>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</si>
  <si>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</si>
  <si>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</si>
  <si>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</si>
  <si>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</si>
  <si>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</si>
  <si>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</si>
  <si>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</si>
  <si>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</si>
  <si>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</si>
  <si>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</si>
  <si>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</si>
  <si>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</si>
  <si>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</si>
  <si>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</si>
  <si>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</si>
  <si>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</si>
  <si>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</si>
  <si>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</si>
  <si>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</si>
  <si>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</si>
  <si>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</si>
  <si>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</si>
  <si>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</si>
  <si>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</si>
  <si>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</si>
  <si>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</si>
  <si>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</si>
  <si>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</si>
  <si>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</si>
  <si>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</si>
  <si>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</si>
  <si>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</si>
  <si>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</si>
  <si>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</si>
  <si>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</si>
  <si>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</si>
  <si>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</si>
  <si>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</si>
  <si>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</si>
  <si>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</si>
  <si>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</si>
  <si>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</si>
  <si>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</si>
  <si>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</si>
  <si>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</si>
  <si>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</si>
  <si>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</si>
  <si>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</si>
  <si>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</si>
  <si>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</si>
  <si>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</si>
  <si>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</si>
  <si>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</si>
  <si>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</si>
  <si>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</si>
  <si>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</si>
  <si>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</si>
  <si>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</si>
  <si>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</si>
  <si>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</si>
  <si>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</si>
  <si>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</si>
  <si>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</si>
  <si>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</si>
  <si>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</si>
  <si>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</si>
  <si>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</si>
  <si>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</si>
  <si>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</si>
  <si>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</si>
  <si>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</si>
  <si>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</si>
  <si>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</si>
  <si>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</si>
  <si>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</si>
  <si>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</si>
  <si>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</si>
  <si>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</si>
  <si>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</si>
  <si>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</si>
  <si>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</si>
  <si>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</si>
  <si>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</si>
  <si>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</si>
  <si>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</si>
  <si>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</si>
  <si>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</si>
  <si>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</si>
  <si>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</si>
  <si>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</si>
  <si>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</si>
  <si>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</si>
  <si>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</si>
  <si>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</si>
  <si>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</si>
  <si>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</si>
  <si>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</si>
  <si>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</si>
  <si>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</si>
  <si>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</si>
  <si>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</si>
  <si>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</si>
  <si>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</si>
  <si>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</si>
  <si>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</si>
  <si>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</si>
  <si>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</si>
  <si>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</si>
  <si>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</si>
  <si>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</si>
  <si>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</si>
  <si>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</si>
  <si>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</si>
  <si>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</si>
  <si>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</si>
  <si>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</si>
  <si>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</si>
  <si>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</si>
  <si>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</si>
  <si>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</si>
  <si>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</si>
  <si>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</si>
  <si>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</si>
  <si>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</si>
  <si>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</si>
  <si>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</si>
  <si>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</si>
  <si>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</si>
  <si>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</si>
  <si>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</si>
  <si>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</si>
  <si>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</si>
  <si>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</si>
  <si>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</si>
  <si>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</si>
  <si>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</si>
  <si>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</si>
  <si>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</si>
  <si>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</si>
  <si>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</si>
  <si>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</si>
  <si>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</si>
  <si>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</si>
  <si>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</si>
  <si>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</si>
  <si>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</si>
  <si>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</si>
  <si>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</si>
  <si>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</si>
  <si>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</si>
  <si>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</si>
  <si>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</si>
  <si>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</si>
  <si>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</si>
  <si>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</si>
  <si>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</si>
  <si>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34000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</si>
  <si>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</si>
  <si>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</si>
  <si>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</si>
  <si>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</si>
  <si>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</si>
  <si>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</si>
  <si>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34100</t>
  </si>
  <si>
    <t>広島市</t>
  </si>
  <si>
    <t/>
  </si>
  <si>
    <t>34839</t>
  </si>
  <si>
    <t>安芸地区衛生施設管理組合</t>
  </si>
  <si>
    <t>34202</t>
  </si>
  <si>
    <t>呉市</t>
  </si>
  <si>
    <t>34203</t>
  </si>
  <si>
    <t>竹原市</t>
  </si>
  <si>
    <t>34918</t>
  </si>
  <si>
    <t>広島中央環境衛生組合</t>
  </si>
  <si>
    <t>34204</t>
  </si>
  <si>
    <t>三原市</t>
  </si>
  <si>
    <t>34876</t>
  </si>
  <si>
    <t>三原広域市町村圏事務組合</t>
  </si>
  <si>
    <t>34845</t>
  </si>
  <si>
    <t>甲世衛生組合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</si>
  <si>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</si>
  <si>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</si>
  <si>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</si>
  <si>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</si>
  <si>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</si>
  <si>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</si>
  <si>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</si>
  <si>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</si>
  <si>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</si>
  <si>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</si>
  <si>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</si>
  <si>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</si>
  <si>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</si>
  <si>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</si>
  <si>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</si>
  <si>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</si>
  <si>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</si>
  <si>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</si>
  <si>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34908</t>
  </si>
  <si>
    <t>芸北広域環境施設組合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</si>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</sst>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39</v>
      </c>
      <c r="B7" s="154" t="s">
        <v>317</v>
      </c>
      <c r="C7" s="138" t="s">
        <v>33</v>
      </c>
      <c r="D7" s="140">
        <f>SUM(E7,+L7)</f>
        <v>49208441</v>
      </c>
      <c r="E7" s="140">
        <f>SUM(F7:I7,K7)</f>
        <v>22614404</v>
      </c>
      <c r="F7" s="140">
        <f>SUM(F$8:F$207)</f>
        <v>3750778</v>
      </c>
      <c r="G7" s="140">
        <f>SUM(G$8:G$207)</f>
        <v>71912</v>
      </c>
      <c r="H7" s="140">
        <f>SUM(H$8:H$207)</f>
        <v>9850643</v>
      </c>
      <c r="I7" s="140">
        <f>SUM(I$8:I$207)</f>
        <v>5757587</v>
      </c>
      <c r="J7" s="143" t="s">
        <v>314</v>
      </c>
      <c r="K7" s="140">
        <f>SUM(K$8:K$207)</f>
        <v>3183484</v>
      </c>
      <c r="L7" s="140">
        <f>SUM(L$8:L$207)</f>
        <v>26594037</v>
      </c>
      <c r="M7" s="140">
        <f>SUM(N7,+U7)</f>
        <v>5010253</v>
      </c>
      <c r="N7" s="140">
        <f>SUM(O7:R7,T7)</f>
        <v>696254</v>
      </c>
      <c r="O7" s="140">
        <f>SUM(O$8:O$207)</f>
        <v>15000</v>
      </c>
      <c r="P7" s="140">
        <f>SUM(P$8:P$207)</f>
        <v>1989</v>
      </c>
      <c r="Q7" s="140">
        <f>SUM(Q$8:Q$207)</f>
        <v>134800</v>
      </c>
      <c r="R7" s="140">
        <f>SUM(R$8:R$207)</f>
        <v>480854</v>
      </c>
      <c r="S7" s="143" t="s">
        <v>314</v>
      </c>
      <c r="T7" s="140">
        <f>SUM(T$8:T$207)</f>
        <v>63611</v>
      </c>
      <c r="U7" s="140">
        <f>SUM(U$8:U$207)</f>
        <v>4313999</v>
      </c>
      <c r="V7" s="140">
        <f t="shared" ref="V7:AA7" si="0">+SUM(D7,M7)</f>
        <v>54218694</v>
      </c>
      <c r="W7" s="140">
        <f t="shared" si="0"/>
        <v>23310658</v>
      </c>
      <c r="X7" s="140">
        <f t="shared" si="0"/>
        <v>3765778</v>
      </c>
      <c r="Y7" s="140">
        <f t="shared" si="0"/>
        <v>73901</v>
      </c>
      <c r="Z7" s="140">
        <f t="shared" si="0"/>
        <v>9985443</v>
      </c>
      <c r="AA7" s="140">
        <f t="shared" si="0"/>
        <v>6238441</v>
      </c>
      <c r="AB7" s="142" t="str">
        <f>IF(+SUM(J7,S7)=0,"-",+SUM(J7,S7))</f>
        <v>-</v>
      </c>
      <c r="AC7" s="140">
        <f>+SUM(K7,T7)</f>
        <v>3247095</v>
      </c>
      <c r="AD7" s="140">
        <f>+SUM(L7,U7)</f>
        <v>30908036</v>
      </c>
      <c r="AE7" s="140">
        <f>SUM(AF7,+AK7)</f>
        <v>14815522</v>
      </c>
      <c r="AF7" s="140">
        <f>SUM(AG7:AJ7)</f>
        <v>14763706</v>
      </c>
      <c r="AG7" s="140">
        <f t="shared" ref="AG7:AL7" si="1">SUM(AG$8:AG$207)</f>
        <v>196560</v>
      </c>
      <c r="AH7" s="140">
        <f t="shared" si="1"/>
        <v>12003078</v>
      </c>
      <c r="AI7" s="140">
        <f t="shared" si="1"/>
        <v>2559232</v>
      </c>
      <c r="AJ7" s="140">
        <f t="shared" si="1"/>
        <v>4836</v>
      </c>
      <c r="AK7" s="140">
        <f t="shared" si="1"/>
        <v>51816</v>
      </c>
      <c r="AL7" s="140">
        <f t="shared" si="1"/>
        <v>7153</v>
      </c>
      <c r="AM7" s="140">
        <f>SUM(AN7,AS7,AW7,AX7,BD7)</f>
        <v>30598916</v>
      </c>
      <c r="AN7" s="140">
        <f>SUM(AO7:AR7)</f>
        <v>6577344</v>
      </c>
      <c r="AO7" s="140">
        <f>SUM(AO$8:AO$207)</f>
        <v>2089982</v>
      </c>
      <c r="AP7" s="140">
        <f>SUM(AP$8:AP$207)</f>
        <v>3408838</v>
      </c>
      <c r="AQ7" s="140">
        <f>SUM(AQ$8:AQ$207)</f>
        <v>837623</v>
      </c>
      <c r="AR7" s="140">
        <f>SUM(AR$8:AR$207)</f>
        <v>240901</v>
      </c>
      <c r="AS7" s="140">
        <f>SUM(AT7:AV7)</f>
        <v>6641261</v>
      </c>
      <c r="AT7" s="140">
        <f>SUM(AT$8:AT$207)</f>
        <v>1221669</v>
      </c>
      <c r="AU7" s="140">
        <f>SUM(AU$8:AU$207)</f>
        <v>5001338</v>
      </c>
      <c r="AV7" s="140">
        <f>SUM(AV$8:AV$207)</f>
        <v>418254</v>
      </c>
      <c r="AW7" s="140">
        <f>SUM(AW$8:AW$207)</f>
        <v>81394</v>
      </c>
      <c r="AX7" s="140">
        <f>SUM(AY7:BB7)</f>
        <v>17291465</v>
      </c>
      <c r="AY7" s="140">
        <f t="shared" ref="AY7:BE7" si="2">SUM(AY$8:AY$207)</f>
        <v>7326838</v>
      </c>
      <c r="AZ7" s="140">
        <f t="shared" si="2"/>
        <v>8927828</v>
      </c>
      <c r="BA7" s="140">
        <f t="shared" si="2"/>
        <v>456011</v>
      </c>
      <c r="BB7" s="140">
        <f t="shared" si="2"/>
        <v>580788</v>
      </c>
      <c r="BC7" s="140">
        <f t="shared" si="2"/>
        <v>3321022</v>
      </c>
      <c r="BD7" s="140">
        <f t="shared" si="2"/>
        <v>7452</v>
      </c>
      <c r="BE7" s="140">
        <f t="shared" si="2"/>
        <v>465828</v>
      </c>
      <c r="BF7" s="140">
        <f>SUM(AE7,+AM7,+BE7)</f>
        <v>45880266</v>
      </c>
      <c r="BG7" s="140">
        <f>SUM(BH7,+BM7)</f>
        <v>135332</v>
      </c>
      <c r="BH7" s="140">
        <f>SUM(BI7:BL7)</f>
        <v>119115</v>
      </c>
      <c r="BI7" s="140">
        <f t="shared" ref="BI7:BN7" si="3">SUM(BI$8:BI$207)</f>
        <v>984</v>
      </c>
      <c r="BJ7" s="140">
        <f t="shared" si="3"/>
        <v>85299</v>
      </c>
      <c r="BK7" s="140">
        <f t="shared" si="3"/>
        <v>32832</v>
      </c>
      <c r="BL7" s="140">
        <f t="shared" si="3"/>
        <v>0</v>
      </c>
      <c r="BM7" s="140">
        <f t="shared" si="3"/>
        <v>16217</v>
      </c>
      <c r="BN7" s="140">
        <f t="shared" si="3"/>
        <v>552</v>
      </c>
      <c r="BO7" s="140">
        <f>SUM(BP7,BU7,BY7,BZ7,CF7)</f>
        <v>3809604</v>
      </c>
      <c r="BP7" s="140">
        <f>SUM(BQ7:BT7)</f>
        <v>528368</v>
      </c>
      <c r="BQ7" s="140">
        <f>SUM(BQ$8:BQ$207)</f>
        <v>242659</v>
      </c>
      <c r="BR7" s="140">
        <f>SUM(BR$8:BR$207)</f>
        <v>115667</v>
      </c>
      <c r="BS7" s="140">
        <f>SUM(BS$8:BS$207)</f>
        <v>170042</v>
      </c>
      <c r="BT7" s="140">
        <f>SUM(BT$8:BT$207)</f>
        <v>0</v>
      </c>
      <c r="BU7" s="140">
        <f>SUM(BV7:BX7)</f>
        <v>1066196</v>
      </c>
      <c r="BV7" s="140">
        <f>SUM(BV$8:BV$207)</f>
        <v>78730</v>
      </c>
      <c r="BW7" s="140">
        <f>SUM(BW$8:BW$207)</f>
        <v>684954</v>
      </c>
      <c r="BX7" s="140">
        <f>SUM(BX$8:BX$207)</f>
        <v>302512</v>
      </c>
      <c r="BY7" s="140">
        <f>SUM(BY$8:BY$207)</f>
        <v>0</v>
      </c>
      <c r="BZ7" s="140">
        <f>SUM(CA7:CD7)</f>
        <v>2215040</v>
      </c>
      <c r="CA7" s="140">
        <f t="shared" ref="CA7:CG7" si="4">SUM(CA$8:CA$207)</f>
        <v>1124111</v>
      </c>
      <c r="CB7" s="140">
        <f t="shared" si="4"/>
        <v>958610</v>
      </c>
      <c r="CC7" s="140">
        <f t="shared" si="4"/>
        <v>67305</v>
      </c>
      <c r="CD7" s="140">
        <f t="shared" si="4"/>
        <v>65014</v>
      </c>
      <c r="CE7" s="140">
        <f t="shared" si="4"/>
        <v>994217</v>
      </c>
      <c r="CF7" s="140">
        <f t="shared" si="4"/>
        <v>0</v>
      </c>
      <c r="CG7" s="140">
        <f t="shared" si="4"/>
        <v>70548</v>
      </c>
      <c r="CH7" s="140">
        <f>SUM(BG7,+BO7,+CG7)</f>
        <v>4015484</v>
      </c>
      <c r="CI7" s="140">
        <f t="shared" ref="CI7:DJ7" si="5">SUM(AE7,+BG7)</f>
        <v>14950854</v>
      </c>
      <c r="CJ7" s="140">
        <f t="shared" si="5"/>
        <v>14882821</v>
      </c>
      <c r="CK7" s="140">
        <f t="shared" si="5"/>
        <v>197544</v>
      </c>
      <c r="CL7" s="140">
        <f t="shared" si="5"/>
        <v>12088377</v>
      </c>
      <c r="CM7" s="140">
        <f t="shared" si="5"/>
        <v>2592064</v>
      </c>
      <c r="CN7" s="140">
        <f t="shared" si="5"/>
        <v>4836</v>
      </c>
      <c r="CO7" s="140">
        <f t="shared" si="5"/>
        <v>68033</v>
      </c>
      <c r="CP7" s="140">
        <f t="shared" si="5"/>
        <v>7705</v>
      </c>
      <c r="CQ7" s="140">
        <f t="shared" si="5"/>
        <v>34408520</v>
      </c>
      <c r="CR7" s="140">
        <f t="shared" si="5"/>
        <v>7105712</v>
      </c>
      <c r="CS7" s="140">
        <f t="shared" si="5"/>
        <v>2332641</v>
      </c>
      <c r="CT7" s="140">
        <f t="shared" si="5"/>
        <v>3524505</v>
      </c>
      <c r="CU7" s="140">
        <f t="shared" si="5"/>
        <v>1007665</v>
      </c>
      <c r="CV7" s="140">
        <f t="shared" si="5"/>
        <v>240901</v>
      </c>
      <c r="CW7" s="140">
        <f t="shared" si="5"/>
        <v>7707457</v>
      </c>
      <c r="CX7" s="140">
        <f t="shared" si="5"/>
        <v>1300399</v>
      </c>
      <c r="CY7" s="140">
        <f t="shared" si="5"/>
        <v>5686292</v>
      </c>
      <c r="CZ7" s="140">
        <f t="shared" si="5"/>
        <v>720766</v>
      </c>
      <c r="DA7" s="140">
        <f t="shared" si="5"/>
        <v>81394</v>
      </c>
      <c r="DB7" s="140">
        <f t="shared" si="5"/>
        <v>19506505</v>
      </c>
      <c r="DC7" s="140">
        <f t="shared" si="5"/>
        <v>8450949</v>
      </c>
      <c r="DD7" s="140">
        <f t="shared" si="5"/>
        <v>9886438</v>
      </c>
      <c r="DE7" s="140">
        <f t="shared" si="5"/>
        <v>523316</v>
      </c>
      <c r="DF7" s="140">
        <f t="shared" si="5"/>
        <v>645802</v>
      </c>
      <c r="DG7" s="140">
        <f t="shared" si="5"/>
        <v>4315239</v>
      </c>
      <c r="DH7" s="140">
        <f t="shared" si="5"/>
        <v>7452</v>
      </c>
      <c r="DI7" s="140">
        <f t="shared" si="5"/>
        <v>536376</v>
      </c>
      <c r="DJ7" s="140">
        <f t="shared" si="5"/>
        <v>49895750</v>
      </c>
    </row>
    <row r="8" spans="1:114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SUM(E8,+L8)</f>
        <v>15528020</v>
      </c>
      <c r="E8" s="121">
        <f>SUM(F8:I8,K8)</f>
        <v>6690460</v>
      </c>
      <c r="F8" s="121">
        <v>154116</v>
      </c>
      <c r="G8" s="121">
        <v>27732</v>
      </c>
      <c r="H8" s="121">
        <v>2896900</v>
      </c>
      <c r="I8" s="121">
        <v>2659901</v>
      </c>
      <c r="J8" s="122" t="s">
        <v>381</v>
      </c>
      <c r="K8" s="121">
        <v>951811</v>
      </c>
      <c r="L8" s="121">
        <v>8837560</v>
      </c>
      <c r="M8" s="121">
        <f>SUM(N8,+U8)</f>
        <v>1276390</v>
      </c>
      <c r="N8" s="121">
        <f>SUM(O8:R8,T8)</f>
        <v>171373</v>
      </c>
      <c r="O8" s="121">
        <v>1512</v>
      </c>
      <c r="P8" s="121">
        <v>0</v>
      </c>
      <c r="Q8" s="121">
        <v>11900</v>
      </c>
      <c r="R8" s="121">
        <v>108602</v>
      </c>
      <c r="S8" s="122" t="s">
        <v>381</v>
      </c>
      <c r="T8" s="121">
        <v>49359</v>
      </c>
      <c r="U8" s="121">
        <v>1105017</v>
      </c>
      <c r="V8" s="121">
        <f>+SUM(D8,M8)</f>
        <v>16804410</v>
      </c>
      <c r="W8" s="121">
        <f>+SUM(E8,N8)</f>
        <v>6861833</v>
      </c>
      <c r="X8" s="121">
        <f>+SUM(F8,O8)</f>
        <v>155628</v>
      </c>
      <c r="Y8" s="121">
        <f>+SUM(G8,P8)</f>
        <v>27732</v>
      </c>
      <c r="Z8" s="121">
        <f>+SUM(H8,Q8)</f>
        <v>2908800</v>
      </c>
      <c r="AA8" s="121">
        <f>+SUM(I8,R8)</f>
        <v>2768503</v>
      </c>
      <c r="AB8" s="122" t="str">
        <f>IF(+SUM(J8,S8)=0,"-",+SUM(J8,S8))</f>
        <v>-</v>
      </c>
      <c r="AC8" s="121">
        <f>+SUM(K8,T8)</f>
        <v>1001170</v>
      </c>
      <c r="AD8" s="121">
        <f>+SUM(L8,U8)</f>
        <v>9942577</v>
      </c>
      <c r="AE8" s="121">
        <f>SUM(AF8,+AK8)</f>
        <v>2571692</v>
      </c>
      <c r="AF8" s="121">
        <f>SUM(AG8:AJ8)</f>
        <v>2557516</v>
      </c>
      <c r="AG8" s="121">
        <v>0</v>
      </c>
      <c r="AH8" s="121">
        <v>1610</v>
      </c>
      <c r="AI8" s="121">
        <v>2555906</v>
      </c>
      <c r="AJ8" s="121">
        <v>0</v>
      </c>
      <c r="AK8" s="121">
        <v>14176</v>
      </c>
      <c r="AL8" s="121">
        <v>0</v>
      </c>
      <c r="AM8" s="121">
        <f>SUM(AN8,AS8,AW8,AX8,BD8)</f>
        <v>12885554</v>
      </c>
      <c r="AN8" s="121">
        <f>SUM(AO8:AR8)</f>
        <v>3889262</v>
      </c>
      <c r="AO8" s="121">
        <v>882068</v>
      </c>
      <c r="AP8" s="121">
        <v>2079943</v>
      </c>
      <c r="AQ8" s="121">
        <v>702634</v>
      </c>
      <c r="AR8" s="121">
        <v>224617</v>
      </c>
      <c r="AS8" s="121">
        <f>SUM(AT8:AV8)</f>
        <v>1684704</v>
      </c>
      <c r="AT8" s="121">
        <v>168886</v>
      </c>
      <c r="AU8" s="121">
        <v>1273614</v>
      </c>
      <c r="AV8" s="121">
        <v>242204</v>
      </c>
      <c r="AW8" s="121">
        <v>29495</v>
      </c>
      <c r="AX8" s="121">
        <f>SUM(AY8:BB8)</f>
        <v>7282093</v>
      </c>
      <c r="AY8" s="121">
        <v>3455411</v>
      </c>
      <c r="AZ8" s="121">
        <v>3204422</v>
      </c>
      <c r="BA8" s="121">
        <v>185703</v>
      </c>
      <c r="BB8" s="121">
        <v>436557</v>
      </c>
      <c r="BC8" s="121">
        <v>0</v>
      </c>
      <c r="BD8" s="121">
        <v>0</v>
      </c>
      <c r="BE8" s="121">
        <v>70774</v>
      </c>
      <c r="BF8" s="121">
        <f>SUM(AE8,+AM8,+BE8)</f>
        <v>15528020</v>
      </c>
      <c r="BG8" s="121">
        <f>SUM(BH8,+BM8)</f>
        <v>984</v>
      </c>
      <c r="BH8" s="121">
        <f>SUM(BI8:BL8)</f>
        <v>984</v>
      </c>
      <c r="BI8" s="121">
        <v>984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966408</v>
      </c>
      <c r="BP8" s="121">
        <f>SUM(BQ8:BT8)</f>
        <v>130392</v>
      </c>
      <c r="BQ8" s="121">
        <v>47376</v>
      </c>
      <c r="BR8" s="121">
        <v>27672</v>
      </c>
      <c r="BS8" s="121">
        <v>55344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836016</v>
      </c>
      <c r="CA8" s="121">
        <v>783465</v>
      </c>
      <c r="CB8" s="121">
        <v>0</v>
      </c>
      <c r="CC8" s="121">
        <v>0</v>
      </c>
      <c r="CD8" s="121">
        <v>52551</v>
      </c>
      <c r="CE8" s="121">
        <v>272121</v>
      </c>
      <c r="CF8" s="121">
        <v>0</v>
      </c>
      <c r="CG8" s="121">
        <v>36877</v>
      </c>
      <c r="CH8" s="121">
        <f>SUM(BG8,+BO8,+CG8)</f>
        <v>1004269</v>
      </c>
      <c r="CI8" s="121">
        <f>SUM(AE8,+BG8)</f>
        <v>2572676</v>
      </c>
      <c r="CJ8" s="121">
        <f>SUM(AF8,+BH8)</f>
        <v>2558500</v>
      </c>
      <c r="CK8" s="121">
        <f>SUM(AG8,+BI8)</f>
        <v>984</v>
      </c>
      <c r="CL8" s="121">
        <f>SUM(AH8,+BJ8)</f>
        <v>1610</v>
      </c>
      <c r="CM8" s="121">
        <f>SUM(AI8,+BK8)</f>
        <v>2555906</v>
      </c>
      <c r="CN8" s="121">
        <f>SUM(AJ8,+BL8)</f>
        <v>0</v>
      </c>
      <c r="CO8" s="121">
        <f>SUM(AK8,+BM8)</f>
        <v>14176</v>
      </c>
      <c r="CP8" s="121">
        <f>SUM(AL8,+BN8)</f>
        <v>0</v>
      </c>
      <c r="CQ8" s="121">
        <f>SUM(AM8,+BO8)</f>
        <v>13851962</v>
      </c>
      <c r="CR8" s="121">
        <f>SUM(AN8,+BP8)</f>
        <v>4019654</v>
      </c>
      <c r="CS8" s="121">
        <f>SUM(AO8,+BQ8)</f>
        <v>929444</v>
      </c>
      <c r="CT8" s="121">
        <f>SUM(AP8,+BR8)</f>
        <v>2107615</v>
      </c>
      <c r="CU8" s="121">
        <f>SUM(AQ8,+BS8)</f>
        <v>757978</v>
      </c>
      <c r="CV8" s="121">
        <f>SUM(AR8,+BT8)</f>
        <v>224617</v>
      </c>
      <c r="CW8" s="121">
        <f>SUM(AS8,+BU8)</f>
        <v>1684704</v>
      </c>
      <c r="CX8" s="121">
        <f>SUM(AT8,+BV8)</f>
        <v>168886</v>
      </c>
      <c r="CY8" s="121">
        <f>SUM(AU8,+BW8)</f>
        <v>1273614</v>
      </c>
      <c r="CZ8" s="121">
        <f>SUM(AV8,+BX8)</f>
        <v>242204</v>
      </c>
      <c r="DA8" s="121">
        <f>SUM(AW8,+BY8)</f>
        <v>29495</v>
      </c>
      <c r="DB8" s="121">
        <f>SUM(AX8,+BZ8)</f>
        <v>8118109</v>
      </c>
      <c r="DC8" s="121">
        <f>SUM(AY8,+CA8)</f>
        <v>4238876</v>
      </c>
      <c r="DD8" s="121">
        <f>SUM(AZ8,+CB8)</f>
        <v>3204422</v>
      </c>
      <c r="DE8" s="121">
        <f>SUM(BA8,+CC8)</f>
        <v>185703</v>
      </c>
      <c r="DF8" s="121">
        <f>SUM(BB8,+CD8)</f>
        <v>489108</v>
      </c>
      <c r="DG8" s="121">
        <f>SUM(BC8,+CE8)</f>
        <v>272121</v>
      </c>
      <c r="DH8" s="121">
        <f>SUM(BD8,+CF8)</f>
        <v>0</v>
      </c>
      <c r="DI8" s="121">
        <f>SUM(BE8,+CG8)</f>
        <v>107651</v>
      </c>
      <c r="DJ8" s="121">
        <f>SUM(BF8,+CH8)</f>
        <v>16532289</v>
      </c>
    </row>
    <row r="9" spans="1:114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SUM(E9,+L9)</f>
        <v>3002484</v>
      </c>
      <c r="E9" s="121">
        <f>SUM(F9:I9,K9)</f>
        <v>1144402</v>
      </c>
      <c r="F9" s="121">
        <v>0</v>
      </c>
      <c r="G9" s="121">
        <v>3223</v>
      </c>
      <c r="H9" s="121">
        <v>0</v>
      </c>
      <c r="I9" s="121">
        <v>681082</v>
      </c>
      <c r="J9" s="122" t="s">
        <v>381</v>
      </c>
      <c r="K9" s="121">
        <v>460097</v>
      </c>
      <c r="L9" s="121">
        <v>1858082</v>
      </c>
      <c r="M9" s="121">
        <f>SUM(N9,+U9)</f>
        <v>308523</v>
      </c>
      <c r="N9" s="121">
        <f>SUM(O9:R9,T9)</f>
        <v>46608</v>
      </c>
      <c r="O9" s="121">
        <v>0</v>
      </c>
      <c r="P9" s="121">
        <v>0</v>
      </c>
      <c r="Q9" s="121">
        <v>0</v>
      </c>
      <c r="R9" s="121">
        <v>37592</v>
      </c>
      <c r="S9" s="122" t="s">
        <v>381</v>
      </c>
      <c r="T9" s="121">
        <v>9016</v>
      </c>
      <c r="U9" s="121">
        <v>261915</v>
      </c>
      <c r="V9" s="121">
        <f>+SUM(D9,M9)</f>
        <v>3311007</v>
      </c>
      <c r="W9" s="121">
        <f>+SUM(E9,N9)</f>
        <v>1191010</v>
      </c>
      <c r="X9" s="121">
        <f>+SUM(F9,O9)</f>
        <v>0</v>
      </c>
      <c r="Y9" s="121">
        <f>+SUM(G9,P9)</f>
        <v>3223</v>
      </c>
      <c r="Z9" s="121">
        <f>+SUM(H9,Q9)</f>
        <v>0</v>
      </c>
      <c r="AA9" s="121">
        <f>+SUM(I9,R9)</f>
        <v>718674</v>
      </c>
      <c r="AB9" s="122" t="str">
        <f>IF(+SUM(J9,S9)=0,"-",+SUM(J9,S9))</f>
        <v>-</v>
      </c>
      <c r="AC9" s="121">
        <f>+SUM(K9,T9)</f>
        <v>469113</v>
      </c>
      <c r="AD9" s="121">
        <f>+SUM(L9,U9)</f>
        <v>2119997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3002428</v>
      </c>
      <c r="AN9" s="121">
        <f>SUM(AO9:AR9)</f>
        <v>703639</v>
      </c>
      <c r="AO9" s="121">
        <v>115984</v>
      </c>
      <c r="AP9" s="121">
        <v>533529</v>
      </c>
      <c r="AQ9" s="121">
        <v>38661</v>
      </c>
      <c r="AR9" s="121">
        <v>15465</v>
      </c>
      <c r="AS9" s="121">
        <f>SUM(AT9:AV9)</f>
        <v>143066</v>
      </c>
      <c r="AT9" s="121">
        <v>81577</v>
      </c>
      <c r="AU9" s="121">
        <v>58554</v>
      </c>
      <c r="AV9" s="121">
        <v>2935</v>
      </c>
      <c r="AW9" s="121">
        <v>423</v>
      </c>
      <c r="AX9" s="121">
        <f>SUM(AY9:BB9)</f>
        <v>2155300</v>
      </c>
      <c r="AY9" s="121">
        <v>579007</v>
      </c>
      <c r="AZ9" s="121">
        <v>1483388</v>
      </c>
      <c r="BA9" s="121">
        <v>92905</v>
      </c>
      <c r="BB9" s="121">
        <v>0</v>
      </c>
      <c r="BC9" s="121">
        <v>0</v>
      </c>
      <c r="BD9" s="121">
        <v>0</v>
      </c>
      <c r="BE9" s="121">
        <v>56</v>
      </c>
      <c r="BF9" s="121">
        <f>SUM(AE9,+AM9,+BE9)</f>
        <v>3002484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308523</v>
      </c>
      <c r="BP9" s="121">
        <f>SUM(BQ9:BT9)</f>
        <v>46394</v>
      </c>
      <c r="BQ9" s="121">
        <v>0</v>
      </c>
      <c r="BR9" s="121">
        <v>0</v>
      </c>
      <c r="BS9" s="121">
        <v>46394</v>
      </c>
      <c r="BT9" s="121">
        <v>0</v>
      </c>
      <c r="BU9" s="121">
        <f>SUM(BV9:BX9)</f>
        <v>82962</v>
      </c>
      <c r="BV9" s="121">
        <v>3923</v>
      </c>
      <c r="BW9" s="121">
        <v>79039</v>
      </c>
      <c r="BX9" s="121">
        <v>0</v>
      </c>
      <c r="BY9" s="121">
        <v>0</v>
      </c>
      <c r="BZ9" s="121">
        <f>SUM(CA9:CD9)</f>
        <v>179167</v>
      </c>
      <c r="CA9" s="121">
        <v>64813</v>
      </c>
      <c r="CB9" s="121">
        <v>114354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308523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3310951</v>
      </c>
      <c r="CR9" s="121">
        <f>SUM(AN9,+BP9)</f>
        <v>750033</v>
      </c>
      <c r="CS9" s="121">
        <f>SUM(AO9,+BQ9)</f>
        <v>115984</v>
      </c>
      <c r="CT9" s="121">
        <f>SUM(AP9,+BR9)</f>
        <v>533529</v>
      </c>
      <c r="CU9" s="121">
        <f>SUM(AQ9,+BS9)</f>
        <v>85055</v>
      </c>
      <c r="CV9" s="121">
        <f>SUM(AR9,+BT9)</f>
        <v>15465</v>
      </c>
      <c r="CW9" s="121">
        <f>SUM(AS9,+BU9)</f>
        <v>226028</v>
      </c>
      <c r="CX9" s="121">
        <f>SUM(AT9,+BV9)</f>
        <v>85500</v>
      </c>
      <c r="CY9" s="121">
        <f>SUM(AU9,+BW9)</f>
        <v>137593</v>
      </c>
      <c r="CZ9" s="121">
        <f>SUM(AV9,+BX9)</f>
        <v>2935</v>
      </c>
      <c r="DA9" s="121">
        <f>SUM(AW9,+BY9)</f>
        <v>423</v>
      </c>
      <c r="DB9" s="121">
        <f>SUM(AX9,+BZ9)</f>
        <v>2334467</v>
      </c>
      <c r="DC9" s="121">
        <f>SUM(AY9,+CA9)</f>
        <v>643820</v>
      </c>
      <c r="DD9" s="121">
        <f>SUM(AZ9,+CB9)</f>
        <v>1597742</v>
      </c>
      <c r="DE9" s="121">
        <f>SUM(BA9,+CC9)</f>
        <v>92905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56</v>
      </c>
      <c r="DJ9" s="121">
        <f>SUM(BF9,+CH9)</f>
        <v>3311007</v>
      </c>
    </row>
    <row r="10" spans="1:114" s="136" customFormat="1" ht="13.5" customHeight="1" x14ac:dyDescent="0.15">
      <c r="A10" s="119" t="s">
        <v>39</v>
      </c>
      <c r="B10" s="120" t="s">
        <v>331</v>
      </c>
      <c r="C10" s="119" t="s">
        <v>332</v>
      </c>
      <c r="D10" s="121">
        <f>SUM(E10,+L10)</f>
        <v>414189</v>
      </c>
      <c r="E10" s="121">
        <f>SUM(F10:I10,K10)</f>
        <v>16957</v>
      </c>
      <c r="F10" s="121">
        <v>0</v>
      </c>
      <c r="G10" s="121">
        <v>0</v>
      </c>
      <c r="H10" s="121">
        <v>0</v>
      </c>
      <c r="I10" s="121">
        <v>82</v>
      </c>
      <c r="J10" s="122" t="s">
        <v>381</v>
      </c>
      <c r="K10" s="121">
        <v>16875</v>
      </c>
      <c r="L10" s="121">
        <v>397232</v>
      </c>
      <c r="M10" s="121">
        <f>SUM(N10,+U10)</f>
        <v>94390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381</v>
      </c>
      <c r="T10" s="121">
        <v>0</v>
      </c>
      <c r="U10" s="121">
        <v>94390</v>
      </c>
      <c r="V10" s="121">
        <f>+SUM(D10,M10)</f>
        <v>508579</v>
      </c>
      <c r="W10" s="121">
        <f>+SUM(E10,N10)</f>
        <v>16957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82</v>
      </c>
      <c r="AB10" s="122" t="str">
        <f>IF(+SUM(J10,S10)=0,"-",+SUM(J10,S10))</f>
        <v>-</v>
      </c>
      <c r="AC10" s="121">
        <f>+SUM(K10,T10)</f>
        <v>16875</v>
      </c>
      <c r="AD10" s="121">
        <f>+SUM(L10,U10)</f>
        <v>491622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119976</v>
      </c>
      <c r="AN10" s="121">
        <f>SUM(AO10:AR10)</f>
        <v>8770</v>
      </c>
      <c r="AO10" s="121">
        <v>8770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111206</v>
      </c>
      <c r="AY10" s="121">
        <v>109818</v>
      </c>
      <c r="AZ10" s="121">
        <v>0</v>
      </c>
      <c r="BA10" s="121">
        <v>0</v>
      </c>
      <c r="BB10" s="121">
        <v>1388</v>
      </c>
      <c r="BC10" s="121">
        <v>267602</v>
      </c>
      <c r="BD10" s="121">
        <v>0</v>
      </c>
      <c r="BE10" s="121">
        <v>26611</v>
      </c>
      <c r="BF10" s="121">
        <f>SUM(AE10,+AM10,+BE10)</f>
        <v>146587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8770</v>
      </c>
      <c r="BP10" s="121">
        <f>SUM(BQ10:BT10)</f>
        <v>8770</v>
      </c>
      <c r="BQ10" s="121">
        <v>8770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85620</v>
      </c>
      <c r="CF10" s="121">
        <v>0</v>
      </c>
      <c r="CG10" s="121">
        <v>0</v>
      </c>
      <c r="CH10" s="121">
        <f>SUM(BG10,+BO10,+CG10)</f>
        <v>8770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128746</v>
      </c>
      <c r="CR10" s="121">
        <f>SUM(AN10,+BP10)</f>
        <v>17540</v>
      </c>
      <c r="CS10" s="121">
        <f>SUM(AO10,+BQ10)</f>
        <v>17540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111206</v>
      </c>
      <c r="DC10" s="121">
        <f>SUM(AY10,+CA10)</f>
        <v>109818</v>
      </c>
      <c r="DD10" s="121">
        <f>SUM(AZ10,+CB10)</f>
        <v>0</v>
      </c>
      <c r="DE10" s="121">
        <f>SUM(BA10,+CC10)</f>
        <v>0</v>
      </c>
      <c r="DF10" s="121">
        <f>SUM(BB10,+CD10)</f>
        <v>1388</v>
      </c>
      <c r="DG10" s="121">
        <f>SUM(BC10,+CE10)</f>
        <v>353222</v>
      </c>
      <c r="DH10" s="121">
        <f>SUM(BD10,+CF10)</f>
        <v>0</v>
      </c>
      <c r="DI10" s="121">
        <f>SUM(BE10,+CG10)</f>
        <v>26611</v>
      </c>
      <c r="DJ10" s="121">
        <f>SUM(BF10,+CH10)</f>
        <v>155357</v>
      </c>
    </row>
    <row r="11" spans="1:114" s="136" customFormat="1" ht="13.5" customHeight="1" x14ac:dyDescent="0.15">
      <c r="A11" s="119" t="s">
        <v>39</v>
      </c>
      <c r="B11" s="120" t="s">
        <v>335</v>
      </c>
      <c r="C11" s="119" t="s">
        <v>336</v>
      </c>
      <c r="D11" s="121">
        <f>SUM(E11,+L11)</f>
        <v>1001081</v>
      </c>
      <c r="E11" s="121">
        <f>SUM(F11:I11,K11)</f>
        <v>588358</v>
      </c>
      <c r="F11" s="121">
        <v>0</v>
      </c>
      <c r="G11" s="121">
        <v>5733</v>
      </c>
      <c r="H11" s="121">
        <v>343800</v>
      </c>
      <c r="I11" s="121">
        <v>233074</v>
      </c>
      <c r="J11" s="122" t="s">
        <v>381</v>
      </c>
      <c r="K11" s="121">
        <v>5751</v>
      </c>
      <c r="L11" s="121">
        <v>412723</v>
      </c>
      <c r="M11" s="121">
        <f>SUM(N11,+U11)</f>
        <v>154487</v>
      </c>
      <c r="N11" s="121">
        <f>SUM(O11:R11,T11)</f>
        <v>3003</v>
      </c>
      <c r="O11" s="121">
        <v>0</v>
      </c>
      <c r="P11" s="121">
        <v>0</v>
      </c>
      <c r="Q11" s="121">
        <v>0</v>
      </c>
      <c r="R11" s="121">
        <v>287</v>
      </c>
      <c r="S11" s="122" t="s">
        <v>381</v>
      </c>
      <c r="T11" s="121">
        <v>2716</v>
      </c>
      <c r="U11" s="121">
        <v>151484</v>
      </c>
      <c r="V11" s="121">
        <f>+SUM(D11,M11)</f>
        <v>1155568</v>
      </c>
      <c r="W11" s="121">
        <f>+SUM(E11,N11)</f>
        <v>591361</v>
      </c>
      <c r="X11" s="121">
        <f>+SUM(F11,O11)</f>
        <v>0</v>
      </c>
      <c r="Y11" s="121">
        <f>+SUM(G11,P11)</f>
        <v>5733</v>
      </c>
      <c r="Z11" s="121">
        <f>+SUM(H11,Q11)</f>
        <v>343800</v>
      </c>
      <c r="AA11" s="121">
        <f>+SUM(I11,R11)</f>
        <v>233361</v>
      </c>
      <c r="AB11" s="122" t="str">
        <f>IF(+SUM(J11,S11)=0,"-",+SUM(J11,S11))</f>
        <v>-</v>
      </c>
      <c r="AC11" s="121">
        <f>+SUM(K11,T11)</f>
        <v>8467</v>
      </c>
      <c r="AD11" s="121">
        <f>+SUM(L11,U11)</f>
        <v>564207</v>
      </c>
      <c r="AE11" s="121">
        <f>SUM(AF11,+AK11)</f>
        <v>65386</v>
      </c>
      <c r="AF11" s="121">
        <f>SUM(AG11:AJ11)</f>
        <v>65386</v>
      </c>
      <c r="AG11" s="121">
        <v>0</v>
      </c>
      <c r="AH11" s="121">
        <v>65386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771575</v>
      </c>
      <c r="AN11" s="121">
        <f>SUM(AO11:AR11)</f>
        <v>186872</v>
      </c>
      <c r="AO11" s="121">
        <v>82586</v>
      </c>
      <c r="AP11" s="121">
        <v>85770</v>
      </c>
      <c r="AQ11" s="121">
        <v>18516</v>
      </c>
      <c r="AR11" s="121">
        <v>0</v>
      </c>
      <c r="AS11" s="121">
        <f>SUM(AT11:AV11)</f>
        <v>255018</v>
      </c>
      <c r="AT11" s="121">
        <v>7107</v>
      </c>
      <c r="AU11" s="121">
        <v>247911</v>
      </c>
      <c r="AV11" s="121">
        <v>0</v>
      </c>
      <c r="AW11" s="121">
        <v>7367</v>
      </c>
      <c r="AX11" s="121">
        <f>SUM(AY11:BB11)</f>
        <v>322318</v>
      </c>
      <c r="AY11" s="121">
        <v>293648</v>
      </c>
      <c r="AZ11" s="121">
        <v>9391</v>
      </c>
      <c r="BA11" s="121">
        <v>19279</v>
      </c>
      <c r="BB11" s="121">
        <v>0</v>
      </c>
      <c r="BC11" s="121">
        <v>113875</v>
      </c>
      <c r="BD11" s="121">
        <v>0</v>
      </c>
      <c r="BE11" s="121">
        <v>50245</v>
      </c>
      <c r="BF11" s="121">
        <f>SUM(AE11,+AM11,+BE11)</f>
        <v>887206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154487</v>
      </c>
      <c r="BP11" s="121">
        <f>SUM(BQ11:BT11)</f>
        <v>19079</v>
      </c>
      <c r="BQ11" s="121">
        <v>19079</v>
      </c>
      <c r="BR11" s="121">
        <v>0</v>
      </c>
      <c r="BS11" s="121">
        <v>0</v>
      </c>
      <c r="BT11" s="121">
        <v>0</v>
      </c>
      <c r="BU11" s="121">
        <f>SUM(BV11:BX11)</f>
        <v>5579</v>
      </c>
      <c r="BV11" s="121">
        <v>4632</v>
      </c>
      <c r="BW11" s="121">
        <v>947</v>
      </c>
      <c r="BX11" s="121">
        <v>0</v>
      </c>
      <c r="BY11" s="121">
        <v>0</v>
      </c>
      <c r="BZ11" s="121">
        <f>SUM(CA11:CD11)</f>
        <v>129829</v>
      </c>
      <c r="CA11" s="121">
        <v>367</v>
      </c>
      <c r="CB11" s="121">
        <v>129462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154487</v>
      </c>
      <c r="CI11" s="121">
        <f>SUM(AE11,+BG11)</f>
        <v>65386</v>
      </c>
      <c r="CJ11" s="121">
        <f>SUM(AF11,+BH11)</f>
        <v>65386</v>
      </c>
      <c r="CK11" s="121">
        <f>SUM(AG11,+BI11)</f>
        <v>0</v>
      </c>
      <c r="CL11" s="121">
        <f>SUM(AH11,+BJ11)</f>
        <v>65386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926062</v>
      </c>
      <c r="CR11" s="121">
        <f>SUM(AN11,+BP11)</f>
        <v>205951</v>
      </c>
      <c r="CS11" s="121">
        <f>SUM(AO11,+BQ11)</f>
        <v>101665</v>
      </c>
      <c r="CT11" s="121">
        <f>SUM(AP11,+BR11)</f>
        <v>85770</v>
      </c>
      <c r="CU11" s="121">
        <f>SUM(AQ11,+BS11)</f>
        <v>18516</v>
      </c>
      <c r="CV11" s="121">
        <f>SUM(AR11,+BT11)</f>
        <v>0</v>
      </c>
      <c r="CW11" s="121">
        <f>SUM(AS11,+BU11)</f>
        <v>260597</v>
      </c>
      <c r="CX11" s="121">
        <f>SUM(AT11,+BV11)</f>
        <v>11739</v>
      </c>
      <c r="CY11" s="121">
        <f>SUM(AU11,+BW11)</f>
        <v>248858</v>
      </c>
      <c r="CZ11" s="121">
        <f>SUM(AV11,+BX11)</f>
        <v>0</v>
      </c>
      <c r="DA11" s="121">
        <f>SUM(AW11,+BY11)</f>
        <v>7367</v>
      </c>
      <c r="DB11" s="121">
        <f>SUM(AX11,+BZ11)</f>
        <v>452147</v>
      </c>
      <c r="DC11" s="121">
        <f>SUM(AY11,+CA11)</f>
        <v>294015</v>
      </c>
      <c r="DD11" s="121">
        <f>SUM(AZ11,+CB11)</f>
        <v>138853</v>
      </c>
      <c r="DE11" s="121">
        <f>SUM(BA11,+CC11)</f>
        <v>19279</v>
      </c>
      <c r="DF11" s="121">
        <f>SUM(BB11,+CD11)</f>
        <v>0</v>
      </c>
      <c r="DG11" s="121">
        <f>SUM(BC11,+CE11)</f>
        <v>113875</v>
      </c>
      <c r="DH11" s="121">
        <f>SUM(BD11,+CF11)</f>
        <v>0</v>
      </c>
      <c r="DI11" s="121">
        <f>SUM(BE11,+CG11)</f>
        <v>50245</v>
      </c>
      <c r="DJ11" s="121">
        <f>SUM(BF11,+CH11)</f>
        <v>1041693</v>
      </c>
    </row>
    <row r="12" spans="1:114" s="136" customFormat="1" ht="13.5" customHeight="1" x14ac:dyDescent="0.15">
      <c r="A12" s="119" t="s">
        <v>39</v>
      </c>
      <c r="B12" s="120" t="s">
        <v>341</v>
      </c>
      <c r="C12" s="119" t="s">
        <v>342</v>
      </c>
      <c r="D12" s="121">
        <f>SUM(E12,+L12)</f>
        <v>3587860</v>
      </c>
      <c r="E12" s="121">
        <f>SUM(F12:I12,K12)</f>
        <v>2185878</v>
      </c>
      <c r="F12" s="121">
        <v>936888</v>
      </c>
      <c r="G12" s="121">
        <v>3049</v>
      </c>
      <c r="H12" s="121">
        <v>963900</v>
      </c>
      <c r="I12" s="121">
        <v>213351</v>
      </c>
      <c r="J12" s="122" t="s">
        <v>381</v>
      </c>
      <c r="K12" s="121">
        <v>68690</v>
      </c>
      <c r="L12" s="121">
        <v>1401982</v>
      </c>
      <c r="M12" s="121">
        <f>SUM(N12,+U12)</f>
        <v>576761</v>
      </c>
      <c r="N12" s="121">
        <f>SUM(O12:R12,T12)</f>
        <v>143407</v>
      </c>
      <c r="O12" s="121">
        <v>0</v>
      </c>
      <c r="P12" s="121">
        <v>0</v>
      </c>
      <c r="Q12" s="121">
        <v>8600</v>
      </c>
      <c r="R12" s="121">
        <v>133011</v>
      </c>
      <c r="S12" s="122" t="s">
        <v>381</v>
      </c>
      <c r="T12" s="121">
        <v>1796</v>
      </c>
      <c r="U12" s="121">
        <v>433354</v>
      </c>
      <c r="V12" s="121">
        <f>+SUM(D12,M12)</f>
        <v>4164621</v>
      </c>
      <c r="W12" s="121">
        <f>+SUM(E12,N12)</f>
        <v>2329285</v>
      </c>
      <c r="X12" s="121">
        <f>+SUM(F12,O12)</f>
        <v>936888</v>
      </c>
      <c r="Y12" s="121">
        <f>+SUM(G12,P12)</f>
        <v>3049</v>
      </c>
      <c r="Z12" s="121">
        <f>+SUM(H12,Q12)</f>
        <v>972500</v>
      </c>
      <c r="AA12" s="121">
        <f>+SUM(I12,R12)</f>
        <v>346362</v>
      </c>
      <c r="AB12" s="122" t="str">
        <f>IF(+SUM(J12,S12)=0,"-",+SUM(J12,S12))</f>
        <v>-</v>
      </c>
      <c r="AC12" s="121">
        <f>+SUM(K12,T12)</f>
        <v>70486</v>
      </c>
      <c r="AD12" s="121">
        <f>+SUM(L12,U12)</f>
        <v>1835336</v>
      </c>
      <c r="AE12" s="121">
        <f>SUM(AF12,+AK12)</f>
        <v>1629711</v>
      </c>
      <c r="AF12" s="121">
        <f>SUM(AG12:AJ12)</f>
        <v>1629711</v>
      </c>
      <c r="AG12" s="121">
        <v>0</v>
      </c>
      <c r="AH12" s="121">
        <v>1629711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1928237</v>
      </c>
      <c r="AN12" s="121">
        <f>SUM(AO12:AR12)</f>
        <v>297757</v>
      </c>
      <c r="AO12" s="121">
        <v>84998</v>
      </c>
      <c r="AP12" s="121">
        <v>197487</v>
      </c>
      <c r="AQ12" s="121">
        <v>15272</v>
      </c>
      <c r="AR12" s="121">
        <v>0</v>
      </c>
      <c r="AS12" s="121">
        <f>SUM(AT12:AV12)</f>
        <v>753072</v>
      </c>
      <c r="AT12" s="121">
        <v>36645</v>
      </c>
      <c r="AU12" s="121">
        <v>617790</v>
      </c>
      <c r="AV12" s="121">
        <v>98637</v>
      </c>
      <c r="AW12" s="121">
        <v>6027</v>
      </c>
      <c r="AX12" s="121">
        <f>SUM(AY12:BB12)</f>
        <v>871381</v>
      </c>
      <c r="AY12" s="121">
        <v>372310</v>
      </c>
      <c r="AZ12" s="121">
        <v>435921</v>
      </c>
      <c r="BA12" s="121">
        <v>52034</v>
      </c>
      <c r="BB12" s="121">
        <v>11116</v>
      </c>
      <c r="BC12" s="121">
        <v>26657</v>
      </c>
      <c r="BD12" s="121">
        <v>0</v>
      </c>
      <c r="BE12" s="121">
        <v>3255</v>
      </c>
      <c r="BF12" s="121">
        <f>SUM(AE12,+AM12,+BE12)</f>
        <v>3561203</v>
      </c>
      <c r="BG12" s="121">
        <f>SUM(BH12,+BM12)</f>
        <v>32832</v>
      </c>
      <c r="BH12" s="121">
        <f>SUM(BI12:BL12)</f>
        <v>32832</v>
      </c>
      <c r="BI12" s="121">
        <v>0</v>
      </c>
      <c r="BJ12" s="121">
        <v>0</v>
      </c>
      <c r="BK12" s="121">
        <v>32832</v>
      </c>
      <c r="BL12" s="121">
        <v>0</v>
      </c>
      <c r="BM12" s="121">
        <v>0</v>
      </c>
      <c r="BN12" s="121">
        <v>0</v>
      </c>
      <c r="BO12" s="121">
        <f>SUM(BP12,BU12,BY12,BZ12,CF12)</f>
        <v>543929</v>
      </c>
      <c r="BP12" s="121">
        <f>SUM(BQ12:BT12)</f>
        <v>141581</v>
      </c>
      <c r="BQ12" s="121">
        <v>27204</v>
      </c>
      <c r="BR12" s="121">
        <v>83804</v>
      </c>
      <c r="BS12" s="121">
        <v>30573</v>
      </c>
      <c r="BT12" s="121">
        <v>0</v>
      </c>
      <c r="BU12" s="121">
        <f>SUM(BV12:BX12)</f>
        <v>322197</v>
      </c>
      <c r="BV12" s="121">
        <v>12745</v>
      </c>
      <c r="BW12" s="121">
        <v>64819</v>
      </c>
      <c r="BX12" s="121">
        <v>244633</v>
      </c>
      <c r="BY12" s="121">
        <v>0</v>
      </c>
      <c r="BZ12" s="121">
        <f>SUM(CA12:CD12)</f>
        <v>80151</v>
      </c>
      <c r="CA12" s="121">
        <v>11173</v>
      </c>
      <c r="CB12" s="121">
        <v>1673</v>
      </c>
      <c r="CC12" s="121">
        <v>67305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576761</v>
      </c>
      <c r="CI12" s="121">
        <f>SUM(AE12,+BG12)</f>
        <v>1662543</v>
      </c>
      <c r="CJ12" s="121">
        <f>SUM(AF12,+BH12)</f>
        <v>1662543</v>
      </c>
      <c r="CK12" s="121">
        <f>SUM(AG12,+BI12)</f>
        <v>0</v>
      </c>
      <c r="CL12" s="121">
        <f>SUM(AH12,+BJ12)</f>
        <v>1629711</v>
      </c>
      <c r="CM12" s="121">
        <f>SUM(AI12,+BK12)</f>
        <v>32832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2472166</v>
      </c>
      <c r="CR12" s="121">
        <f>SUM(AN12,+BP12)</f>
        <v>439338</v>
      </c>
      <c r="CS12" s="121">
        <f>SUM(AO12,+BQ12)</f>
        <v>112202</v>
      </c>
      <c r="CT12" s="121">
        <f>SUM(AP12,+BR12)</f>
        <v>281291</v>
      </c>
      <c r="CU12" s="121">
        <f>SUM(AQ12,+BS12)</f>
        <v>45845</v>
      </c>
      <c r="CV12" s="121">
        <f>SUM(AR12,+BT12)</f>
        <v>0</v>
      </c>
      <c r="CW12" s="121">
        <f>SUM(AS12,+BU12)</f>
        <v>1075269</v>
      </c>
      <c r="CX12" s="121">
        <f>SUM(AT12,+BV12)</f>
        <v>49390</v>
      </c>
      <c r="CY12" s="121">
        <f>SUM(AU12,+BW12)</f>
        <v>682609</v>
      </c>
      <c r="CZ12" s="121">
        <f>SUM(AV12,+BX12)</f>
        <v>343270</v>
      </c>
      <c r="DA12" s="121">
        <f>SUM(AW12,+BY12)</f>
        <v>6027</v>
      </c>
      <c r="DB12" s="121">
        <f>SUM(AX12,+BZ12)</f>
        <v>951532</v>
      </c>
      <c r="DC12" s="121">
        <f>SUM(AY12,+CA12)</f>
        <v>383483</v>
      </c>
      <c r="DD12" s="121">
        <f>SUM(AZ12,+CB12)</f>
        <v>437594</v>
      </c>
      <c r="DE12" s="121">
        <f>SUM(BA12,+CC12)</f>
        <v>119339</v>
      </c>
      <c r="DF12" s="121">
        <f>SUM(BB12,+CD12)</f>
        <v>11116</v>
      </c>
      <c r="DG12" s="121">
        <f>SUM(BC12,+CE12)</f>
        <v>26657</v>
      </c>
      <c r="DH12" s="121">
        <f>SUM(BD12,+CF12)</f>
        <v>0</v>
      </c>
      <c r="DI12" s="121">
        <f>SUM(BE12,+CG12)</f>
        <v>3255</v>
      </c>
      <c r="DJ12" s="121">
        <f>SUM(BF12,+CH12)</f>
        <v>4137964</v>
      </c>
    </row>
    <row r="13" spans="1:114" s="136" customFormat="1" ht="13.5" customHeight="1" x14ac:dyDescent="0.15">
      <c r="A13" s="119" t="s">
        <v>39</v>
      </c>
      <c r="B13" s="120" t="s">
        <v>343</v>
      </c>
      <c r="C13" s="119" t="s">
        <v>344</v>
      </c>
      <c r="D13" s="121">
        <f>SUM(E13,+L13)</f>
        <v>6127409</v>
      </c>
      <c r="E13" s="121">
        <f>SUM(F13:I13,K13)</f>
        <v>950121</v>
      </c>
      <c r="F13" s="121">
        <v>43712</v>
      </c>
      <c r="G13" s="121">
        <v>998</v>
      </c>
      <c r="H13" s="121">
        <v>0</v>
      </c>
      <c r="I13" s="121">
        <v>805825</v>
      </c>
      <c r="J13" s="122" t="s">
        <v>381</v>
      </c>
      <c r="K13" s="121">
        <v>99586</v>
      </c>
      <c r="L13" s="121">
        <v>5177288</v>
      </c>
      <c r="M13" s="121">
        <f>SUM(N13,+U13)</f>
        <v>710271</v>
      </c>
      <c r="N13" s="121">
        <f>SUM(O13:R13,T13)</f>
        <v>40254</v>
      </c>
      <c r="O13" s="121">
        <v>0</v>
      </c>
      <c r="P13" s="121">
        <v>0</v>
      </c>
      <c r="Q13" s="121">
        <v>39000</v>
      </c>
      <c r="R13" s="121">
        <v>883</v>
      </c>
      <c r="S13" s="122" t="s">
        <v>381</v>
      </c>
      <c r="T13" s="121">
        <v>371</v>
      </c>
      <c r="U13" s="121">
        <v>670017</v>
      </c>
      <c r="V13" s="121">
        <f>+SUM(D13,M13)</f>
        <v>6837680</v>
      </c>
      <c r="W13" s="121">
        <f>+SUM(E13,N13)</f>
        <v>990375</v>
      </c>
      <c r="X13" s="121">
        <f>+SUM(F13,O13)</f>
        <v>43712</v>
      </c>
      <c r="Y13" s="121">
        <f>+SUM(G13,P13)</f>
        <v>998</v>
      </c>
      <c r="Z13" s="121">
        <f>+SUM(H13,Q13)</f>
        <v>39000</v>
      </c>
      <c r="AA13" s="121">
        <f>+SUM(I13,R13)</f>
        <v>806708</v>
      </c>
      <c r="AB13" s="122" t="str">
        <f>IF(+SUM(J13,S13)=0,"-",+SUM(J13,S13))</f>
        <v>-</v>
      </c>
      <c r="AC13" s="121">
        <f>+SUM(K13,T13)</f>
        <v>99957</v>
      </c>
      <c r="AD13" s="121">
        <f>+SUM(L13,U13)</f>
        <v>5847305</v>
      </c>
      <c r="AE13" s="121">
        <f>SUM(AF13,+AK13)</f>
        <v>140470</v>
      </c>
      <c r="AF13" s="121">
        <f>SUM(AG13:AJ13)</f>
        <v>140470</v>
      </c>
      <c r="AG13" s="121">
        <v>0</v>
      </c>
      <c r="AH13" s="121">
        <v>140470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5903101</v>
      </c>
      <c r="AN13" s="121">
        <f>SUM(AO13:AR13)</f>
        <v>871162</v>
      </c>
      <c r="AO13" s="121">
        <v>384393</v>
      </c>
      <c r="AP13" s="121">
        <v>472132</v>
      </c>
      <c r="AQ13" s="121">
        <v>14637</v>
      </c>
      <c r="AR13" s="121">
        <v>0</v>
      </c>
      <c r="AS13" s="121">
        <f>SUM(AT13:AV13)</f>
        <v>2126955</v>
      </c>
      <c r="AT13" s="121">
        <v>86433</v>
      </c>
      <c r="AU13" s="121">
        <v>1976795</v>
      </c>
      <c r="AV13" s="121">
        <v>63727</v>
      </c>
      <c r="AW13" s="121">
        <v>27875</v>
      </c>
      <c r="AX13" s="121">
        <f>SUM(AY13:BB13)</f>
        <v>2877109</v>
      </c>
      <c r="AY13" s="121">
        <v>895329</v>
      </c>
      <c r="AZ13" s="121">
        <v>1945639</v>
      </c>
      <c r="BA13" s="121">
        <v>33690</v>
      </c>
      <c r="BB13" s="121">
        <v>2451</v>
      </c>
      <c r="BC13" s="121">
        <v>0</v>
      </c>
      <c r="BD13" s="121">
        <v>0</v>
      </c>
      <c r="BE13" s="121">
        <v>83838</v>
      </c>
      <c r="BF13" s="121">
        <f>SUM(AE13,+AM13,+BE13)</f>
        <v>6127409</v>
      </c>
      <c r="BG13" s="121">
        <f>SUM(BH13,+BM13)</f>
        <v>32886</v>
      </c>
      <c r="BH13" s="121">
        <f>SUM(BI13:BL13)</f>
        <v>32886</v>
      </c>
      <c r="BI13" s="121">
        <v>0</v>
      </c>
      <c r="BJ13" s="121">
        <v>32886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674809</v>
      </c>
      <c r="BP13" s="121">
        <f>SUM(BQ13:BT13)</f>
        <v>58844</v>
      </c>
      <c r="BQ13" s="121">
        <v>58844</v>
      </c>
      <c r="BR13" s="121">
        <v>0</v>
      </c>
      <c r="BS13" s="121">
        <v>0</v>
      </c>
      <c r="BT13" s="121">
        <v>0</v>
      </c>
      <c r="BU13" s="121">
        <f>SUM(BV13:BX13)</f>
        <v>237968</v>
      </c>
      <c r="BV13" s="121">
        <v>49548</v>
      </c>
      <c r="BW13" s="121">
        <v>188420</v>
      </c>
      <c r="BX13" s="121">
        <v>0</v>
      </c>
      <c r="BY13" s="121">
        <v>0</v>
      </c>
      <c r="BZ13" s="121">
        <f>SUM(CA13:CD13)</f>
        <v>377997</v>
      </c>
      <c r="CA13" s="121">
        <v>134348</v>
      </c>
      <c r="CB13" s="121">
        <v>243649</v>
      </c>
      <c r="CC13" s="121">
        <v>0</v>
      </c>
      <c r="CD13" s="121">
        <v>0</v>
      </c>
      <c r="CE13" s="121">
        <v>0</v>
      </c>
      <c r="CF13" s="121">
        <v>0</v>
      </c>
      <c r="CG13" s="121">
        <v>2576</v>
      </c>
      <c r="CH13" s="121">
        <f>SUM(BG13,+BO13,+CG13)</f>
        <v>710271</v>
      </c>
      <c r="CI13" s="121">
        <f>SUM(AE13,+BG13)</f>
        <v>173356</v>
      </c>
      <c r="CJ13" s="121">
        <f>SUM(AF13,+BH13)</f>
        <v>173356</v>
      </c>
      <c r="CK13" s="121">
        <f>SUM(AG13,+BI13)</f>
        <v>0</v>
      </c>
      <c r="CL13" s="121">
        <f>SUM(AH13,+BJ13)</f>
        <v>173356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6577910</v>
      </c>
      <c r="CR13" s="121">
        <f>SUM(AN13,+BP13)</f>
        <v>930006</v>
      </c>
      <c r="CS13" s="121">
        <f>SUM(AO13,+BQ13)</f>
        <v>443237</v>
      </c>
      <c r="CT13" s="121">
        <f>SUM(AP13,+BR13)</f>
        <v>472132</v>
      </c>
      <c r="CU13" s="121">
        <f>SUM(AQ13,+BS13)</f>
        <v>14637</v>
      </c>
      <c r="CV13" s="121">
        <f>SUM(AR13,+BT13)</f>
        <v>0</v>
      </c>
      <c r="CW13" s="121">
        <f>SUM(AS13,+BU13)</f>
        <v>2364923</v>
      </c>
      <c r="CX13" s="121">
        <f>SUM(AT13,+BV13)</f>
        <v>135981</v>
      </c>
      <c r="CY13" s="121">
        <f>SUM(AU13,+BW13)</f>
        <v>2165215</v>
      </c>
      <c r="CZ13" s="121">
        <f>SUM(AV13,+BX13)</f>
        <v>63727</v>
      </c>
      <c r="DA13" s="121">
        <f>SUM(AW13,+BY13)</f>
        <v>27875</v>
      </c>
      <c r="DB13" s="121">
        <f>SUM(AX13,+BZ13)</f>
        <v>3255106</v>
      </c>
      <c r="DC13" s="121">
        <f>SUM(AY13,+CA13)</f>
        <v>1029677</v>
      </c>
      <c r="DD13" s="121">
        <f>SUM(AZ13,+CB13)</f>
        <v>2189288</v>
      </c>
      <c r="DE13" s="121">
        <f>SUM(BA13,+CC13)</f>
        <v>33690</v>
      </c>
      <c r="DF13" s="121">
        <f>SUM(BB13,+CD13)</f>
        <v>2451</v>
      </c>
      <c r="DG13" s="121">
        <f>SUM(BC13,+CE13)</f>
        <v>0</v>
      </c>
      <c r="DH13" s="121">
        <f>SUM(BD13,+CF13)</f>
        <v>0</v>
      </c>
      <c r="DI13" s="121">
        <f>SUM(BE13,+CG13)</f>
        <v>86414</v>
      </c>
      <c r="DJ13" s="121">
        <f>SUM(BF13,+CH13)</f>
        <v>6837680</v>
      </c>
    </row>
    <row r="14" spans="1:114" s="136" customFormat="1" ht="13.5" customHeight="1" x14ac:dyDescent="0.15">
      <c r="A14" s="119" t="s">
        <v>39</v>
      </c>
      <c r="B14" s="120" t="s">
        <v>345</v>
      </c>
      <c r="C14" s="119" t="s">
        <v>346</v>
      </c>
      <c r="D14" s="121">
        <f>SUM(E14,+L14)</f>
        <v>574739</v>
      </c>
      <c r="E14" s="121">
        <f>SUM(F14:I14,K14)</f>
        <v>79321</v>
      </c>
      <c r="F14" s="121">
        <v>2636</v>
      </c>
      <c r="G14" s="121">
        <v>0</v>
      </c>
      <c r="H14" s="121">
        <v>0</v>
      </c>
      <c r="I14" s="121">
        <v>75914</v>
      </c>
      <c r="J14" s="122" t="s">
        <v>381</v>
      </c>
      <c r="K14" s="121">
        <v>771</v>
      </c>
      <c r="L14" s="121">
        <v>495418</v>
      </c>
      <c r="M14" s="121">
        <f>SUM(N14,+U14)</f>
        <v>148089</v>
      </c>
      <c r="N14" s="121">
        <f>SUM(O14:R14,T14)</f>
        <v>28577</v>
      </c>
      <c r="O14" s="121">
        <v>13450</v>
      </c>
      <c r="P14" s="121">
        <v>1989</v>
      </c>
      <c r="Q14" s="121">
        <v>0</v>
      </c>
      <c r="R14" s="121">
        <v>13138</v>
      </c>
      <c r="S14" s="122" t="s">
        <v>381</v>
      </c>
      <c r="T14" s="121">
        <v>0</v>
      </c>
      <c r="U14" s="121">
        <v>119512</v>
      </c>
      <c r="V14" s="121">
        <f>+SUM(D14,M14)</f>
        <v>722828</v>
      </c>
      <c r="W14" s="121">
        <f>+SUM(E14,N14)</f>
        <v>107898</v>
      </c>
      <c r="X14" s="121">
        <f>+SUM(F14,O14)</f>
        <v>16086</v>
      </c>
      <c r="Y14" s="121">
        <f>+SUM(G14,P14)</f>
        <v>1989</v>
      </c>
      <c r="Z14" s="121">
        <f>+SUM(H14,Q14)</f>
        <v>0</v>
      </c>
      <c r="AA14" s="121">
        <f>+SUM(I14,R14)</f>
        <v>89052</v>
      </c>
      <c r="AB14" s="122" t="str">
        <f>IF(+SUM(J14,S14)=0,"-",+SUM(J14,S14))</f>
        <v>-</v>
      </c>
      <c r="AC14" s="121">
        <f>+SUM(K14,T14)</f>
        <v>771</v>
      </c>
      <c r="AD14" s="121">
        <f>+SUM(L14,U14)</f>
        <v>614930</v>
      </c>
      <c r="AE14" s="121">
        <f>SUM(AF14,+AK14)</f>
        <v>9825</v>
      </c>
      <c r="AF14" s="121">
        <f>SUM(AG14:AJ14)</f>
        <v>7727</v>
      </c>
      <c r="AG14" s="121">
        <v>0</v>
      </c>
      <c r="AH14" s="121">
        <v>7727</v>
      </c>
      <c r="AI14" s="121">
        <v>0</v>
      </c>
      <c r="AJ14" s="121">
        <v>0</v>
      </c>
      <c r="AK14" s="121">
        <v>2098</v>
      </c>
      <c r="AL14" s="121">
        <v>0</v>
      </c>
      <c r="AM14" s="121">
        <f>SUM(AN14,AS14,AW14,AX14,BD14)</f>
        <v>559190</v>
      </c>
      <c r="AN14" s="121">
        <f>SUM(AO14:AR14)</f>
        <v>56633</v>
      </c>
      <c r="AO14" s="121">
        <v>56633</v>
      </c>
      <c r="AP14" s="121">
        <v>0</v>
      </c>
      <c r="AQ14" s="121">
        <v>0</v>
      </c>
      <c r="AR14" s="121">
        <v>0</v>
      </c>
      <c r="AS14" s="121">
        <f>SUM(AT14:AV14)</f>
        <v>226163</v>
      </c>
      <c r="AT14" s="121">
        <v>0</v>
      </c>
      <c r="AU14" s="121">
        <v>222678</v>
      </c>
      <c r="AV14" s="121">
        <v>3485</v>
      </c>
      <c r="AW14" s="121">
        <v>0</v>
      </c>
      <c r="AX14" s="121">
        <f>SUM(AY14:BB14)</f>
        <v>276394</v>
      </c>
      <c r="AY14" s="121">
        <v>181766</v>
      </c>
      <c r="AZ14" s="121">
        <v>93722</v>
      </c>
      <c r="BA14" s="121">
        <v>894</v>
      </c>
      <c r="BB14" s="121">
        <v>12</v>
      </c>
      <c r="BC14" s="121">
        <v>0</v>
      </c>
      <c r="BD14" s="121">
        <v>0</v>
      </c>
      <c r="BE14" s="121">
        <v>5724</v>
      </c>
      <c r="BF14" s="121">
        <f>SUM(AE14,+AM14,+BE14)</f>
        <v>574739</v>
      </c>
      <c r="BG14" s="121">
        <f>SUM(BH14,+BM14)</f>
        <v>16217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16217</v>
      </c>
      <c r="BN14" s="121">
        <v>0</v>
      </c>
      <c r="BO14" s="121">
        <f>SUM(BP14,BU14,BY14,BZ14,CF14)</f>
        <v>107775</v>
      </c>
      <c r="BP14" s="121">
        <f>SUM(BQ14:BT14)</f>
        <v>44527</v>
      </c>
      <c r="BQ14" s="121">
        <v>8905</v>
      </c>
      <c r="BR14" s="121">
        <v>0</v>
      </c>
      <c r="BS14" s="121">
        <v>35622</v>
      </c>
      <c r="BT14" s="121">
        <v>0</v>
      </c>
      <c r="BU14" s="121">
        <f>SUM(BV14:BX14)</f>
        <v>57479</v>
      </c>
      <c r="BV14" s="121">
        <v>0</v>
      </c>
      <c r="BW14" s="121">
        <v>57479</v>
      </c>
      <c r="BX14" s="121">
        <v>0</v>
      </c>
      <c r="BY14" s="121">
        <v>0</v>
      </c>
      <c r="BZ14" s="121">
        <f>SUM(CA14:CD14)</f>
        <v>5769</v>
      </c>
      <c r="CA14" s="121">
        <v>1213</v>
      </c>
      <c r="CB14" s="121">
        <v>4556</v>
      </c>
      <c r="CC14" s="121">
        <v>0</v>
      </c>
      <c r="CD14" s="121">
        <v>0</v>
      </c>
      <c r="CE14" s="121">
        <v>0</v>
      </c>
      <c r="CF14" s="121">
        <v>0</v>
      </c>
      <c r="CG14" s="121">
        <v>24097</v>
      </c>
      <c r="CH14" s="121">
        <f>SUM(BG14,+BO14,+CG14)</f>
        <v>148089</v>
      </c>
      <c r="CI14" s="121">
        <f>SUM(AE14,+BG14)</f>
        <v>26042</v>
      </c>
      <c r="CJ14" s="121">
        <f>SUM(AF14,+BH14)</f>
        <v>7727</v>
      </c>
      <c r="CK14" s="121">
        <f>SUM(AG14,+BI14)</f>
        <v>0</v>
      </c>
      <c r="CL14" s="121">
        <f>SUM(AH14,+BJ14)</f>
        <v>7727</v>
      </c>
      <c r="CM14" s="121">
        <f>SUM(AI14,+BK14)</f>
        <v>0</v>
      </c>
      <c r="CN14" s="121">
        <f>SUM(AJ14,+BL14)</f>
        <v>0</v>
      </c>
      <c r="CO14" s="121">
        <f>SUM(AK14,+BM14)</f>
        <v>18315</v>
      </c>
      <c r="CP14" s="121">
        <f>SUM(AL14,+BN14)</f>
        <v>0</v>
      </c>
      <c r="CQ14" s="121">
        <f>SUM(AM14,+BO14)</f>
        <v>666965</v>
      </c>
      <c r="CR14" s="121">
        <f>SUM(AN14,+BP14)</f>
        <v>101160</v>
      </c>
      <c r="CS14" s="121">
        <f>SUM(AO14,+BQ14)</f>
        <v>65538</v>
      </c>
      <c r="CT14" s="121">
        <f>SUM(AP14,+BR14)</f>
        <v>0</v>
      </c>
      <c r="CU14" s="121">
        <f>SUM(AQ14,+BS14)</f>
        <v>35622</v>
      </c>
      <c r="CV14" s="121">
        <f>SUM(AR14,+BT14)</f>
        <v>0</v>
      </c>
      <c r="CW14" s="121">
        <f>SUM(AS14,+BU14)</f>
        <v>283642</v>
      </c>
      <c r="CX14" s="121">
        <f>SUM(AT14,+BV14)</f>
        <v>0</v>
      </c>
      <c r="CY14" s="121">
        <f>SUM(AU14,+BW14)</f>
        <v>280157</v>
      </c>
      <c r="CZ14" s="121">
        <f>SUM(AV14,+BX14)</f>
        <v>3485</v>
      </c>
      <c r="DA14" s="121">
        <f>SUM(AW14,+BY14)</f>
        <v>0</v>
      </c>
      <c r="DB14" s="121">
        <f>SUM(AX14,+BZ14)</f>
        <v>282163</v>
      </c>
      <c r="DC14" s="121">
        <f>SUM(AY14,+CA14)</f>
        <v>182979</v>
      </c>
      <c r="DD14" s="121">
        <f>SUM(AZ14,+CB14)</f>
        <v>98278</v>
      </c>
      <c r="DE14" s="121">
        <f>SUM(BA14,+CC14)</f>
        <v>894</v>
      </c>
      <c r="DF14" s="121">
        <f>SUM(BB14,+CD14)</f>
        <v>12</v>
      </c>
      <c r="DG14" s="121">
        <f>SUM(BC14,+CE14)</f>
        <v>0</v>
      </c>
      <c r="DH14" s="121">
        <f>SUM(BD14,+CF14)</f>
        <v>0</v>
      </c>
      <c r="DI14" s="121">
        <f>SUM(BE14,+CG14)</f>
        <v>29821</v>
      </c>
      <c r="DJ14" s="121">
        <f>SUM(BF14,+CH14)</f>
        <v>722828</v>
      </c>
    </row>
    <row r="15" spans="1:114" s="136" customFormat="1" ht="13.5" customHeight="1" x14ac:dyDescent="0.15">
      <c r="A15" s="119" t="s">
        <v>39</v>
      </c>
      <c r="B15" s="120" t="s">
        <v>347</v>
      </c>
      <c r="C15" s="119" t="s">
        <v>348</v>
      </c>
      <c r="D15" s="121">
        <f>SUM(E15,+L15)</f>
        <v>676700</v>
      </c>
      <c r="E15" s="121">
        <f>SUM(F15:I15,K15)</f>
        <v>163768</v>
      </c>
      <c r="F15" s="121">
        <v>0</v>
      </c>
      <c r="G15" s="121">
        <v>5363</v>
      </c>
      <c r="H15" s="121">
        <v>80700</v>
      </c>
      <c r="I15" s="121">
        <v>35677</v>
      </c>
      <c r="J15" s="122" t="s">
        <v>381</v>
      </c>
      <c r="K15" s="121">
        <v>42028</v>
      </c>
      <c r="L15" s="121">
        <v>512932</v>
      </c>
      <c r="M15" s="121">
        <f>SUM(N15,+U15)</f>
        <v>215865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381</v>
      </c>
      <c r="T15" s="121">
        <v>0</v>
      </c>
      <c r="U15" s="121">
        <v>215865</v>
      </c>
      <c r="V15" s="121">
        <f>+SUM(D15,M15)</f>
        <v>892565</v>
      </c>
      <c r="W15" s="121">
        <f>+SUM(E15,N15)</f>
        <v>163768</v>
      </c>
      <c r="X15" s="121">
        <f>+SUM(F15,O15)</f>
        <v>0</v>
      </c>
      <c r="Y15" s="121">
        <f>+SUM(G15,P15)</f>
        <v>5363</v>
      </c>
      <c r="Z15" s="121">
        <f>+SUM(H15,Q15)</f>
        <v>80700</v>
      </c>
      <c r="AA15" s="121">
        <f>+SUM(I15,R15)</f>
        <v>35677</v>
      </c>
      <c r="AB15" s="122" t="str">
        <f>IF(+SUM(J15,S15)=0,"-",+SUM(J15,S15))</f>
        <v>-</v>
      </c>
      <c r="AC15" s="121">
        <f>+SUM(K15,T15)</f>
        <v>42028</v>
      </c>
      <c r="AD15" s="121">
        <f>+SUM(L15,U15)</f>
        <v>728797</v>
      </c>
      <c r="AE15" s="121">
        <f>SUM(AF15,+AK15)</f>
        <v>84635</v>
      </c>
      <c r="AF15" s="121">
        <f>SUM(AG15:AJ15)</f>
        <v>84635</v>
      </c>
      <c r="AG15" s="121">
        <v>0</v>
      </c>
      <c r="AH15" s="121">
        <v>79780</v>
      </c>
      <c r="AI15" s="121">
        <v>3326</v>
      </c>
      <c r="AJ15" s="121">
        <v>1529</v>
      </c>
      <c r="AK15" s="121">
        <v>0</v>
      </c>
      <c r="AL15" s="121">
        <v>0</v>
      </c>
      <c r="AM15" s="121">
        <f>SUM(AN15,AS15,AW15,AX15,BD15)</f>
        <v>588909</v>
      </c>
      <c r="AN15" s="121">
        <f>SUM(AO15:AR15)</f>
        <v>40945</v>
      </c>
      <c r="AO15" s="121">
        <v>40945</v>
      </c>
      <c r="AP15" s="121">
        <v>0</v>
      </c>
      <c r="AQ15" s="121">
        <v>0</v>
      </c>
      <c r="AR15" s="121">
        <v>0</v>
      </c>
      <c r="AS15" s="121">
        <f>SUM(AT15:AV15)</f>
        <v>60279</v>
      </c>
      <c r="AT15" s="121">
        <v>6755</v>
      </c>
      <c r="AU15" s="121">
        <v>48398</v>
      </c>
      <c r="AV15" s="121">
        <v>5126</v>
      </c>
      <c r="AW15" s="121">
        <v>0</v>
      </c>
      <c r="AX15" s="121">
        <f>SUM(AY15:BB15)</f>
        <v>486313</v>
      </c>
      <c r="AY15" s="121">
        <v>240181</v>
      </c>
      <c r="AZ15" s="121">
        <v>218829</v>
      </c>
      <c r="BA15" s="121">
        <v>27135</v>
      </c>
      <c r="BB15" s="121">
        <v>168</v>
      </c>
      <c r="BC15" s="121">
        <v>0</v>
      </c>
      <c r="BD15" s="121">
        <v>1372</v>
      </c>
      <c r="BE15" s="121">
        <v>3156</v>
      </c>
      <c r="BF15" s="121">
        <f>SUM(AE15,+AM15,+BE15)</f>
        <v>676700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215865</v>
      </c>
      <c r="BP15" s="121">
        <f>SUM(BQ15:BT15)</f>
        <v>8567</v>
      </c>
      <c r="BQ15" s="121">
        <v>8567</v>
      </c>
      <c r="BR15" s="121">
        <v>0</v>
      </c>
      <c r="BS15" s="121">
        <v>0</v>
      </c>
      <c r="BT15" s="121">
        <v>0</v>
      </c>
      <c r="BU15" s="121">
        <f>SUM(BV15:BX15)</f>
        <v>51834</v>
      </c>
      <c r="BV15" s="121">
        <v>0</v>
      </c>
      <c r="BW15" s="121">
        <v>51834</v>
      </c>
      <c r="BX15" s="121">
        <v>0</v>
      </c>
      <c r="BY15" s="121">
        <v>0</v>
      </c>
      <c r="BZ15" s="121">
        <f>SUM(CA15:CD15)</f>
        <v>155464</v>
      </c>
      <c r="CA15" s="121">
        <v>0</v>
      </c>
      <c r="CB15" s="121">
        <v>155464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215865</v>
      </c>
      <c r="CI15" s="121">
        <f>SUM(AE15,+BG15)</f>
        <v>84635</v>
      </c>
      <c r="CJ15" s="121">
        <f>SUM(AF15,+BH15)</f>
        <v>84635</v>
      </c>
      <c r="CK15" s="121">
        <f>SUM(AG15,+BI15)</f>
        <v>0</v>
      </c>
      <c r="CL15" s="121">
        <f>SUM(AH15,+BJ15)</f>
        <v>79780</v>
      </c>
      <c r="CM15" s="121">
        <f>SUM(AI15,+BK15)</f>
        <v>3326</v>
      </c>
      <c r="CN15" s="121">
        <f>SUM(AJ15,+BL15)</f>
        <v>1529</v>
      </c>
      <c r="CO15" s="121">
        <f>SUM(AK15,+BM15)</f>
        <v>0</v>
      </c>
      <c r="CP15" s="121">
        <f>SUM(AL15,+BN15)</f>
        <v>0</v>
      </c>
      <c r="CQ15" s="121">
        <f>SUM(AM15,+BO15)</f>
        <v>804774</v>
      </c>
      <c r="CR15" s="121">
        <f>SUM(AN15,+BP15)</f>
        <v>49512</v>
      </c>
      <c r="CS15" s="121">
        <f>SUM(AO15,+BQ15)</f>
        <v>49512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112113</v>
      </c>
      <c r="CX15" s="121">
        <f>SUM(AT15,+BV15)</f>
        <v>6755</v>
      </c>
      <c r="CY15" s="121">
        <f>SUM(AU15,+BW15)</f>
        <v>100232</v>
      </c>
      <c r="CZ15" s="121">
        <f>SUM(AV15,+BX15)</f>
        <v>5126</v>
      </c>
      <c r="DA15" s="121">
        <f>SUM(AW15,+BY15)</f>
        <v>0</v>
      </c>
      <c r="DB15" s="121">
        <f>SUM(AX15,+BZ15)</f>
        <v>641777</v>
      </c>
      <c r="DC15" s="121">
        <f>SUM(AY15,+CA15)</f>
        <v>240181</v>
      </c>
      <c r="DD15" s="121">
        <f>SUM(AZ15,+CB15)</f>
        <v>374293</v>
      </c>
      <c r="DE15" s="121">
        <f>SUM(BA15,+CC15)</f>
        <v>27135</v>
      </c>
      <c r="DF15" s="121">
        <f>SUM(BB15,+CD15)</f>
        <v>168</v>
      </c>
      <c r="DG15" s="121">
        <f>SUM(BC15,+CE15)</f>
        <v>0</v>
      </c>
      <c r="DH15" s="121">
        <f>SUM(BD15,+CF15)</f>
        <v>1372</v>
      </c>
      <c r="DI15" s="121">
        <f>SUM(BE15,+CG15)</f>
        <v>3156</v>
      </c>
      <c r="DJ15" s="121">
        <f>SUM(BF15,+CH15)</f>
        <v>892565</v>
      </c>
    </row>
    <row r="16" spans="1:114" s="136" customFormat="1" ht="13.5" customHeight="1" x14ac:dyDescent="0.15">
      <c r="A16" s="119" t="s">
        <v>39</v>
      </c>
      <c r="B16" s="120" t="s">
        <v>349</v>
      </c>
      <c r="C16" s="119" t="s">
        <v>350</v>
      </c>
      <c r="D16" s="121">
        <f>SUM(E16,+L16)</f>
        <v>724410</v>
      </c>
      <c r="E16" s="121">
        <f>SUM(F16:I16,K16)</f>
        <v>251796</v>
      </c>
      <c r="F16" s="121">
        <v>24784</v>
      </c>
      <c r="G16" s="121">
        <v>2137</v>
      </c>
      <c r="H16" s="121">
        <v>95900</v>
      </c>
      <c r="I16" s="121">
        <v>85519</v>
      </c>
      <c r="J16" s="122" t="s">
        <v>381</v>
      </c>
      <c r="K16" s="121">
        <v>43456</v>
      </c>
      <c r="L16" s="121">
        <v>472614</v>
      </c>
      <c r="M16" s="121">
        <f>SUM(N16,+U16)</f>
        <v>165517</v>
      </c>
      <c r="N16" s="121">
        <f>SUM(O16:R16,T16)</f>
        <v>25600</v>
      </c>
      <c r="O16" s="121">
        <v>0</v>
      </c>
      <c r="P16" s="121">
        <v>0</v>
      </c>
      <c r="Q16" s="121">
        <v>25600</v>
      </c>
      <c r="R16" s="121">
        <v>0</v>
      </c>
      <c r="S16" s="122" t="s">
        <v>381</v>
      </c>
      <c r="T16" s="121">
        <v>0</v>
      </c>
      <c r="U16" s="121">
        <v>139917</v>
      </c>
      <c r="V16" s="121">
        <f>+SUM(D16,M16)</f>
        <v>889927</v>
      </c>
      <c r="W16" s="121">
        <f>+SUM(E16,N16)</f>
        <v>277396</v>
      </c>
      <c r="X16" s="121">
        <f>+SUM(F16,O16)</f>
        <v>24784</v>
      </c>
      <c r="Y16" s="121">
        <f>+SUM(G16,P16)</f>
        <v>2137</v>
      </c>
      <c r="Z16" s="121">
        <f>+SUM(H16,Q16)</f>
        <v>121500</v>
      </c>
      <c r="AA16" s="121">
        <f>+SUM(I16,R16)</f>
        <v>85519</v>
      </c>
      <c r="AB16" s="122" t="str">
        <f>IF(+SUM(J16,S16)=0,"-",+SUM(J16,S16))</f>
        <v>-</v>
      </c>
      <c r="AC16" s="121">
        <f>+SUM(K16,T16)</f>
        <v>43456</v>
      </c>
      <c r="AD16" s="121">
        <f>+SUM(L16,U16)</f>
        <v>612531</v>
      </c>
      <c r="AE16" s="121">
        <f>SUM(AF16,+AK16)</f>
        <v>124439</v>
      </c>
      <c r="AF16" s="121">
        <f>SUM(AG16:AJ16)</f>
        <v>88897</v>
      </c>
      <c r="AG16" s="121">
        <v>0</v>
      </c>
      <c r="AH16" s="121">
        <v>88897</v>
      </c>
      <c r="AI16" s="121">
        <v>0</v>
      </c>
      <c r="AJ16" s="121">
        <v>0</v>
      </c>
      <c r="AK16" s="121">
        <v>35542</v>
      </c>
      <c r="AL16" s="121">
        <v>0</v>
      </c>
      <c r="AM16" s="121">
        <f>SUM(AN16,AS16,AW16,AX16,BD16)</f>
        <v>591173</v>
      </c>
      <c r="AN16" s="121">
        <f>SUM(AO16:AR16)</f>
        <v>77779</v>
      </c>
      <c r="AO16" s="121">
        <v>52596</v>
      </c>
      <c r="AP16" s="121">
        <v>0</v>
      </c>
      <c r="AQ16" s="121">
        <v>25183</v>
      </c>
      <c r="AR16" s="121">
        <v>0</v>
      </c>
      <c r="AS16" s="121">
        <f>SUM(AT16:AV16)</f>
        <v>157038</v>
      </c>
      <c r="AT16" s="121">
        <v>7800</v>
      </c>
      <c r="AU16" s="121">
        <v>148757</v>
      </c>
      <c r="AV16" s="121">
        <v>481</v>
      </c>
      <c r="AW16" s="121">
        <v>9409</v>
      </c>
      <c r="AX16" s="121">
        <f>SUM(AY16:BB16)</f>
        <v>346947</v>
      </c>
      <c r="AY16" s="121">
        <v>119811</v>
      </c>
      <c r="AZ16" s="121">
        <v>172873</v>
      </c>
      <c r="BA16" s="121">
        <v>907</v>
      </c>
      <c r="BB16" s="121">
        <v>53356</v>
      </c>
      <c r="BC16" s="121">
        <v>0</v>
      </c>
      <c r="BD16" s="121">
        <v>0</v>
      </c>
      <c r="BE16" s="121">
        <v>8798</v>
      </c>
      <c r="BF16" s="121">
        <f>SUM(AE16,+AM16,+BE16)</f>
        <v>724410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161456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89813</v>
      </c>
      <c r="BV16" s="121">
        <v>0</v>
      </c>
      <c r="BW16" s="121">
        <v>89813</v>
      </c>
      <c r="BX16" s="121">
        <v>0</v>
      </c>
      <c r="BY16" s="121">
        <v>0</v>
      </c>
      <c r="BZ16" s="121">
        <f>SUM(CA16:CD16)</f>
        <v>71643</v>
      </c>
      <c r="CA16" s="121">
        <v>23760</v>
      </c>
      <c r="CB16" s="121">
        <v>41375</v>
      </c>
      <c r="CC16" s="121">
        <v>0</v>
      </c>
      <c r="CD16" s="121">
        <v>6508</v>
      </c>
      <c r="CE16" s="121">
        <v>0</v>
      </c>
      <c r="CF16" s="121">
        <v>0</v>
      </c>
      <c r="CG16" s="121">
        <v>4061</v>
      </c>
      <c r="CH16" s="121">
        <f>SUM(BG16,+BO16,+CG16)</f>
        <v>165517</v>
      </c>
      <c r="CI16" s="121">
        <f>SUM(AE16,+BG16)</f>
        <v>124439</v>
      </c>
      <c r="CJ16" s="121">
        <f>SUM(AF16,+BH16)</f>
        <v>88897</v>
      </c>
      <c r="CK16" s="121">
        <f>SUM(AG16,+BI16)</f>
        <v>0</v>
      </c>
      <c r="CL16" s="121">
        <f>SUM(AH16,+BJ16)</f>
        <v>88897</v>
      </c>
      <c r="CM16" s="121">
        <f>SUM(AI16,+BK16)</f>
        <v>0</v>
      </c>
      <c r="CN16" s="121">
        <f>SUM(AJ16,+BL16)</f>
        <v>0</v>
      </c>
      <c r="CO16" s="121">
        <f>SUM(AK16,+BM16)</f>
        <v>35542</v>
      </c>
      <c r="CP16" s="121">
        <f>SUM(AL16,+BN16)</f>
        <v>0</v>
      </c>
      <c r="CQ16" s="121">
        <f>SUM(AM16,+BO16)</f>
        <v>752629</v>
      </c>
      <c r="CR16" s="121">
        <f>SUM(AN16,+BP16)</f>
        <v>77779</v>
      </c>
      <c r="CS16" s="121">
        <f>SUM(AO16,+BQ16)</f>
        <v>52596</v>
      </c>
      <c r="CT16" s="121">
        <f>SUM(AP16,+BR16)</f>
        <v>0</v>
      </c>
      <c r="CU16" s="121">
        <f>SUM(AQ16,+BS16)</f>
        <v>25183</v>
      </c>
      <c r="CV16" s="121">
        <f>SUM(AR16,+BT16)</f>
        <v>0</v>
      </c>
      <c r="CW16" s="121">
        <f>SUM(AS16,+BU16)</f>
        <v>246851</v>
      </c>
      <c r="CX16" s="121">
        <f>SUM(AT16,+BV16)</f>
        <v>7800</v>
      </c>
      <c r="CY16" s="121">
        <f>SUM(AU16,+BW16)</f>
        <v>238570</v>
      </c>
      <c r="CZ16" s="121">
        <f>SUM(AV16,+BX16)</f>
        <v>481</v>
      </c>
      <c r="DA16" s="121">
        <f>SUM(AW16,+BY16)</f>
        <v>9409</v>
      </c>
      <c r="DB16" s="121">
        <f>SUM(AX16,+BZ16)</f>
        <v>418590</v>
      </c>
      <c r="DC16" s="121">
        <f>SUM(AY16,+CA16)</f>
        <v>143571</v>
      </c>
      <c r="DD16" s="121">
        <f>SUM(AZ16,+CB16)</f>
        <v>214248</v>
      </c>
      <c r="DE16" s="121">
        <f>SUM(BA16,+CC16)</f>
        <v>907</v>
      </c>
      <c r="DF16" s="121">
        <f>SUM(BB16,+CD16)</f>
        <v>59864</v>
      </c>
      <c r="DG16" s="121">
        <f>SUM(BC16,+CE16)</f>
        <v>0</v>
      </c>
      <c r="DH16" s="121">
        <f>SUM(BD16,+CF16)</f>
        <v>0</v>
      </c>
      <c r="DI16" s="121">
        <f>SUM(BE16,+CG16)</f>
        <v>12859</v>
      </c>
      <c r="DJ16" s="121">
        <f>SUM(BF16,+CH16)</f>
        <v>889927</v>
      </c>
    </row>
    <row r="17" spans="1:114" s="136" customFormat="1" ht="13.5" customHeight="1" x14ac:dyDescent="0.15">
      <c r="A17" s="119" t="s">
        <v>39</v>
      </c>
      <c r="B17" s="120" t="s">
        <v>351</v>
      </c>
      <c r="C17" s="119" t="s">
        <v>352</v>
      </c>
      <c r="D17" s="121">
        <f>SUM(E17,+L17)</f>
        <v>1992915</v>
      </c>
      <c r="E17" s="121">
        <f>SUM(F17:I17,K17)</f>
        <v>1512371</v>
      </c>
      <c r="F17" s="121">
        <v>0</v>
      </c>
      <c r="G17" s="121">
        <v>5219</v>
      </c>
      <c r="H17" s="121">
        <v>1420200</v>
      </c>
      <c r="I17" s="121">
        <v>73374</v>
      </c>
      <c r="J17" s="122" t="s">
        <v>381</v>
      </c>
      <c r="K17" s="121">
        <v>13578</v>
      </c>
      <c r="L17" s="121">
        <v>480544</v>
      </c>
      <c r="M17" s="121">
        <f>SUM(N17,+U17)</f>
        <v>51539</v>
      </c>
      <c r="N17" s="121">
        <f>SUM(O17:R17,T17)</f>
        <v>9455</v>
      </c>
      <c r="O17" s="121">
        <v>0</v>
      </c>
      <c r="P17" s="121">
        <v>0</v>
      </c>
      <c r="Q17" s="121">
        <v>0</v>
      </c>
      <c r="R17" s="121">
        <v>9455</v>
      </c>
      <c r="S17" s="122" t="s">
        <v>381</v>
      </c>
      <c r="T17" s="121">
        <v>0</v>
      </c>
      <c r="U17" s="121">
        <v>42084</v>
      </c>
      <c r="V17" s="121">
        <f>+SUM(D17,M17)</f>
        <v>2044454</v>
      </c>
      <c r="W17" s="121">
        <f>+SUM(E17,N17)</f>
        <v>1521826</v>
      </c>
      <c r="X17" s="121">
        <f>+SUM(F17,O17)</f>
        <v>0</v>
      </c>
      <c r="Y17" s="121">
        <f>+SUM(G17,P17)</f>
        <v>5219</v>
      </c>
      <c r="Z17" s="121">
        <f>+SUM(H17,Q17)</f>
        <v>1420200</v>
      </c>
      <c r="AA17" s="121">
        <f>+SUM(I17,R17)</f>
        <v>82829</v>
      </c>
      <c r="AB17" s="122" t="str">
        <f>IF(+SUM(J17,S17)=0,"-",+SUM(J17,S17))</f>
        <v>-</v>
      </c>
      <c r="AC17" s="121">
        <f>+SUM(K17,T17)</f>
        <v>13578</v>
      </c>
      <c r="AD17" s="121">
        <f>+SUM(L17,U17)</f>
        <v>522628</v>
      </c>
      <c r="AE17" s="121">
        <f>SUM(AF17,+AK17)</f>
        <v>1575860</v>
      </c>
      <c r="AF17" s="121">
        <f>SUM(AG17:AJ17)</f>
        <v>1575860</v>
      </c>
      <c r="AG17" s="121">
        <v>196560</v>
      </c>
      <c r="AH17" s="121">
        <v>1379300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417055</v>
      </c>
      <c r="AN17" s="121">
        <f>SUM(AO17:AR17)</f>
        <v>90081</v>
      </c>
      <c r="AO17" s="121">
        <v>38393</v>
      </c>
      <c r="AP17" s="121">
        <v>39977</v>
      </c>
      <c r="AQ17" s="121">
        <v>11711</v>
      </c>
      <c r="AR17" s="121">
        <v>0</v>
      </c>
      <c r="AS17" s="121">
        <f>SUM(AT17:AV17)</f>
        <v>89118</v>
      </c>
      <c r="AT17" s="121">
        <v>15971</v>
      </c>
      <c r="AU17" s="121">
        <v>73147</v>
      </c>
      <c r="AV17" s="121">
        <v>0</v>
      </c>
      <c r="AW17" s="121">
        <v>798</v>
      </c>
      <c r="AX17" s="121">
        <f>SUM(AY17:BB17)</f>
        <v>237058</v>
      </c>
      <c r="AY17" s="121">
        <v>79554</v>
      </c>
      <c r="AZ17" s="121">
        <v>154968</v>
      </c>
      <c r="BA17" s="121">
        <v>2536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1992915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51539</v>
      </c>
      <c r="BP17" s="121">
        <f>SUM(BQ17:BT17)</f>
        <v>4266</v>
      </c>
      <c r="BQ17" s="121">
        <v>4266</v>
      </c>
      <c r="BR17" s="121">
        <v>0</v>
      </c>
      <c r="BS17" s="121">
        <v>0</v>
      </c>
      <c r="BT17" s="121">
        <v>0</v>
      </c>
      <c r="BU17" s="121">
        <f>SUM(BV17:BX17)</f>
        <v>11905</v>
      </c>
      <c r="BV17" s="121">
        <v>282</v>
      </c>
      <c r="BW17" s="121">
        <v>11623</v>
      </c>
      <c r="BX17" s="121">
        <v>0</v>
      </c>
      <c r="BY17" s="121">
        <v>0</v>
      </c>
      <c r="BZ17" s="121">
        <f>SUM(CA17:CD17)</f>
        <v>35368</v>
      </c>
      <c r="CA17" s="121">
        <v>21086</v>
      </c>
      <c r="CB17" s="121">
        <v>14282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51539</v>
      </c>
      <c r="CI17" s="121">
        <f>SUM(AE17,+BG17)</f>
        <v>1575860</v>
      </c>
      <c r="CJ17" s="121">
        <f>SUM(AF17,+BH17)</f>
        <v>1575860</v>
      </c>
      <c r="CK17" s="121">
        <f>SUM(AG17,+BI17)</f>
        <v>196560</v>
      </c>
      <c r="CL17" s="121">
        <f>SUM(AH17,+BJ17)</f>
        <v>1379300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468594</v>
      </c>
      <c r="CR17" s="121">
        <f>SUM(AN17,+BP17)</f>
        <v>94347</v>
      </c>
      <c r="CS17" s="121">
        <f>SUM(AO17,+BQ17)</f>
        <v>42659</v>
      </c>
      <c r="CT17" s="121">
        <f>SUM(AP17,+BR17)</f>
        <v>39977</v>
      </c>
      <c r="CU17" s="121">
        <f>SUM(AQ17,+BS17)</f>
        <v>11711</v>
      </c>
      <c r="CV17" s="121">
        <f>SUM(AR17,+BT17)</f>
        <v>0</v>
      </c>
      <c r="CW17" s="121">
        <f>SUM(AS17,+BU17)</f>
        <v>101023</v>
      </c>
      <c r="CX17" s="121">
        <f>SUM(AT17,+BV17)</f>
        <v>16253</v>
      </c>
      <c r="CY17" s="121">
        <f>SUM(AU17,+BW17)</f>
        <v>84770</v>
      </c>
      <c r="CZ17" s="121">
        <f>SUM(AV17,+BX17)</f>
        <v>0</v>
      </c>
      <c r="DA17" s="121">
        <f>SUM(AW17,+BY17)</f>
        <v>798</v>
      </c>
      <c r="DB17" s="121">
        <f>SUM(AX17,+BZ17)</f>
        <v>272426</v>
      </c>
      <c r="DC17" s="121">
        <f>SUM(AY17,+CA17)</f>
        <v>100640</v>
      </c>
      <c r="DD17" s="121">
        <f>SUM(AZ17,+CB17)</f>
        <v>169250</v>
      </c>
      <c r="DE17" s="121">
        <f>SUM(BA17,+CC17)</f>
        <v>2536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2044454</v>
      </c>
    </row>
    <row r="18" spans="1:114" s="136" customFormat="1" ht="13.5" customHeight="1" x14ac:dyDescent="0.15">
      <c r="A18" s="119" t="s">
        <v>39</v>
      </c>
      <c r="B18" s="120" t="s">
        <v>353</v>
      </c>
      <c r="C18" s="119" t="s">
        <v>354</v>
      </c>
      <c r="D18" s="121">
        <f>SUM(E18,+L18)</f>
        <v>2342091</v>
      </c>
      <c r="E18" s="121">
        <f>SUM(F18:I18,K18)</f>
        <v>633588</v>
      </c>
      <c r="F18" s="121">
        <v>0</v>
      </c>
      <c r="G18" s="121">
        <v>3000</v>
      </c>
      <c r="H18" s="121">
        <v>0</v>
      </c>
      <c r="I18" s="121">
        <v>624513</v>
      </c>
      <c r="J18" s="122" t="s">
        <v>381</v>
      </c>
      <c r="K18" s="121">
        <v>6075</v>
      </c>
      <c r="L18" s="121">
        <v>1708503</v>
      </c>
      <c r="M18" s="121">
        <f>SUM(N18,+U18)</f>
        <v>418118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381</v>
      </c>
      <c r="T18" s="121">
        <v>0</v>
      </c>
      <c r="U18" s="121">
        <v>418118</v>
      </c>
      <c r="V18" s="121">
        <f>+SUM(D18,M18)</f>
        <v>2760209</v>
      </c>
      <c r="W18" s="121">
        <f>+SUM(E18,N18)</f>
        <v>633588</v>
      </c>
      <c r="X18" s="121">
        <f>+SUM(F18,O18)</f>
        <v>0</v>
      </c>
      <c r="Y18" s="121">
        <f>+SUM(G18,P18)</f>
        <v>3000</v>
      </c>
      <c r="Z18" s="121">
        <f>+SUM(H18,Q18)</f>
        <v>0</v>
      </c>
      <c r="AA18" s="121">
        <f>+SUM(I18,R18)</f>
        <v>624513</v>
      </c>
      <c r="AB18" s="122" t="str">
        <f>IF(+SUM(J18,S18)=0,"-",+SUM(J18,S18))</f>
        <v>-</v>
      </c>
      <c r="AC18" s="121">
        <f>+SUM(K18,T18)</f>
        <v>6075</v>
      </c>
      <c r="AD18" s="121">
        <f>+SUM(L18,U18)</f>
        <v>2126621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856865</v>
      </c>
      <c r="AN18" s="121">
        <f>SUM(AO18:AR18)</f>
        <v>74796</v>
      </c>
      <c r="AO18" s="121">
        <v>74796</v>
      </c>
      <c r="AP18" s="121">
        <v>0</v>
      </c>
      <c r="AQ18" s="121">
        <v>0</v>
      </c>
      <c r="AR18" s="121">
        <v>0</v>
      </c>
      <c r="AS18" s="121">
        <f>SUM(AT18:AV18)</f>
        <v>747201</v>
      </c>
      <c r="AT18" s="121">
        <v>747072</v>
      </c>
      <c r="AU18" s="121">
        <v>129</v>
      </c>
      <c r="AV18" s="121">
        <v>0</v>
      </c>
      <c r="AW18" s="121">
        <v>0</v>
      </c>
      <c r="AX18" s="121">
        <f>SUM(AY18:BB18)</f>
        <v>34868</v>
      </c>
      <c r="AY18" s="121">
        <v>0</v>
      </c>
      <c r="AZ18" s="121">
        <v>0</v>
      </c>
      <c r="BA18" s="121">
        <v>0</v>
      </c>
      <c r="BB18" s="121">
        <v>34868</v>
      </c>
      <c r="BC18" s="121">
        <v>1485226</v>
      </c>
      <c r="BD18" s="121">
        <v>0</v>
      </c>
      <c r="BE18" s="121">
        <v>0</v>
      </c>
      <c r="BF18" s="121">
        <f>SUM(AE18,+AM18,+BE18)</f>
        <v>856865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10685</v>
      </c>
      <c r="BP18" s="121">
        <f>SUM(BQ18:BT18)</f>
        <v>10685</v>
      </c>
      <c r="BQ18" s="121">
        <v>10685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407433</v>
      </c>
      <c r="CF18" s="121">
        <v>0</v>
      </c>
      <c r="CG18" s="121">
        <v>0</v>
      </c>
      <c r="CH18" s="121">
        <f>SUM(BG18,+BO18,+CG18)</f>
        <v>10685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867550</v>
      </c>
      <c r="CR18" s="121">
        <f>SUM(AN18,+BP18)</f>
        <v>85481</v>
      </c>
      <c r="CS18" s="121">
        <f>SUM(AO18,+BQ18)</f>
        <v>85481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747201</v>
      </c>
      <c r="CX18" s="121">
        <f>SUM(AT18,+BV18)</f>
        <v>747072</v>
      </c>
      <c r="CY18" s="121">
        <f>SUM(AU18,+BW18)</f>
        <v>129</v>
      </c>
      <c r="CZ18" s="121">
        <f>SUM(AV18,+BX18)</f>
        <v>0</v>
      </c>
      <c r="DA18" s="121">
        <f>SUM(AW18,+BY18)</f>
        <v>0</v>
      </c>
      <c r="DB18" s="121">
        <f>SUM(AX18,+BZ18)</f>
        <v>34868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34868</v>
      </c>
      <c r="DG18" s="121">
        <f>SUM(BC18,+CE18)</f>
        <v>1892659</v>
      </c>
      <c r="DH18" s="121">
        <f>SUM(BD18,+CF18)</f>
        <v>0</v>
      </c>
      <c r="DI18" s="121">
        <f>SUM(BE18,+CG18)</f>
        <v>0</v>
      </c>
      <c r="DJ18" s="121">
        <f>SUM(BF18,+CH18)</f>
        <v>867550</v>
      </c>
    </row>
    <row r="19" spans="1:114" s="136" customFormat="1" ht="13.5" customHeight="1" x14ac:dyDescent="0.15">
      <c r="A19" s="119" t="s">
        <v>39</v>
      </c>
      <c r="B19" s="120" t="s">
        <v>355</v>
      </c>
      <c r="C19" s="119" t="s">
        <v>356</v>
      </c>
      <c r="D19" s="121">
        <f>SUM(E19,+L19)</f>
        <v>10447593</v>
      </c>
      <c r="E19" s="121">
        <f>SUM(F19:I19,K19)</f>
        <v>8195212</v>
      </c>
      <c r="F19" s="121">
        <v>2567451</v>
      </c>
      <c r="G19" s="121">
        <v>3161</v>
      </c>
      <c r="H19" s="121">
        <v>3987643</v>
      </c>
      <c r="I19" s="121">
        <v>219625</v>
      </c>
      <c r="J19" s="122" t="s">
        <v>381</v>
      </c>
      <c r="K19" s="121">
        <v>1417332</v>
      </c>
      <c r="L19" s="121">
        <v>2252381</v>
      </c>
      <c r="M19" s="121">
        <f>SUM(N19,+U19)</f>
        <v>225901</v>
      </c>
      <c r="N19" s="121">
        <f>SUM(O19:R19,T19)</f>
        <v>269</v>
      </c>
      <c r="O19" s="121">
        <v>0</v>
      </c>
      <c r="P19" s="121">
        <v>0</v>
      </c>
      <c r="Q19" s="121">
        <v>0</v>
      </c>
      <c r="R19" s="121">
        <v>269</v>
      </c>
      <c r="S19" s="122" t="s">
        <v>381</v>
      </c>
      <c r="T19" s="121">
        <v>0</v>
      </c>
      <c r="U19" s="121">
        <v>225632</v>
      </c>
      <c r="V19" s="121">
        <f>+SUM(D19,M19)</f>
        <v>10673494</v>
      </c>
      <c r="W19" s="121">
        <f>+SUM(E19,N19)</f>
        <v>8195481</v>
      </c>
      <c r="X19" s="121">
        <f>+SUM(F19,O19)</f>
        <v>2567451</v>
      </c>
      <c r="Y19" s="121">
        <f>+SUM(G19,P19)</f>
        <v>3161</v>
      </c>
      <c r="Z19" s="121">
        <f>+SUM(H19,Q19)</f>
        <v>3987643</v>
      </c>
      <c r="AA19" s="121">
        <f>+SUM(I19,R19)</f>
        <v>219894</v>
      </c>
      <c r="AB19" s="122" t="str">
        <f>IF(+SUM(J19,S19)=0,"-",+SUM(J19,S19))</f>
        <v>-</v>
      </c>
      <c r="AC19" s="121">
        <f>+SUM(K19,T19)</f>
        <v>1417332</v>
      </c>
      <c r="AD19" s="121">
        <f>+SUM(L19,U19)</f>
        <v>2478013</v>
      </c>
      <c r="AE19" s="121">
        <f>SUM(AF19,+AK19)</f>
        <v>8590217</v>
      </c>
      <c r="AF19" s="121">
        <f>SUM(AG19:AJ19)</f>
        <v>8590217</v>
      </c>
      <c r="AG19" s="121">
        <v>0</v>
      </c>
      <c r="AH19" s="121">
        <v>8590217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1838913</v>
      </c>
      <c r="AN19" s="121">
        <f>SUM(AO19:AR19)</f>
        <v>166837</v>
      </c>
      <c r="AO19" s="121">
        <v>163562</v>
      </c>
      <c r="AP19" s="121">
        <v>0</v>
      </c>
      <c r="AQ19" s="121">
        <v>3275</v>
      </c>
      <c r="AR19" s="121">
        <v>0</v>
      </c>
      <c r="AS19" s="121">
        <f>SUM(AT19:AV19)</f>
        <v>266833</v>
      </c>
      <c r="AT19" s="121">
        <v>0</v>
      </c>
      <c r="AU19" s="121">
        <v>266168</v>
      </c>
      <c r="AV19" s="121">
        <v>665</v>
      </c>
      <c r="AW19" s="121">
        <v>0</v>
      </c>
      <c r="AX19" s="121">
        <f>SUM(AY19:BB19)</f>
        <v>1405243</v>
      </c>
      <c r="AY19" s="121">
        <v>401499</v>
      </c>
      <c r="AZ19" s="121">
        <v>973479</v>
      </c>
      <c r="BA19" s="121">
        <v>30131</v>
      </c>
      <c r="BB19" s="121">
        <v>134</v>
      </c>
      <c r="BC19" s="121">
        <v>0</v>
      </c>
      <c r="BD19" s="121">
        <v>0</v>
      </c>
      <c r="BE19" s="121">
        <v>18463</v>
      </c>
      <c r="BF19" s="121">
        <f>SUM(AE19,+AM19,+BE19)</f>
        <v>10447593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224320</v>
      </c>
      <c r="BP19" s="121">
        <f>SUM(BQ19:BT19)</f>
        <v>5386</v>
      </c>
      <c r="BQ19" s="121">
        <v>5386</v>
      </c>
      <c r="BR19" s="121">
        <v>0</v>
      </c>
      <c r="BS19" s="121">
        <v>0</v>
      </c>
      <c r="BT19" s="121">
        <v>0</v>
      </c>
      <c r="BU19" s="121">
        <f>SUM(BV19:BX19)</f>
        <v>89535</v>
      </c>
      <c r="BV19" s="121">
        <v>557</v>
      </c>
      <c r="BW19" s="121">
        <v>88978</v>
      </c>
      <c r="BX19" s="121">
        <v>0</v>
      </c>
      <c r="BY19" s="121">
        <v>0</v>
      </c>
      <c r="BZ19" s="121">
        <f>SUM(CA19:CD19)</f>
        <v>129399</v>
      </c>
      <c r="CA19" s="121">
        <v>861</v>
      </c>
      <c r="CB19" s="121">
        <v>128538</v>
      </c>
      <c r="CC19" s="121">
        <v>0</v>
      </c>
      <c r="CD19" s="121">
        <v>0</v>
      </c>
      <c r="CE19" s="121">
        <v>0</v>
      </c>
      <c r="CF19" s="121">
        <v>0</v>
      </c>
      <c r="CG19" s="121">
        <v>1581</v>
      </c>
      <c r="CH19" s="121">
        <f>SUM(BG19,+BO19,+CG19)</f>
        <v>225901</v>
      </c>
      <c r="CI19" s="121">
        <f>SUM(AE19,+BG19)</f>
        <v>8590217</v>
      </c>
      <c r="CJ19" s="121">
        <f>SUM(AF19,+BH19)</f>
        <v>8590217</v>
      </c>
      <c r="CK19" s="121">
        <f>SUM(AG19,+BI19)</f>
        <v>0</v>
      </c>
      <c r="CL19" s="121">
        <f>SUM(AH19,+BJ19)</f>
        <v>8590217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2063233</v>
      </c>
      <c r="CR19" s="121">
        <f>SUM(AN19,+BP19)</f>
        <v>172223</v>
      </c>
      <c r="CS19" s="121">
        <f>SUM(AO19,+BQ19)</f>
        <v>168948</v>
      </c>
      <c r="CT19" s="121">
        <f>SUM(AP19,+BR19)</f>
        <v>0</v>
      </c>
      <c r="CU19" s="121">
        <f>SUM(AQ19,+BS19)</f>
        <v>3275</v>
      </c>
      <c r="CV19" s="121">
        <f>SUM(AR19,+BT19)</f>
        <v>0</v>
      </c>
      <c r="CW19" s="121">
        <f>SUM(AS19,+BU19)</f>
        <v>356368</v>
      </c>
      <c r="CX19" s="121">
        <f>SUM(AT19,+BV19)</f>
        <v>557</v>
      </c>
      <c r="CY19" s="121">
        <f>SUM(AU19,+BW19)</f>
        <v>355146</v>
      </c>
      <c r="CZ19" s="121">
        <f>SUM(AV19,+BX19)</f>
        <v>665</v>
      </c>
      <c r="DA19" s="121">
        <f>SUM(AW19,+BY19)</f>
        <v>0</v>
      </c>
      <c r="DB19" s="121">
        <f>SUM(AX19,+BZ19)</f>
        <v>1534642</v>
      </c>
      <c r="DC19" s="121">
        <f>SUM(AY19,+CA19)</f>
        <v>402360</v>
      </c>
      <c r="DD19" s="121">
        <f>SUM(AZ19,+CB19)</f>
        <v>1102017</v>
      </c>
      <c r="DE19" s="121">
        <f>SUM(BA19,+CC19)</f>
        <v>30131</v>
      </c>
      <c r="DF19" s="121">
        <f>SUM(BB19,+CD19)</f>
        <v>134</v>
      </c>
      <c r="DG19" s="121">
        <f>SUM(BC19,+CE19)</f>
        <v>0</v>
      </c>
      <c r="DH19" s="121">
        <f>SUM(BD19,+CF19)</f>
        <v>0</v>
      </c>
      <c r="DI19" s="121">
        <f>SUM(BE19,+CG19)</f>
        <v>20044</v>
      </c>
      <c r="DJ19" s="121">
        <f>SUM(BF19,+CH19)</f>
        <v>10673494</v>
      </c>
    </row>
    <row r="20" spans="1:114" s="136" customFormat="1" ht="13.5" customHeight="1" x14ac:dyDescent="0.15">
      <c r="A20" s="119" t="s">
        <v>39</v>
      </c>
      <c r="B20" s="120" t="s">
        <v>357</v>
      </c>
      <c r="C20" s="119" t="s">
        <v>358</v>
      </c>
      <c r="D20" s="121">
        <f>SUM(E20,+L20)</f>
        <v>265342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381</v>
      </c>
      <c r="K20" s="121">
        <v>0</v>
      </c>
      <c r="L20" s="121">
        <v>265342</v>
      </c>
      <c r="M20" s="121">
        <f>SUM(N20,+U20)</f>
        <v>120939</v>
      </c>
      <c r="N20" s="121">
        <f>SUM(O20:R20,T20)</f>
        <v>61637</v>
      </c>
      <c r="O20" s="121">
        <v>0</v>
      </c>
      <c r="P20" s="121">
        <v>0</v>
      </c>
      <c r="Q20" s="121">
        <v>0</v>
      </c>
      <c r="R20" s="121">
        <v>61637</v>
      </c>
      <c r="S20" s="122" t="s">
        <v>381</v>
      </c>
      <c r="T20" s="121">
        <v>0</v>
      </c>
      <c r="U20" s="121">
        <v>59302</v>
      </c>
      <c r="V20" s="121">
        <f>+SUM(D20,M20)</f>
        <v>386281</v>
      </c>
      <c r="W20" s="121">
        <f>+SUM(E20,N20)</f>
        <v>61637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61637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324644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4457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260885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120939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57879</v>
      </c>
      <c r="BV20" s="121">
        <v>0</v>
      </c>
      <c r="BW20" s="121">
        <v>0</v>
      </c>
      <c r="BX20" s="121">
        <v>57879</v>
      </c>
      <c r="BY20" s="121">
        <v>0</v>
      </c>
      <c r="BZ20" s="121">
        <f>SUM(CA20:CD20)</f>
        <v>63060</v>
      </c>
      <c r="CA20" s="121">
        <v>63060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120939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4457</v>
      </c>
      <c r="CQ20" s="121">
        <f>SUM(AM20,+BO20)</f>
        <v>120939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57879</v>
      </c>
      <c r="CX20" s="121">
        <f>SUM(AT20,+BV20)</f>
        <v>0</v>
      </c>
      <c r="CY20" s="121">
        <f>SUM(AU20,+BW20)</f>
        <v>0</v>
      </c>
      <c r="CZ20" s="121">
        <f>SUM(AV20,+BX20)</f>
        <v>57879</v>
      </c>
      <c r="DA20" s="121">
        <f>SUM(AW20,+BY20)</f>
        <v>0</v>
      </c>
      <c r="DB20" s="121">
        <f>SUM(AX20,+BZ20)</f>
        <v>63060</v>
      </c>
      <c r="DC20" s="121">
        <f>SUM(AY20,+CA20)</f>
        <v>63060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260885</v>
      </c>
      <c r="DH20" s="121">
        <f>SUM(BD20,+CF20)</f>
        <v>0</v>
      </c>
      <c r="DI20" s="121">
        <f>SUM(BE20,+CG20)</f>
        <v>0</v>
      </c>
      <c r="DJ20" s="121">
        <f>SUM(BF20,+CH20)</f>
        <v>120939</v>
      </c>
    </row>
    <row r="21" spans="1:114" s="136" customFormat="1" ht="13.5" customHeight="1" x14ac:dyDescent="0.15">
      <c r="A21" s="119" t="s">
        <v>39</v>
      </c>
      <c r="B21" s="120" t="s">
        <v>361</v>
      </c>
      <c r="C21" s="119" t="s">
        <v>362</v>
      </c>
      <c r="D21" s="121">
        <f>SUM(E21,+L21)</f>
        <v>42382</v>
      </c>
      <c r="E21" s="121">
        <f>SUM(F21:I21,K21)</f>
        <v>21191</v>
      </c>
      <c r="F21" s="121">
        <v>21191</v>
      </c>
      <c r="G21" s="121">
        <v>0</v>
      </c>
      <c r="H21" s="121">
        <v>0</v>
      </c>
      <c r="I21" s="121">
        <v>0</v>
      </c>
      <c r="J21" s="122" t="s">
        <v>381</v>
      </c>
      <c r="K21" s="121">
        <v>0</v>
      </c>
      <c r="L21" s="121">
        <v>21191</v>
      </c>
      <c r="M21" s="121">
        <f>SUM(N21,+U21)</f>
        <v>76</v>
      </c>
      <c r="N21" s="121">
        <f>SUM(O21:R21,T21)</f>
        <v>38</v>
      </c>
      <c r="O21" s="121">
        <v>38</v>
      </c>
      <c r="P21" s="121">
        <v>0</v>
      </c>
      <c r="Q21" s="121">
        <v>0</v>
      </c>
      <c r="R21" s="121">
        <v>0</v>
      </c>
      <c r="S21" s="122" t="s">
        <v>381</v>
      </c>
      <c r="T21" s="121">
        <v>0</v>
      </c>
      <c r="U21" s="121">
        <v>38</v>
      </c>
      <c r="V21" s="121">
        <f>+SUM(D21,M21)</f>
        <v>42458</v>
      </c>
      <c r="W21" s="121">
        <f>+SUM(E21,N21)</f>
        <v>21229</v>
      </c>
      <c r="X21" s="121">
        <f>+SUM(F21,O21)</f>
        <v>21229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21229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42382</v>
      </c>
      <c r="AN21" s="121">
        <f>SUM(AO21:AR21)</f>
        <v>819</v>
      </c>
      <c r="AO21" s="121">
        <v>0</v>
      </c>
      <c r="AP21" s="121">
        <v>0</v>
      </c>
      <c r="AQ21" s="121">
        <v>0</v>
      </c>
      <c r="AR21" s="121">
        <v>819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41563</v>
      </c>
      <c r="AY21" s="121">
        <v>14817</v>
      </c>
      <c r="AZ21" s="121">
        <v>0</v>
      </c>
      <c r="BA21" s="121">
        <v>0</v>
      </c>
      <c r="BB21" s="121">
        <v>26746</v>
      </c>
      <c r="BC21" s="121">
        <v>0</v>
      </c>
      <c r="BD21" s="121">
        <v>0</v>
      </c>
      <c r="BE21" s="121">
        <v>0</v>
      </c>
      <c r="BF21" s="121">
        <f>SUM(AE21,+AM21,+BE21)</f>
        <v>42382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76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76</v>
      </c>
      <c r="BV21" s="121">
        <v>76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76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42458</v>
      </c>
      <c r="CR21" s="121">
        <f>SUM(AN21,+BP21)</f>
        <v>819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819</v>
      </c>
      <c r="CW21" s="121">
        <f>SUM(AS21,+BU21)</f>
        <v>76</v>
      </c>
      <c r="CX21" s="121">
        <f>SUM(AT21,+BV21)</f>
        <v>76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41563</v>
      </c>
      <c r="DC21" s="121">
        <f>SUM(AY21,+CA21)</f>
        <v>14817</v>
      </c>
      <c r="DD21" s="121">
        <f>SUM(AZ21,+CB21)</f>
        <v>0</v>
      </c>
      <c r="DE21" s="121">
        <f>SUM(BA21,+CC21)</f>
        <v>0</v>
      </c>
      <c r="DF21" s="121">
        <f>SUM(BB21,+CD21)</f>
        <v>26746</v>
      </c>
      <c r="DG21" s="121">
        <f>SUM(BC21,+CE21)</f>
        <v>0</v>
      </c>
      <c r="DH21" s="121">
        <f>SUM(BD21,+CF21)</f>
        <v>0</v>
      </c>
      <c r="DI21" s="121">
        <f>SUM(BE21,+CG21)</f>
        <v>0</v>
      </c>
      <c r="DJ21" s="121">
        <f>SUM(BF21,+CH21)</f>
        <v>42458</v>
      </c>
    </row>
    <row r="22" spans="1:114" s="136" customFormat="1" ht="13.5" customHeight="1" x14ac:dyDescent="0.15">
      <c r="A22" s="119" t="s">
        <v>39</v>
      </c>
      <c r="B22" s="120" t="s">
        <v>363</v>
      </c>
      <c r="C22" s="119" t="s">
        <v>364</v>
      </c>
      <c r="D22" s="121">
        <f>SUM(E22,+L22)</f>
        <v>661839</v>
      </c>
      <c r="E22" s="121">
        <f>SUM(F22:I22,K22)</f>
        <v>17248</v>
      </c>
      <c r="F22" s="121">
        <v>0</v>
      </c>
      <c r="G22" s="121">
        <v>4270</v>
      </c>
      <c r="H22" s="121">
        <v>0</v>
      </c>
      <c r="I22" s="121">
        <v>842</v>
      </c>
      <c r="J22" s="122" t="s">
        <v>381</v>
      </c>
      <c r="K22" s="121">
        <v>12136</v>
      </c>
      <c r="L22" s="121">
        <v>644591</v>
      </c>
      <c r="M22" s="121">
        <f>SUM(N22,+U22)</f>
        <v>83394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381</v>
      </c>
      <c r="T22" s="121">
        <v>0</v>
      </c>
      <c r="U22" s="121">
        <v>83394</v>
      </c>
      <c r="V22" s="121">
        <f>+SUM(D22,M22)</f>
        <v>745233</v>
      </c>
      <c r="W22" s="121">
        <f>+SUM(E22,N22)</f>
        <v>17248</v>
      </c>
      <c r="X22" s="121">
        <f>+SUM(F22,O22)</f>
        <v>0</v>
      </c>
      <c r="Y22" s="121">
        <f>+SUM(G22,P22)</f>
        <v>4270</v>
      </c>
      <c r="Z22" s="121">
        <f>+SUM(H22,Q22)</f>
        <v>0</v>
      </c>
      <c r="AA22" s="121">
        <f>+SUM(I22,R22)</f>
        <v>842</v>
      </c>
      <c r="AB22" s="122" t="str">
        <f>IF(+SUM(J22,S22)=0,"-",+SUM(J22,S22))</f>
        <v>-</v>
      </c>
      <c r="AC22" s="121">
        <f>+SUM(K22,T22)</f>
        <v>12136</v>
      </c>
      <c r="AD22" s="121">
        <f>+SUM(L22,U22)</f>
        <v>727985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285190</v>
      </c>
      <c r="AN22" s="121">
        <f>SUM(AO22:AR22)</f>
        <v>31528</v>
      </c>
      <c r="AO22" s="121">
        <v>31528</v>
      </c>
      <c r="AP22" s="121">
        <v>0</v>
      </c>
      <c r="AQ22" s="121">
        <v>0</v>
      </c>
      <c r="AR22" s="121">
        <v>0</v>
      </c>
      <c r="AS22" s="121">
        <f>SUM(AT22:AV22)</f>
        <v>6128</v>
      </c>
      <c r="AT22" s="121">
        <v>6128</v>
      </c>
      <c r="AU22" s="121">
        <v>0</v>
      </c>
      <c r="AV22" s="121">
        <v>0</v>
      </c>
      <c r="AW22" s="121">
        <v>0</v>
      </c>
      <c r="AX22" s="121">
        <f>SUM(AY22:BB22)</f>
        <v>247534</v>
      </c>
      <c r="AY22" s="121">
        <v>204070</v>
      </c>
      <c r="AZ22" s="121">
        <v>37670</v>
      </c>
      <c r="BA22" s="121">
        <v>5794</v>
      </c>
      <c r="BB22" s="121">
        <v>0</v>
      </c>
      <c r="BC22" s="121">
        <v>329303</v>
      </c>
      <c r="BD22" s="121">
        <v>0</v>
      </c>
      <c r="BE22" s="121">
        <v>47346</v>
      </c>
      <c r="BF22" s="121">
        <f>SUM(AE22,+AM22,+BE22)</f>
        <v>332536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296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83098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296</v>
      </c>
      <c r="CQ22" s="121">
        <f>SUM(AM22,+BO22)</f>
        <v>285190</v>
      </c>
      <c r="CR22" s="121">
        <f>SUM(AN22,+BP22)</f>
        <v>31528</v>
      </c>
      <c r="CS22" s="121">
        <f>SUM(AO22,+BQ22)</f>
        <v>31528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6128</v>
      </c>
      <c r="CX22" s="121">
        <f>SUM(AT22,+BV22)</f>
        <v>6128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247534</v>
      </c>
      <c r="DC22" s="121">
        <f>SUM(AY22,+CA22)</f>
        <v>204070</v>
      </c>
      <c r="DD22" s="121">
        <f>SUM(AZ22,+CB22)</f>
        <v>37670</v>
      </c>
      <c r="DE22" s="121">
        <f>SUM(BA22,+CC22)</f>
        <v>5794</v>
      </c>
      <c r="DF22" s="121">
        <f>SUM(BB22,+CD22)</f>
        <v>0</v>
      </c>
      <c r="DG22" s="121">
        <f>SUM(BC22,+CE22)</f>
        <v>412401</v>
      </c>
      <c r="DH22" s="121">
        <f>SUM(BD22,+CF22)</f>
        <v>0</v>
      </c>
      <c r="DI22" s="121">
        <f>SUM(BE22,+CG22)</f>
        <v>47346</v>
      </c>
      <c r="DJ22" s="121">
        <f>SUM(BF22,+CH22)</f>
        <v>332536</v>
      </c>
    </row>
    <row r="23" spans="1:114" s="136" customFormat="1" ht="13.5" customHeight="1" x14ac:dyDescent="0.15">
      <c r="A23" s="119" t="s">
        <v>39</v>
      </c>
      <c r="B23" s="120" t="s">
        <v>365</v>
      </c>
      <c r="C23" s="119" t="s">
        <v>366</v>
      </c>
      <c r="D23" s="121">
        <f>SUM(E23,+L23)</f>
        <v>351256</v>
      </c>
      <c r="E23" s="121">
        <f>SUM(F23:I23,K23)</f>
        <v>13464</v>
      </c>
      <c r="F23" s="121">
        <v>0</v>
      </c>
      <c r="G23" s="121">
        <v>1814</v>
      </c>
      <c r="H23" s="121">
        <v>0</v>
      </c>
      <c r="I23" s="121">
        <v>236</v>
      </c>
      <c r="J23" s="122" t="s">
        <v>381</v>
      </c>
      <c r="K23" s="121">
        <v>11414</v>
      </c>
      <c r="L23" s="121">
        <v>337792</v>
      </c>
      <c r="M23" s="121">
        <f>SUM(N23,+U23)</f>
        <v>28493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381</v>
      </c>
      <c r="T23" s="121">
        <v>0</v>
      </c>
      <c r="U23" s="121">
        <v>28493</v>
      </c>
      <c r="V23" s="121">
        <f>+SUM(D23,M23)</f>
        <v>379749</v>
      </c>
      <c r="W23" s="121">
        <f>+SUM(E23,N23)</f>
        <v>13464</v>
      </c>
      <c r="X23" s="121">
        <f>+SUM(F23,O23)</f>
        <v>0</v>
      </c>
      <c r="Y23" s="121">
        <f>+SUM(G23,P23)</f>
        <v>1814</v>
      </c>
      <c r="Z23" s="121">
        <f>+SUM(H23,Q23)</f>
        <v>0</v>
      </c>
      <c r="AA23" s="121">
        <f>+SUM(I23,R23)</f>
        <v>236</v>
      </c>
      <c r="AB23" s="122" t="str">
        <f>IF(+SUM(J23,S23)=0,"-",+SUM(J23,S23))</f>
        <v>-</v>
      </c>
      <c r="AC23" s="121">
        <f>+SUM(K23,T23)</f>
        <v>11414</v>
      </c>
      <c r="AD23" s="121">
        <f>+SUM(L23,U23)</f>
        <v>366285</v>
      </c>
      <c r="AE23" s="121">
        <f>SUM(AF23,+AK23)</f>
        <v>1680</v>
      </c>
      <c r="AF23" s="121">
        <f>SUM(AG23:AJ23)</f>
        <v>1680</v>
      </c>
      <c r="AG23" s="121">
        <v>0</v>
      </c>
      <c r="AH23" s="121">
        <v>0</v>
      </c>
      <c r="AI23" s="121">
        <v>0</v>
      </c>
      <c r="AJ23" s="121">
        <v>1680</v>
      </c>
      <c r="AK23" s="121">
        <v>0</v>
      </c>
      <c r="AL23" s="121">
        <v>0</v>
      </c>
      <c r="AM23" s="121">
        <f>SUM(AN23,AS23,AW23,AX23,BD23)</f>
        <v>150203</v>
      </c>
      <c r="AN23" s="121">
        <f>SUM(AO23:AR23)</f>
        <v>30942</v>
      </c>
      <c r="AO23" s="121">
        <v>23208</v>
      </c>
      <c r="AP23" s="121">
        <v>0</v>
      </c>
      <c r="AQ23" s="121">
        <v>7734</v>
      </c>
      <c r="AR23" s="121">
        <v>0</v>
      </c>
      <c r="AS23" s="121">
        <f>SUM(AT23:AV23)</f>
        <v>4479</v>
      </c>
      <c r="AT23" s="121">
        <v>4479</v>
      </c>
      <c r="AU23" s="121">
        <v>0</v>
      </c>
      <c r="AV23" s="121">
        <v>0</v>
      </c>
      <c r="AW23" s="121">
        <v>0</v>
      </c>
      <c r="AX23" s="121">
        <f>SUM(AY23:BB23)</f>
        <v>114782</v>
      </c>
      <c r="AY23" s="121">
        <v>81176</v>
      </c>
      <c r="AZ23" s="121">
        <v>32041</v>
      </c>
      <c r="BA23" s="121">
        <v>894</v>
      </c>
      <c r="BB23" s="121">
        <v>671</v>
      </c>
      <c r="BC23" s="121">
        <v>188860</v>
      </c>
      <c r="BD23" s="121">
        <v>0</v>
      </c>
      <c r="BE23" s="121">
        <v>10513</v>
      </c>
      <c r="BF23" s="121">
        <f>SUM(AE23,+AM23,+BE23)</f>
        <v>162396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100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28393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1680</v>
      </c>
      <c r="CJ23" s="121">
        <f>SUM(AF23,+BH23)</f>
        <v>1680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1680</v>
      </c>
      <c r="CO23" s="121">
        <f>SUM(AK23,+BM23)</f>
        <v>0</v>
      </c>
      <c r="CP23" s="121">
        <f>SUM(AL23,+BN23)</f>
        <v>100</v>
      </c>
      <c r="CQ23" s="121">
        <f>SUM(AM23,+BO23)</f>
        <v>150203</v>
      </c>
      <c r="CR23" s="121">
        <f>SUM(AN23,+BP23)</f>
        <v>30942</v>
      </c>
      <c r="CS23" s="121">
        <f>SUM(AO23,+BQ23)</f>
        <v>23208</v>
      </c>
      <c r="CT23" s="121">
        <f>SUM(AP23,+BR23)</f>
        <v>0</v>
      </c>
      <c r="CU23" s="121">
        <f>SUM(AQ23,+BS23)</f>
        <v>7734</v>
      </c>
      <c r="CV23" s="121">
        <f>SUM(AR23,+BT23)</f>
        <v>0</v>
      </c>
      <c r="CW23" s="121">
        <f>SUM(AS23,+BU23)</f>
        <v>4479</v>
      </c>
      <c r="CX23" s="121">
        <f>SUM(AT23,+BV23)</f>
        <v>4479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114782</v>
      </c>
      <c r="DC23" s="121">
        <f>SUM(AY23,+CA23)</f>
        <v>81176</v>
      </c>
      <c r="DD23" s="121">
        <f>SUM(AZ23,+CB23)</f>
        <v>32041</v>
      </c>
      <c r="DE23" s="121">
        <f>SUM(BA23,+CC23)</f>
        <v>894</v>
      </c>
      <c r="DF23" s="121">
        <f>SUM(BB23,+CD23)</f>
        <v>671</v>
      </c>
      <c r="DG23" s="121">
        <f>SUM(BC23,+CE23)</f>
        <v>217253</v>
      </c>
      <c r="DH23" s="121">
        <f>SUM(BD23,+CF23)</f>
        <v>0</v>
      </c>
      <c r="DI23" s="121">
        <f>SUM(BE23,+CG23)</f>
        <v>10513</v>
      </c>
      <c r="DJ23" s="121">
        <f>SUM(BF23,+CH23)</f>
        <v>162396</v>
      </c>
    </row>
    <row r="24" spans="1:114" s="136" customFormat="1" ht="13.5" customHeight="1" x14ac:dyDescent="0.15">
      <c r="A24" s="119" t="s">
        <v>39</v>
      </c>
      <c r="B24" s="120" t="s">
        <v>367</v>
      </c>
      <c r="C24" s="119" t="s">
        <v>368</v>
      </c>
      <c r="D24" s="121">
        <f>SUM(E24,+L24)</f>
        <v>279552</v>
      </c>
      <c r="E24" s="121">
        <f>SUM(F24:I24,K24)</f>
        <v>23622</v>
      </c>
      <c r="F24" s="121">
        <v>0</v>
      </c>
      <c r="G24" s="121">
        <v>4079</v>
      </c>
      <c r="H24" s="121">
        <v>0</v>
      </c>
      <c r="I24" s="121">
        <v>669</v>
      </c>
      <c r="J24" s="122" t="s">
        <v>381</v>
      </c>
      <c r="K24" s="121">
        <v>18874</v>
      </c>
      <c r="L24" s="121">
        <v>255930</v>
      </c>
      <c r="M24" s="121">
        <f>SUM(N24,+U24)</f>
        <v>37318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381</v>
      </c>
      <c r="T24" s="121">
        <v>0</v>
      </c>
      <c r="U24" s="121">
        <v>37318</v>
      </c>
      <c r="V24" s="121">
        <f>+SUM(D24,M24)</f>
        <v>316870</v>
      </c>
      <c r="W24" s="121">
        <f>+SUM(E24,N24)</f>
        <v>23622</v>
      </c>
      <c r="X24" s="121">
        <f>+SUM(F24,O24)</f>
        <v>0</v>
      </c>
      <c r="Y24" s="121">
        <f>+SUM(G24,P24)</f>
        <v>4079</v>
      </c>
      <c r="Z24" s="121">
        <f>+SUM(H24,Q24)</f>
        <v>0</v>
      </c>
      <c r="AA24" s="121">
        <f>+SUM(I24,R24)</f>
        <v>669</v>
      </c>
      <c r="AB24" s="122" t="str">
        <f>IF(+SUM(J24,S24)=0,"-",+SUM(J24,S24))</f>
        <v>-</v>
      </c>
      <c r="AC24" s="121">
        <f>+SUM(K24,T24)</f>
        <v>18874</v>
      </c>
      <c r="AD24" s="121">
        <f>+SUM(L24,U24)</f>
        <v>293248</v>
      </c>
      <c r="AE24" s="121">
        <f>SUM(AF24,+AK24)</f>
        <v>1627</v>
      </c>
      <c r="AF24" s="121">
        <f>SUM(AG24:AJ24)</f>
        <v>1627</v>
      </c>
      <c r="AG24" s="121">
        <v>0</v>
      </c>
      <c r="AH24" s="121">
        <v>0</v>
      </c>
      <c r="AI24" s="121">
        <v>0</v>
      </c>
      <c r="AJ24" s="121">
        <v>1627</v>
      </c>
      <c r="AK24" s="121">
        <v>0</v>
      </c>
      <c r="AL24" s="121">
        <v>0</v>
      </c>
      <c r="AM24" s="121">
        <f>SUM(AN24,AS24,AW24,AX24,BD24)</f>
        <v>123592</v>
      </c>
      <c r="AN24" s="121">
        <f>SUM(AO24:AR24)</f>
        <v>7714</v>
      </c>
      <c r="AO24" s="121">
        <v>7714</v>
      </c>
      <c r="AP24" s="121">
        <v>0</v>
      </c>
      <c r="AQ24" s="121">
        <v>0</v>
      </c>
      <c r="AR24" s="121">
        <v>0</v>
      </c>
      <c r="AS24" s="121">
        <f>SUM(AT24:AV24)</f>
        <v>869</v>
      </c>
      <c r="AT24" s="121">
        <v>442</v>
      </c>
      <c r="AU24" s="121">
        <v>427</v>
      </c>
      <c r="AV24" s="121">
        <v>0</v>
      </c>
      <c r="AW24" s="121">
        <v>0</v>
      </c>
      <c r="AX24" s="121">
        <f>SUM(AY24:BB24)</f>
        <v>115009</v>
      </c>
      <c r="AY24" s="121">
        <v>56754</v>
      </c>
      <c r="AZ24" s="121">
        <v>56399</v>
      </c>
      <c r="BA24" s="121">
        <v>1856</v>
      </c>
      <c r="BB24" s="121">
        <v>0</v>
      </c>
      <c r="BC24" s="121">
        <v>154333</v>
      </c>
      <c r="BD24" s="121">
        <v>0</v>
      </c>
      <c r="BE24" s="121">
        <v>0</v>
      </c>
      <c r="BF24" s="121">
        <f>SUM(AE24,+AM24,+BE24)</f>
        <v>125219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128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37190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1627</v>
      </c>
      <c r="CJ24" s="121">
        <f>SUM(AF24,+BH24)</f>
        <v>1627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1627</v>
      </c>
      <c r="CO24" s="121">
        <f>SUM(AK24,+BM24)</f>
        <v>0</v>
      </c>
      <c r="CP24" s="121">
        <f>SUM(AL24,+BN24)</f>
        <v>128</v>
      </c>
      <c r="CQ24" s="121">
        <f>SUM(AM24,+BO24)</f>
        <v>123592</v>
      </c>
      <c r="CR24" s="121">
        <f>SUM(AN24,+BP24)</f>
        <v>7714</v>
      </c>
      <c r="CS24" s="121">
        <f>SUM(AO24,+BQ24)</f>
        <v>7714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869</v>
      </c>
      <c r="CX24" s="121">
        <f>SUM(AT24,+BV24)</f>
        <v>442</v>
      </c>
      <c r="CY24" s="121">
        <f>SUM(AU24,+BW24)</f>
        <v>427</v>
      </c>
      <c r="CZ24" s="121">
        <f>SUM(AV24,+BX24)</f>
        <v>0</v>
      </c>
      <c r="DA24" s="121">
        <f>SUM(AW24,+BY24)</f>
        <v>0</v>
      </c>
      <c r="DB24" s="121">
        <f>SUM(AX24,+BZ24)</f>
        <v>115009</v>
      </c>
      <c r="DC24" s="121">
        <f>SUM(AY24,+CA24)</f>
        <v>56754</v>
      </c>
      <c r="DD24" s="121">
        <f>SUM(AZ24,+CB24)</f>
        <v>56399</v>
      </c>
      <c r="DE24" s="121">
        <f>SUM(BA24,+CC24)</f>
        <v>1856</v>
      </c>
      <c r="DF24" s="121">
        <f>SUM(BB24,+CD24)</f>
        <v>0</v>
      </c>
      <c r="DG24" s="121">
        <f>SUM(BC24,+CE24)</f>
        <v>191523</v>
      </c>
      <c r="DH24" s="121">
        <f>SUM(BD24,+CF24)</f>
        <v>0</v>
      </c>
      <c r="DI24" s="121">
        <f>SUM(BE24,+CG24)</f>
        <v>0</v>
      </c>
      <c r="DJ24" s="121">
        <f>SUM(BF24,+CH24)</f>
        <v>125219</v>
      </c>
    </row>
    <row r="25" spans="1:114" s="136" customFormat="1" ht="13.5" customHeight="1" x14ac:dyDescent="0.15">
      <c r="A25" s="119" t="s">
        <v>39</v>
      </c>
      <c r="B25" s="120" t="s">
        <v>369</v>
      </c>
      <c r="C25" s="119" t="s">
        <v>370</v>
      </c>
      <c r="D25" s="121">
        <f>SUM(E25,+L25)</f>
        <v>175941</v>
      </c>
      <c r="E25" s="121">
        <f>SUM(F25:I25,K25)</f>
        <v>7563</v>
      </c>
      <c r="F25" s="121">
        <v>0</v>
      </c>
      <c r="G25" s="121">
        <v>69</v>
      </c>
      <c r="H25" s="121">
        <v>0</v>
      </c>
      <c r="I25" s="121">
        <v>40</v>
      </c>
      <c r="J25" s="122" t="s">
        <v>381</v>
      </c>
      <c r="K25" s="121">
        <v>7454</v>
      </c>
      <c r="L25" s="121">
        <v>168378</v>
      </c>
      <c r="M25" s="121">
        <f>SUM(N25,+U25)</f>
        <v>13984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381</v>
      </c>
      <c r="T25" s="121">
        <v>0</v>
      </c>
      <c r="U25" s="121">
        <v>13984</v>
      </c>
      <c r="V25" s="121">
        <f>+SUM(D25,M25)</f>
        <v>189925</v>
      </c>
      <c r="W25" s="121">
        <f>+SUM(E25,N25)</f>
        <v>7563</v>
      </c>
      <c r="X25" s="121">
        <f>+SUM(F25,O25)</f>
        <v>0</v>
      </c>
      <c r="Y25" s="121">
        <f>+SUM(G25,P25)</f>
        <v>69</v>
      </c>
      <c r="Z25" s="121">
        <f>+SUM(H25,Q25)</f>
        <v>0</v>
      </c>
      <c r="AA25" s="121">
        <f>+SUM(I25,R25)</f>
        <v>40</v>
      </c>
      <c r="AB25" s="122" t="str">
        <f>IF(+SUM(J25,S25)=0,"-",+SUM(J25,S25))</f>
        <v>-</v>
      </c>
      <c r="AC25" s="121">
        <f>+SUM(K25,T25)</f>
        <v>7454</v>
      </c>
      <c r="AD25" s="121">
        <f>+SUM(L25,U25)</f>
        <v>182362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85448</v>
      </c>
      <c r="AN25" s="121">
        <f>SUM(AO25:AR25)</f>
        <v>5128</v>
      </c>
      <c r="AO25" s="121">
        <v>5128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80320</v>
      </c>
      <c r="AY25" s="121">
        <v>56291</v>
      </c>
      <c r="AZ25" s="121">
        <v>21776</v>
      </c>
      <c r="BA25" s="121">
        <v>2253</v>
      </c>
      <c r="BB25" s="121">
        <v>0</v>
      </c>
      <c r="BC25" s="121">
        <v>85413</v>
      </c>
      <c r="BD25" s="121">
        <v>0</v>
      </c>
      <c r="BE25" s="121">
        <v>5080</v>
      </c>
      <c r="BF25" s="121">
        <f>SUM(AE25,+AM25,+BE25)</f>
        <v>90528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28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13956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28</v>
      </c>
      <c r="CQ25" s="121">
        <f>SUM(AM25,+BO25)</f>
        <v>85448</v>
      </c>
      <c r="CR25" s="121">
        <f>SUM(AN25,+BP25)</f>
        <v>5128</v>
      </c>
      <c r="CS25" s="121">
        <f>SUM(AO25,+BQ25)</f>
        <v>5128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80320</v>
      </c>
      <c r="DC25" s="121">
        <f>SUM(AY25,+CA25)</f>
        <v>56291</v>
      </c>
      <c r="DD25" s="121">
        <f>SUM(AZ25,+CB25)</f>
        <v>21776</v>
      </c>
      <c r="DE25" s="121">
        <f>SUM(BA25,+CC25)</f>
        <v>2253</v>
      </c>
      <c r="DF25" s="121">
        <f>SUM(BB25,+CD25)</f>
        <v>0</v>
      </c>
      <c r="DG25" s="121">
        <f>SUM(BC25,+CE25)</f>
        <v>99369</v>
      </c>
      <c r="DH25" s="121">
        <f>SUM(BD25,+CF25)</f>
        <v>0</v>
      </c>
      <c r="DI25" s="121">
        <f>SUM(BE25,+CG25)</f>
        <v>5080</v>
      </c>
      <c r="DJ25" s="121">
        <f>SUM(BF25,+CH25)</f>
        <v>90528</v>
      </c>
    </row>
    <row r="26" spans="1:114" s="136" customFormat="1" ht="13.5" customHeight="1" x14ac:dyDescent="0.15">
      <c r="A26" s="119" t="s">
        <v>39</v>
      </c>
      <c r="B26" s="120" t="s">
        <v>371</v>
      </c>
      <c r="C26" s="119" t="s">
        <v>372</v>
      </c>
      <c r="D26" s="121">
        <f>SUM(E26,+L26)</f>
        <v>258219</v>
      </c>
      <c r="E26" s="121">
        <f>SUM(F26:I26,K26)</f>
        <v>24316</v>
      </c>
      <c r="F26" s="121">
        <v>0</v>
      </c>
      <c r="G26" s="121">
        <v>0</v>
      </c>
      <c r="H26" s="121">
        <v>0</v>
      </c>
      <c r="I26" s="121">
        <v>20526</v>
      </c>
      <c r="J26" s="122" t="s">
        <v>381</v>
      </c>
      <c r="K26" s="121">
        <v>3790</v>
      </c>
      <c r="L26" s="121">
        <v>233903</v>
      </c>
      <c r="M26" s="121">
        <f>SUM(N26,+U26)</f>
        <v>94180</v>
      </c>
      <c r="N26" s="121">
        <f>SUM(O26:R26,T26)</f>
        <v>17590</v>
      </c>
      <c r="O26" s="121">
        <v>0</v>
      </c>
      <c r="P26" s="121">
        <v>0</v>
      </c>
      <c r="Q26" s="121">
        <v>0</v>
      </c>
      <c r="R26" s="121">
        <v>17590</v>
      </c>
      <c r="S26" s="122" t="s">
        <v>381</v>
      </c>
      <c r="T26" s="121">
        <v>0</v>
      </c>
      <c r="U26" s="121">
        <v>76590</v>
      </c>
      <c r="V26" s="121">
        <f>+SUM(D26,M26)</f>
        <v>352399</v>
      </c>
      <c r="W26" s="121">
        <f>+SUM(E26,N26)</f>
        <v>41906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38116</v>
      </c>
      <c r="AB26" s="122" t="str">
        <f>IF(+SUM(J26,S26)=0,"-",+SUM(J26,S26))</f>
        <v>-</v>
      </c>
      <c r="AC26" s="121">
        <f>+SUM(K26,T26)</f>
        <v>3790</v>
      </c>
      <c r="AD26" s="121">
        <f>+SUM(L26,U26)</f>
        <v>310493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129915</v>
      </c>
      <c r="AN26" s="121">
        <f>SUM(AO26:AR26)</f>
        <v>27564</v>
      </c>
      <c r="AO26" s="121">
        <v>27564</v>
      </c>
      <c r="AP26" s="121">
        <v>0</v>
      </c>
      <c r="AQ26" s="121">
        <v>0</v>
      </c>
      <c r="AR26" s="121">
        <v>0</v>
      </c>
      <c r="AS26" s="121">
        <f>SUM(AT26:AV26)</f>
        <v>6934</v>
      </c>
      <c r="AT26" s="121">
        <v>2785</v>
      </c>
      <c r="AU26" s="121">
        <v>4149</v>
      </c>
      <c r="AV26" s="121">
        <v>0</v>
      </c>
      <c r="AW26" s="121">
        <v>0</v>
      </c>
      <c r="AX26" s="121">
        <f>SUM(AY26:BB26)</f>
        <v>95417</v>
      </c>
      <c r="AY26" s="121">
        <v>52953</v>
      </c>
      <c r="AZ26" s="121">
        <v>34208</v>
      </c>
      <c r="BA26" s="121">
        <v>0</v>
      </c>
      <c r="BB26" s="121">
        <v>8256</v>
      </c>
      <c r="BC26" s="121">
        <v>0</v>
      </c>
      <c r="BD26" s="121">
        <v>0</v>
      </c>
      <c r="BE26" s="121">
        <v>128304</v>
      </c>
      <c r="BF26" s="121">
        <f>SUM(AE26,+AM26,+BE26)</f>
        <v>258219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93607</v>
      </c>
      <c r="BP26" s="121">
        <f>SUM(BQ26:BT26)</f>
        <v>34822</v>
      </c>
      <c r="BQ26" s="121">
        <v>34822</v>
      </c>
      <c r="BR26" s="121">
        <v>0</v>
      </c>
      <c r="BS26" s="121">
        <v>0</v>
      </c>
      <c r="BT26" s="121">
        <v>0</v>
      </c>
      <c r="BU26" s="121">
        <f>SUM(BV26:BX26)</f>
        <v>4932</v>
      </c>
      <c r="BV26" s="121">
        <v>4932</v>
      </c>
      <c r="BW26" s="121">
        <v>0</v>
      </c>
      <c r="BX26" s="121">
        <v>0</v>
      </c>
      <c r="BY26" s="121">
        <v>0</v>
      </c>
      <c r="BZ26" s="121">
        <f>SUM(CA26:CD26)</f>
        <v>53853</v>
      </c>
      <c r="CA26" s="121">
        <v>19965</v>
      </c>
      <c r="CB26" s="121">
        <v>33298</v>
      </c>
      <c r="CC26" s="121">
        <v>0</v>
      </c>
      <c r="CD26" s="121">
        <v>590</v>
      </c>
      <c r="CE26" s="121">
        <v>0</v>
      </c>
      <c r="CF26" s="121">
        <v>0</v>
      </c>
      <c r="CG26" s="121">
        <v>573</v>
      </c>
      <c r="CH26" s="121">
        <f>SUM(BG26,+BO26,+CG26)</f>
        <v>94180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223522</v>
      </c>
      <c r="CR26" s="121">
        <f>SUM(AN26,+BP26)</f>
        <v>62386</v>
      </c>
      <c r="CS26" s="121">
        <f>SUM(AO26,+BQ26)</f>
        <v>62386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11866</v>
      </c>
      <c r="CX26" s="121">
        <f>SUM(AT26,+BV26)</f>
        <v>7717</v>
      </c>
      <c r="CY26" s="121">
        <f>SUM(AU26,+BW26)</f>
        <v>4149</v>
      </c>
      <c r="CZ26" s="121">
        <f>SUM(AV26,+BX26)</f>
        <v>0</v>
      </c>
      <c r="DA26" s="121">
        <f>SUM(AW26,+BY26)</f>
        <v>0</v>
      </c>
      <c r="DB26" s="121">
        <f>SUM(AX26,+BZ26)</f>
        <v>149270</v>
      </c>
      <c r="DC26" s="121">
        <f>SUM(AY26,+CA26)</f>
        <v>72918</v>
      </c>
      <c r="DD26" s="121">
        <f>SUM(AZ26,+CB26)</f>
        <v>67506</v>
      </c>
      <c r="DE26" s="121">
        <f>SUM(BA26,+CC26)</f>
        <v>0</v>
      </c>
      <c r="DF26" s="121">
        <f>SUM(BB26,+CD26)</f>
        <v>8846</v>
      </c>
      <c r="DG26" s="121">
        <f>SUM(BC26,+CE26)</f>
        <v>0</v>
      </c>
      <c r="DH26" s="121">
        <f>SUM(BD26,+CF26)</f>
        <v>0</v>
      </c>
      <c r="DI26" s="121">
        <f>SUM(BE26,+CG26)</f>
        <v>128877</v>
      </c>
      <c r="DJ26" s="121">
        <f>SUM(BF26,+CH26)</f>
        <v>352399</v>
      </c>
    </row>
    <row r="27" spans="1:114" s="136" customFormat="1" ht="13.5" customHeight="1" x14ac:dyDescent="0.15">
      <c r="A27" s="119" t="s">
        <v>39</v>
      </c>
      <c r="B27" s="120" t="s">
        <v>373</v>
      </c>
      <c r="C27" s="119" t="s">
        <v>374</v>
      </c>
      <c r="D27" s="121">
        <f>SUM(E27,+L27)</f>
        <v>168658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381</v>
      </c>
      <c r="K27" s="121">
        <v>0</v>
      </c>
      <c r="L27" s="121">
        <v>168658</v>
      </c>
      <c r="M27" s="121">
        <f>SUM(N27,+U27)</f>
        <v>51185</v>
      </c>
      <c r="N27" s="121">
        <f>SUM(O27:R27,T27)</f>
        <v>60419</v>
      </c>
      <c r="O27" s="121">
        <v>0</v>
      </c>
      <c r="P27" s="121">
        <v>0</v>
      </c>
      <c r="Q27" s="121">
        <v>0</v>
      </c>
      <c r="R27" s="121">
        <v>60399</v>
      </c>
      <c r="S27" s="122" t="s">
        <v>381</v>
      </c>
      <c r="T27" s="121">
        <v>20</v>
      </c>
      <c r="U27" s="121">
        <v>-9234</v>
      </c>
      <c r="V27" s="121">
        <f>+SUM(D27,M27)</f>
        <v>219843</v>
      </c>
      <c r="W27" s="121">
        <f>+SUM(E27,N27)</f>
        <v>60419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60399</v>
      </c>
      <c r="AB27" s="122" t="str">
        <f>IF(+SUM(J27,S27)=0,"-",+SUM(J27,S27))</f>
        <v>-</v>
      </c>
      <c r="AC27" s="121">
        <f>+SUM(K27,T27)</f>
        <v>20</v>
      </c>
      <c r="AD27" s="121">
        <f>+SUM(L27,U27)</f>
        <v>159424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2696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165962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50634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23148</v>
      </c>
      <c r="BV27" s="121">
        <v>0</v>
      </c>
      <c r="BW27" s="121">
        <v>23148</v>
      </c>
      <c r="BX27" s="121">
        <v>0</v>
      </c>
      <c r="BY27" s="121">
        <v>0</v>
      </c>
      <c r="BZ27" s="121">
        <f>SUM(CA27:CD27)</f>
        <v>27486</v>
      </c>
      <c r="CA27" s="121">
        <v>0</v>
      </c>
      <c r="CB27" s="121">
        <v>27486</v>
      </c>
      <c r="CC27" s="121">
        <v>0</v>
      </c>
      <c r="CD27" s="121">
        <v>0</v>
      </c>
      <c r="CE27" s="121">
        <v>0</v>
      </c>
      <c r="CF27" s="121">
        <v>0</v>
      </c>
      <c r="CG27" s="121">
        <v>551</v>
      </c>
      <c r="CH27" s="121">
        <f>SUM(BG27,+BO27,+CG27)</f>
        <v>51185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2696</v>
      </c>
      <c r="CQ27" s="121">
        <f>SUM(AM27,+BO27)</f>
        <v>50634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23148</v>
      </c>
      <c r="CX27" s="121">
        <f>SUM(AT27,+BV27)</f>
        <v>0</v>
      </c>
      <c r="CY27" s="121">
        <f>SUM(AU27,+BW27)</f>
        <v>23148</v>
      </c>
      <c r="CZ27" s="121">
        <f>SUM(AV27,+BX27)</f>
        <v>0</v>
      </c>
      <c r="DA27" s="121">
        <f>SUM(AW27,+BY27)</f>
        <v>0</v>
      </c>
      <c r="DB27" s="121">
        <f>SUM(AX27,+BZ27)</f>
        <v>27486</v>
      </c>
      <c r="DC27" s="121">
        <f>SUM(AY27,+CA27)</f>
        <v>0</v>
      </c>
      <c r="DD27" s="121">
        <f>SUM(AZ27,+CB27)</f>
        <v>27486</v>
      </c>
      <c r="DE27" s="121">
        <f>SUM(BA27,+CC27)</f>
        <v>0</v>
      </c>
      <c r="DF27" s="121">
        <f>SUM(BB27,+CD27)</f>
        <v>0</v>
      </c>
      <c r="DG27" s="121">
        <f>SUM(BC27,+CE27)</f>
        <v>165962</v>
      </c>
      <c r="DH27" s="121">
        <f>SUM(BD27,+CF27)</f>
        <v>0</v>
      </c>
      <c r="DI27" s="121">
        <f>SUM(BE27,+CG27)</f>
        <v>551</v>
      </c>
      <c r="DJ27" s="121">
        <f>SUM(BF27,+CH27)</f>
        <v>51185</v>
      </c>
    </row>
    <row r="28" spans="1:114" s="136" customFormat="1" ht="13.5" customHeight="1" x14ac:dyDescent="0.15">
      <c r="A28" s="119" t="s">
        <v>39</v>
      </c>
      <c r="B28" s="120" t="s">
        <v>375</v>
      </c>
      <c r="C28" s="119" t="s">
        <v>376</v>
      </c>
      <c r="D28" s="121">
        <f>SUM(E28,+L28)</f>
        <v>195090</v>
      </c>
      <c r="E28" s="121">
        <f>SUM(F28:I28,K28)</f>
        <v>51893</v>
      </c>
      <c r="F28" s="121">
        <v>0</v>
      </c>
      <c r="G28" s="121">
        <v>0</v>
      </c>
      <c r="H28" s="121">
        <v>41300</v>
      </c>
      <c r="I28" s="121">
        <v>10593</v>
      </c>
      <c r="J28" s="122" t="s">
        <v>381</v>
      </c>
      <c r="K28" s="121">
        <v>0</v>
      </c>
      <c r="L28" s="121">
        <v>143197</v>
      </c>
      <c r="M28" s="121">
        <f>SUM(N28,+U28)</f>
        <v>66406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381</v>
      </c>
      <c r="T28" s="121">
        <v>0</v>
      </c>
      <c r="U28" s="121">
        <v>66406</v>
      </c>
      <c r="V28" s="121">
        <f>+SUM(D28,M28)</f>
        <v>261496</v>
      </c>
      <c r="W28" s="121">
        <f>+SUM(E28,N28)</f>
        <v>51893</v>
      </c>
      <c r="X28" s="121">
        <f>+SUM(F28,O28)</f>
        <v>0</v>
      </c>
      <c r="Y28" s="121">
        <f>+SUM(G28,P28)</f>
        <v>0</v>
      </c>
      <c r="Z28" s="121">
        <f>+SUM(H28,Q28)</f>
        <v>41300</v>
      </c>
      <c r="AA28" s="121">
        <f>+SUM(I28,R28)</f>
        <v>10593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209603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49589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49589</v>
      </c>
      <c r="AT28" s="121">
        <v>49589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145501</v>
      </c>
      <c r="BD28" s="121">
        <v>0</v>
      </c>
      <c r="BE28" s="121">
        <v>0</v>
      </c>
      <c r="BF28" s="121">
        <f>SUM(AE28,+AM28,+BE28)</f>
        <v>49589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66406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49589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49589</v>
      </c>
      <c r="CX28" s="121">
        <f>SUM(AT28,+BV28)</f>
        <v>49589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211907</v>
      </c>
      <c r="DH28" s="121">
        <f>SUM(BD28,+CF28)</f>
        <v>0</v>
      </c>
      <c r="DI28" s="121">
        <f>SUM(BE28,+CG28)</f>
        <v>0</v>
      </c>
      <c r="DJ28" s="121">
        <f>SUM(BF28,+CH28)</f>
        <v>49589</v>
      </c>
    </row>
    <row r="29" spans="1:114" s="136" customFormat="1" ht="13.5" customHeight="1" x14ac:dyDescent="0.15">
      <c r="A29" s="119" t="s">
        <v>39</v>
      </c>
      <c r="B29" s="120" t="s">
        <v>377</v>
      </c>
      <c r="C29" s="119" t="s">
        <v>378</v>
      </c>
      <c r="D29" s="121">
        <f>SUM(E29,+L29)</f>
        <v>164724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381</v>
      </c>
      <c r="K29" s="121">
        <v>0</v>
      </c>
      <c r="L29" s="121">
        <v>164724</v>
      </c>
      <c r="M29" s="121">
        <f>SUM(N29,+U29)</f>
        <v>70229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381</v>
      </c>
      <c r="T29" s="121">
        <v>0</v>
      </c>
      <c r="U29" s="121">
        <v>70229</v>
      </c>
      <c r="V29" s="121">
        <f>+SUM(D29,M29)</f>
        <v>234953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234953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67319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67319</v>
      </c>
      <c r="AY29" s="121">
        <v>67319</v>
      </c>
      <c r="AZ29" s="121">
        <v>0</v>
      </c>
      <c r="BA29" s="121">
        <v>0</v>
      </c>
      <c r="BB29" s="121">
        <v>0</v>
      </c>
      <c r="BC29" s="121">
        <v>97405</v>
      </c>
      <c r="BD29" s="121">
        <v>0</v>
      </c>
      <c r="BE29" s="121">
        <v>0</v>
      </c>
      <c r="BF29" s="121">
        <f>SUM(AE29,+AM29,+BE29)</f>
        <v>67319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70229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7875</v>
      </c>
      <c r="BV29" s="121">
        <v>0</v>
      </c>
      <c r="BW29" s="121">
        <v>7875</v>
      </c>
      <c r="BX29" s="121">
        <v>0</v>
      </c>
      <c r="BY29" s="121">
        <v>0</v>
      </c>
      <c r="BZ29" s="121">
        <f>SUM(CA29:CD29)</f>
        <v>62354</v>
      </c>
      <c r="CA29" s="121">
        <v>0</v>
      </c>
      <c r="CB29" s="121">
        <v>62354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70229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137548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7875</v>
      </c>
      <c r="CX29" s="121">
        <f>SUM(AT29,+BV29)</f>
        <v>0</v>
      </c>
      <c r="CY29" s="121">
        <f>SUM(AU29,+BW29)</f>
        <v>7875</v>
      </c>
      <c r="CZ29" s="121">
        <f>SUM(AV29,+BX29)</f>
        <v>0</v>
      </c>
      <c r="DA29" s="121">
        <f>SUM(AW29,+BY29)</f>
        <v>0</v>
      </c>
      <c r="DB29" s="121">
        <f>SUM(AX29,+BZ29)</f>
        <v>129673</v>
      </c>
      <c r="DC29" s="121">
        <f>SUM(AY29,+CA29)</f>
        <v>67319</v>
      </c>
      <c r="DD29" s="121">
        <f>SUM(AZ29,+CB29)</f>
        <v>62354</v>
      </c>
      <c r="DE29" s="121">
        <f>SUM(BA29,+CC29)</f>
        <v>0</v>
      </c>
      <c r="DF29" s="121">
        <f>SUM(BB29,+CD29)</f>
        <v>0</v>
      </c>
      <c r="DG29" s="121">
        <f>SUM(BC29,+CE29)</f>
        <v>97405</v>
      </c>
      <c r="DH29" s="121">
        <f>SUM(BD29,+CF29)</f>
        <v>0</v>
      </c>
      <c r="DI29" s="121">
        <f>SUM(BE29,+CG29)</f>
        <v>0</v>
      </c>
      <c r="DJ29" s="121">
        <f>SUM(BF29,+CH29)</f>
        <v>137548</v>
      </c>
    </row>
    <row r="30" spans="1:114" s="136" customFormat="1" ht="13.5" customHeight="1" x14ac:dyDescent="0.15">
      <c r="A30" s="119" t="s">
        <v>39</v>
      </c>
      <c r="B30" s="120" t="s">
        <v>379</v>
      </c>
      <c r="C30" s="119" t="s">
        <v>380</v>
      </c>
      <c r="D30" s="121">
        <f>SUM(E30,+L30)</f>
        <v>225947</v>
      </c>
      <c r="E30" s="121">
        <f>SUM(F30:I30,K30)</f>
        <v>42875</v>
      </c>
      <c r="F30" s="121">
        <v>0</v>
      </c>
      <c r="G30" s="121">
        <v>2065</v>
      </c>
      <c r="H30" s="121">
        <v>20300</v>
      </c>
      <c r="I30" s="121">
        <v>16744</v>
      </c>
      <c r="J30" s="122" t="s">
        <v>381</v>
      </c>
      <c r="K30" s="121">
        <v>3766</v>
      </c>
      <c r="L30" s="121">
        <v>183072</v>
      </c>
      <c r="M30" s="121">
        <f>SUM(N30,+U30)</f>
        <v>98198</v>
      </c>
      <c r="N30" s="121">
        <f>SUM(O30:R30,T30)</f>
        <v>88024</v>
      </c>
      <c r="O30" s="121">
        <v>0</v>
      </c>
      <c r="P30" s="121">
        <v>0</v>
      </c>
      <c r="Q30" s="121">
        <v>49700</v>
      </c>
      <c r="R30" s="121">
        <v>37991</v>
      </c>
      <c r="S30" s="122" t="s">
        <v>381</v>
      </c>
      <c r="T30" s="121">
        <v>333</v>
      </c>
      <c r="U30" s="121">
        <v>10174</v>
      </c>
      <c r="V30" s="121">
        <f>+SUM(D30,M30)</f>
        <v>324145</v>
      </c>
      <c r="W30" s="121">
        <f>+SUM(E30,N30)</f>
        <v>130899</v>
      </c>
      <c r="X30" s="121">
        <f>+SUM(F30,O30)</f>
        <v>0</v>
      </c>
      <c r="Y30" s="121">
        <f>+SUM(G30,P30)</f>
        <v>2065</v>
      </c>
      <c r="Z30" s="121">
        <f>+SUM(H30,Q30)</f>
        <v>70000</v>
      </c>
      <c r="AA30" s="121">
        <f>+SUM(I30,R30)</f>
        <v>54735</v>
      </c>
      <c r="AB30" s="122" t="str">
        <f>IF(+SUM(J30,S30)=0,"-",+SUM(J30,S30))</f>
        <v>-</v>
      </c>
      <c r="AC30" s="121">
        <f>+SUM(K30,T30)</f>
        <v>4099</v>
      </c>
      <c r="AD30" s="121">
        <f>+SUM(L30,U30)</f>
        <v>193246</v>
      </c>
      <c r="AE30" s="121">
        <f>SUM(AF30,+AK30)</f>
        <v>19980</v>
      </c>
      <c r="AF30" s="121">
        <f>SUM(AG30:AJ30)</f>
        <v>19980</v>
      </c>
      <c r="AG30" s="121">
        <v>0</v>
      </c>
      <c r="AH30" s="121">
        <v>19980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202302</v>
      </c>
      <c r="AN30" s="121">
        <f>SUM(AO30:AR30)</f>
        <v>9116</v>
      </c>
      <c r="AO30" s="121">
        <v>9116</v>
      </c>
      <c r="AP30" s="121">
        <v>0</v>
      </c>
      <c r="AQ30" s="121">
        <v>0</v>
      </c>
      <c r="AR30" s="121">
        <v>0</v>
      </c>
      <c r="AS30" s="121">
        <f>SUM(AT30:AV30)</f>
        <v>63815</v>
      </c>
      <c r="AT30" s="121">
        <v>0</v>
      </c>
      <c r="AU30" s="121">
        <v>62821</v>
      </c>
      <c r="AV30" s="121">
        <v>994</v>
      </c>
      <c r="AW30" s="121">
        <v>0</v>
      </c>
      <c r="AX30" s="121">
        <f>SUM(AY30:BB30)</f>
        <v>123291</v>
      </c>
      <c r="AY30" s="121">
        <v>65124</v>
      </c>
      <c r="AZ30" s="121">
        <v>53102</v>
      </c>
      <c r="BA30" s="121">
        <v>0</v>
      </c>
      <c r="BB30" s="121">
        <v>5065</v>
      </c>
      <c r="BC30" s="121">
        <v>0</v>
      </c>
      <c r="BD30" s="121">
        <v>6080</v>
      </c>
      <c r="BE30" s="121">
        <v>3665</v>
      </c>
      <c r="BF30" s="121">
        <f>SUM(AE30,+AM30,+BE30)</f>
        <v>225947</v>
      </c>
      <c r="BG30" s="121">
        <f>SUM(BH30,+BM30)</f>
        <v>52413</v>
      </c>
      <c r="BH30" s="121">
        <f>SUM(BI30:BL30)</f>
        <v>52413</v>
      </c>
      <c r="BI30" s="121">
        <v>0</v>
      </c>
      <c r="BJ30" s="121">
        <v>52413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45553</v>
      </c>
      <c r="BP30" s="121">
        <f>SUM(BQ30:BT30)</f>
        <v>15055</v>
      </c>
      <c r="BQ30" s="121">
        <v>8755</v>
      </c>
      <c r="BR30" s="121">
        <v>4191</v>
      </c>
      <c r="BS30" s="121">
        <v>2109</v>
      </c>
      <c r="BT30" s="121">
        <v>0</v>
      </c>
      <c r="BU30" s="121">
        <f>SUM(BV30:BX30)</f>
        <v>23014</v>
      </c>
      <c r="BV30" s="121">
        <v>2035</v>
      </c>
      <c r="BW30" s="121">
        <v>20979</v>
      </c>
      <c r="BX30" s="121">
        <v>0</v>
      </c>
      <c r="BY30" s="121">
        <v>0</v>
      </c>
      <c r="BZ30" s="121">
        <f>SUM(CA30:CD30)</f>
        <v>7484</v>
      </c>
      <c r="CA30" s="121">
        <v>0</v>
      </c>
      <c r="CB30" s="121">
        <v>2119</v>
      </c>
      <c r="CC30" s="121">
        <v>0</v>
      </c>
      <c r="CD30" s="121">
        <v>5365</v>
      </c>
      <c r="CE30" s="121">
        <v>0</v>
      </c>
      <c r="CF30" s="121">
        <v>0</v>
      </c>
      <c r="CG30" s="121">
        <v>232</v>
      </c>
      <c r="CH30" s="121">
        <f>SUM(BG30,+BO30,+CG30)</f>
        <v>98198</v>
      </c>
      <c r="CI30" s="121">
        <f>SUM(AE30,+BG30)</f>
        <v>72393</v>
      </c>
      <c r="CJ30" s="121">
        <f>SUM(AF30,+BH30)</f>
        <v>72393</v>
      </c>
      <c r="CK30" s="121">
        <f>SUM(AG30,+BI30)</f>
        <v>0</v>
      </c>
      <c r="CL30" s="121">
        <f>SUM(AH30,+BJ30)</f>
        <v>72393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247855</v>
      </c>
      <c r="CR30" s="121">
        <f>SUM(AN30,+BP30)</f>
        <v>24171</v>
      </c>
      <c r="CS30" s="121">
        <f>SUM(AO30,+BQ30)</f>
        <v>17871</v>
      </c>
      <c r="CT30" s="121">
        <f>SUM(AP30,+BR30)</f>
        <v>4191</v>
      </c>
      <c r="CU30" s="121">
        <f>SUM(AQ30,+BS30)</f>
        <v>2109</v>
      </c>
      <c r="CV30" s="121">
        <f>SUM(AR30,+BT30)</f>
        <v>0</v>
      </c>
      <c r="CW30" s="121">
        <f>SUM(AS30,+BU30)</f>
        <v>86829</v>
      </c>
      <c r="CX30" s="121">
        <f>SUM(AT30,+BV30)</f>
        <v>2035</v>
      </c>
      <c r="CY30" s="121">
        <f>SUM(AU30,+BW30)</f>
        <v>83800</v>
      </c>
      <c r="CZ30" s="121">
        <f>SUM(AV30,+BX30)</f>
        <v>994</v>
      </c>
      <c r="DA30" s="121">
        <f>SUM(AW30,+BY30)</f>
        <v>0</v>
      </c>
      <c r="DB30" s="121">
        <f>SUM(AX30,+BZ30)</f>
        <v>130775</v>
      </c>
      <c r="DC30" s="121">
        <f>SUM(AY30,+CA30)</f>
        <v>65124</v>
      </c>
      <c r="DD30" s="121">
        <f>SUM(AZ30,+CB30)</f>
        <v>55221</v>
      </c>
      <c r="DE30" s="121">
        <f>SUM(BA30,+CC30)</f>
        <v>0</v>
      </c>
      <c r="DF30" s="121">
        <f>SUM(BB30,+CD30)</f>
        <v>10430</v>
      </c>
      <c r="DG30" s="121">
        <f>SUM(BC30,+CE30)</f>
        <v>0</v>
      </c>
      <c r="DH30" s="121">
        <f>SUM(BD30,+CF30)</f>
        <v>6080</v>
      </c>
      <c r="DI30" s="121">
        <f>SUM(BE30,+CG30)</f>
        <v>3897</v>
      </c>
      <c r="DJ30" s="121">
        <f>SUM(BF30,+CH30)</f>
        <v>324145</v>
      </c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0">
    <sortCondition ref="A8:A30"/>
    <sortCondition ref="B8:B30"/>
    <sortCondition ref="C8:C3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9" man="1"/>
    <brk id="30" min="1" max="29" man="1"/>
    <brk id="38" min="1" max="29" man="1"/>
    <brk id="66" min="1" max="29" man="1"/>
    <brk id="94" min="1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SUM(E7,+L7)</f>
        <v>1199806</v>
      </c>
      <c r="E7" s="140">
        <f>SUM(F7:I7)+K7</f>
        <v>1005230</v>
      </c>
      <c r="F7" s="140">
        <f t="shared" ref="F7:L7" si="0">SUM(F$8:F$57)</f>
        <v>81755</v>
      </c>
      <c r="G7" s="140">
        <f t="shared" si="0"/>
        <v>4415</v>
      </c>
      <c r="H7" s="140">
        <f t="shared" si="0"/>
        <v>76010</v>
      </c>
      <c r="I7" s="140">
        <f t="shared" si="0"/>
        <v>273578</v>
      </c>
      <c r="J7" s="140">
        <f t="shared" si="0"/>
        <v>3328175</v>
      </c>
      <c r="K7" s="140">
        <f t="shared" si="0"/>
        <v>569472</v>
      </c>
      <c r="L7" s="140">
        <f t="shared" si="0"/>
        <v>194576</v>
      </c>
      <c r="M7" s="140">
        <f>SUM(N7,+U7)</f>
        <v>996088</v>
      </c>
      <c r="N7" s="140">
        <f>SUM(O7:R7,T7)</f>
        <v>957785</v>
      </c>
      <c r="O7" s="140">
        <f t="shared" ref="O7:U7" si="1">SUM(O$8:O$57)</f>
        <v>219440</v>
      </c>
      <c r="P7" s="140">
        <f t="shared" si="1"/>
        <v>0</v>
      </c>
      <c r="Q7" s="140">
        <f t="shared" si="1"/>
        <v>395290</v>
      </c>
      <c r="R7" s="140">
        <f t="shared" si="1"/>
        <v>57549</v>
      </c>
      <c r="S7" s="140">
        <f t="shared" si="1"/>
        <v>994769</v>
      </c>
      <c r="T7" s="140">
        <f t="shared" si="1"/>
        <v>285506</v>
      </c>
      <c r="U7" s="140">
        <f t="shared" si="1"/>
        <v>38303</v>
      </c>
      <c r="V7" s="140">
        <f t="shared" ref="V7:AD7" si="2">+SUM(D7,M7)</f>
        <v>2195894</v>
      </c>
      <c r="W7" s="140">
        <f t="shared" si="2"/>
        <v>1963015</v>
      </c>
      <c r="X7" s="140">
        <f t="shared" si="2"/>
        <v>301195</v>
      </c>
      <c r="Y7" s="140">
        <f t="shared" si="2"/>
        <v>4415</v>
      </c>
      <c r="Z7" s="140">
        <f t="shared" si="2"/>
        <v>471300</v>
      </c>
      <c r="AA7" s="140">
        <f t="shared" si="2"/>
        <v>331127</v>
      </c>
      <c r="AB7" s="140">
        <f t="shared" si="2"/>
        <v>4322944</v>
      </c>
      <c r="AC7" s="140">
        <f t="shared" si="2"/>
        <v>854978</v>
      </c>
      <c r="AD7" s="140">
        <f t="shared" si="2"/>
        <v>232879</v>
      </c>
      <c r="AE7" s="140">
        <f>SUM(AF7,+AK7)</f>
        <v>576003</v>
      </c>
      <c r="AF7" s="140">
        <f>SUM(AG7:AJ7)</f>
        <v>573087</v>
      </c>
      <c r="AG7" s="140">
        <f>SUM(AG$8:AG$57)</f>
        <v>0</v>
      </c>
      <c r="AH7" s="140">
        <f>SUM(AH$8:AH$57)</f>
        <v>573087</v>
      </c>
      <c r="AI7" s="140">
        <f>SUM(AI$8:AI$57)</f>
        <v>0</v>
      </c>
      <c r="AJ7" s="140">
        <f>SUM(AJ$8:AJ$57)</f>
        <v>0</v>
      </c>
      <c r="AK7" s="140">
        <f>SUM(AK$8:AK$57)</f>
        <v>2916</v>
      </c>
      <c r="AL7" s="143" t="s">
        <v>314</v>
      </c>
      <c r="AM7" s="140">
        <f>SUM(AN7,AS7,AW7,AX7,BD7)</f>
        <v>3544655</v>
      </c>
      <c r="AN7" s="140">
        <f>SUM(AO7:AR7)</f>
        <v>289196</v>
      </c>
      <c r="AO7" s="140">
        <f>SUM(AO$8:AO$57)</f>
        <v>263716</v>
      </c>
      <c r="AP7" s="140">
        <f>SUM(AP$8:AP$57)</f>
        <v>0</v>
      </c>
      <c r="AQ7" s="140">
        <f>SUM(AQ$8:AQ$57)</f>
        <v>25480</v>
      </c>
      <c r="AR7" s="140">
        <f>SUM(AR$8:AR$57)</f>
        <v>0</v>
      </c>
      <c r="AS7" s="140">
        <f>SUM(AT7:AV7)</f>
        <v>1316027</v>
      </c>
      <c r="AT7" s="140">
        <f>SUM(AT$8:AT$57)</f>
        <v>1011</v>
      </c>
      <c r="AU7" s="140">
        <f>SUM(AU$8:AU$57)</f>
        <v>1282324</v>
      </c>
      <c r="AV7" s="140">
        <f>SUM(AV$8:AV$57)</f>
        <v>32692</v>
      </c>
      <c r="AW7" s="140">
        <f>SUM(AW$8:AW$57)</f>
        <v>0</v>
      </c>
      <c r="AX7" s="140">
        <f>SUM(AY7:BB7)</f>
        <v>1927711</v>
      </c>
      <c r="AY7" s="140">
        <f>SUM(AY$8:AY$57)</f>
        <v>135577</v>
      </c>
      <c r="AZ7" s="140">
        <f>SUM(AZ$8:AZ$57)</f>
        <v>1564122</v>
      </c>
      <c r="BA7" s="140">
        <f>SUM(BA$8:BA$57)</f>
        <v>218400</v>
      </c>
      <c r="BB7" s="140">
        <f>SUM(BB$8:BB$57)</f>
        <v>9612</v>
      </c>
      <c r="BC7" s="143" t="s">
        <v>315</v>
      </c>
      <c r="BD7" s="140">
        <f>SUM(BD$8:BD$57)</f>
        <v>11721</v>
      </c>
      <c r="BE7" s="140">
        <f>SUM(BE$8:BE$57)</f>
        <v>407323</v>
      </c>
      <c r="BF7" s="140">
        <f>SUM(AE7,+AM7,+BE7)</f>
        <v>4527981</v>
      </c>
      <c r="BG7" s="140">
        <f>SUM(BH7,+BM7)</f>
        <v>945951</v>
      </c>
      <c r="BH7" s="140">
        <f>SUM(BI7:BL7)</f>
        <v>944331</v>
      </c>
      <c r="BI7" s="140">
        <f>SUM(BI$8:BI$57)</f>
        <v>0</v>
      </c>
      <c r="BJ7" s="140">
        <f>SUM(BJ$8:BJ$57)</f>
        <v>944331</v>
      </c>
      <c r="BK7" s="140">
        <f>SUM(BK$8:BK$57)</f>
        <v>0</v>
      </c>
      <c r="BL7" s="140">
        <f>SUM(BL$8:BL$57)</f>
        <v>0</v>
      </c>
      <c r="BM7" s="140">
        <f>SUM(BM$8:BM$57)</f>
        <v>1620</v>
      </c>
      <c r="BN7" s="143" t="s">
        <v>314</v>
      </c>
      <c r="BO7" s="140">
        <f>SUM(BP7,BU7,BY7,BZ7,CF7)</f>
        <v>892383</v>
      </c>
      <c r="BP7" s="140">
        <f>SUM(BQ7:BT7)</f>
        <v>165399</v>
      </c>
      <c r="BQ7" s="140">
        <f>SUM(BQ$8:BQ$57)</f>
        <v>165399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263333</v>
      </c>
      <c r="BV7" s="140">
        <f>SUM(BV$8:BV$57)</f>
        <v>403</v>
      </c>
      <c r="BW7" s="140">
        <f>SUM(BW$8:BW$57)</f>
        <v>262930</v>
      </c>
      <c r="BX7" s="140">
        <f>SUM(BX$8:BX$57)</f>
        <v>0</v>
      </c>
      <c r="BY7" s="140">
        <f>SUM(BY$8:BY$57)</f>
        <v>0</v>
      </c>
      <c r="BZ7" s="140">
        <f>SUM(CA7:CD7)</f>
        <v>459584</v>
      </c>
      <c r="CA7" s="140">
        <f>SUM(CA$8:CA$57)</f>
        <v>171598</v>
      </c>
      <c r="CB7" s="140">
        <f>SUM(CB$8:CB$57)</f>
        <v>287986</v>
      </c>
      <c r="CC7" s="140">
        <f>SUM(CC$8:CC$57)</f>
        <v>0</v>
      </c>
      <c r="CD7" s="140">
        <f>SUM(CD$8:CD$57)</f>
        <v>0</v>
      </c>
      <c r="CE7" s="143" t="s">
        <v>314</v>
      </c>
      <c r="CF7" s="140">
        <f>SUM(CF$8:CF$57)</f>
        <v>4067</v>
      </c>
      <c r="CG7" s="140">
        <f>SUM(CG$8:CG$57)</f>
        <v>152523</v>
      </c>
      <c r="CH7" s="140">
        <f>SUM(BG7,+BO7,+CG7)</f>
        <v>1990857</v>
      </c>
      <c r="CI7" s="140">
        <f t="shared" ref="CI7:CO7" si="3">SUM(AE7,+BG7)</f>
        <v>1521954</v>
      </c>
      <c r="CJ7" s="140">
        <f t="shared" si="3"/>
        <v>1517418</v>
      </c>
      <c r="CK7" s="140">
        <f t="shared" si="3"/>
        <v>0</v>
      </c>
      <c r="CL7" s="140">
        <f t="shared" si="3"/>
        <v>1517418</v>
      </c>
      <c r="CM7" s="140">
        <f t="shared" si="3"/>
        <v>0</v>
      </c>
      <c r="CN7" s="140">
        <f t="shared" si="3"/>
        <v>0</v>
      </c>
      <c r="CO7" s="140">
        <f t="shared" si="3"/>
        <v>4536</v>
      </c>
      <c r="CP7" s="143" t="s">
        <v>314</v>
      </c>
      <c r="CQ7" s="140">
        <f t="shared" ref="CQ7:DF7" si="4">SUM(AM7,+BO7)</f>
        <v>4437038</v>
      </c>
      <c r="CR7" s="140">
        <f t="shared" si="4"/>
        <v>454595</v>
      </c>
      <c r="CS7" s="140">
        <f t="shared" si="4"/>
        <v>429115</v>
      </c>
      <c r="CT7" s="140">
        <f t="shared" si="4"/>
        <v>0</v>
      </c>
      <c r="CU7" s="140">
        <f t="shared" si="4"/>
        <v>25480</v>
      </c>
      <c r="CV7" s="140">
        <f t="shared" si="4"/>
        <v>0</v>
      </c>
      <c r="CW7" s="140">
        <f t="shared" si="4"/>
        <v>1579360</v>
      </c>
      <c r="CX7" s="140">
        <f t="shared" si="4"/>
        <v>1414</v>
      </c>
      <c r="CY7" s="140">
        <f t="shared" si="4"/>
        <v>1545254</v>
      </c>
      <c r="CZ7" s="140">
        <f t="shared" si="4"/>
        <v>32692</v>
      </c>
      <c r="DA7" s="140">
        <f t="shared" si="4"/>
        <v>0</v>
      </c>
      <c r="DB7" s="140">
        <f t="shared" si="4"/>
        <v>2387295</v>
      </c>
      <c r="DC7" s="140">
        <f t="shared" si="4"/>
        <v>307175</v>
      </c>
      <c r="DD7" s="140">
        <f t="shared" si="4"/>
        <v>1852108</v>
      </c>
      <c r="DE7" s="140">
        <f t="shared" si="4"/>
        <v>218400</v>
      </c>
      <c r="DF7" s="140">
        <f t="shared" si="4"/>
        <v>9612</v>
      </c>
      <c r="DG7" s="143" t="s">
        <v>314</v>
      </c>
      <c r="DH7" s="140">
        <f>SUM(BD7,+CF7)</f>
        <v>15788</v>
      </c>
      <c r="DI7" s="140">
        <f>SUM(BE7,+CG7)</f>
        <v>559846</v>
      </c>
      <c r="DJ7" s="140">
        <f>SUM(BF7,+CH7)</f>
        <v>6518838</v>
      </c>
    </row>
    <row r="8" spans="1:114" s="136" customFormat="1" ht="13.5" customHeight="1" x14ac:dyDescent="0.15">
      <c r="A8" s="119" t="s">
        <v>39</v>
      </c>
      <c r="B8" s="120" t="s">
        <v>327</v>
      </c>
      <c r="C8" s="119" t="s">
        <v>328</v>
      </c>
      <c r="D8" s="121">
        <f>SUM(E8,+L8)</f>
        <v>189139</v>
      </c>
      <c r="E8" s="121">
        <f>SUM(F8:I8)+K8</f>
        <v>101309</v>
      </c>
      <c r="F8" s="121">
        <v>366</v>
      </c>
      <c r="G8" s="121">
        <v>0</v>
      </c>
      <c r="H8" s="121">
        <v>0</v>
      </c>
      <c r="I8" s="121">
        <v>100886</v>
      </c>
      <c r="J8" s="121">
        <v>757909</v>
      </c>
      <c r="K8" s="121">
        <v>57</v>
      </c>
      <c r="L8" s="121">
        <v>87830</v>
      </c>
      <c r="M8" s="121">
        <f>SUM(N8,+U8)</f>
        <v>91898</v>
      </c>
      <c r="N8" s="121">
        <f>SUM(O8:R8,T8)</f>
        <v>53595</v>
      </c>
      <c r="O8" s="121">
        <v>0</v>
      </c>
      <c r="P8" s="121">
        <v>0</v>
      </c>
      <c r="Q8" s="121">
        <v>0</v>
      </c>
      <c r="R8" s="121">
        <v>53429</v>
      </c>
      <c r="S8" s="121">
        <v>435310</v>
      </c>
      <c r="T8" s="121">
        <v>166</v>
      </c>
      <c r="U8" s="121">
        <v>38303</v>
      </c>
      <c r="V8" s="121">
        <f>+SUM(D8,M8)</f>
        <v>281037</v>
      </c>
      <c r="W8" s="121">
        <f>+SUM(E8,N8)</f>
        <v>154904</v>
      </c>
      <c r="X8" s="121">
        <f>+SUM(F8,O8)</f>
        <v>366</v>
      </c>
      <c r="Y8" s="121">
        <f>+SUM(G8,P8)</f>
        <v>0</v>
      </c>
      <c r="Z8" s="121">
        <f>+SUM(H8,Q8)</f>
        <v>0</v>
      </c>
      <c r="AA8" s="121">
        <f>+SUM(I8,R8)</f>
        <v>154315</v>
      </c>
      <c r="AB8" s="121">
        <f>+SUM(J8,S8)</f>
        <v>1193219</v>
      </c>
      <c r="AC8" s="121">
        <f>+SUM(K8,T8)</f>
        <v>223</v>
      </c>
      <c r="AD8" s="121">
        <f>+SUM(L8,U8)</f>
        <v>126133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381</v>
      </c>
      <c r="AM8" s="121">
        <f>SUM(AN8,AS8,AW8,AX8,BD8)</f>
        <v>877940</v>
      </c>
      <c r="AN8" s="121">
        <f>SUM(AO8:AR8)</f>
        <v>14405</v>
      </c>
      <c r="AO8" s="121">
        <v>14405</v>
      </c>
      <c r="AP8" s="121">
        <v>0</v>
      </c>
      <c r="AQ8" s="121">
        <v>0</v>
      </c>
      <c r="AR8" s="121">
        <v>0</v>
      </c>
      <c r="AS8" s="121">
        <f>SUM(AT8:AV8)</f>
        <v>332717</v>
      </c>
      <c r="AT8" s="121">
        <v>0</v>
      </c>
      <c r="AU8" s="121">
        <v>332717</v>
      </c>
      <c r="AV8" s="121">
        <v>0</v>
      </c>
      <c r="AW8" s="121">
        <v>0</v>
      </c>
      <c r="AX8" s="121">
        <f>SUM(AY8:BB8)</f>
        <v>520828</v>
      </c>
      <c r="AY8" s="121">
        <v>0</v>
      </c>
      <c r="AZ8" s="121">
        <v>485265</v>
      </c>
      <c r="BA8" s="121">
        <v>35563</v>
      </c>
      <c r="BB8" s="121">
        <v>0</v>
      </c>
      <c r="BC8" s="122" t="s">
        <v>381</v>
      </c>
      <c r="BD8" s="121">
        <v>9990</v>
      </c>
      <c r="BE8" s="121">
        <v>69108</v>
      </c>
      <c r="BF8" s="121">
        <f>SUM(AE8,+AM8,+BE8)</f>
        <v>947048</v>
      </c>
      <c r="BG8" s="121">
        <f>SUM(BH8,+BM8)</f>
        <v>1620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1620</v>
      </c>
      <c r="BN8" s="122" t="s">
        <v>381</v>
      </c>
      <c r="BO8" s="121">
        <f>SUM(BP8,BU8,BY8,BZ8,CF8)</f>
        <v>453478</v>
      </c>
      <c r="BP8" s="121">
        <f>SUM(BQ8:BT8)</f>
        <v>102943</v>
      </c>
      <c r="BQ8" s="121">
        <v>102943</v>
      </c>
      <c r="BR8" s="121">
        <v>0</v>
      </c>
      <c r="BS8" s="121">
        <v>0</v>
      </c>
      <c r="BT8" s="121">
        <v>0</v>
      </c>
      <c r="BU8" s="121">
        <f>SUM(BV8:BX8)</f>
        <v>72980</v>
      </c>
      <c r="BV8" s="121">
        <v>403</v>
      </c>
      <c r="BW8" s="121">
        <v>72577</v>
      </c>
      <c r="BX8" s="121">
        <v>0</v>
      </c>
      <c r="BY8" s="121">
        <v>0</v>
      </c>
      <c r="BZ8" s="121">
        <f>SUM(CA8:CD8)</f>
        <v>273488</v>
      </c>
      <c r="CA8" s="121">
        <v>171598</v>
      </c>
      <c r="CB8" s="121">
        <v>101890</v>
      </c>
      <c r="CC8" s="121">
        <v>0</v>
      </c>
      <c r="CD8" s="121">
        <v>0</v>
      </c>
      <c r="CE8" s="122" t="s">
        <v>381</v>
      </c>
      <c r="CF8" s="121">
        <v>4067</v>
      </c>
      <c r="CG8" s="121">
        <v>72110</v>
      </c>
      <c r="CH8" s="121">
        <f>SUM(BG8,+BO8,+CG8)</f>
        <v>527208</v>
      </c>
      <c r="CI8" s="121">
        <f>SUM(AE8,+BG8)</f>
        <v>1620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1620</v>
      </c>
      <c r="CP8" s="122" t="s">
        <v>381</v>
      </c>
      <c r="CQ8" s="121">
        <f>SUM(AM8,+BO8)</f>
        <v>1331418</v>
      </c>
      <c r="CR8" s="121">
        <f>SUM(AN8,+BP8)</f>
        <v>117348</v>
      </c>
      <c r="CS8" s="121">
        <f>SUM(AO8,+BQ8)</f>
        <v>117348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405697</v>
      </c>
      <c r="CX8" s="121">
        <f>SUM(AT8,+BV8)</f>
        <v>403</v>
      </c>
      <c r="CY8" s="121">
        <f>SUM(AU8,+BW8)</f>
        <v>405294</v>
      </c>
      <c r="CZ8" s="121">
        <f>SUM(AV8,+BX8)</f>
        <v>0</v>
      </c>
      <c r="DA8" s="121">
        <f>SUM(AW8,+BY8)</f>
        <v>0</v>
      </c>
      <c r="DB8" s="121">
        <f>SUM(AX8,+BZ8)</f>
        <v>794316</v>
      </c>
      <c r="DC8" s="121">
        <f>SUM(AY8,+CA8)</f>
        <v>171598</v>
      </c>
      <c r="DD8" s="121">
        <f>SUM(AZ8,+CB8)</f>
        <v>587155</v>
      </c>
      <c r="DE8" s="121">
        <f>SUM(BA8,+CC8)</f>
        <v>35563</v>
      </c>
      <c r="DF8" s="121">
        <f>SUM(BB8,+CD8)</f>
        <v>0</v>
      </c>
      <c r="DG8" s="122" t="s">
        <v>381</v>
      </c>
      <c r="DH8" s="121">
        <f>SUM(BD8,+CF8)</f>
        <v>14057</v>
      </c>
      <c r="DI8" s="121">
        <f>SUM(BE8,+CG8)</f>
        <v>141218</v>
      </c>
      <c r="DJ8" s="121">
        <f>SUM(BF8,+CH8)</f>
        <v>1474256</v>
      </c>
    </row>
    <row r="9" spans="1:114" s="136" customFormat="1" ht="13.5" customHeight="1" x14ac:dyDescent="0.15">
      <c r="A9" s="119" t="s">
        <v>39</v>
      </c>
      <c r="B9" s="120" t="s">
        <v>339</v>
      </c>
      <c r="C9" s="119" t="s">
        <v>340</v>
      </c>
      <c r="D9" s="121">
        <f>SUM(E9,+L9)</f>
        <v>26019</v>
      </c>
      <c r="E9" s="121">
        <f>SUM(F9:I9)+K9</f>
        <v>20747</v>
      </c>
      <c r="F9" s="121">
        <v>0</v>
      </c>
      <c r="G9" s="121">
        <v>0</v>
      </c>
      <c r="H9" s="121">
        <v>0</v>
      </c>
      <c r="I9" s="121">
        <v>10510</v>
      </c>
      <c r="J9" s="121">
        <v>126047</v>
      </c>
      <c r="K9" s="121">
        <v>10237</v>
      </c>
      <c r="L9" s="121">
        <v>5272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26019</v>
      </c>
      <c r="W9" s="121">
        <f>+SUM(E9,N9)</f>
        <v>20747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10510</v>
      </c>
      <c r="AB9" s="121">
        <f>+SUM(J9,S9)</f>
        <v>126047</v>
      </c>
      <c r="AC9" s="121">
        <f>+SUM(K9,T9)</f>
        <v>10237</v>
      </c>
      <c r="AD9" s="121">
        <f>+SUM(L9,U9)</f>
        <v>5272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381</v>
      </c>
      <c r="AM9" s="121">
        <f>SUM(AN9,AS9,AW9,AX9,BD9)</f>
        <v>130802</v>
      </c>
      <c r="AN9" s="121">
        <f>SUM(AO9:AR9)</f>
        <v>43453</v>
      </c>
      <c r="AO9" s="121">
        <v>17973</v>
      </c>
      <c r="AP9" s="121">
        <v>0</v>
      </c>
      <c r="AQ9" s="121">
        <v>25480</v>
      </c>
      <c r="AR9" s="121">
        <v>0</v>
      </c>
      <c r="AS9" s="121">
        <f>SUM(AT9:AV9)</f>
        <v>50374</v>
      </c>
      <c r="AT9" s="121">
        <v>0</v>
      </c>
      <c r="AU9" s="121">
        <v>50374</v>
      </c>
      <c r="AV9" s="121">
        <v>0</v>
      </c>
      <c r="AW9" s="121">
        <v>0</v>
      </c>
      <c r="AX9" s="121">
        <f>SUM(AY9:BB9)</f>
        <v>36975</v>
      </c>
      <c r="AY9" s="121">
        <v>0</v>
      </c>
      <c r="AZ9" s="121">
        <v>36975</v>
      </c>
      <c r="BA9" s="121">
        <v>0</v>
      </c>
      <c r="BB9" s="121">
        <v>0</v>
      </c>
      <c r="BC9" s="122" t="s">
        <v>381</v>
      </c>
      <c r="BD9" s="121">
        <v>0</v>
      </c>
      <c r="BE9" s="121">
        <v>21264</v>
      </c>
      <c r="BF9" s="121">
        <f>SUM(AE9,+AM9,+BE9)</f>
        <v>152066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381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381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381</v>
      </c>
      <c r="CQ9" s="121">
        <f>SUM(AM9,+BO9)</f>
        <v>130802</v>
      </c>
      <c r="CR9" s="121">
        <f>SUM(AN9,+BP9)</f>
        <v>43453</v>
      </c>
      <c r="CS9" s="121">
        <f>SUM(AO9,+BQ9)</f>
        <v>17973</v>
      </c>
      <c r="CT9" s="121">
        <f>SUM(AP9,+BR9)</f>
        <v>0</v>
      </c>
      <c r="CU9" s="121">
        <f>SUM(AQ9,+BS9)</f>
        <v>25480</v>
      </c>
      <c r="CV9" s="121">
        <f>SUM(AR9,+BT9)</f>
        <v>0</v>
      </c>
      <c r="CW9" s="121">
        <f>SUM(AS9,+BU9)</f>
        <v>50374</v>
      </c>
      <c r="CX9" s="121">
        <f>SUM(AT9,+BV9)</f>
        <v>0</v>
      </c>
      <c r="CY9" s="121">
        <f>SUM(AU9,+BW9)</f>
        <v>50374</v>
      </c>
      <c r="CZ9" s="121">
        <f>SUM(AV9,+BX9)</f>
        <v>0</v>
      </c>
      <c r="DA9" s="121">
        <f>SUM(AW9,+BY9)</f>
        <v>0</v>
      </c>
      <c r="DB9" s="121">
        <f>SUM(AX9,+BZ9)</f>
        <v>36975</v>
      </c>
      <c r="DC9" s="121">
        <f>SUM(AY9,+CA9)</f>
        <v>0</v>
      </c>
      <c r="DD9" s="121">
        <f>SUM(AZ9,+CB9)</f>
        <v>36975</v>
      </c>
      <c r="DE9" s="121">
        <f>SUM(BA9,+CC9)</f>
        <v>0</v>
      </c>
      <c r="DF9" s="121">
        <f>SUM(BB9,+CD9)</f>
        <v>0</v>
      </c>
      <c r="DG9" s="122" t="s">
        <v>381</v>
      </c>
      <c r="DH9" s="121">
        <f>SUM(BD9,+CF9)</f>
        <v>0</v>
      </c>
      <c r="DI9" s="121">
        <f>SUM(BE9,+CG9)</f>
        <v>21264</v>
      </c>
      <c r="DJ9" s="121">
        <f>SUM(BF9,+CH9)</f>
        <v>152066</v>
      </c>
    </row>
    <row r="10" spans="1:114" s="136" customFormat="1" ht="13.5" customHeight="1" x14ac:dyDescent="0.15">
      <c r="A10" s="119" t="s">
        <v>39</v>
      </c>
      <c r="B10" s="120" t="s">
        <v>337</v>
      </c>
      <c r="C10" s="119" t="s">
        <v>338</v>
      </c>
      <c r="D10" s="121">
        <f>SUM(E10,+L10)</f>
        <v>88914</v>
      </c>
      <c r="E10" s="121">
        <f>SUM(F10:I10)+K10</f>
        <v>54807</v>
      </c>
      <c r="F10" s="121">
        <v>0</v>
      </c>
      <c r="G10" s="121">
        <v>0</v>
      </c>
      <c r="H10" s="121">
        <v>0</v>
      </c>
      <c r="I10" s="121">
        <v>8558</v>
      </c>
      <c r="J10" s="121">
        <v>111890</v>
      </c>
      <c r="K10" s="121">
        <v>46249</v>
      </c>
      <c r="L10" s="121">
        <v>34107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88914</v>
      </c>
      <c r="W10" s="121">
        <f>+SUM(E10,N10)</f>
        <v>54807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8558</v>
      </c>
      <c r="AB10" s="121">
        <f>+SUM(J10,S10)</f>
        <v>111890</v>
      </c>
      <c r="AC10" s="121">
        <f>+SUM(K10,T10)</f>
        <v>46249</v>
      </c>
      <c r="AD10" s="121">
        <f>+SUM(L10,U10)</f>
        <v>34107</v>
      </c>
      <c r="AE10" s="121">
        <f>SUM(AF10,+AK10)</f>
        <v>2916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2916</v>
      </c>
      <c r="AL10" s="122" t="s">
        <v>381</v>
      </c>
      <c r="AM10" s="121">
        <f>SUM(AN10,AS10,AW10,AX10,BD10)</f>
        <v>174349</v>
      </c>
      <c r="AN10" s="121">
        <f>SUM(AO10:AR10)</f>
        <v>14167</v>
      </c>
      <c r="AO10" s="121">
        <v>14167</v>
      </c>
      <c r="AP10" s="121">
        <v>0</v>
      </c>
      <c r="AQ10" s="121">
        <v>0</v>
      </c>
      <c r="AR10" s="121">
        <v>0</v>
      </c>
      <c r="AS10" s="121">
        <f>SUM(AT10:AV10)</f>
        <v>17838</v>
      </c>
      <c r="AT10" s="121">
        <v>0</v>
      </c>
      <c r="AU10" s="121">
        <v>17838</v>
      </c>
      <c r="AV10" s="121">
        <v>0</v>
      </c>
      <c r="AW10" s="121">
        <v>0</v>
      </c>
      <c r="AX10" s="121">
        <f>SUM(AY10:BB10)</f>
        <v>142344</v>
      </c>
      <c r="AY10" s="121">
        <v>0</v>
      </c>
      <c r="AZ10" s="121">
        <v>142344</v>
      </c>
      <c r="BA10" s="121">
        <v>0</v>
      </c>
      <c r="BB10" s="121">
        <v>0</v>
      </c>
      <c r="BC10" s="122" t="s">
        <v>381</v>
      </c>
      <c r="BD10" s="121">
        <v>0</v>
      </c>
      <c r="BE10" s="121">
        <v>23539</v>
      </c>
      <c r="BF10" s="121">
        <f>SUM(AE10,+AM10,+BE10)</f>
        <v>200804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381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381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2916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2916</v>
      </c>
      <c r="CP10" s="122" t="s">
        <v>381</v>
      </c>
      <c r="CQ10" s="121">
        <f>SUM(AM10,+BO10)</f>
        <v>174349</v>
      </c>
      <c r="CR10" s="121">
        <f>SUM(AN10,+BP10)</f>
        <v>14167</v>
      </c>
      <c r="CS10" s="121">
        <f>SUM(AO10,+BQ10)</f>
        <v>14167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17838</v>
      </c>
      <c r="CX10" s="121">
        <f>SUM(AT10,+BV10)</f>
        <v>0</v>
      </c>
      <c r="CY10" s="121">
        <f>SUM(AU10,+BW10)</f>
        <v>17838</v>
      </c>
      <c r="CZ10" s="121">
        <f>SUM(AV10,+BX10)</f>
        <v>0</v>
      </c>
      <c r="DA10" s="121">
        <f>SUM(AW10,+BY10)</f>
        <v>0</v>
      </c>
      <c r="DB10" s="121">
        <f>SUM(AX10,+BZ10)</f>
        <v>142344</v>
      </c>
      <c r="DC10" s="121">
        <f>SUM(AY10,+CA10)</f>
        <v>0</v>
      </c>
      <c r="DD10" s="121">
        <f>SUM(AZ10,+CB10)</f>
        <v>142344</v>
      </c>
      <c r="DE10" s="121">
        <f>SUM(BA10,+CC10)</f>
        <v>0</v>
      </c>
      <c r="DF10" s="121">
        <f>SUM(BB10,+CD10)</f>
        <v>0</v>
      </c>
      <c r="DG10" s="122" t="s">
        <v>381</v>
      </c>
      <c r="DH10" s="121">
        <f>SUM(BD10,+CF10)</f>
        <v>0</v>
      </c>
      <c r="DI10" s="121">
        <f>SUM(BE10,+CG10)</f>
        <v>23539</v>
      </c>
      <c r="DJ10" s="121">
        <f>SUM(BF10,+CH10)</f>
        <v>200804</v>
      </c>
    </row>
    <row r="11" spans="1:114" s="136" customFormat="1" ht="13.5" customHeight="1" x14ac:dyDescent="0.15">
      <c r="A11" s="119" t="s">
        <v>39</v>
      </c>
      <c r="B11" s="120" t="s">
        <v>359</v>
      </c>
      <c r="C11" s="119" t="s">
        <v>360</v>
      </c>
      <c r="D11" s="121">
        <f>SUM(E11,+L11)</f>
        <v>209850</v>
      </c>
      <c r="E11" s="121">
        <f>SUM(F11:I11)+K11</f>
        <v>142483</v>
      </c>
      <c r="F11" s="121">
        <v>0</v>
      </c>
      <c r="G11" s="121">
        <v>4415</v>
      </c>
      <c r="H11" s="121">
        <v>0</v>
      </c>
      <c r="I11" s="121">
        <v>128450</v>
      </c>
      <c r="J11" s="121">
        <v>434000</v>
      </c>
      <c r="K11" s="121">
        <v>9618</v>
      </c>
      <c r="L11" s="121">
        <v>67367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209850</v>
      </c>
      <c r="W11" s="121">
        <f>+SUM(E11,N11)</f>
        <v>142483</v>
      </c>
      <c r="X11" s="121">
        <f>+SUM(F11,O11)</f>
        <v>0</v>
      </c>
      <c r="Y11" s="121">
        <f>+SUM(G11,P11)</f>
        <v>4415</v>
      </c>
      <c r="Z11" s="121">
        <f>+SUM(H11,Q11)</f>
        <v>0</v>
      </c>
      <c r="AA11" s="121">
        <f>+SUM(I11,R11)</f>
        <v>128450</v>
      </c>
      <c r="AB11" s="121">
        <f>+SUM(J11,S11)</f>
        <v>434000</v>
      </c>
      <c r="AC11" s="121">
        <f>+SUM(K11,T11)</f>
        <v>9618</v>
      </c>
      <c r="AD11" s="121">
        <f>+SUM(L11,U11)</f>
        <v>67367</v>
      </c>
      <c r="AE11" s="121">
        <f>SUM(AF11,+AK11)</f>
        <v>7153</v>
      </c>
      <c r="AF11" s="121">
        <f>SUM(AG11:AJ11)</f>
        <v>7153</v>
      </c>
      <c r="AG11" s="121">
        <v>0</v>
      </c>
      <c r="AH11" s="121">
        <v>7153</v>
      </c>
      <c r="AI11" s="121">
        <v>0</v>
      </c>
      <c r="AJ11" s="121">
        <v>0</v>
      </c>
      <c r="AK11" s="121">
        <v>0</v>
      </c>
      <c r="AL11" s="122" t="s">
        <v>381</v>
      </c>
      <c r="AM11" s="121">
        <f>SUM(AN11,AS11,AW11,AX11,BD11)</f>
        <v>591524</v>
      </c>
      <c r="AN11" s="121">
        <f>SUM(AO11:AR11)</f>
        <v>111090</v>
      </c>
      <c r="AO11" s="121">
        <v>111090</v>
      </c>
      <c r="AP11" s="121">
        <v>0</v>
      </c>
      <c r="AQ11" s="121">
        <v>0</v>
      </c>
      <c r="AR11" s="121">
        <v>0</v>
      </c>
      <c r="AS11" s="121">
        <f>SUM(AT11:AV11)</f>
        <v>156701</v>
      </c>
      <c r="AT11" s="121">
        <v>1011</v>
      </c>
      <c r="AU11" s="121">
        <v>155690</v>
      </c>
      <c r="AV11" s="121">
        <v>0</v>
      </c>
      <c r="AW11" s="121">
        <v>0</v>
      </c>
      <c r="AX11" s="121">
        <f>SUM(AY11:BB11)</f>
        <v>322002</v>
      </c>
      <c r="AY11" s="121">
        <v>135577</v>
      </c>
      <c r="AZ11" s="121">
        <v>175980</v>
      </c>
      <c r="BA11" s="121">
        <v>833</v>
      </c>
      <c r="BB11" s="121">
        <v>9612</v>
      </c>
      <c r="BC11" s="122" t="s">
        <v>381</v>
      </c>
      <c r="BD11" s="121">
        <v>1731</v>
      </c>
      <c r="BE11" s="121">
        <v>45173</v>
      </c>
      <c r="BF11" s="121">
        <f>SUM(AE11,+AM11,+BE11)</f>
        <v>643850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381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381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7153</v>
      </c>
      <c r="CJ11" s="121">
        <f>SUM(AF11,+BH11)</f>
        <v>7153</v>
      </c>
      <c r="CK11" s="121">
        <f>SUM(AG11,+BI11)</f>
        <v>0</v>
      </c>
      <c r="CL11" s="121">
        <f>SUM(AH11,+BJ11)</f>
        <v>7153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381</v>
      </c>
      <c r="CQ11" s="121">
        <f>SUM(AM11,+BO11)</f>
        <v>591524</v>
      </c>
      <c r="CR11" s="121">
        <f>SUM(AN11,+BP11)</f>
        <v>111090</v>
      </c>
      <c r="CS11" s="121">
        <f>SUM(AO11,+BQ11)</f>
        <v>111090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156701</v>
      </c>
      <c r="CX11" s="121">
        <f>SUM(AT11,+BV11)</f>
        <v>1011</v>
      </c>
      <c r="CY11" s="121">
        <f>SUM(AU11,+BW11)</f>
        <v>155690</v>
      </c>
      <c r="CZ11" s="121">
        <f>SUM(AV11,+BX11)</f>
        <v>0</v>
      </c>
      <c r="DA11" s="121">
        <f>SUM(AW11,+BY11)</f>
        <v>0</v>
      </c>
      <c r="DB11" s="121">
        <f>SUM(AX11,+BZ11)</f>
        <v>322002</v>
      </c>
      <c r="DC11" s="121">
        <f>SUM(AY11,+CA11)</f>
        <v>135577</v>
      </c>
      <c r="DD11" s="121">
        <f>SUM(AZ11,+CB11)</f>
        <v>175980</v>
      </c>
      <c r="DE11" s="121">
        <f>SUM(BA11,+CC11)</f>
        <v>833</v>
      </c>
      <c r="DF11" s="121">
        <f>SUM(BB11,+CD11)</f>
        <v>9612</v>
      </c>
      <c r="DG11" s="122" t="s">
        <v>381</v>
      </c>
      <c r="DH11" s="121">
        <f>SUM(BD11,+CF11)</f>
        <v>1731</v>
      </c>
      <c r="DI11" s="121">
        <f>SUM(BE11,+CG11)</f>
        <v>45173</v>
      </c>
      <c r="DJ11" s="121">
        <f>SUM(BF11,+CH11)</f>
        <v>643850</v>
      </c>
    </row>
    <row r="12" spans="1:114" s="136" customFormat="1" ht="13.5" customHeight="1" x14ac:dyDescent="0.15">
      <c r="A12" s="119" t="s">
        <v>39</v>
      </c>
      <c r="B12" s="120" t="s">
        <v>333</v>
      </c>
      <c r="C12" s="119" t="s">
        <v>334</v>
      </c>
      <c r="D12" s="121">
        <f>SUM(E12,+L12)</f>
        <v>685884</v>
      </c>
      <c r="E12" s="121">
        <f>SUM(F12:I12)+K12</f>
        <v>685884</v>
      </c>
      <c r="F12" s="121">
        <v>81389</v>
      </c>
      <c r="G12" s="121">
        <v>0</v>
      </c>
      <c r="H12" s="121">
        <v>76010</v>
      </c>
      <c r="I12" s="121">
        <v>25174</v>
      </c>
      <c r="J12" s="121">
        <v>1898329</v>
      </c>
      <c r="K12" s="121">
        <v>503311</v>
      </c>
      <c r="L12" s="121">
        <v>0</v>
      </c>
      <c r="M12" s="121">
        <f>SUM(N12,+U12)</f>
        <v>904190</v>
      </c>
      <c r="N12" s="121">
        <f>SUM(O12:R12,T12)</f>
        <v>904190</v>
      </c>
      <c r="O12" s="121">
        <v>219440</v>
      </c>
      <c r="P12" s="121">
        <v>0</v>
      </c>
      <c r="Q12" s="121">
        <v>395290</v>
      </c>
      <c r="R12" s="121">
        <v>4120</v>
      </c>
      <c r="S12" s="121">
        <v>559459</v>
      </c>
      <c r="T12" s="121">
        <v>285340</v>
      </c>
      <c r="U12" s="121">
        <v>0</v>
      </c>
      <c r="V12" s="121">
        <f>+SUM(D12,M12)</f>
        <v>1590074</v>
      </c>
      <c r="W12" s="121">
        <f>+SUM(E12,N12)</f>
        <v>1590074</v>
      </c>
      <c r="X12" s="121">
        <f>+SUM(F12,O12)</f>
        <v>300829</v>
      </c>
      <c r="Y12" s="121">
        <f>+SUM(G12,P12)</f>
        <v>0</v>
      </c>
      <c r="Z12" s="121">
        <f>+SUM(H12,Q12)</f>
        <v>471300</v>
      </c>
      <c r="AA12" s="121">
        <f>+SUM(I12,R12)</f>
        <v>29294</v>
      </c>
      <c r="AB12" s="121">
        <f>+SUM(J12,S12)</f>
        <v>2457788</v>
      </c>
      <c r="AC12" s="121">
        <f>+SUM(K12,T12)</f>
        <v>788651</v>
      </c>
      <c r="AD12" s="121">
        <f>+SUM(L12,U12)</f>
        <v>0</v>
      </c>
      <c r="AE12" s="121">
        <f>SUM(AF12,+AK12)</f>
        <v>565934</v>
      </c>
      <c r="AF12" s="121">
        <f>SUM(AG12:AJ12)</f>
        <v>565934</v>
      </c>
      <c r="AG12" s="121">
        <v>0</v>
      </c>
      <c r="AH12" s="121">
        <v>565934</v>
      </c>
      <c r="AI12" s="121">
        <v>0</v>
      </c>
      <c r="AJ12" s="121">
        <v>0</v>
      </c>
      <c r="AK12" s="121">
        <v>0</v>
      </c>
      <c r="AL12" s="122" t="s">
        <v>381</v>
      </c>
      <c r="AM12" s="121">
        <f>SUM(AN12,AS12,AW12,AX12,BD12)</f>
        <v>1770040</v>
      </c>
      <c r="AN12" s="121">
        <f>SUM(AO12:AR12)</f>
        <v>106081</v>
      </c>
      <c r="AO12" s="121">
        <v>106081</v>
      </c>
      <c r="AP12" s="121">
        <v>0</v>
      </c>
      <c r="AQ12" s="121">
        <v>0</v>
      </c>
      <c r="AR12" s="121">
        <v>0</v>
      </c>
      <c r="AS12" s="121">
        <f>SUM(AT12:AV12)</f>
        <v>758397</v>
      </c>
      <c r="AT12" s="121">
        <v>0</v>
      </c>
      <c r="AU12" s="121">
        <v>725705</v>
      </c>
      <c r="AV12" s="121">
        <v>32692</v>
      </c>
      <c r="AW12" s="121">
        <v>0</v>
      </c>
      <c r="AX12" s="121">
        <f>SUM(AY12:BB12)</f>
        <v>905562</v>
      </c>
      <c r="AY12" s="121">
        <v>0</v>
      </c>
      <c r="AZ12" s="121">
        <v>723558</v>
      </c>
      <c r="BA12" s="121">
        <v>182004</v>
      </c>
      <c r="BB12" s="121">
        <v>0</v>
      </c>
      <c r="BC12" s="122" t="s">
        <v>381</v>
      </c>
      <c r="BD12" s="121">
        <v>0</v>
      </c>
      <c r="BE12" s="121">
        <v>248239</v>
      </c>
      <c r="BF12" s="121">
        <f>SUM(AE12,+AM12,+BE12)</f>
        <v>2584213</v>
      </c>
      <c r="BG12" s="121">
        <f>SUM(BH12,+BM12)</f>
        <v>944331</v>
      </c>
      <c r="BH12" s="121">
        <f>SUM(BI12:BL12)</f>
        <v>944331</v>
      </c>
      <c r="BI12" s="121">
        <v>0</v>
      </c>
      <c r="BJ12" s="121">
        <v>944331</v>
      </c>
      <c r="BK12" s="121">
        <v>0</v>
      </c>
      <c r="BL12" s="121">
        <v>0</v>
      </c>
      <c r="BM12" s="121">
        <v>0</v>
      </c>
      <c r="BN12" s="122" t="s">
        <v>381</v>
      </c>
      <c r="BO12" s="121">
        <f>SUM(BP12,BU12,BY12,BZ12,CF12)</f>
        <v>438905</v>
      </c>
      <c r="BP12" s="121">
        <f>SUM(BQ12:BT12)</f>
        <v>62456</v>
      </c>
      <c r="BQ12" s="121">
        <v>62456</v>
      </c>
      <c r="BR12" s="121">
        <v>0</v>
      </c>
      <c r="BS12" s="121">
        <v>0</v>
      </c>
      <c r="BT12" s="121">
        <v>0</v>
      </c>
      <c r="BU12" s="121">
        <f>SUM(BV12:BX12)</f>
        <v>190353</v>
      </c>
      <c r="BV12" s="121">
        <v>0</v>
      </c>
      <c r="BW12" s="121">
        <v>190353</v>
      </c>
      <c r="BX12" s="121">
        <v>0</v>
      </c>
      <c r="BY12" s="121">
        <v>0</v>
      </c>
      <c r="BZ12" s="121">
        <f>SUM(CA12:CD12)</f>
        <v>186096</v>
      </c>
      <c r="CA12" s="121">
        <v>0</v>
      </c>
      <c r="CB12" s="121">
        <v>186096</v>
      </c>
      <c r="CC12" s="121">
        <v>0</v>
      </c>
      <c r="CD12" s="121">
        <v>0</v>
      </c>
      <c r="CE12" s="122" t="s">
        <v>381</v>
      </c>
      <c r="CF12" s="121">
        <v>0</v>
      </c>
      <c r="CG12" s="121">
        <v>80413</v>
      </c>
      <c r="CH12" s="121">
        <f>SUM(BG12,+BO12,+CG12)</f>
        <v>1463649</v>
      </c>
      <c r="CI12" s="121">
        <f>SUM(AE12,+BG12)</f>
        <v>1510265</v>
      </c>
      <c r="CJ12" s="121">
        <f>SUM(AF12,+BH12)</f>
        <v>1510265</v>
      </c>
      <c r="CK12" s="121">
        <f>SUM(AG12,+BI12)</f>
        <v>0</v>
      </c>
      <c r="CL12" s="121">
        <f>SUM(AH12,+BJ12)</f>
        <v>1510265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381</v>
      </c>
      <c r="CQ12" s="121">
        <f>SUM(AM12,+BO12)</f>
        <v>2208945</v>
      </c>
      <c r="CR12" s="121">
        <f>SUM(AN12,+BP12)</f>
        <v>168537</v>
      </c>
      <c r="CS12" s="121">
        <f>SUM(AO12,+BQ12)</f>
        <v>168537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948750</v>
      </c>
      <c r="CX12" s="121">
        <f>SUM(AT12,+BV12)</f>
        <v>0</v>
      </c>
      <c r="CY12" s="121">
        <f>SUM(AU12,+BW12)</f>
        <v>916058</v>
      </c>
      <c r="CZ12" s="121">
        <f>SUM(AV12,+BX12)</f>
        <v>32692</v>
      </c>
      <c r="DA12" s="121">
        <f>SUM(AW12,+BY12)</f>
        <v>0</v>
      </c>
      <c r="DB12" s="121">
        <f>SUM(AX12,+BZ12)</f>
        <v>1091658</v>
      </c>
      <c r="DC12" s="121">
        <f>SUM(AY12,+CA12)</f>
        <v>0</v>
      </c>
      <c r="DD12" s="121">
        <f>SUM(AZ12,+CB12)</f>
        <v>909654</v>
      </c>
      <c r="DE12" s="121">
        <f>SUM(BA12,+CC12)</f>
        <v>182004</v>
      </c>
      <c r="DF12" s="121">
        <f>SUM(BB12,+CD12)</f>
        <v>0</v>
      </c>
      <c r="DG12" s="122" t="s">
        <v>381</v>
      </c>
      <c r="DH12" s="121">
        <f>SUM(BD12,+CF12)</f>
        <v>0</v>
      </c>
      <c r="DI12" s="121">
        <f>SUM(BE12,+CG12)</f>
        <v>328652</v>
      </c>
      <c r="DJ12" s="121">
        <f>SUM(BF12,+CH12)</f>
        <v>4047862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SUM(E7,+L7)</f>
        <v>50408247</v>
      </c>
      <c r="E7" s="140">
        <f>+SUM(F7:I7,K7)</f>
        <v>23619634</v>
      </c>
      <c r="F7" s="140">
        <f t="shared" ref="F7:L7" si="0">SUM(F$8:F$257)</f>
        <v>3832533</v>
      </c>
      <c r="G7" s="140">
        <f t="shared" si="0"/>
        <v>76327</v>
      </c>
      <c r="H7" s="140">
        <f t="shared" si="0"/>
        <v>9926653</v>
      </c>
      <c r="I7" s="140">
        <f t="shared" si="0"/>
        <v>6031165</v>
      </c>
      <c r="J7" s="140">
        <f t="shared" si="0"/>
        <v>3328175</v>
      </c>
      <c r="K7" s="140">
        <f t="shared" si="0"/>
        <v>3752956</v>
      </c>
      <c r="L7" s="140">
        <f t="shared" si="0"/>
        <v>26788613</v>
      </c>
      <c r="M7" s="140">
        <f>SUM(N7,+U7)</f>
        <v>6006341</v>
      </c>
      <c r="N7" s="140">
        <f>+SUM(O7:R7,T7)</f>
        <v>1654039</v>
      </c>
      <c r="O7" s="140">
        <f t="shared" ref="O7:U7" si="1">SUM(O$8:O$257)</f>
        <v>234440</v>
      </c>
      <c r="P7" s="140">
        <f t="shared" si="1"/>
        <v>1989</v>
      </c>
      <c r="Q7" s="140">
        <f t="shared" si="1"/>
        <v>530090</v>
      </c>
      <c r="R7" s="140">
        <f t="shared" si="1"/>
        <v>538403</v>
      </c>
      <c r="S7" s="140">
        <f t="shared" si="1"/>
        <v>994769</v>
      </c>
      <c r="T7" s="140">
        <f t="shared" si="1"/>
        <v>349117</v>
      </c>
      <c r="U7" s="140">
        <f t="shared" si="1"/>
        <v>4352302</v>
      </c>
      <c r="V7" s="140">
        <f t="shared" ref="V7:AB7" si="2">+SUM(D7,M7)</f>
        <v>56414588</v>
      </c>
      <c r="W7" s="140">
        <f t="shared" si="2"/>
        <v>25273673</v>
      </c>
      <c r="X7" s="140">
        <f t="shared" si="2"/>
        <v>4066973</v>
      </c>
      <c r="Y7" s="140">
        <f t="shared" si="2"/>
        <v>78316</v>
      </c>
      <c r="Z7" s="140">
        <f t="shared" si="2"/>
        <v>10456743</v>
      </c>
      <c r="AA7" s="140">
        <f t="shared" si="2"/>
        <v>6569568</v>
      </c>
      <c r="AB7" s="140">
        <f t="shared" si="2"/>
        <v>4322944</v>
      </c>
      <c r="AC7" s="140">
        <f>+SUM(K7,T7)</f>
        <v>4102073</v>
      </c>
      <c r="AD7" s="140">
        <f>+SUM(L7,U7)</f>
        <v>31140915</v>
      </c>
      <c r="AE7" s="208"/>
      <c r="AF7" s="208"/>
    </row>
    <row r="8" spans="1:32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SUM(E8,+L8)</f>
        <v>15528020</v>
      </c>
      <c r="E8" s="121">
        <f>+SUM(F8:I8,K8)</f>
        <v>6690460</v>
      </c>
      <c r="F8" s="121">
        <v>154116</v>
      </c>
      <c r="G8" s="121">
        <v>27732</v>
      </c>
      <c r="H8" s="121">
        <v>2896900</v>
      </c>
      <c r="I8" s="121">
        <v>2659901</v>
      </c>
      <c r="J8" s="121"/>
      <c r="K8" s="121">
        <v>951811</v>
      </c>
      <c r="L8" s="121">
        <v>8837560</v>
      </c>
      <c r="M8" s="121">
        <f>SUM(N8,+U8)</f>
        <v>1276390</v>
      </c>
      <c r="N8" s="121">
        <f>+SUM(O8:R8,T8)</f>
        <v>171373</v>
      </c>
      <c r="O8" s="121">
        <v>1512</v>
      </c>
      <c r="P8" s="121">
        <v>0</v>
      </c>
      <c r="Q8" s="121">
        <v>11900</v>
      </c>
      <c r="R8" s="121">
        <v>108602</v>
      </c>
      <c r="S8" s="121"/>
      <c r="T8" s="121">
        <v>49359</v>
      </c>
      <c r="U8" s="121">
        <v>1105017</v>
      </c>
      <c r="V8" s="121">
        <f>+SUM(D8,M8)</f>
        <v>16804410</v>
      </c>
      <c r="W8" s="121">
        <f>+SUM(E8,N8)</f>
        <v>6861833</v>
      </c>
      <c r="X8" s="121">
        <f>+SUM(F8,O8)</f>
        <v>155628</v>
      </c>
      <c r="Y8" s="121">
        <f>+SUM(G8,P8)</f>
        <v>27732</v>
      </c>
      <c r="Z8" s="121">
        <f>+SUM(H8,Q8)</f>
        <v>2908800</v>
      </c>
      <c r="AA8" s="121">
        <f>+SUM(I8,R8)</f>
        <v>2768503</v>
      </c>
      <c r="AB8" s="121">
        <f>+SUM(J8,S8)</f>
        <v>0</v>
      </c>
      <c r="AC8" s="121">
        <f>+SUM(K8,T8)</f>
        <v>1001170</v>
      </c>
      <c r="AD8" s="121">
        <f>+SUM(L8,U8)</f>
        <v>9942577</v>
      </c>
      <c r="AE8" s="209" t="s">
        <v>326</v>
      </c>
      <c r="AF8" s="208"/>
    </row>
    <row r="9" spans="1:32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SUM(E9,+L9)</f>
        <v>3002484</v>
      </c>
      <c r="E9" s="121">
        <f>+SUM(F9:I9,K9)</f>
        <v>1144402</v>
      </c>
      <c r="F9" s="121">
        <v>0</v>
      </c>
      <c r="G9" s="121">
        <v>3223</v>
      </c>
      <c r="H9" s="121">
        <v>0</v>
      </c>
      <c r="I9" s="121">
        <v>681082</v>
      </c>
      <c r="J9" s="121"/>
      <c r="K9" s="121">
        <v>460097</v>
      </c>
      <c r="L9" s="121">
        <v>1858082</v>
      </c>
      <c r="M9" s="121">
        <f>SUM(N9,+U9)</f>
        <v>308523</v>
      </c>
      <c r="N9" s="121">
        <f>+SUM(O9:R9,T9)</f>
        <v>46608</v>
      </c>
      <c r="O9" s="121">
        <v>0</v>
      </c>
      <c r="P9" s="121">
        <v>0</v>
      </c>
      <c r="Q9" s="121">
        <v>0</v>
      </c>
      <c r="R9" s="121">
        <v>37592</v>
      </c>
      <c r="S9" s="121"/>
      <c r="T9" s="121">
        <v>9016</v>
      </c>
      <c r="U9" s="121">
        <v>261915</v>
      </c>
      <c r="V9" s="121">
        <f>+SUM(D9,M9)</f>
        <v>3311007</v>
      </c>
      <c r="W9" s="121">
        <f>+SUM(E9,N9)</f>
        <v>1191010</v>
      </c>
      <c r="X9" s="121">
        <f>+SUM(F9,O9)</f>
        <v>0</v>
      </c>
      <c r="Y9" s="121">
        <f>+SUM(G9,P9)</f>
        <v>3223</v>
      </c>
      <c r="Z9" s="121">
        <f>+SUM(H9,Q9)</f>
        <v>0</v>
      </c>
      <c r="AA9" s="121">
        <f>+SUM(I9,R9)</f>
        <v>718674</v>
      </c>
      <c r="AB9" s="121">
        <f>+SUM(J9,S9)</f>
        <v>0</v>
      </c>
      <c r="AC9" s="121">
        <f>+SUM(K9,T9)</f>
        <v>469113</v>
      </c>
      <c r="AD9" s="121">
        <f>+SUM(L9,U9)</f>
        <v>2119997</v>
      </c>
      <c r="AE9" s="209" t="s">
        <v>326</v>
      </c>
      <c r="AF9" s="208"/>
    </row>
    <row r="10" spans="1:32" s="136" customFormat="1" ht="13.5" customHeight="1" x14ac:dyDescent="0.15">
      <c r="A10" s="119" t="s">
        <v>39</v>
      </c>
      <c r="B10" s="120" t="s">
        <v>331</v>
      </c>
      <c r="C10" s="119" t="s">
        <v>332</v>
      </c>
      <c r="D10" s="121">
        <f>SUM(E10,+L10)</f>
        <v>414189</v>
      </c>
      <c r="E10" s="121">
        <f>+SUM(F10:I10,K10)</f>
        <v>16957</v>
      </c>
      <c r="F10" s="121">
        <v>0</v>
      </c>
      <c r="G10" s="121">
        <v>0</v>
      </c>
      <c r="H10" s="121">
        <v>0</v>
      </c>
      <c r="I10" s="121">
        <v>82</v>
      </c>
      <c r="J10" s="121"/>
      <c r="K10" s="121">
        <v>16875</v>
      </c>
      <c r="L10" s="121">
        <v>397232</v>
      </c>
      <c r="M10" s="121">
        <f>SUM(N10,+U10)</f>
        <v>94390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94390</v>
      </c>
      <c r="V10" s="121">
        <f>+SUM(D10,M10)</f>
        <v>508579</v>
      </c>
      <c r="W10" s="121">
        <f>+SUM(E10,N10)</f>
        <v>16957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82</v>
      </c>
      <c r="AB10" s="121">
        <f>+SUM(J10,S10)</f>
        <v>0</v>
      </c>
      <c r="AC10" s="121">
        <f>+SUM(K10,T10)</f>
        <v>16875</v>
      </c>
      <c r="AD10" s="121">
        <f>+SUM(L10,U10)</f>
        <v>491622</v>
      </c>
      <c r="AE10" s="209" t="s">
        <v>326</v>
      </c>
      <c r="AF10" s="208"/>
    </row>
    <row r="11" spans="1:32" s="136" customFormat="1" ht="13.5" customHeight="1" x14ac:dyDescent="0.15">
      <c r="A11" s="119" t="s">
        <v>39</v>
      </c>
      <c r="B11" s="120" t="s">
        <v>335</v>
      </c>
      <c r="C11" s="119" t="s">
        <v>336</v>
      </c>
      <c r="D11" s="121">
        <f>SUM(E11,+L11)</f>
        <v>1001081</v>
      </c>
      <c r="E11" s="121">
        <f>+SUM(F11:I11,K11)</f>
        <v>588358</v>
      </c>
      <c r="F11" s="121">
        <v>0</v>
      </c>
      <c r="G11" s="121">
        <v>5733</v>
      </c>
      <c r="H11" s="121">
        <v>343800</v>
      </c>
      <c r="I11" s="121">
        <v>233074</v>
      </c>
      <c r="J11" s="121"/>
      <c r="K11" s="121">
        <v>5751</v>
      </c>
      <c r="L11" s="121">
        <v>412723</v>
      </c>
      <c r="M11" s="121">
        <f>SUM(N11,+U11)</f>
        <v>154487</v>
      </c>
      <c r="N11" s="121">
        <f>+SUM(O11:R11,T11)</f>
        <v>3003</v>
      </c>
      <c r="O11" s="121">
        <v>0</v>
      </c>
      <c r="P11" s="121">
        <v>0</v>
      </c>
      <c r="Q11" s="121">
        <v>0</v>
      </c>
      <c r="R11" s="121">
        <v>287</v>
      </c>
      <c r="S11" s="121"/>
      <c r="T11" s="121">
        <v>2716</v>
      </c>
      <c r="U11" s="121">
        <v>151484</v>
      </c>
      <c r="V11" s="121">
        <f>+SUM(D11,M11)</f>
        <v>1155568</v>
      </c>
      <c r="W11" s="121">
        <f>+SUM(E11,N11)</f>
        <v>591361</v>
      </c>
      <c r="X11" s="121">
        <f>+SUM(F11,O11)</f>
        <v>0</v>
      </c>
      <c r="Y11" s="121">
        <f>+SUM(G11,P11)</f>
        <v>5733</v>
      </c>
      <c r="Z11" s="121">
        <f>+SUM(H11,Q11)</f>
        <v>343800</v>
      </c>
      <c r="AA11" s="121">
        <f>+SUM(I11,R11)</f>
        <v>233361</v>
      </c>
      <c r="AB11" s="121">
        <f>+SUM(J11,S11)</f>
        <v>0</v>
      </c>
      <c r="AC11" s="121">
        <f>+SUM(K11,T11)</f>
        <v>8467</v>
      </c>
      <c r="AD11" s="121">
        <f>+SUM(L11,U11)</f>
        <v>564207</v>
      </c>
      <c r="AE11" s="209" t="s">
        <v>326</v>
      </c>
      <c r="AF11" s="208"/>
    </row>
    <row r="12" spans="1:32" s="136" customFormat="1" ht="13.5" customHeight="1" x14ac:dyDescent="0.15">
      <c r="A12" s="119" t="s">
        <v>39</v>
      </c>
      <c r="B12" s="120" t="s">
        <v>341</v>
      </c>
      <c r="C12" s="119" t="s">
        <v>342</v>
      </c>
      <c r="D12" s="121">
        <f>SUM(E12,+L12)</f>
        <v>3587860</v>
      </c>
      <c r="E12" s="121">
        <f>+SUM(F12:I12,K12)</f>
        <v>2185878</v>
      </c>
      <c r="F12" s="121">
        <v>936888</v>
      </c>
      <c r="G12" s="121">
        <v>3049</v>
      </c>
      <c r="H12" s="121">
        <v>963900</v>
      </c>
      <c r="I12" s="121">
        <v>213351</v>
      </c>
      <c r="J12" s="121"/>
      <c r="K12" s="121">
        <v>68690</v>
      </c>
      <c r="L12" s="121">
        <v>1401982</v>
      </c>
      <c r="M12" s="121">
        <f>SUM(N12,+U12)</f>
        <v>576761</v>
      </c>
      <c r="N12" s="121">
        <f>+SUM(O12:R12,T12)</f>
        <v>143407</v>
      </c>
      <c r="O12" s="121">
        <v>0</v>
      </c>
      <c r="P12" s="121">
        <v>0</v>
      </c>
      <c r="Q12" s="121">
        <v>8600</v>
      </c>
      <c r="R12" s="121">
        <v>133011</v>
      </c>
      <c r="S12" s="121"/>
      <c r="T12" s="121">
        <v>1796</v>
      </c>
      <c r="U12" s="121">
        <v>433354</v>
      </c>
      <c r="V12" s="121">
        <f>+SUM(D12,M12)</f>
        <v>4164621</v>
      </c>
      <c r="W12" s="121">
        <f>+SUM(E12,N12)</f>
        <v>2329285</v>
      </c>
      <c r="X12" s="121">
        <f>+SUM(F12,O12)</f>
        <v>936888</v>
      </c>
      <c r="Y12" s="121">
        <f>+SUM(G12,P12)</f>
        <v>3049</v>
      </c>
      <c r="Z12" s="121">
        <f>+SUM(H12,Q12)</f>
        <v>972500</v>
      </c>
      <c r="AA12" s="121">
        <f>+SUM(I12,R12)</f>
        <v>346362</v>
      </c>
      <c r="AB12" s="121">
        <f>+SUM(J12,S12)</f>
        <v>0</v>
      </c>
      <c r="AC12" s="121">
        <f>+SUM(K12,T12)</f>
        <v>70486</v>
      </c>
      <c r="AD12" s="121">
        <f>+SUM(L12,U12)</f>
        <v>1835336</v>
      </c>
      <c r="AE12" s="209" t="s">
        <v>326</v>
      </c>
      <c r="AF12" s="208"/>
    </row>
    <row r="13" spans="1:32" s="136" customFormat="1" ht="13.5" customHeight="1" x14ac:dyDescent="0.15">
      <c r="A13" s="119" t="s">
        <v>39</v>
      </c>
      <c r="B13" s="120" t="s">
        <v>343</v>
      </c>
      <c r="C13" s="119" t="s">
        <v>344</v>
      </c>
      <c r="D13" s="121">
        <f>SUM(E13,+L13)</f>
        <v>6127409</v>
      </c>
      <c r="E13" s="121">
        <f>+SUM(F13:I13,K13)</f>
        <v>950121</v>
      </c>
      <c r="F13" s="121">
        <v>43712</v>
      </c>
      <c r="G13" s="121">
        <v>998</v>
      </c>
      <c r="H13" s="121">
        <v>0</v>
      </c>
      <c r="I13" s="121">
        <v>805825</v>
      </c>
      <c r="J13" s="121"/>
      <c r="K13" s="121">
        <v>99586</v>
      </c>
      <c r="L13" s="121">
        <v>5177288</v>
      </c>
      <c r="M13" s="121">
        <f>SUM(N13,+U13)</f>
        <v>710271</v>
      </c>
      <c r="N13" s="121">
        <f>+SUM(O13:R13,T13)</f>
        <v>40254</v>
      </c>
      <c r="O13" s="121">
        <v>0</v>
      </c>
      <c r="P13" s="121">
        <v>0</v>
      </c>
      <c r="Q13" s="121">
        <v>39000</v>
      </c>
      <c r="R13" s="121">
        <v>883</v>
      </c>
      <c r="S13" s="121"/>
      <c r="T13" s="121">
        <v>371</v>
      </c>
      <c r="U13" s="121">
        <v>670017</v>
      </c>
      <c r="V13" s="121">
        <f>+SUM(D13,M13)</f>
        <v>6837680</v>
      </c>
      <c r="W13" s="121">
        <f>+SUM(E13,N13)</f>
        <v>990375</v>
      </c>
      <c r="X13" s="121">
        <f>+SUM(F13,O13)</f>
        <v>43712</v>
      </c>
      <c r="Y13" s="121">
        <f>+SUM(G13,P13)</f>
        <v>998</v>
      </c>
      <c r="Z13" s="121">
        <f>+SUM(H13,Q13)</f>
        <v>39000</v>
      </c>
      <c r="AA13" s="121">
        <f>+SUM(I13,R13)</f>
        <v>806708</v>
      </c>
      <c r="AB13" s="121">
        <f>+SUM(J13,S13)</f>
        <v>0</v>
      </c>
      <c r="AC13" s="121">
        <f>+SUM(K13,T13)</f>
        <v>99957</v>
      </c>
      <c r="AD13" s="121">
        <f>+SUM(L13,U13)</f>
        <v>5847305</v>
      </c>
      <c r="AE13" s="209" t="s">
        <v>326</v>
      </c>
      <c r="AF13" s="208"/>
    </row>
    <row r="14" spans="1:32" s="136" customFormat="1" ht="13.5" customHeight="1" x14ac:dyDescent="0.15">
      <c r="A14" s="119" t="s">
        <v>39</v>
      </c>
      <c r="B14" s="120" t="s">
        <v>345</v>
      </c>
      <c r="C14" s="119" t="s">
        <v>346</v>
      </c>
      <c r="D14" s="121">
        <f>SUM(E14,+L14)</f>
        <v>574739</v>
      </c>
      <c r="E14" s="121">
        <f>+SUM(F14:I14,K14)</f>
        <v>79321</v>
      </c>
      <c r="F14" s="121">
        <v>2636</v>
      </c>
      <c r="G14" s="121">
        <v>0</v>
      </c>
      <c r="H14" s="121">
        <v>0</v>
      </c>
      <c r="I14" s="121">
        <v>75914</v>
      </c>
      <c r="J14" s="121"/>
      <c r="K14" s="121">
        <v>771</v>
      </c>
      <c r="L14" s="121">
        <v>495418</v>
      </c>
      <c r="M14" s="121">
        <f>SUM(N14,+U14)</f>
        <v>148089</v>
      </c>
      <c r="N14" s="121">
        <f>+SUM(O14:R14,T14)</f>
        <v>28577</v>
      </c>
      <c r="O14" s="121">
        <v>13450</v>
      </c>
      <c r="P14" s="121">
        <v>1989</v>
      </c>
      <c r="Q14" s="121">
        <v>0</v>
      </c>
      <c r="R14" s="121">
        <v>13138</v>
      </c>
      <c r="S14" s="121"/>
      <c r="T14" s="121">
        <v>0</v>
      </c>
      <c r="U14" s="121">
        <v>119512</v>
      </c>
      <c r="V14" s="121">
        <f>+SUM(D14,M14)</f>
        <v>722828</v>
      </c>
      <c r="W14" s="121">
        <f>+SUM(E14,N14)</f>
        <v>107898</v>
      </c>
      <c r="X14" s="121">
        <f>+SUM(F14,O14)</f>
        <v>16086</v>
      </c>
      <c r="Y14" s="121">
        <f>+SUM(G14,P14)</f>
        <v>1989</v>
      </c>
      <c r="Z14" s="121">
        <f>+SUM(H14,Q14)</f>
        <v>0</v>
      </c>
      <c r="AA14" s="121">
        <f>+SUM(I14,R14)</f>
        <v>89052</v>
      </c>
      <c r="AB14" s="121">
        <f>+SUM(J14,S14)</f>
        <v>0</v>
      </c>
      <c r="AC14" s="121">
        <f>+SUM(K14,T14)</f>
        <v>771</v>
      </c>
      <c r="AD14" s="121">
        <f>+SUM(L14,U14)</f>
        <v>614930</v>
      </c>
      <c r="AE14" s="209" t="s">
        <v>326</v>
      </c>
      <c r="AF14" s="208"/>
    </row>
    <row r="15" spans="1:32" s="136" customFormat="1" ht="13.5" customHeight="1" x14ac:dyDescent="0.15">
      <c r="A15" s="119" t="s">
        <v>39</v>
      </c>
      <c r="B15" s="120" t="s">
        <v>347</v>
      </c>
      <c r="C15" s="119" t="s">
        <v>348</v>
      </c>
      <c r="D15" s="121">
        <f>SUM(E15,+L15)</f>
        <v>676700</v>
      </c>
      <c r="E15" s="121">
        <f>+SUM(F15:I15,K15)</f>
        <v>163768</v>
      </c>
      <c r="F15" s="121">
        <v>0</v>
      </c>
      <c r="G15" s="121">
        <v>5363</v>
      </c>
      <c r="H15" s="121">
        <v>80700</v>
      </c>
      <c r="I15" s="121">
        <v>35677</v>
      </c>
      <c r="J15" s="121"/>
      <c r="K15" s="121">
        <v>42028</v>
      </c>
      <c r="L15" s="121">
        <v>512932</v>
      </c>
      <c r="M15" s="121">
        <f>SUM(N15,+U15)</f>
        <v>215865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215865</v>
      </c>
      <c r="V15" s="121">
        <f>+SUM(D15,M15)</f>
        <v>892565</v>
      </c>
      <c r="W15" s="121">
        <f>+SUM(E15,N15)</f>
        <v>163768</v>
      </c>
      <c r="X15" s="121">
        <f>+SUM(F15,O15)</f>
        <v>0</v>
      </c>
      <c r="Y15" s="121">
        <f>+SUM(G15,P15)</f>
        <v>5363</v>
      </c>
      <c r="Z15" s="121">
        <f>+SUM(H15,Q15)</f>
        <v>80700</v>
      </c>
      <c r="AA15" s="121">
        <f>+SUM(I15,R15)</f>
        <v>35677</v>
      </c>
      <c r="AB15" s="121">
        <f>+SUM(J15,S15)</f>
        <v>0</v>
      </c>
      <c r="AC15" s="121">
        <f>+SUM(K15,T15)</f>
        <v>42028</v>
      </c>
      <c r="AD15" s="121">
        <f>+SUM(L15,U15)</f>
        <v>728797</v>
      </c>
      <c r="AE15" s="209" t="s">
        <v>326</v>
      </c>
      <c r="AF15" s="208"/>
    </row>
    <row r="16" spans="1:32" s="136" customFormat="1" ht="13.5" customHeight="1" x14ac:dyDescent="0.15">
      <c r="A16" s="119" t="s">
        <v>39</v>
      </c>
      <c r="B16" s="120" t="s">
        <v>349</v>
      </c>
      <c r="C16" s="119" t="s">
        <v>350</v>
      </c>
      <c r="D16" s="121">
        <f>SUM(E16,+L16)</f>
        <v>724410</v>
      </c>
      <c r="E16" s="121">
        <f>+SUM(F16:I16,K16)</f>
        <v>251796</v>
      </c>
      <c r="F16" s="121">
        <v>24784</v>
      </c>
      <c r="G16" s="121">
        <v>2137</v>
      </c>
      <c r="H16" s="121">
        <v>95900</v>
      </c>
      <c r="I16" s="121">
        <v>85519</v>
      </c>
      <c r="J16" s="121"/>
      <c r="K16" s="121">
        <v>43456</v>
      </c>
      <c r="L16" s="121">
        <v>472614</v>
      </c>
      <c r="M16" s="121">
        <f>SUM(N16,+U16)</f>
        <v>165517</v>
      </c>
      <c r="N16" s="121">
        <f>+SUM(O16:R16,T16)</f>
        <v>25600</v>
      </c>
      <c r="O16" s="121">
        <v>0</v>
      </c>
      <c r="P16" s="121">
        <v>0</v>
      </c>
      <c r="Q16" s="121">
        <v>25600</v>
      </c>
      <c r="R16" s="121">
        <v>0</v>
      </c>
      <c r="S16" s="121"/>
      <c r="T16" s="121">
        <v>0</v>
      </c>
      <c r="U16" s="121">
        <v>139917</v>
      </c>
      <c r="V16" s="121">
        <f>+SUM(D16,M16)</f>
        <v>889927</v>
      </c>
      <c r="W16" s="121">
        <f>+SUM(E16,N16)</f>
        <v>277396</v>
      </c>
      <c r="X16" s="121">
        <f>+SUM(F16,O16)</f>
        <v>24784</v>
      </c>
      <c r="Y16" s="121">
        <f>+SUM(G16,P16)</f>
        <v>2137</v>
      </c>
      <c r="Z16" s="121">
        <f>+SUM(H16,Q16)</f>
        <v>121500</v>
      </c>
      <c r="AA16" s="121">
        <f>+SUM(I16,R16)</f>
        <v>85519</v>
      </c>
      <c r="AB16" s="121">
        <f>+SUM(J16,S16)</f>
        <v>0</v>
      </c>
      <c r="AC16" s="121">
        <f>+SUM(K16,T16)</f>
        <v>43456</v>
      </c>
      <c r="AD16" s="121">
        <f>+SUM(L16,U16)</f>
        <v>612531</v>
      </c>
      <c r="AE16" s="209" t="s">
        <v>326</v>
      </c>
      <c r="AF16" s="208"/>
    </row>
    <row r="17" spans="1:32" s="136" customFormat="1" ht="13.5" customHeight="1" x14ac:dyDescent="0.15">
      <c r="A17" s="119" t="s">
        <v>39</v>
      </c>
      <c r="B17" s="120" t="s">
        <v>351</v>
      </c>
      <c r="C17" s="119" t="s">
        <v>352</v>
      </c>
      <c r="D17" s="121">
        <f>SUM(E17,+L17)</f>
        <v>1992915</v>
      </c>
      <c r="E17" s="121">
        <f>+SUM(F17:I17,K17)</f>
        <v>1512371</v>
      </c>
      <c r="F17" s="121">
        <v>0</v>
      </c>
      <c r="G17" s="121">
        <v>5219</v>
      </c>
      <c r="H17" s="121">
        <v>1420200</v>
      </c>
      <c r="I17" s="121">
        <v>73374</v>
      </c>
      <c r="J17" s="121"/>
      <c r="K17" s="121">
        <v>13578</v>
      </c>
      <c r="L17" s="121">
        <v>480544</v>
      </c>
      <c r="M17" s="121">
        <f>SUM(N17,+U17)</f>
        <v>51539</v>
      </c>
      <c r="N17" s="121">
        <f>+SUM(O17:R17,T17)</f>
        <v>9455</v>
      </c>
      <c r="O17" s="121">
        <v>0</v>
      </c>
      <c r="P17" s="121">
        <v>0</v>
      </c>
      <c r="Q17" s="121">
        <v>0</v>
      </c>
      <c r="R17" s="121">
        <v>9455</v>
      </c>
      <c r="S17" s="121"/>
      <c r="T17" s="121">
        <v>0</v>
      </c>
      <c r="U17" s="121">
        <v>42084</v>
      </c>
      <c r="V17" s="121">
        <f>+SUM(D17,M17)</f>
        <v>2044454</v>
      </c>
      <c r="W17" s="121">
        <f>+SUM(E17,N17)</f>
        <v>1521826</v>
      </c>
      <c r="X17" s="121">
        <f>+SUM(F17,O17)</f>
        <v>0</v>
      </c>
      <c r="Y17" s="121">
        <f>+SUM(G17,P17)</f>
        <v>5219</v>
      </c>
      <c r="Z17" s="121">
        <f>+SUM(H17,Q17)</f>
        <v>1420200</v>
      </c>
      <c r="AA17" s="121">
        <f>+SUM(I17,R17)</f>
        <v>82829</v>
      </c>
      <c r="AB17" s="121">
        <f>+SUM(J17,S17)</f>
        <v>0</v>
      </c>
      <c r="AC17" s="121">
        <f>+SUM(K17,T17)</f>
        <v>13578</v>
      </c>
      <c r="AD17" s="121">
        <f>+SUM(L17,U17)</f>
        <v>522628</v>
      </c>
      <c r="AE17" s="209" t="s">
        <v>326</v>
      </c>
      <c r="AF17" s="208"/>
    </row>
    <row r="18" spans="1:32" s="136" customFormat="1" ht="13.5" customHeight="1" x14ac:dyDescent="0.15">
      <c r="A18" s="119" t="s">
        <v>39</v>
      </c>
      <c r="B18" s="120" t="s">
        <v>353</v>
      </c>
      <c r="C18" s="119" t="s">
        <v>354</v>
      </c>
      <c r="D18" s="121">
        <f>SUM(E18,+L18)</f>
        <v>2342091</v>
      </c>
      <c r="E18" s="121">
        <f>+SUM(F18:I18,K18)</f>
        <v>633588</v>
      </c>
      <c r="F18" s="121">
        <v>0</v>
      </c>
      <c r="G18" s="121">
        <v>3000</v>
      </c>
      <c r="H18" s="121">
        <v>0</v>
      </c>
      <c r="I18" s="121">
        <v>624513</v>
      </c>
      <c r="J18" s="121"/>
      <c r="K18" s="121">
        <v>6075</v>
      </c>
      <c r="L18" s="121">
        <v>1708503</v>
      </c>
      <c r="M18" s="121">
        <f>SUM(N18,+U18)</f>
        <v>418118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418118</v>
      </c>
      <c r="V18" s="121">
        <f>+SUM(D18,M18)</f>
        <v>2760209</v>
      </c>
      <c r="W18" s="121">
        <f>+SUM(E18,N18)</f>
        <v>633588</v>
      </c>
      <c r="X18" s="121">
        <f>+SUM(F18,O18)</f>
        <v>0</v>
      </c>
      <c r="Y18" s="121">
        <f>+SUM(G18,P18)</f>
        <v>3000</v>
      </c>
      <c r="Z18" s="121">
        <f>+SUM(H18,Q18)</f>
        <v>0</v>
      </c>
      <c r="AA18" s="121">
        <f>+SUM(I18,R18)</f>
        <v>624513</v>
      </c>
      <c r="AB18" s="121">
        <f>+SUM(J18,S18)</f>
        <v>0</v>
      </c>
      <c r="AC18" s="121">
        <f>+SUM(K18,T18)</f>
        <v>6075</v>
      </c>
      <c r="AD18" s="121">
        <f>+SUM(L18,U18)</f>
        <v>2126621</v>
      </c>
      <c r="AE18" s="209" t="s">
        <v>326</v>
      </c>
      <c r="AF18" s="208"/>
    </row>
    <row r="19" spans="1:32" s="136" customFormat="1" ht="13.5" customHeight="1" x14ac:dyDescent="0.15">
      <c r="A19" s="119" t="s">
        <v>39</v>
      </c>
      <c r="B19" s="120" t="s">
        <v>355</v>
      </c>
      <c r="C19" s="119" t="s">
        <v>356</v>
      </c>
      <c r="D19" s="121">
        <f>SUM(E19,+L19)</f>
        <v>10447593</v>
      </c>
      <c r="E19" s="121">
        <f>+SUM(F19:I19,K19)</f>
        <v>8195212</v>
      </c>
      <c r="F19" s="121">
        <v>2567451</v>
      </c>
      <c r="G19" s="121">
        <v>3161</v>
      </c>
      <c r="H19" s="121">
        <v>3987643</v>
      </c>
      <c r="I19" s="121">
        <v>219625</v>
      </c>
      <c r="J19" s="121"/>
      <c r="K19" s="121">
        <v>1417332</v>
      </c>
      <c r="L19" s="121">
        <v>2252381</v>
      </c>
      <c r="M19" s="121">
        <f>SUM(N19,+U19)</f>
        <v>225901</v>
      </c>
      <c r="N19" s="121">
        <f>+SUM(O19:R19,T19)</f>
        <v>269</v>
      </c>
      <c r="O19" s="121">
        <v>0</v>
      </c>
      <c r="P19" s="121">
        <v>0</v>
      </c>
      <c r="Q19" s="121">
        <v>0</v>
      </c>
      <c r="R19" s="121">
        <v>269</v>
      </c>
      <c r="S19" s="121"/>
      <c r="T19" s="121">
        <v>0</v>
      </c>
      <c r="U19" s="121">
        <v>225632</v>
      </c>
      <c r="V19" s="121">
        <f>+SUM(D19,M19)</f>
        <v>10673494</v>
      </c>
      <c r="W19" s="121">
        <f>+SUM(E19,N19)</f>
        <v>8195481</v>
      </c>
      <c r="X19" s="121">
        <f>+SUM(F19,O19)</f>
        <v>2567451</v>
      </c>
      <c r="Y19" s="121">
        <f>+SUM(G19,P19)</f>
        <v>3161</v>
      </c>
      <c r="Z19" s="121">
        <f>+SUM(H19,Q19)</f>
        <v>3987643</v>
      </c>
      <c r="AA19" s="121">
        <f>+SUM(I19,R19)</f>
        <v>219894</v>
      </c>
      <c r="AB19" s="121">
        <f>+SUM(J19,S19)</f>
        <v>0</v>
      </c>
      <c r="AC19" s="121">
        <f>+SUM(K19,T19)</f>
        <v>1417332</v>
      </c>
      <c r="AD19" s="121">
        <f>+SUM(L19,U19)</f>
        <v>2478013</v>
      </c>
      <c r="AE19" s="209" t="s">
        <v>326</v>
      </c>
      <c r="AF19" s="208"/>
    </row>
    <row r="20" spans="1:32" s="136" customFormat="1" ht="13.5" customHeight="1" x14ac:dyDescent="0.15">
      <c r="A20" s="119" t="s">
        <v>39</v>
      </c>
      <c r="B20" s="120" t="s">
        <v>357</v>
      </c>
      <c r="C20" s="119" t="s">
        <v>358</v>
      </c>
      <c r="D20" s="121">
        <f>SUM(E20,+L20)</f>
        <v>265342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265342</v>
      </c>
      <c r="M20" s="121">
        <f>SUM(N20,+U20)</f>
        <v>120939</v>
      </c>
      <c r="N20" s="121">
        <f>+SUM(O20:R20,T20)</f>
        <v>61637</v>
      </c>
      <c r="O20" s="121">
        <v>0</v>
      </c>
      <c r="P20" s="121">
        <v>0</v>
      </c>
      <c r="Q20" s="121">
        <v>0</v>
      </c>
      <c r="R20" s="121">
        <v>61637</v>
      </c>
      <c r="S20" s="121"/>
      <c r="T20" s="121">
        <v>0</v>
      </c>
      <c r="U20" s="121">
        <v>59302</v>
      </c>
      <c r="V20" s="121">
        <f>+SUM(D20,M20)</f>
        <v>386281</v>
      </c>
      <c r="W20" s="121">
        <f>+SUM(E20,N20)</f>
        <v>61637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61637</v>
      </c>
      <c r="AB20" s="121">
        <f>+SUM(J20,S20)</f>
        <v>0</v>
      </c>
      <c r="AC20" s="121">
        <f>+SUM(K20,T20)</f>
        <v>0</v>
      </c>
      <c r="AD20" s="121">
        <f>+SUM(L20,U20)</f>
        <v>324644</v>
      </c>
      <c r="AE20" s="209" t="s">
        <v>326</v>
      </c>
      <c r="AF20" s="208"/>
    </row>
    <row r="21" spans="1:32" s="136" customFormat="1" ht="13.5" customHeight="1" x14ac:dyDescent="0.15">
      <c r="A21" s="119" t="s">
        <v>39</v>
      </c>
      <c r="B21" s="120" t="s">
        <v>361</v>
      </c>
      <c r="C21" s="119" t="s">
        <v>362</v>
      </c>
      <c r="D21" s="121">
        <f>SUM(E21,+L21)</f>
        <v>42382</v>
      </c>
      <c r="E21" s="121">
        <f>+SUM(F21:I21,K21)</f>
        <v>21191</v>
      </c>
      <c r="F21" s="121">
        <v>21191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21191</v>
      </c>
      <c r="M21" s="121">
        <f>SUM(N21,+U21)</f>
        <v>76</v>
      </c>
      <c r="N21" s="121">
        <f>+SUM(O21:R21,T21)</f>
        <v>38</v>
      </c>
      <c r="O21" s="121">
        <v>38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38</v>
      </c>
      <c r="V21" s="121">
        <f>+SUM(D21,M21)</f>
        <v>42458</v>
      </c>
      <c r="W21" s="121">
        <f>+SUM(E21,N21)</f>
        <v>21229</v>
      </c>
      <c r="X21" s="121">
        <f>+SUM(F21,O21)</f>
        <v>21229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21229</v>
      </c>
      <c r="AE21" s="209" t="s">
        <v>326</v>
      </c>
      <c r="AF21" s="208"/>
    </row>
    <row r="22" spans="1:32" s="136" customFormat="1" ht="13.5" customHeight="1" x14ac:dyDescent="0.15">
      <c r="A22" s="119" t="s">
        <v>39</v>
      </c>
      <c r="B22" s="120" t="s">
        <v>363</v>
      </c>
      <c r="C22" s="119" t="s">
        <v>364</v>
      </c>
      <c r="D22" s="121">
        <f>SUM(E22,+L22)</f>
        <v>661839</v>
      </c>
      <c r="E22" s="121">
        <f>+SUM(F22:I22,K22)</f>
        <v>17248</v>
      </c>
      <c r="F22" s="121">
        <v>0</v>
      </c>
      <c r="G22" s="121">
        <v>4270</v>
      </c>
      <c r="H22" s="121">
        <v>0</v>
      </c>
      <c r="I22" s="121">
        <v>842</v>
      </c>
      <c r="J22" s="121"/>
      <c r="K22" s="121">
        <v>12136</v>
      </c>
      <c r="L22" s="121">
        <v>644591</v>
      </c>
      <c r="M22" s="121">
        <f>SUM(N22,+U22)</f>
        <v>83394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83394</v>
      </c>
      <c r="V22" s="121">
        <f>+SUM(D22,M22)</f>
        <v>745233</v>
      </c>
      <c r="W22" s="121">
        <f>+SUM(E22,N22)</f>
        <v>17248</v>
      </c>
      <c r="X22" s="121">
        <f>+SUM(F22,O22)</f>
        <v>0</v>
      </c>
      <c r="Y22" s="121">
        <f>+SUM(G22,P22)</f>
        <v>4270</v>
      </c>
      <c r="Z22" s="121">
        <f>+SUM(H22,Q22)</f>
        <v>0</v>
      </c>
      <c r="AA22" s="121">
        <f>+SUM(I22,R22)</f>
        <v>842</v>
      </c>
      <c r="AB22" s="121">
        <f>+SUM(J22,S22)</f>
        <v>0</v>
      </c>
      <c r="AC22" s="121">
        <f>+SUM(K22,T22)</f>
        <v>12136</v>
      </c>
      <c r="AD22" s="121">
        <f>+SUM(L22,U22)</f>
        <v>727985</v>
      </c>
      <c r="AE22" s="209" t="s">
        <v>326</v>
      </c>
      <c r="AF22" s="208"/>
    </row>
    <row r="23" spans="1:32" s="136" customFormat="1" ht="13.5" customHeight="1" x14ac:dyDescent="0.15">
      <c r="A23" s="119" t="s">
        <v>39</v>
      </c>
      <c r="B23" s="120" t="s">
        <v>365</v>
      </c>
      <c r="C23" s="119" t="s">
        <v>366</v>
      </c>
      <c r="D23" s="121">
        <f>SUM(E23,+L23)</f>
        <v>351256</v>
      </c>
      <c r="E23" s="121">
        <f>+SUM(F23:I23,K23)</f>
        <v>13464</v>
      </c>
      <c r="F23" s="121">
        <v>0</v>
      </c>
      <c r="G23" s="121">
        <v>1814</v>
      </c>
      <c r="H23" s="121">
        <v>0</v>
      </c>
      <c r="I23" s="121">
        <v>236</v>
      </c>
      <c r="J23" s="121"/>
      <c r="K23" s="121">
        <v>11414</v>
      </c>
      <c r="L23" s="121">
        <v>337792</v>
      </c>
      <c r="M23" s="121">
        <f>SUM(N23,+U23)</f>
        <v>28493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28493</v>
      </c>
      <c r="V23" s="121">
        <f>+SUM(D23,M23)</f>
        <v>379749</v>
      </c>
      <c r="W23" s="121">
        <f>+SUM(E23,N23)</f>
        <v>13464</v>
      </c>
      <c r="X23" s="121">
        <f>+SUM(F23,O23)</f>
        <v>0</v>
      </c>
      <c r="Y23" s="121">
        <f>+SUM(G23,P23)</f>
        <v>1814</v>
      </c>
      <c r="Z23" s="121">
        <f>+SUM(H23,Q23)</f>
        <v>0</v>
      </c>
      <c r="AA23" s="121">
        <f>+SUM(I23,R23)</f>
        <v>236</v>
      </c>
      <c r="AB23" s="121">
        <f>+SUM(J23,S23)</f>
        <v>0</v>
      </c>
      <c r="AC23" s="121">
        <f>+SUM(K23,T23)</f>
        <v>11414</v>
      </c>
      <c r="AD23" s="121">
        <f>+SUM(L23,U23)</f>
        <v>366285</v>
      </c>
      <c r="AE23" s="209" t="s">
        <v>326</v>
      </c>
      <c r="AF23" s="208"/>
    </row>
    <row r="24" spans="1:32" s="136" customFormat="1" ht="13.5" customHeight="1" x14ac:dyDescent="0.15">
      <c r="A24" s="119" t="s">
        <v>39</v>
      </c>
      <c r="B24" s="120" t="s">
        <v>367</v>
      </c>
      <c r="C24" s="119" t="s">
        <v>368</v>
      </c>
      <c r="D24" s="121">
        <f>SUM(E24,+L24)</f>
        <v>279552</v>
      </c>
      <c r="E24" s="121">
        <f>+SUM(F24:I24,K24)</f>
        <v>23622</v>
      </c>
      <c r="F24" s="121">
        <v>0</v>
      </c>
      <c r="G24" s="121">
        <v>4079</v>
      </c>
      <c r="H24" s="121">
        <v>0</v>
      </c>
      <c r="I24" s="121">
        <v>669</v>
      </c>
      <c r="J24" s="121"/>
      <c r="K24" s="121">
        <v>18874</v>
      </c>
      <c r="L24" s="121">
        <v>255930</v>
      </c>
      <c r="M24" s="121">
        <f>SUM(N24,+U24)</f>
        <v>37318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37318</v>
      </c>
      <c r="V24" s="121">
        <f>+SUM(D24,M24)</f>
        <v>316870</v>
      </c>
      <c r="W24" s="121">
        <f>+SUM(E24,N24)</f>
        <v>23622</v>
      </c>
      <c r="X24" s="121">
        <f>+SUM(F24,O24)</f>
        <v>0</v>
      </c>
      <c r="Y24" s="121">
        <f>+SUM(G24,P24)</f>
        <v>4079</v>
      </c>
      <c r="Z24" s="121">
        <f>+SUM(H24,Q24)</f>
        <v>0</v>
      </c>
      <c r="AA24" s="121">
        <f>+SUM(I24,R24)</f>
        <v>669</v>
      </c>
      <c r="AB24" s="121">
        <f>+SUM(J24,S24)</f>
        <v>0</v>
      </c>
      <c r="AC24" s="121">
        <f>+SUM(K24,T24)</f>
        <v>18874</v>
      </c>
      <c r="AD24" s="121">
        <f>+SUM(L24,U24)</f>
        <v>293248</v>
      </c>
      <c r="AE24" s="209" t="s">
        <v>326</v>
      </c>
      <c r="AF24" s="208"/>
    </row>
    <row r="25" spans="1:32" s="136" customFormat="1" ht="13.5" customHeight="1" x14ac:dyDescent="0.15">
      <c r="A25" s="119" t="s">
        <v>39</v>
      </c>
      <c r="B25" s="120" t="s">
        <v>369</v>
      </c>
      <c r="C25" s="119" t="s">
        <v>370</v>
      </c>
      <c r="D25" s="121">
        <f>SUM(E25,+L25)</f>
        <v>175941</v>
      </c>
      <c r="E25" s="121">
        <f>+SUM(F25:I25,K25)</f>
        <v>7563</v>
      </c>
      <c r="F25" s="121">
        <v>0</v>
      </c>
      <c r="G25" s="121">
        <v>69</v>
      </c>
      <c r="H25" s="121">
        <v>0</v>
      </c>
      <c r="I25" s="121">
        <v>40</v>
      </c>
      <c r="J25" s="121"/>
      <c r="K25" s="121">
        <v>7454</v>
      </c>
      <c r="L25" s="121">
        <v>168378</v>
      </c>
      <c r="M25" s="121">
        <f>SUM(N25,+U25)</f>
        <v>13984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13984</v>
      </c>
      <c r="V25" s="121">
        <f>+SUM(D25,M25)</f>
        <v>189925</v>
      </c>
      <c r="W25" s="121">
        <f>+SUM(E25,N25)</f>
        <v>7563</v>
      </c>
      <c r="X25" s="121">
        <f>+SUM(F25,O25)</f>
        <v>0</v>
      </c>
      <c r="Y25" s="121">
        <f>+SUM(G25,P25)</f>
        <v>69</v>
      </c>
      <c r="Z25" s="121">
        <f>+SUM(H25,Q25)</f>
        <v>0</v>
      </c>
      <c r="AA25" s="121">
        <f>+SUM(I25,R25)</f>
        <v>40</v>
      </c>
      <c r="AB25" s="121">
        <f>+SUM(J25,S25)</f>
        <v>0</v>
      </c>
      <c r="AC25" s="121">
        <f>+SUM(K25,T25)</f>
        <v>7454</v>
      </c>
      <c r="AD25" s="121">
        <f>+SUM(L25,U25)</f>
        <v>182362</v>
      </c>
      <c r="AE25" s="209" t="s">
        <v>326</v>
      </c>
      <c r="AF25" s="208"/>
    </row>
    <row r="26" spans="1:32" s="136" customFormat="1" ht="13.5" customHeight="1" x14ac:dyDescent="0.15">
      <c r="A26" s="119" t="s">
        <v>39</v>
      </c>
      <c r="B26" s="120" t="s">
        <v>371</v>
      </c>
      <c r="C26" s="119" t="s">
        <v>372</v>
      </c>
      <c r="D26" s="121">
        <f>SUM(E26,+L26)</f>
        <v>258219</v>
      </c>
      <c r="E26" s="121">
        <f>+SUM(F26:I26,K26)</f>
        <v>24316</v>
      </c>
      <c r="F26" s="121">
        <v>0</v>
      </c>
      <c r="G26" s="121">
        <v>0</v>
      </c>
      <c r="H26" s="121">
        <v>0</v>
      </c>
      <c r="I26" s="121">
        <v>20526</v>
      </c>
      <c r="J26" s="121"/>
      <c r="K26" s="121">
        <v>3790</v>
      </c>
      <c r="L26" s="121">
        <v>233903</v>
      </c>
      <c r="M26" s="121">
        <f>SUM(N26,+U26)</f>
        <v>94180</v>
      </c>
      <c r="N26" s="121">
        <f>+SUM(O26:R26,T26)</f>
        <v>17590</v>
      </c>
      <c r="O26" s="121">
        <v>0</v>
      </c>
      <c r="P26" s="121">
        <v>0</v>
      </c>
      <c r="Q26" s="121">
        <v>0</v>
      </c>
      <c r="R26" s="121">
        <v>17590</v>
      </c>
      <c r="S26" s="121"/>
      <c r="T26" s="121">
        <v>0</v>
      </c>
      <c r="U26" s="121">
        <v>76590</v>
      </c>
      <c r="V26" s="121">
        <f>+SUM(D26,M26)</f>
        <v>352399</v>
      </c>
      <c r="W26" s="121">
        <f>+SUM(E26,N26)</f>
        <v>41906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38116</v>
      </c>
      <c r="AB26" s="121">
        <f>+SUM(J26,S26)</f>
        <v>0</v>
      </c>
      <c r="AC26" s="121">
        <f>+SUM(K26,T26)</f>
        <v>3790</v>
      </c>
      <c r="AD26" s="121">
        <f>+SUM(L26,U26)</f>
        <v>310493</v>
      </c>
      <c r="AE26" s="209" t="s">
        <v>326</v>
      </c>
      <c r="AF26" s="208"/>
    </row>
    <row r="27" spans="1:32" s="136" customFormat="1" ht="13.5" customHeight="1" x14ac:dyDescent="0.15">
      <c r="A27" s="119" t="s">
        <v>39</v>
      </c>
      <c r="B27" s="120" t="s">
        <v>373</v>
      </c>
      <c r="C27" s="119" t="s">
        <v>374</v>
      </c>
      <c r="D27" s="121">
        <f>SUM(E27,+L27)</f>
        <v>168658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168658</v>
      </c>
      <c r="M27" s="121">
        <f>SUM(N27,+U27)</f>
        <v>51185</v>
      </c>
      <c r="N27" s="121">
        <f>+SUM(O27:R27,T27)</f>
        <v>60419</v>
      </c>
      <c r="O27" s="121">
        <v>0</v>
      </c>
      <c r="P27" s="121">
        <v>0</v>
      </c>
      <c r="Q27" s="121">
        <v>0</v>
      </c>
      <c r="R27" s="121">
        <v>60399</v>
      </c>
      <c r="S27" s="121"/>
      <c r="T27" s="121">
        <v>20</v>
      </c>
      <c r="U27" s="121">
        <v>-9234</v>
      </c>
      <c r="V27" s="121">
        <f>+SUM(D27,M27)</f>
        <v>219843</v>
      </c>
      <c r="W27" s="121">
        <f>+SUM(E27,N27)</f>
        <v>60419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60399</v>
      </c>
      <c r="AB27" s="121">
        <f>+SUM(J27,S27)</f>
        <v>0</v>
      </c>
      <c r="AC27" s="121">
        <f>+SUM(K27,T27)</f>
        <v>20</v>
      </c>
      <c r="AD27" s="121">
        <f>+SUM(L27,U27)</f>
        <v>159424</v>
      </c>
      <c r="AE27" s="209" t="s">
        <v>326</v>
      </c>
      <c r="AF27" s="208"/>
    </row>
    <row r="28" spans="1:32" s="136" customFormat="1" ht="13.5" customHeight="1" x14ac:dyDescent="0.15">
      <c r="A28" s="119" t="s">
        <v>39</v>
      </c>
      <c r="B28" s="120" t="s">
        <v>375</v>
      </c>
      <c r="C28" s="119" t="s">
        <v>376</v>
      </c>
      <c r="D28" s="121">
        <f>SUM(E28,+L28)</f>
        <v>195090</v>
      </c>
      <c r="E28" s="121">
        <f>+SUM(F28:I28,K28)</f>
        <v>51893</v>
      </c>
      <c r="F28" s="121">
        <v>0</v>
      </c>
      <c r="G28" s="121">
        <v>0</v>
      </c>
      <c r="H28" s="121">
        <v>41300</v>
      </c>
      <c r="I28" s="121">
        <v>10593</v>
      </c>
      <c r="J28" s="121"/>
      <c r="K28" s="121">
        <v>0</v>
      </c>
      <c r="L28" s="121">
        <v>143197</v>
      </c>
      <c r="M28" s="121">
        <f>SUM(N28,+U28)</f>
        <v>66406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66406</v>
      </c>
      <c r="V28" s="121">
        <f>+SUM(D28,M28)</f>
        <v>261496</v>
      </c>
      <c r="W28" s="121">
        <f>+SUM(E28,N28)</f>
        <v>51893</v>
      </c>
      <c r="X28" s="121">
        <f>+SUM(F28,O28)</f>
        <v>0</v>
      </c>
      <c r="Y28" s="121">
        <f>+SUM(G28,P28)</f>
        <v>0</v>
      </c>
      <c r="Z28" s="121">
        <f>+SUM(H28,Q28)</f>
        <v>41300</v>
      </c>
      <c r="AA28" s="121">
        <f>+SUM(I28,R28)</f>
        <v>10593</v>
      </c>
      <c r="AB28" s="121">
        <f>+SUM(J28,S28)</f>
        <v>0</v>
      </c>
      <c r="AC28" s="121">
        <f>+SUM(K28,T28)</f>
        <v>0</v>
      </c>
      <c r="AD28" s="121">
        <f>+SUM(L28,U28)</f>
        <v>209603</v>
      </c>
      <c r="AE28" s="209" t="s">
        <v>326</v>
      </c>
      <c r="AF28" s="208"/>
    </row>
    <row r="29" spans="1:32" s="136" customFormat="1" ht="13.5" customHeight="1" x14ac:dyDescent="0.15">
      <c r="A29" s="119" t="s">
        <v>39</v>
      </c>
      <c r="B29" s="120" t="s">
        <v>377</v>
      </c>
      <c r="C29" s="119" t="s">
        <v>378</v>
      </c>
      <c r="D29" s="121">
        <f>SUM(E29,+L29)</f>
        <v>164724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164724</v>
      </c>
      <c r="M29" s="121">
        <f>SUM(N29,+U29)</f>
        <v>70229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70229</v>
      </c>
      <c r="V29" s="121">
        <f>+SUM(D29,M29)</f>
        <v>234953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234953</v>
      </c>
      <c r="AE29" s="209" t="s">
        <v>326</v>
      </c>
      <c r="AF29" s="208"/>
    </row>
    <row r="30" spans="1:32" s="136" customFormat="1" ht="13.5" customHeight="1" x14ac:dyDescent="0.15">
      <c r="A30" s="119" t="s">
        <v>39</v>
      </c>
      <c r="B30" s="120" t="s">
        <v>379</v>
      </c>
      <c r="C30" s="119" t="s">
        <v>380</v>
      </c>
      <c r="D30" s="121">
        <f>SUM(E30,+L30)</f>
        <v>225947</v>
      </c>
      <c r="E30" s="121">
        <f>+SUM(F30:I30,K30)</f>
        <v>42875</v>
      </c>
      <c r="F30" s="121">
        <v>0</v>
      </c>
      <c r="G30" s="121">
        <v>2065</v>
      </c>
      <c r="H30" s="121">
        <v>20300</v>
      </c>
      <c r="I30" s="121">
        <v>16744</v>
      </c>
      <c r="J30" s="121"/>
      <c r="K30" s="121">
        <v>3766</v>
      </c>
      <c r="L30" s="121">
        <v>183072</v>
      </c>
      <c r="M30" s="121">
        <f>SUM(N30,+U30)</f>
        <v>98198</v>
      </c>
      <c r="N30" s="121">
        <f>+SUM(O30:R30,T30)</f>
        <v>88024</v>
      </c>
      <c r="O30" s="121">
        <v>0</v>
      </c>
      <c r="P30" s="121">
        <v>0</v>
      </c>
      <c r="Q30" s="121">
        <v>49700</v>
      </c>
      <c r="R30" s="121">
        <v>37991</v>
      </c>
      <c r="S30" s="121"/>
      <c r="T30" s="121">
        <v>333</v>
      </c>
      <c r="U30" s="121">
        <v>10174</v>
      </c>
      <c r="V30" s="121">
        <f>+SUM(D30,M30)</f>
        <v>324145</v>
      </c>
      <c r="W30" s="121">
        <f>+SUM(E30,N30)</f>
        <v>130899</v>
      </c>
      <c r="X30" s="121">
        <f>+SUM(F30,O30)</f>
        <v>0</v>
      </c>
      <c r="Y30" s="121">
        <f>+SUM(G30,P30)</f>
        <v>2065</v>
      </c>
      <c r="Z30" s="121">
        <f>+SUM(H30,Q30)</f>
        <v>70000</v>
      </c>
      <c r="AA30" s="121">
        <f>+SUM(I30,R30)</f>
        <v>54735</v>
      </c>
      <c r="AB30" s="121">
        <f>+SUM(J30,S30)</f>
        <v>0</v>
      </c>
      <c r="AC30" s="121">
        <f>+SUM(K30,T30)</f>
        <v>4099</v>
      </c>
      <c r="AD30" s="121">
        <f>+SUM(L30,U30)</f>
        <v>193246</v>
      </c>
      <c r="AE30" s="209" t="s">
        <v>326</v>
      </c>
      <c r="AF30" s="208"/>
    </row>
    <row r="31" spans="1:32" s="136" customFormat="1" ht="13.5" customHeight="1" x14ac:dyDescent="0.15">
      <c r="A31" s="119" t="s">
        <v>39</v>
      </c>
      <c r="B31" s="120" t="s">
        <v>327</v>
      </c>
      <c r="C31" s="119" t="s">
        <v>328</v>
      </c>
      <c r="D31" s="121">
        <f>SUM(E31,+L31)</f>
        <v>189139</v>
      </c>
      <c r="E31" s="121">
        <f>+SUM(F31:I31,K31)</f>
        <v>101309</v>
      </c>
      <c r="F31" s="121">
        <v>366</v>
      </c>
      <c r="G31" s="121">
        <v>0</v>
      </c>
      <c r="H31" s="121">
        <v>0</v>
      </c>
      <c r="I31" s="121">
        <v>100886</v>
      </c>
      <c r="J31" s="121">
        <v>757909</v>
      </c>
      <c r="K31" s="121">
        <v>57</v>
      </c>
      <c r="L31" s="121">
        <v>87830</v>
      </c>
      <c r="M31" s="121">
        <f>SUM(N31,+U31)</f>
        <v>91898</v>
      </c>
      <c r="N31" s="121">
        <f>+SUM(O31:R31,T31)</f>
        <v>53595</v>
      </c>
      <c r="O31" s="121">
        <v>0</v>
      </c>
      <c r="P31" s="121">
        <v>0</v>
      </c>
      <c r="Q31" s="121">
        <v>0</v>
      </c>
      <c r="R31" s="121">
        <v>53429</v>
      </c>
      <c r="S31" s="121">
        <v>435310</v>
      </c>
      <c r="T31" s="121">
        <v>166</v>
      </c>
      <c r="U31" s="121">
        <v>38303</v>
      </c>
      <c r="V31" s="121">
        <f>+SUM(D31,M31)</f>
        <v>281037</v>
      </c>
      <c r="W31" s="121">
        <f>+SUM(E31,N31)</f>
        <v>154904</v>
      </c>
      <c r="X31" s="121">
        <f>+SUM(F31,O31)</f>
        <v>366</v>
      </c>
      <c r="Y31" s="121">
        <f>+SUM(G31,P31)</f>
        <v>0</v>
      </c>
      <c r="Z31" s="121">
        <f>+SUM(H31,Q31)</f>
        <v>0</v>
      </c>
      <c r="AA31" s="121">
        <f>+SUM(I31,R31)</f>
        <v>154315</v>
      </c>
      <c r="AB31" s="121">
        <f>+SUM(J31,S31)</f>
        <v>1193219</v>
      </c>
      <c r="AC31" s="121">
        <f>+SUM(K31,T31)</f>
        <v>223</v>
      </c>
      <c r="AD31" s="121">
        <f>+SUM(L31,U31)</f>
        <v>126133</v>
      </c>
      <c r="AE31" s="209" t="s">
        <v>326</v>
      </c>
      <c r="AF31" s="208"/>
    </row>
    <row r="32" spans="1:32" s="136" customFormat="1" ht="13.5" customHeight="1" x14ac:dyDescent="0.15">
      <c r="A32" s="119" t="s">
        <v>39</v>
      </c>
      <c r="B32" s="120" t="s">
        <v>339</v>
      </c>
      <c r="C32" s="119" t="s">
        <v>340</v>
      </c>
      <c r="D32" s="121">
        <f>SUM(E32,+L32)</f>
        <v>26019</v>
      </c>
      <c r="E32" s="121">
        <f>+SUM(F32:I32,K32)</f>
        <v>20747</v>
      </c>
      <c r="F32" s="121">
        <v>0</v>
      </c>
      <c r="G32" s="121">
        <v>0</v>
      </c>
      <c r="H32" s="121">
        <v>0</v>
      </c>
      <c r="I32" s="121">
        <v>10510</v>
      </c>
      <c r="J32" s="121">
        <v>126047</v>
      </c>
      <c r="K32" s="121">
        <v>10237</v>
      </c>
      <c r="L32" s="121">
        <v>5272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26019</v>
      </c>
      <c r="W32" s="121">
        <f>+SUM(E32,N32)</f>
        <v>20747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10510</v>
      </c>
      <c r="AB32" s="121">
        <f>+SUM(J32,S32)</f>
        <v>126047</v>
      </c>
      <c r="AC32" s="121">
        <f>+SUM(K32,T32)</f>
        <v>10237</v>
      </c>
      <c r="AD32" s="121">
        <f>+SUM(L32,U32)</f>
        <v>5272</v>
      </c>
      <c r="AE32" s="209" t="s">
        <v>326</v>
      </c>
      <c r="AF32" s="208"/>
    </row>
    <row r="33" spans="1:32" s="136" customFormat="1" ht="13.5" customHeight="1" x14ac:dyDescent="0.15">
      <c r="A33" s="119" t="s">
        <v>39</v>
      </c>
      <c r="B33" s="120" t="s">
        <v>337</v>
      </c>
      <c r="C33" s="119" t="s">
        <v>338</v>
      </c>
      <c r="D33" s="121">
        <f>SUM(E33,+L33)</f>
        <v>88914</v>
      </c>
      <c r="E33" s="121">
        <f>+SUM(F33:I33,K33)</f>
        <v>54807</v>
      </c>
      <c r="F33" s="121">
        <v>0</v>
      </c>
      <c r="G33" s="121">
        <v>0</v>
      </c>
      <c r="H33" s="121">
        <v>0</v>
      </c>
      <c r="I33" s="121">
        <v>8558</v>
      </c>
      <c r="J33" s="121">
        <v>111890</v>
      </c>
      <c r="K33" s="121">
        <v>46249</v>
      </c>
      <c r="L33" s="121">
        <v>34107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88914</v>
      </c>
      <c r="W33" s="121">
        <f>+SUM(E33,N33)</f>
        <v>54807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8558</v>
      </c>
      <c r="AB33" s="121">
        <f>+SUM(J33,S33)</f>
        <v>111890</v>
      </c>
      <c r="AC33" s="121">
        <f>+SUM(K33,T33)</f>
        <v>46249</v>
      </c>
      <c r="AD33" s="121">
        <f>+SUM(L33,U33)</f>
        <v>34107</v>
      </c>
      <c r="AE33" s="209" t="s">
        <v>326</v>
      </c>
      <c r="AF33" s="208"/>
    </row>
    <row r="34" spans="1:32" s="136" customFormat="1" ht="13.5" customHeight="1" x14ac:dyDescent="0.15">
      <c r="A34" s="119" t="s">
        <v>39</v>
      </c>
      <c r="B34" s="120" t="s">
        <v>359</v>
      </c>
      <c r="C34" s="119" t="s">
        <v>360</v>
      </c>
      <c r="D34" s="121">
        <f>SUM(E34,+L34)</f>
        <v>209850</v>
      </c>
      <c r="E34" s="121">
        <f>+SUM(F34:I34,K34)</f>
        <v>142483</v>
      </c>
      <c r="F34" s="121">
        <v>0</v>
      </c>
      <c r="G34" s="121">
        <v>4415</v>
      </c>
      <c r="H34" s="121">
        <v>0</v>
      </c>
      <c r="I34" s="121">
        <v>128450</v>
      </c>
      <c r="J34" s="121">
        <v>434000</v>
      </c>
      <c r="K34" s="121">
        <v>9618</v>
      </c>
      <c r="L34" s="121">
        <v>67367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209850</v>
      </c>
      <c r="W34" s="121">
        <f>+SUM(E34,N34)</f>
        <v>142483</v>
      </c>
      <c r="X34" s="121">
        <f>+SUM(F34,O34)</f>
        <v>0</v>
      </c>
      <c r="Y34" s="121">
        <f>+SUM(G34,P34)</f>
        <v>4415</v>
      </c>
      <c r="Z34" s="121">
        <f>+SUM(H34,Q34)</f>
        <v>0</v>
      </c>
      <c r="AA34" s="121">
        <f>+SUM(I34,R34)</f>
        <v>128450</v>
      </c>
      <c r="AB34" s="121">
        <f>+SUM(J34,S34)</f>
        <v>434000</v>
      </c>
      <c r="AC34" s="121">
        <f>+SUM(K34,T34)</f>
        <v>9618</v>
      </c>
      <c r="AD34" s="121">
        <f>+SUM(L34,U34)</f>
        <v>67367</v>
      </c>
      <c r="AE34" s="209" t="s">
        <v>326</v>
      </c>
      <c r="AF34" s="208"/>
    </row>
    <row r="35" spans="1:32" s="136" customFormat="1" ht="13.5" customHeight="1" x14ac:dyDescent="0.15">
      <c r="A35" s="119" t="s">
        <v>39</v>
      </c>
      <c r="B35" s="120" t="s">
        <v>333</v>
      </c>
      <c r="C35" s="119" t="s">
        <v>334</v>
      </c>
      <c r="D35" s="121">
        <f>SUM(E35,+L35)</f>
        <v>685884</v>
      </c>
      <c r="E35" s="121">
        <f>+SUM(F35:I35,K35)</f>
        <v>685884</v>
      </c>
      <c r="F35" s="121">
        <v>81389</v>
      </c>
      <c r="G35" s="121">
        <v>0</v>
      </c>
      <c r="H35" s="121">
        <v>76010</v>
      </c>
      <c r="I35" s="121">
        <v>25174</v>
      </c>
      <c r="J35" s="121">
        <v>1898329</v>
      </c>
      <c r="K35" s="121">
        <v>503311</v>
      </c>
      <c r="L35" s="121">
        <v>0</v>
      </c>
      <c r="M35" s="121">
        <f>SUM(N35,+U35)</f>
        <v>904190</v>
      </c>
      <c r="N35" s="121">
        <f>+SUM(O35:R35,T35)</f>
        <v>904190</v>
      </c>
      <c r="O35" s="121">
        <v>219440</v>
      </c>
      <c r="P35" s="121">
        <v>0</v>
      </c>
      <c r="Q35" s="121">
        <v>395290</v>
      </c>
      <c r="R35" s="121">
        <v>4120</v>
      </c>
      <c r="S35" s="121">
        <v>559459</v>
      </c>
      <c r="T35" s="121">
        <v>285340</v>
      </c>
      <c r="U35" s="121">
        <v>0</v>
      </c>
      <c r="V35" s="121">
        <f>+SUM(D35,M35)</f>
        <v>1590074</v>
      </c>
      <c r="W35" s="121">
        <f>+SUM(E35,N35)</f>
        <v>1590074</v>
      </c>
      <c r="X35" s="121">
        <f>+SUM(F35,O35)</f>
        <v>300829</v>
      </c>
      <c r="Y35" s="121">
        <f>+SUM(G35,P35)</f>
        <v>0</v>
      </c>
      <c r="Z35" s="121">
        <f>+SUM(H35,Q35)</f>
        <v>471300</v>
      </c>
      <c r="AA35" s="121">
        <f>+SUM(I35,R35)</f>
        <v>29294</v>
      </c>
      <c r="AB35" s="121">
        <f>+SUM(J35,S35)</f>
        <v>2457788</v>
      </c>
      <c r="AC35" s="121">
        <f>+SUM(K35,T35)</f>
        <v>788651</v>
      </c>
      <c r="AD35" s="121">
        <f>+SUM(L35,U35)</f>
        <v>0</v>
      </c>
      <c r="AE35" s="209" t="s">
        <v>326</v>
      </c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5">
    <sortCondition ref="A8:A35"/>
    <sortCondition ref="B8:B35"/>
    <sortCondition ref="C8:C35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4" man="1"/>
    <brk id="21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275</v>
      </c>
      <c r="D7" s="140">
        <f>+SUM(E7,J7)</f>
        <v>15391525</v>
      </c>
      <c r="E7" s="140">
        <f>+SUM(F7:I7)</f>
        <v>15336793</v>
      </c>
      <c r="F7" s="140">
        <f t="shared" ref="F7:K7" si="0">SUM(F$8:F$257)</f>
        <v>196560</v>
      </c>
      <c r="G7" s="140">
        <f t="shared" si="0"/>
        <v>12576165</v>
      </c>
      <c r="H7" s="140">
        <f t="shared" si="0"/>
        <v>2559232</v>
      </c>
      <c r="I7" s="140">
        <f t="shared" si="0"/>
        <v>4836</v>
      </c>
      <c r="J7" s="140">
        <f t="shared" si="0"/>
        <v>54732</v>
      </c>
      <c r="K7" s="140">
        <f t="shared" si="0"/>
        <v>7153</v>
      </c>
      <c r="L7" s="140">
        <f>+SUM(M7,R7,V7,W7,AC7)</f>
        <v>34143571</v>
      </c>
      <c r="M7" s="140">
        <f>+SUM(N7:Q7)</f>
        <v>6866540</v>
      </c>
      <c r="N7" s="140">
        <f>SUM(N$8:N$257)</f>
        <v>2353698</v>
      </c>
      <c r="O7" s="140">
        <f>SUM(O$8:O$257)</f>
        <v>3408838</v>
      </c>
      <c r="P7" s="140">
        <f>SUM(P$8:P$257)</f>
        <v>863103</v>
      </c>
      <c r="Q7" s="140">
        <f>SUM(Q$8:Q$257)</f>
        <v>240901</v>
      </c>
      <c r="R7" s="140">
        <f>+SUM(S7:U7)</f>
        <v>7957288</v>
      </c>
      <c r="S7" s="140">
        <f>SUM(S$8:S$257)</f>
        <v>1222680</v>
      </c>
      <c r="T7" s="140">
        <f>SUM(T$8:T$257)</f>
        <v>6283662</v>
      </c>
      <c r="U7" s="140">
        <f>SUM(U$8:U$257)</f>
        <v>450946</v>
      </c>
      <c r="V7" s="140">
        <f>SUM(V$8:V$257)</f>
        <v>81394</v>
      </c>
      <c r="W7" s="140">
        <f>+SUM(X7:AA7)</f>
        <v>19219176</v>
      </c>
      <c r="X7" s="140">
        <f t="shared" ref="X7:AD7" si="1">SUM(X$8:X$257)</f>
        <v>7462415</v>
      </c>
      <c r="Y7" s="140">
        <f t="shared" si="1"/>
        <v>10491950</v>
      </c>
      <c r="Z7" s="140">
        <f t="shared" si="1"/>
        <v>674411</v>
      </c>
      <c r="AA7" s="140">
        <f t="shared" si="1"/>
        <v>590400</v>
      </c>
      <c r="AB7" s="140">
        <f t="shared" si="1"/>
        <v>3321022</v>
      </c>
      <c r="AC7" s="140">
        <f t="shared" si="1"/>
        <v>19173</v>
      </c>
      <c r="AD7" s="140">
        <f t="shared" si="1"/>
        <v>873151</v>
      </c>
      <c r="AE7" s="140">
        <f>+SUM(D7,L7,AD7)</f>
        <v>50408247</v>
      </c>
      <c r="AF7" s="140">
        <f>+SUM(AG7,AL7)</f>
        <v>1081283</v>
      </c>
      <c r="AG7" s="140">
        <f>+SUM(AH7:AK7)</f>
        <v>1063446</v>
      </c>
      <c r="AH7" s="140">
        <f t="shared" ref="AH7:AM7" si="2">SUM(AH$8:AH$257)</f>
        <v>984</v>
      </c>
      <c r="AI7" s="140">
        <f t="shared" si="2"/>
        <v>1029630</v>
      </c>
      <c r="AJ7" s="140">
        <f t="shared" si="2"/>
        <v>32832</v>
      </c>
      <c r="AK7" s="140">
        <f t="shared" si="2"/>
        <v>0</v>
      </c>
      <c r="AL7" s="140">
        <f t="shared" si="2"/>
        <v>17837</v>
      </c>
      <c r="AM7" s="140">
        <f t="shared" si="2"/>
        <v>552</v>
      </c>
      <c r="AN7" s="140">
        <f>+SUM(AO7,AT7,AX7,AY7,BE7)</f>
        <v>4701987</v>
      </c>
      <c r="AO7" s="140">
        <f>+SUM(AP7:AS7)</f>
        <v>693767</v>
      </c>
      <c r="AP7" s="140">
        <f>SUM(AP$8:AP$257)</f>
        <v>408058</v>
      </c>
      <c r="AQ7" s="140">
        <f>SUM(AQ$8:AQ$257)</f>
        <v>115667</v>
      </c>
      <c r="AR7" s="140">
        <f>SUM(AR$8:AR$257)</f>
        <v>170042</v>
      </c>
      <c r="AS7" s="140">
        <f>SUM(AS$8:AS$257)</f>
        <v>0</v>
      </c>
      <c r="AT7" s="140">
        <f>+SUM(AU7:AW7)</f>
        <v>1329529</v>
      </c>
      <c r="AU7" s="140">
        <f>SUM(AU$8:AU$257)</f>
        <v>79133</v>
      </c>
      <c r="AV7" s="140">
        <f>SUM(AV$8:AV$257)</f>
        <v>947884</v>
      </c>
      <c r="AW7" s="140">
        <f>SUM(AW$8:AW$257)</f>
        <v>302512</v>
      </c>
      <c r="AX7" s="140">
        <f>SUM(AX$8:AX$257)</f>
        <v>0</v>
      </c>
      <c r="AY7" s="140">
        <f>+SUM(AZ7:BC7)</f>
        <v>2674624</v>
      </c>
      <c r="AZ7" s="140">
        <f t="shared" ref="AZ7:BF7" si="3">SUM(AZ$8:AZ$257)</f>
        <v>1295709</v>
      </c>
      <c r="BA7" s="140">
        <f t="shared" si="3"/>
        <v>1246596</v>
      </c>
      <c r="BB7" s="140">
        <f t="shared" si="3"/>
        <v>67305</v>
      </c>
      <c r="BC7" s="140">
        <f t="shared" si="3"/>
        <v>65014</v>
      </c>
      <c r="BD7" s="140">
        <f t="shared" si="3"/>
        <v>994217</v>
      </c>
      <c r="BE7" s="140">
        <f t="shared" si="3"/>
        <v>4067</v>
      </c>
      <c r="BF7" s="140">
        <f t="shared" si="3"/>
        <v>223071</v>
      </c>
      <c r="BG7" s="140">
        <f>+SUM(BF7,AN7,AF7)</f>
        <v>6006341</v>
      </c>
      <c r="BH7" s="140">
        <f t="shared" ref="BH7:CI7" si="4">SUM(D7,AF7)</f>
        <v>16472808</v>
      </c>
      <c r="BI7" s="140">
        <f t="shared" si="4"/>
        <v>16400239</v>
      </c>
      <c r="BJ7" s="140">
        <f t="shared" si="4"/>
        <v>197544</v>
      </c>
      <c r="BK7" s="140">
        <f t="shared" si="4"/>
        <v>13605795</v>
      </c>
      <c r="BL7" s="140">
        <f t="shared" si="4"/>
        <v>2592064</v>
      </c>
      <c r="BM7" s="140">
        <f t="shared" si="4"/>
        <v>4836</v>
      </c>
      <c r="BN7" s="140">
        <f t="shared" si="4"/>
        <v>72569</v>
      </c>
      <c r="BO7" s="140">
        <f t="shared" si="4"/>
        <v>7705</v>
      </c>
      <c r="BP7" s="140">
        <f t="shared" si="4"/>
        <v>38845558</v>
      </c>
      <c r="BQ7" s="140">
        <f t="shared" si="4"/>
        <v>7560307</v>
      </c>
      <c r="BR7" s="140">
        <f t="shared" si="4"/>
        <v>2761756</v>
      </c>
      <c r="BS7" s="140">
        <f t="shared" si="4"/>
        <v>3524505</v>
      </c>
      <c r="BT7" s="140">
        <f t="shared" si="4"/>
        <v>1033145</v>
      </c>
      <c r="BU7" s="140">
        <f t="shared" si="4"/>
        <v>240901</v>
      </c>
      <c r="BV7" s="140">
        <f t="shared" si="4"/>
        <v>9286817</v>
      </c>
      <c r="BW7" s="140">
        <f t="shared" si="4"/>
        <v>1301813</v>
      </c>
      <c r="BX7" s="140">
        <f t="shared" si="4"/>
        <v>7231546</v>
      </c>
      <c r="BY7" s="140">
        <f t="shared" si="4"/>
        <v>753458</v>
      </c>
      <c r="BZ7" s="140">
        <f t="shared" si="4"/>
        <v>81394</v>
      </c>
      <c r="CA7" s="140">
        <f t="shared" si="4"/>
        <v>21893800</v>
      </c>
      <c r="CB7" s="140">
        <f t="shared" si="4"/>
        <v>8758124</v>
      </c>
      <c r="CC7" s="140">
        <f t="shared" si="4"/>
        <v>11738546</v>
      </c>
      <c r="CD7" s="140">
        <f t="shared" si="4"/>
        <v>741716</v>
      </c>
      <c r="CE7" s="140">
        <f t="shared" si="4"/>
        <v>655414</v>
      </c>
      <c r="CF7" s="140">
        <f t="shared" si="4"/>
        <v>4315239</v>
      </c>
      <c r="CG7" s="140">
        <f t="shared" si="4"/>
        <v>23240</v>
      </c>
      <c r="CH7" s="140">
        <f t="shared" si="4"/>
        <v>1096222</v>
      </c>
      <c r="CI7" s="140">
        <f t="shared" si="4"/>
        <v>56414588</v>
      </c>
    </row>
    <row r="8" spans="1:87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+SUM(E8,J8)</f>
        <v>2571692</v>
      </c>
      <c r="E8" s="121">
        <f>+SUM(F8:I8)</f>
        <v>2557516</v>
      </c>
      <c r="F8" s="121">
        <v>0</v>
      </c>
      <c r="G8" s="121">
        <v>1610</v>
      </c>
      <c r="H8" s="121">
        <v>2555906</v>
      </c>
      <c r="I8" s="121">
        <v>0</v>
      </c>
      <c r="J8" s="121">
        <v>14176</v>
      </c>
      <c r="K8" s="121">
        <v>0</v>
      </c>
      <c r="L8" s="121">
        <f>+SUM(M8,R8,V8,W8,AC8)</f>
        <v>12885554</v>
      </c>
      <c r="M8" s="121">
        <f>+SUM(N8:Q8)</f>
        <v>3889262</v>
      </c>
      <c r="N8" s="121">
        <v>882068</v>
      </c>
      <c r="O8" s="121">
        <v>2079943</v>
      </c>
      <c r="P8" s="121">
        <v>702634</v>
      </c>
      <c r="Q8" s="121">
        <v>224617</v>
      </c>
      <c r="R8" s="121">
        <f>+SUM(S8:U8)</f>
        <v>1684704</v>
      </c>
      <c r="S8" s="121">
        <v>168886</v>
      </c>
      <c r="T8" s="121">
        <v>1273614</v>
      </c>
      <c r="U8" s="121">
        <v>242204</v>
      </c>
      <c r="V8" s="121">
        <v>29495</v>
      </c>
      <c r="W8" s="121">
        <f>+SUM(X8:AA8)</f>
        <v>7282093</v>
      </c>
      <c r="X8" s="121">
        <v>3455411</v>
      </c>
      <c r="Y8" s="121">
        <v>3204422</v>
      </c>
      <c r="Z8" s="121">
        <v>185703</v>
      </c>
      <c r="AA8" s="121">
        <v>436557</v>
      </c>
      <c r="AB8" s="121">
        <v>0</v>
      </c>
      <c r="AC8" s="121">
        <v>0</v>
      </c>
      <c r="AD8" s="121">
        <v>70774</v>
      </c>
      <c r="AE8" s="121">
        <f>+SUM(D8,L8,AD8)</f>
        <v>15528020</v>
      </c>
      <c r="AF8" s="121">
        <f>+SUM(AG8,AL8)</f>
        <v>984</v>
      </c>
      <c r="AG8" s="121">
        <f>+SUM(AH8:AK8)</f>
        <v>984</v>
      </c>
      <c r="AH8" s="121">
        <v>984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966408</v>
      </c>
      <c r="AO8" s="121">
        <f>+SUM(AP8:AS8)</f>
        <v>130392</v>
      </c>
      <c r="AP8" s="121">
        <v>47376</v>
      </c>
      <c r="AQ8" s="121">
        <v>27672</v>
      </c>
      <c r="AR8" s="121">
        <v>55344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836016</v>
      </c>
      <c r="AZ8" s="121">
        <v>783465</v>
      </c>
      <c r="BA8" s="121">
        <v>0</v>
      </c>
      <c r="BB8" s="121">
        <v>0</v>
      </c>
      <c r="BC8" s="121">
        <v>52551</v>
      </c>
      <c r="BD8" s="121">
        <v>272121</v>
      </c>
      <c r="BE8" s="121">
        <v>0</v>
      </c>
      <c r="BF8" s="121">
        <v>36877</v>
      </c>
      <c r="BG8" s="121">
        <f>+SUM(BF8,AN8,AF8)</f>
        <v>1004269</v>
      </c>
      <c r="BH8" s="121">
        <f>SUM(D8,AF8)</f>
        <v>2572676</v>
      </c>
      <c r="BI8" s="121">
        <f>SUM(E8,AG8)</f>
        <v>2558500</v>
      </c>
      <c r="BJ8" s="121">
        <f>SUM(F8,AH8)</f>
        <v>984</v>
      </c>
      <c r="BK8" s="121">
        <f>SUM(G8,AI8)</f>
        <v>1610</v>
      </c>
      <c r="BL8" s="121">
        <f>SUM(H8,AJ8)</f>
        <v>2555906</v>
      </c>
      <c r="BM8" s="121">
        <f>SUM(I8,AK8)</f>
        <v>0</v>
      </c>
      <c r="BN8" s="121">
        <f>SUM(J8,AL8)</f>
        <v>14176</v>
      </c>
      <c r="BO8" s="121">
        <f>SUM(K8,AM8)</f>
        <v>0</v>
      </c>
      <c r="BP8" s="121">
        <f>SUM(L8,AN8)</f>
        <v>13851962</v>
      </c>
      <c r="BQ8" s="121">
        <f>SUM(M8,AO8)</f>
        <v>4019654</v>
      </c>
      <c r="BR8" s="121">
        <f>SUM(N8,AP8)</f>
        <v>929444</v>
      </c>
      <c r="BS8" s="121">
        <f>SUM(O8,AQ8)</f>
        <v>2107615</v>
      </c>
      <c r="BT8" s="121">
        <f>SUM(P8,AR8)</f>
        <v>757978</v>
      </c>
      <c r="BU8" s="121">
        <f>SUM(Q8,AS8)</f>
        <v>224617</v>
      </c>
      <c r="BV8" s="121">
        <f>SUM(R8,AT8)</f>
        <v>1684704</v>
      </c>
      <c r="BW8" s="121">
        <f>SUM(S8,AU8)</f>
        <v>168886</v>
      </c>
      <c r="BX8" s="121">
        <f>SUM(T8,AV8)</f>
        <v>1273614</v>
      </c>
      <c r="BY8" s="121">
        <f>SUM(U8,AW8)</f>
        <v>242204</v>
      </c>
      <c r="BZ8" s="121">
        <f>SUM(V8,AX8)</f>
        <v>29495</v>
      </c>
      <c r="CA8" s="121">
        <f>SUM(W8,AY8)</f>
        <v>8118109</v>
      </c>
      <c r="CB8" s="121">
        <f>SUM(X8,AZ8)</f>
        <v>4238876</v>
      </c>
      <c r="CC8" s="121">
        <f>SUM(Y8,BA8)</f>
        <v>3204422</v>
      </c>
      <c r="CD8" s="121">
        <f>SUM(Z8,BB8)</f>
        <v>185703</v>
      </c>
      <c r="CE8" s="121">
        <f>SUM(AA8,BC8)</f>
        <v>489108</v>
      </c>
      <c r="CF8" s="121">
        <f>SUM(AB8,BD8)</f>
        <v>272121</v>
      </c>
      <c r="CG8" s="121">
        <f>SUM(AC8,BE8)</f>
        <v>0</v>
      </c>
      <c r="CH8" s="121">
        <f>SUM(AD8,BF8)</f>
        <v>107651</v>
      </c>
      <c r="CI8" s="121">
        <f>SUM(AE8,BG8)</f>
        <v>16532289</v>
      </c>
    </row>
    <row r="9" spans="1:87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3002428</v>
      </c>
      <c r="M9" s="121">
        <f>+SUM(N9:Q9)</f>
        <v>703639</v>
      </c>
      <c r="N9" s="121">
        <v>115984</v>
      </c>
      <c r="O9" s="121">
        <v>533529</v>
      </c>
      <c r="P9" s="121">
        <v>38661</v>
      </c>
      <c r="Q9" s="121">
        <v>15465</v>
      </c>
      <c r="R9" s="121">
        <f>+SUM(S9:U9)</f>
        <v>143066</v>
      </c>
      <c r="S9" s="121">
        <v>81577</v>
      </c>
      <c r="T9" s="121">
        <v>58554</v>
      </c>
      <c r="U9" s="121">
        <v>2935</v>
      </c>
      <c r="V9" s="121">
        <v>423</v>
      </c>
      <c r="W9" s="121">
        <f>+SUM(X9:AA9)</f>
        <v>2155300</v>
      </c>
      <c r="X9" s="121">
        <v>579007</v>
      </c>
      <c r="Y9" s="121">
        <v>1483388</v>
      </c>
      <c r="Z9" s="121">
        <v>92905</v>
      </c>
      <c r="AA9" s="121">
        <v>0</v>
      </c>
      <c r="AB9" s="121">
        <v>0</v>
      </c>
      <c r="AC9" s="121">
        <v>0</v>
      </c>
      <c r="AD9" s="121">
        <v>56</v>
      </c>
      <c r="AE9" s="121">
        <f>+SUM(D9,L9,AD9)</f>
        <v>3002484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308523</v>
      </c>
      <c r="AO9" s="121">
        <f>+SUM(AP9:AS9)</f>
        <v>46394</v>
      </c>
      <c r="AP9" s="121">
        <v>0</v>
      </c>
      <c r="AQ9" s="121">
        <v>0</v>
      </c>
      <c r="AR9" s="121">
        <v>46394</v>
      </c>
      <c r="AS9" s="121">
        <v>0</v>
      </c>
      <c r="AT9" s="121">
        <f>+SUM(AU9:AW9)</f>
        <v>82962</v>
      </c>
      <c r="AU9" s="121">
        <v>3923</v>
      </c>
      <c r="AV9" s="121">
        <v>79039</v>
      </c>
      <c r="AW9" s="121">
        <v>0</v>
      </c>
      <c r="AX9" s="121">
        <v>0</v>
      </c>
      <c r="AY9" s="121">
        <f>+SUM(AZ9:BC9)</f>
        <v>179167</v>
      </c>
      <c r="AZ9" s="121">
        <v>64813</v>
      </c>
      <c r="BA9" s="121">
        <v>114354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308523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3310951</v>
      </c>
      <c r="BQ9" s="121">
        <f>SUM(M9,AO9)</f>
        <v>750033</v>
      </c>
      <c r="BR9" s="121">
        <f>SUM(N9,AP9)</f>
        <v>115984</v>
      </c>
      <c r="BS9" s="121">
        <f>SUM(O9,AQ9)</f>
        <v>533529</v>
      </c>
      <c r="BT9" s="121">
        <f>SUM(P9,AR9)</f>
        <v>85055</v>
      </c>
      <c r="BU9" s="121">
        <f>SUM(Q9,AS9)</f>
        <v>15465</v>
      </c>
      <c r="BV9" s="121">
        <f>SUM(R9,AT9)</f>
        <v>226028</v>
      </c>
      <c r="BW9" s="121">
        <f>SUM(S9,AU9)</f>
        <v>85500</v>
      </c>
      <c r="BX9" s="121">
        <f>SUM(T9,AV9)</f>
        <v>137593</v>
      </c>
      <c r="BY9" s="121">
        <f>SUM(U9,AW9)</f>
        <v>2935</v>
      </c>
      <c r="BZ9" s="121">
        <f>SUM(V9,AX9)</f>
        <v>423</v>
      </c>
      <c r="CA9" s="121">
        <f>SUM(W9,AY9)</f>
        <v>2334467</v>
      </c>
      <c r="CB9" s="121">
        <f>SUM(X9,AZ9)</f>
        <v>643820</v>
      </c>
      <c r="CC9" s="121">
        <f>SUM(Y9,BA9)</f>
        <v>1597742</v>
      </c>
      <c r="CD9" s="121">
        <f>SUM(Z9,BB9)</f>
        <v>92905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56</v>
      </c>
      <c r="CI9" s="121">
        <f>SUM(AE9,BG9)</f>
        <v>3311007</v>
      </c>
    </row>
    <row r="10" spans="1:87" s="136" customFormat="1" ht="13.5" customHeight="1" x14ac:dyDescent="0.15">
      <c r="A10" s="119" t="s">
        <v>39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119976</v>
      </c>
      <c r="M10" s="121">
        <f>+SUM(N10:Q10)</f>
        <v>8770</v>
      </c>
      <c r="N10" s="121">
        <v>8770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111206</v>
      </c>
      <c r="X10" s="121">
        <v>109818</v>
      </c>
      <c r="Y10" s="121">
        <v>0</v>
      </c>
      <c r="Z10" s="121">
        <v>0</v>
      </c>
      <c r="AA10" s="121">
        <v>1388</v>
      </c>
      <c r="AB10" s="121">
        <v>267602</v>
      </c>
      <c r="AC10" s="121">
        <v>0</v>
      </c>
      <c r="AD10" s="121">
        <v>26611</v>
      </c>
      <c r="AE10" s="121">
        <f>+SUM(D10,L10,AD10)</f>
        <v>146587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8770</v>
      </c>
      <c r="AO10" s="121">
        <f>+SUM(AP10:AS10)</f>
        <v>8770</v>
      </c>
      <c r="AP10" s="121">
        <v>8770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85620</v>
      </c>
      <c r="BE10" s="121">
        <v>0</v>
      </c>
      <c r="BF10" s="121">
        <v>0</v>
      </c>
      <c r="BG10" s="121">
        <f>+SUM(BF10,AN10,AF10)</f>
        <v>8770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128746</v>
      </c>
      <c r="BQ10" s="121">
        <f>SUM(M10,AO10)</f>
        <v>17540</v>
      </c>
      <c r="BR10" s="121">
        <f>SUM(N10,AP10)</f>
        <v>17540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111206</v>
      </c>
      <c r="CB10" s="121">
        <f>SUM(X10,AZ10)</f>
        <v>109818</v>
      </c>
      <c r="CC10" s="121">
        <f>SUM(Y10,BA10)</f>
        <v>0</v>
      </c>
      <c r="CD10" s="121">
        <f>SUM(Z10,BB10)</f>
        <v>0</v>
      </c>
      <c r="CE10" s="121">
        <f>SUM(AA10,BC10)</f>
        <v>1388</v>
      </c>
      <c r="CF10" s="121">
        <f>SUM(AB10,BD10)</f>
        <v>353222</v>
      </c>
      <c r="CG10" s="121">
        <f>SUM(AC10,BE10)</f>
        <v>0</v>
      </c>
      <c r="CH10" s="121">
        <f>SUM(AD10,BF10)</f>
        <v>26611</v>
      </c>
      <c r="CI10" s="121">
        <f>SUM(AE10,BG10)</f>
        <v>155357</v>
      </c>
    </row>
    <row r="11" spans="1:87" s="136" customFormat="1" ht="13.5" customHeight="1" x14ac:dyDescent="0.15">
      <c r="A11" s="119" t="s">
        <v>39</v>
      </c>
      <c r="B11" s="120" t="s">
        <v>335</v>
      </c>
      <c r="C11" s="119" t="s">
        <v>336</v>
      </c>
      <c r="D11" s="121">
        <f>+SUM(E11,J11)</f>
        <v>65386</v>
      </c>
      <c r="E11" s="121">
        <f>+SUM(F11:I11)</f>
        <v>65386</v>
      </c>
      <c r="F11" s="121">
        <v>0</v>
      </c>
      <c r="G11" s="121">
        <v>65386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771575</v>
      </c>
      <c r="M11" s="121">
        <f>+SUM(N11:Q11)</f>
        <v>186872</v>
      </c>
      <c r="N11" s="121">
        <v>82586</v>
      </c>
      <c r="O11" s="121">
        <v>85770</v>
      </c>
      <c r="P11" s="121">
        <v>18516</v>
      </c>
      <c r="Q11" s="121">
        <v>0</v>
      </c>
      <c r="R11" s="121">
        <f>+SUM(S11:U11)</f>
        <v>255018</v>
      </c>
      <c r="S11" s="121">
        <v>7107</v>
      </c>
      <c r="T11" s="121">
        <v>247911</v>
      </c>
      <c r="U11" s="121">
        <v>0</v>
      </c>
      <c r="V11" s="121">
        <v>7367</v>
      </c>
      <c r="W11" s="121">
        <f>+SUM(X11:AA11)</f>
        <v>322318</v>
      </c>
      <c r="X11" s="121">
        <v>293648</v>
      </c>
      <c r="Y11" s="121">
        <v>9391</v>
      </c>
      <c r="Z11" s="121">
        <v>19279</v>
      </c>
      <c r="AA11" s="121">
        <v>0</v>
      </c>
      <c r="AB11" s="121">
        <v>113875</v>
      </c>
      <c r="AC11" s="121">
        <v>0</v>
      </c>
      <c r="AD11" s="121">
        <v>50245</v>
      </c>
      <c r="AE11" s="121">
        <f>+SUM(D11,L11,AD11)</f>
        <v>887206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154487</v>
      </c>
      <c r="AO11" s="121">
        <f>+SUM(AP11:AS11)</f>
        <v>19079</v>
      </c>
      <c r="AP11" s="121">
        <v>19079</v>
      </c>
      <c r="AQ11" s="121">
        <v>0</v>
      </c>
      <c r="AR11" s="121">
        <v>0</v>
      </c>
      <c r="AS11" s="121">
        <v>0</v>
      </c>
      <c r="AT11" s="121">
        <f>+SUM(AU11:AW11)</f>
        <v>5579</v>
      </c>
      <c r="AU11" s="121">
        <v>4632</v>
      </c>
      <c r="AV11" s="121">
        <v>947</v>
      </c>
      <c r="AW11" s="121">
        <v>0</v>
      </c>
      <c r="AX11" s="121">
        <v>0</v>
      </c>
      <c r="AY11" s="121">
        <f>+SUM(AZ11:BC11)</f>
        <v>129829</v>
      </c>
      <c r="AZ11" s="121">
        <v>367</v>
      </c>
      <c r="BA11" s="121">
        <v>129462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154487</v>
      </c>
      <c r="BH11" s="121">
        <f>SUM(D11,AF11)</f>
        <v>65386</v>
      </c>
      <c r="BI11" s="121">
        <f>SUM(E11,AG11)</f>
        <v>65386</v>
      </c>
      <c r="BJ11" s="121">
        <f>SUM(F11,AH11)</f>
        <v>0</v>
      </c>
      <c r="BK11" s="121">
        <f>SUM(G11,AI11)</f>
        <v>65386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926062</v>
      </c>
      <c r="BQ11" s="121">
        <f>SUM(M11,AO11)</f>
        <v>205951</v>
      </c>
      <c r="BR11" s="121">
        <f>SUM(N11,AP11)</f>
        <v>101665</v>
      </c>
      <c r="BS11" s="121">
        <f>SUM(O11,AQ11)</f>
        <v>85770</v>
      </c>
      <c r="BT11" s="121">
        <f>SUM(P11,AR11)</f>
        <v>18516</v>
      </c>
      <c r="BU11" s="121">
        <f>SUM(Q11,AS11)</f>
        <v>0</v>
      </c>
      <c r="BV11" s="121">
        <f>SUM(R11,AT11)</f>
        <v>260597</v>
      </c>
      <c r="BW11" s="121">
        <f>SUM(S11,AU11)</f>
        <v>11739</v>
      </c>
      <c r="BX11" s="121">
        <f>SUM(T11,AV11)</f>
        <v>248858</v>
      </c>
      <c r="BY11" s="121">
        <f>SUM(U11,AW11)</f>
        <v>0</v>
      </c>
      <c r="BZ11" s="121">
        <f>SUM(V11,AX11)</f>
        <v>7367</v>
      </c>
      <c r="CA11" s="121">
        <f>SUM(W11,AY11)</f>
        <v>452147</v>
      </c>
      <c r="CB11" s="121">
        <f>SUM(X11,AZ11)</f>
        <v>294015</v>
      </c>
      <c r="CC11" s="121">
        <f>SUM(Y11,BA11)</f>
        <v>138853</v>
      </c>
      <c r="CD11" s="121">
        <f>SUM(Z11,BB11)</f>
        <v>19279</v>
      </c>
      <c r="CE11" s="121">
        <f>SUM(AA11,BC11)</f>
        <v>0</v>
      </c>
      <c r="CF11" s="121">
        <f>SUM(AB11,BD11)</f>
        <v>113875</v>
      </c>
      <c r="CG11" s="121">
        <f>SUM(AC11,BE11)</f>
        <v>0</v>
      </c>
      <c r="CH11" s="121">
        <f>SUM(AD11,BF11)</f>
        <v>50245</v>
      </c>
      <c r="CI11" s="121">
        <f>SUM(AE11,BG11)</f>
        <v>1041693</v>
      </c>
    </row>
    <row r="12" spans="1:87" s="136" customFormat="1" ht="13.5" customHeight="1" x14ac:dyDescent="0.15">
      <c r="A12" s="119" t="s">
        <v>39</v>
      </c>
      <c r="B12" s="120" t="s">
        <v>341</v>
      </c>
      <c r="C12" s="119" t="s">
        <v>342</v>
      </c>
      <c r="D12" s="121">
        <f>+SUM(E12,J12)</f>
        <v>1629711</v>
      </c>
      <c r="E12" s="121">
        <f>+SUM(F12:I12)</f>
        <v>1629711</v>
      </c>
      <c r="F12" s="121">
        <v>0</v>
      </c>
      <c r="G12" s="121">
        <v>1629711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1928237</v>
      </c>
      <c r="M12" s="121">
        <f>+SUM(N12:Q12)</f>
        <v>297757</v>
      </c>
      <c r="N12" s="121">
        <v>84998</v>
      </c>
      <c r="O12" s="121">
        <v>197487</v>
      </c>
      <c r="P12" s="121">
        <v>15272</v>
      </c>
      <c r="Q12" s="121">
        <v>0</v>
      </c>
      <c r="R12" s="121">
        <f>+SUM(S12:U12)</f>
        <v>753072</v>
      </c>
      <c r="S12" s="121">
        <v>36645</v>
      </c>
      <c r="T12" s="121">
        <v>617790</v>
      </c>
      <c r="U12" s="121">
        <v>98637</v>
      </c>
      <c r="V12" s="121">
        <v>6027</v>
      </c>
      <c r="W12" s="121">
        <f>+SUM(X12:AA12)</f>
        <v>871381</v>
      </c>
      <c r="X12" s="121">
        <v>372310</v>
      </c>
      <c r="Y12" s="121">
        <v>435921</v>
      </c>
      <c r="Z12" s="121">
        <v>52034</v>
      </c>
      <c r="AA12" s="121">
        <v>11116</v>
      </c>
      <c r="AB12" s="121">
        <v>26657</v>
      </c>
      <c r="AC12" s="121">
        <v>0</v>
      </c>
      <c r="AD12" s="121">
        <v>3255</v>
      </c>
      <c r="AE12" s="121">
        <f>+SUM(D12,L12,AD12)</f>
        <v>3561203</v>
      </c>
      <c r="AF12" s="121">
        <f>+SUM(AG12,AL12)</f>
        <v>32832</v>
      </c>
      <c r="AG12" s="121">
        <f>+SUM(AH12:AK12)</f>
        <v>32832</v>
      </c>
      <c r="AH12" s="121">
        <v>0</v>
      </c>
      <c r="AI12" s="121">
        <v>0</v>
      </c>
      <c r="AJ12" s="121">
        <v>32832</v>
      </c>
      <c r="AK12" s="121">
        <v>0</v>
      </c>
      <c r="AL12" s="121">
        <v>0</v>
      </c>
      <c r="AM12" s="121">
        <v>0</v>
      </c>
      <c r="AN12" s="121">
        <f>+SUM(AO12,AT12,AX12,AY12,BE12)</f>
        <v>543929</v>
      </c>
      <c r="AO12" s="121">
        <f>+SUM(AP12:AS12)</f>
        <v>141581</v>
      </c>
      <c r="AP12" s="121">
        <v>27204</v>
      </c>
      <c r="AQ12" s="121">
        <v>83804</v>
      </c>
      <c r="AR12" s="121">
        <v>30573</v>
      </c>
      <c r="AS12" s="121">
        <v>0</v>
      </c>
      <c r="AT12" s="121">
        <f>+SUM(AU12:AW12)</f>
        <v>322197</v>
      </c>
      <c r="AU12" s="121">
        <v>12745</v>
      </c>
      <c r="AV12" s="121">
        <v>64819</v>
      </c>
      <c r="AW12" s="121">
        <v>244633</v>
      </c>
      <c r="AX12" s="121">
        <v>0</v>
      </c>
      <c r="AY12" s="121">
        <f>+SUM(AZ12:BC12)</f>
        <v>80151</v>
      </c>
      <c r="AZ12" s="121">
        <v>11173</v>
      </c>
      <c r="BA12" s="121">
        <v>1673</v>
      </c>
      <c r="BB12" s="121">
        <v>67305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576761</v>
      </c>
      <c r="BH12" s="121">
        <f>SUM(D12,AF12)</f>
        <v>1662543</v>
      </c>
      <c r="BI12" s="121">
        <f>SUM(E12,AG12)</f>
        <v>1662543</v>
      </c>
      <c r="BJ12" s="121">
        <f>SUM(F12,AH12)</f>
        <v>0</v>
      </c>
      <c r="BK12" s="121">
        <f>SUM(G12,AI12)</f>
        <v>1629711</v>
      </c>
      <c r="BL12" s="121">
        <f>SUM(H12,AJ12)</f>
        <v>32832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2472166</v>
      </c>
      <c r="BQ12" s="121">
        <f>SUM(M12,AO12)</f>
        <v>439338</v>
      </c>
      <c r="BR12" s="121">
        <f>SUM(N12,AP12)</f>
        <v>112202</v>
      </c>
      <c r="BS12" s="121">
        <f>SUM(O12,AQ12)</f>
        <v>281291</v>
      </c>
      <c r="BT12" s="121">
        <f>SUM(P12,AR12)</f>
        <v>45845</v>
      </c>
      <c r="BU12" s="121">
        <f>SUM(Q12,AS12)</f>
        <v>0</v>
      </c>
      <c r="BV12" s="121">
        <f>SUM(R12,AT12)</f>
        <v>1075269</v>
      </c>
      <c r="BW12" s="121">
        <f>SUM(S12,AU12)</f>
        <v>49390</v>
      </c>
      <c r="BX12" s="121">
        <f>SUM(T12,AV12)</f>
        <v>682609</v>
      </c>
      <c r="BY12" s="121">
        <f>SUM(U12,AW12)</f>
        <v>343270</v>
      </c>
      <c r="BZ12" s="121">
        <f>SUM(V12,AX12)</f>
        <v>6027</v>
      </c>
      <c r="CA12" s="121">
        <f>SUM(W12,AY12)</f>
        <v>951532</v>
      </c>
      <c r="CB12" s="121">
        <f>SUM(X12,AZ12)</f>
        <v>383483</v>
      </c>
      <c r="CC12" s="121">
        <f>SUM(Y12,BA12)</f>
        <v>437594</v>
      </c>
      <c r="CD12" s="121">
        <f>SUM(Z12,BB12)</f>
        <v>119339</v>
      </c>
      <c r="CE12" s="121">
        <f>SUM(AA12,BC12)</f>
        <v>11116</v>
      </c>
      <c r="CF12" s="121">
        <f>SUM(AB12,BD12)</f>
        <v>26657</v>
      </c>
      <c r="CG12" s="121">
        <f>SUM(AC12,BE12)</f>
        <v>0</v>
      </c>
      <c r="CH12" s="121">
        <f>SUM(AD12,BF12)</f>
        <v>3255</v>
      </c>
      <c r="CI12" s="121">
        <f>SUM(AE12,BG12)</f>
        <v>4137964</v>
      </c>
    </row>
    <row r="13" spans="1:87" s="136" customFormat="1" ht="13.5" customHeight="1" x14ac:dyDescent="0.15">
      <c r="A13" s="119" t="s">
        <v>39</v>
      </c>
      <c r="B13" s="120" t="s">
        <v>343</v>
      </c>
      <c r="C13" s="119" t="s">
        <v>344</v>
      </c>
      <c r="D13" s="121">
        <f>+SUM(E13,J13)</f>
        <v>140470</v>
      </c>
      <c r="E13" s="121">
        <f>+SUM(F13:I13)</f>
        <v>140470</v>
      </c>
      <c r="F13" s="121">
        <v>0</v>
      </c>
      <c r="G13" s="121">
        <v>140470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5903101</v>
      </c>
      <c r="M13" s="121">
        <f>+SUM(N13:Q13)</f>
        <v>871162</v>
      </c>
      <c r="N13" s="121">
        <v>384393</v>
      </c>
      <c r="O13" s="121">
        <v>472132</v>
      </c>
      <c r="P13" s="121">
        <v>14637</v>
      </c>
      <c r="Q13" s="121">
        <v>0</v>
      </c>
      <c r="R13" s="121">
        <f>+SUM(S13:U13)</f>
        <v>2126955</v>
      </c>
      <c r="S13" s="121">
        <v>86433</v>
      </c>
      <c r="T13" s="121">
        <v>1976795</v>
      </c>
      <c r="U13" s="121">
        <v>63727</v>
      </c>
      <c r="V13" s="121">
        <v>27875</v>
      </c>
      <c r="W13" s="121">
        <f>+SUM(X13:AA13)</f>
        <v>2877109</v>
      </c>
      <c r="X13" s="121">
        <v>895329</v>
      </c>
      <c r="Y13" s="121">
        <v>1945639</v>
      </c>
      <c r="Z13" s="121">
        <v>33690</v>
      </c>
      <c r="AA13" s="121">
        <v>2451</v>
      </c>
      <c r="AB13" s="121">
        <v>0</v>
      </c>
      <c r="AC13" s="121">
        <v>0</v>
      </c>
      <c r="AD13" s="121">
        <v>83838</v>
      </c>
      <c r="AE13" s="121">
        <f>+SUM(D13,L13,AD13)</f>
        <v>6127409</v>
      </c>
      <c r="AF13" s="121">
        <f>+SUM(AG13,AL13)</f>
        <v>32886</v>
      </c>
      <c r="AG13" s="121">
        <f>+SUM(AH13:AK13)</f>
        <v>32886</v>
      </c>
      <c r="AH13" s="121">
        <v>0</v>
      </c>
      <c r="AI13" s="121">
        <v>32886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674809</v>
      </c>
      <c r="AO13" s="121">
        <f>+SUM(AP13:AS13)</f>
        <v>58844</v>
      </c>
      <c r="AP13" s="121">
        <v>58844</v>
      </c>
      <c r="AQ13" s="121">
        <v>0</v>
      </c>
      <c r="AR13" s="121">
        <v>0</v>
      </c>
      <c r="AS13" s="121">
        <v>0</v>
      </c>
      <c r="AT13" s="121">
        <f>+SUM(AU13:AW13)</f>
        <v>237968</v>
      </c>
      <c r="AU13" s="121">
        <v>49548</v>
      </c>
      <c r="AV13" s="121">
        <v>188420</v>
      </c>
      <c r="AW13" s="121">
        <v>0</v>
      </c>
      <c r="AX13" s="121">
        <v>0</v>
      </c>
      <c r="AY13" s="121">
        <f>+SUM(AZ13:BC13)</f>
        <v>377997</v>
      </c>
      <c r="AZ13" s="121">
        <v>134348</v>
      </c>
      <c r="BA13" s="121">
        <v>243649</v>
      </c>
      <c r="BB13" s="121">
        <v>0</v>
      </c>
      <c r="BC13" s="121">
        <v>0</v>
      </c>
      <c r="BD13" s="121">
        <v>0</v>
      </c>
      <c r="BE13" s="121">
        <v>0</v>
      </c>
      <c r="BF13" s="121">
        <v>2576</v>
      </c>
      <c r="BG13" s="121">
        <f>+SUM(BF13,AN13,AF13)</f>
        <v>710271</v>
      </c>
      <c r="BH13" s="121">
        <f>SUM(D13,AF13)</f>
        <v>173356</v>
      </c>
      <c r="BI13" s="121">
        <f>SUM(E13,AG13)</f>
        <v>173356</v>
      </c>
      <c r="BJ13" s="121">
        <f>SUM(F13,AH13)</f>
        <v>0</v>
      </c>
      <c r="BK13" s="121">
        <f>SUM(G13,AI13)</f>
        <v>173356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6577910</v>
      </c>
      <c r="BQ13" s="121">
        <f>SUM(M13,AO13)</f>
        <v>930006</v>
      </c>
      <c r="BR13" s="121">
        <f>SUM(N13,AP13)</f>
        <v>443237</v>
      </c>
      <c r="BS13" s="121">
        <f>SUM(O13,AQ13)</f>
        <v>472132</v>
      </c>
      <c r="BT13" s="121">
        <f>SUM(P13,AR13)</f>
        <v>14637</v>
      </c>
      <c r="BU13" s="121">
        <f>SUM(Q13,AS13)</f>
        <v>0</v>
      </c>
      <c r="BV13" s="121">
        <f>SUM(R13,AT13)</f>
        <v>2364923</v>
      </c>
      <c r="BW13" s="121">
        <f>SUM(S13,AU13)</f>
        <v>135981</v>
      </c>
      <c r="BX13" s="121">
        <f>SUM(T13,AV13)</f>
        <v>2165215</v>
      </c>
      <c r="BY13" s="121">
        <f>SUM(U13,AW13)</f>
        <v>63727</v>
      </c>
      <c r="BZ13" s="121">
        <f>SUM(V13,AX13)</f>
        <v>27875</v>
      </c>
      <c r="CA13" s="121">
        <f>SUM(W13,AY13)</f>
        <v>3255106</v>
      </c>
      <c r="CB13" s="121">
        <f>SUM(X13,AZ13)</f>
        <v>1029677</v>
      </c>
      <c r="CC13" s="121">
        <f>SUM(Y13,BA13)</f>
        <v>2189288</v>
      </c>
      <c r="CD13" s="121">
        <f>SUM(Z13,BB13)</f>
        <v>33690</v>
      </c>
      <c r="CE13" s="121">
        <f>SUM(AA13,BC13)</f>
        <v>2451</v>
      </c>
      <c r="CF13" s="121">
        <f>SUM(AB13,BD13)</f>
        <v>0</v>
      </c>
      <c r="CG13" s="121">
        <f>SUM(AC13,BE13)</f>
        <v>0</v>
      </c>
      <c r="CH13" s="121">
        <f>SUM(AD13,BF13)</f>
        <v>86414</v>
      </c>
      <c r="CI13" s="121">
        <f>SUM(AE13,BG13)</f>
        <v>6837680</v>
      </c>
    </row>
    <row r="14" spans="1:87" s="136" customFormat="1" ht="13.5" customHeight="1" x14ac:dyDescent="0.15">
      <c r="A14" s="119" t="s">
        <v>39</v>
      </c>
      <c r="B14" s="120" t="s">
        <v>345</v>
      </c>
      <c r="C14" s="119" t="s">
        <v>346</v>
      </c>
      <c r="D14" s="121">
        <f>+SUM(E14,J14)</f>
        <v>9825</v>
      </c>
      <c r="E14" s="121">
        <f>+SUM(F14:I14)</f>
        <v>7727</v>
      </c>
      <c r="F14" s="121">
        <v>0</v>
      </c>
      <c r="G14" s="121">
        <v>7727</v>
      </c>
      <c r="H14" s="121">
        <v>0</v>
      </c>
      <c r="I14" s="121">
        <v>0</v>
      </c>
      <c r="J14" s="121">
        <v>2098</v>
      </c>
      <c r="K14" s="121">
        <v>0</v>
      </c>
      <c r="L14" s="121">
        <f>+SUM(M14,R14,V14,W14,AC14)</f>
        <v>559190</v>
      </c>
      <c r="M14" s="121">
        <f>+SUM(N14:Q14)</f>
        <v>56633</v>
      </c>
      <c r="N14" s="121">
        <v>56633</v>
      </c>
      <c r="O14" s="121">
        <v>0</v>
      </c>
      <c r="P14" s="121">
        <v>0</v>
      </c>
      <c r="Q14" s="121">
        <v>0</v>
      </c>
      <c r="R14" s="121">
        <f>+SUM(S14:U14)</f>
        <v>226163</v>
      </c>
      <c r="S14" s="121">
        <v>0</v>
      </c>
      <c r="T14" s="121">
        <v>222678</v>
      </c>
      <c r="U14" s="121">
        <v>3485</v>
      </c>
      <c r="V14" s="121">
        <v>0</v>
      </c>
      <c r="W14" s="121">
        <f>+SUM(X14:AA14)</f>
        <v>276394</v>
      </c>
      <c r="X14" s="121">
        <v>181766</v>
      </c>
      <c r="Y14" s="121">
        <v>93722</v>
      </c>
      <c r="Z14" s="121">
        <v>894</v>
      </c>
      <c r="AA14" s="121">
        <v>12</v>
      </c>
      <c r="AB14" s="121">
        <v>0</v>
      </c>
      <c r="AC14" s="121">
        <v>0</v>
      </c>
      <c r="AD14" s="121">
        <v>5724</v>
      </c>
      <c r="AE14" s="121">
        <f>+SUM(D14,L14,AD14)</f>
        <v>574739</v>
      </c>
      <c r="AF14" s="121">
        <f>+SUM(AG14,AL14)</f>
        <v>16217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16217</v>
      </c>
      <c r="AM14" s="121">
        <v>0</v>
      </c>
      <c r="AN14" s="121">
        <f>+SUM(AO14,AT14,AX14,AY14,BE14)</f>
        <v>107775</v>
      </c>
      <c r="AO14" s="121">
        <f>+SUM(AP14:AS14)</f>
        <v>44527</v>
      </c>
      <c r="AP14" s="121">
        <v>8905</v>
      </c>
      <c r="AQ14" s="121">
        <v>0</v>
      </c>
      <c r="AR14" s="121">
        <v>35622</v>
      </c>
      <c r="AS14" s="121">
        <v>0</v>
      </c>
      <c r="AT14" s="121">
        <f>+SUM(AU14:AW14)</f>
        <v>57479</v>
      </c>
      <c r="AU14" s="121">
        <v>0</v>
      </c>
      <c r="AV14" s="121">
        <v>57479</v>
      </c>
      <c r="AW14" s="121">
        <v>0</v>
      </c>
      <c r="AX14" s="121">
        <v>0</v>
      </c>
      <c r="AY14" s="121">
        <f>+SUM(AZ14:BC14)</f>
        <v>5769</v>
      </c>
      <c r="AZ14" s="121">
        <v>1213</v>
      </c>
      <c r="BA14" s="121">
        <v>4556</v>
      </c>
      <c r="BB14" s="121">
        <v>0</v>
      </c>
      <c r="BC14" s="121">
        <v>0</v>
      </c>
      <c r="BD14" s="121">
        <v>0</v>
      </c>
      <c r="BE14" s="121">
        <v>0</v>
      </c>
      <c r="BF14" s="121">
        <v>24097</v>
      </c>
      <c r="BG14" s="121">
        <f>+SUM(BF14,AN14,AF14)</f>
        <v>148089</v>
      </c>
      <c r="BH14" s="121">
        <f>SUM(D14,AF14)</f>
        <v>26042</v>
      </c>
      <c r="BI14" s="121">
        <f>SUM(E14,AG14)</f>
        <v>7727</v>
      </c>
      <c r="BJ14" s="121">
        <f>SUM(F14,AH14)</f>
        <v>0</v>
      </c>
      <c r="BK14" s="121">
        <f>SUM(G14,AI14)</f>
        <v>7727</v>
      </c>
      <c r="BL14" s="121">
        <f>SUM(H14,AJ14)</f>
        <v>0</v>
      </c>
      <c r="BM14" s="121">
        <f>SUM(I14,AK14)</f>
        <v>0</v>
      </c>
      <c r="BN14" s="121">
        <f>SUM(J14,AL14)</f>
        <v>18315</v>
      </c>
      <c r="BO14" s="121">
        <f>SUM(K14,AM14)</f>
        <v>0</v>
      </c>
      <c r="BP14" s="121">
        <f>SUM(L14,AN14)</f>
        <v>666965</v>
      </c>
      <c r="BQ14" s="121">
        <f>SUM(M14,AO14)</f>
        <v>101160</v>
      </c>
      <c r="BR14" s="121">
        <f>SUM(N14,AP14)</f>
        <v>65538</v>
      </c>
      <c r="BS14" s="121">
        <f>SUM(O14,AQ14)</f>
        <v>0</v>
      </c>
      <c r="BT14" s="121">
        <f>SUM(P14,AR14)</f>
        <v>35622</v>
      </c>
      <c r="BU14" s="121">
        <f>SUM(Q14,AS14)</f>
        <v>0</v>
      </c>
      <c r="BV14" s="121">
        <f>SUM(R14,AT14)</f>
        <v>283642</v>
      </c>
      <c r="BW14" s="121">
        <f>SUM(S14,AU14)</f>
        <v>0</v>
      </c>
      <c r="BX14" s="121">
        <f>SUM(T14,AV14)</f>
        <v>280157</v>
      </c>
      <c r="BY14" s="121">
        <f>SUM(U14,AW14)</f>
        <v>3485</v>
      </c>
      <c r="BZ14" s="121">
        <f>SUM(V14,AX14)</f>
        <v>0</v>
      </c>
      <c r="CA14" s="121">
        <f>SUM(W14,AY14)</f>
        <v>282163</v>
      </c>
      <c r="CB14" s="121">
        <f>SUM(X14,AZ14)</f>
        <v>182979</v>
      </c>
      <c r="CC14" s="121">
        <f>SUM(Y14,BA14)</f>
        <v>98278</v>
      </c>
      <c r="CD14" s="121">
        <f>SUM(Z14,BB14)</f>
        <v>894</v>
      </c>
      <c r="CE14" s="121">
        <f>SUM(AA14,BC14)</f>
        <v>12</v>
      </c>
      <c r="CF14" s="121">
        <f>SUM(AB14,BD14)</f>
        <v>0</v>
      </c>
      <c r="CG14" s="121">
        <f>SUM(AC14,BE14)</f>
        <v>0</v>
      </c>
      <c r="CH14" s="121">
        <f>SUM(AD14,BF14)</f>
        <v>29821</v>
      </c>
      <c r="CI14" s="121">
        <f>SUM(AE14,BG14)</f>
        <v>722828</v>
      </c>
    </row>
    <row r="15" spans="1:87" s="136" customFormat="1" ht="13.5" customHeight="1" x14ac:dyDescent="0.15">
      <c r="A15" s="119" t="s">
        <v>39</v>
      </c>
      <c r="B15" s="120" t="s">
        <v>347</v>
      </c>
      <c r="C15" s="119" t="s">
        <v>348</v>
      </c>
      <c r="D15" s="121">
        <f>+SUM(E15,J15)</f>
        <v>84635</v>
      </c>
      <c r="E15" s="121">
        <f>+SUM(F15:I15)</f>
        <v>84635</v>
      </c>
      <c r="F15" s="121">
        <v>0</v>
      </c>
      <c r="G15" s="121">
        <v>79780</v>
      </c>
      <c r="H15" s="121">
        <v>3326</v>
      </c>
      <c r="I15" s="121">
        <v>1529</v>
      </c>
      <c r="J15" s="121">
        <v>0</v>
      </c>
      <c r="K15" s="121">
        <v>0</v>
      </c>
      <c r="L15" s="121">
        <f>+SUM(M15,R15,V15,W15,AC15)</f>
        <v>588909</v>
      </c>
      <c r="M15" s="121">
        <f>+SUM(N15:Q15)</f>
        <v>40945</v>
      </c>
      <c r="N15" s="121">
        <v>40945</v>
      </c>
      <c r="O15" s="121">
        <v>0</v>
      </c>
      <c r="P15" s="121">
        <v>0</v>
      </c>
      <c r="Q15" s="121">
        <v>0</v>
      </c>
      <c r="R15" s="121">
        <f>+SUM(S15:U15)</f>
        <v>60279</v>
      </c>
      <c r="S15" s="121">
        <v>6755</v>
      </c>
      <c r="T15" s="121">
        <v>48398</v>
      </c>
      <c r="U15" s="121">
        <v>5126</v>
      </c>
      <c r="V15" s="121">
        <v>0</v>
      </c>
      <c r="W15" s="121">
        <f>+SUM(X15:AA15)</f>
        <v>486313</v>
      </c>
      <c r="X15" s="121">
        <v>240181</v>
      </c>
      <c r="Y15" s="121">
        <v>218829</v>
      </c>
      <c r="Z15" s="121">
        <v>27135</v>
      </c>
      <c r="AA15" s="121">
        <v>168</v>
      </c>
      <c r="AB15" s="121">
        <v>0</v>
      </c>
      <c r="AC15" s="121">
        <v>1372</v>
      </c>
      <c r="AD15" s="121">
        <v>3156</v>
      </c>
      <c r="AE15" s="121">
        <f>+SUM(D15,L15,AD15)</f>
        <v>676700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215865</v>
      </c>
      <c r="AO15" s="121">
        <f>+SUM(AP15:AS15)</f>
        <v>8567</v>
      </c>
      <c r="AP15" s="121">
        <v>8567</v>
      </c>
      <c r="AQ15" s="121">
        <v>0</v>
      </c>
      <c r="AR15" s="121">
        <v>0</v>
      </c>
      <c r="AS15" s="121">
        <v>0</v>
      </c>
      <c r="AT15" s="121">
        <f>+SUM(AU15:AW15)</f>
        <v>51834</v>
      </c>
      <c r="AU15" s="121">
        <v>0</v>
      </c>
      <c r="AV15" s="121">
        <v>51834</v>
      </c>
      <c r="AW15" s="121">
        <v>0</v>
      </c>
      <c r="AX15" s="121">
        <v>0</v>
      </c>
      <c r="AY15" s="121">
        <f>+SUM(AZ15:BC15)</f>
        <v>155464</v>
      </c>
      <c r="AZ15" s="121">
        <v>0</v>
      </c>
      <c r="BA15" s="121">
        <v>155464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215865</v>
      </c>
      <c r="BH15" s="121">
        <f>SUM(D15,AF15)</f>
        <v>84635</v>
      </c>
      <c r="BI15" s="121">
        <f>SUM(E15,AG15)</f>
        <v>84635</v>
      </c>
      <c r="BJ15" s="121">
        <f>SUM(F15,AH15)</f>
        <v>0</v>
      </c>
      <c r="BK15" s="121">
        <f>SUM(G15,AI15)</f>
        <v>79780</v>
      </c>
      <c r="BL15" s="121">
        <f>SUM(H15,AJ15)</f>
        <v>3326</v>
      </c>
      <c r="BM15" s="121">
        <f>SUM(I15,AK15)</f>
        <v>1529</v>
      </c>
      <c r="BN15" s="121">
        <f>SUM(J15,AL15)</f>
        <v>0</v>
      </c>
      <c r="BO15" s="121">
        <f>SUM(K15,AM15)</f>
        <v>0</v>
      </c>
      <c r="BP15" s="121">
        <f>SUM(L15,AN15)</f>
        <v>804774</v>
      </c>
      <c r="BQ15" s="121">
        <f>SUM(M15,AO15)</f>
        <v>49512</v>
      </c>
      <c r="BR15" s="121">
        <f>SUM(N15,AP15)</f>
        <v>49512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112113</v>
      </c>
      <c r="BW15" s="121">
        <f>SUM(S15,AU15)</f>
        <v>6755</v>
      </c>
      <c r="BX15" s="121">
        <f>SUM(T15,AV15)</f>
        <v>100232</v>
      </c>
      <c r="BY15" s="121">
        <f>SUM(U15,AW15)</f>
        <v>5126</v>
      </c>
      <c r="BZ15" s="121">
        <f>SUM(V15,AX15)</f>
        <v>0</v>
      </c>
      <c r="CA15" s="121">
        <f>SUM(W15,AY15)</f>
        <v>641777</v>
      </c>
      <c r="CB15" s="121">
        <f>SUM(X15,AZ15)</f>
        <v>240181</v>
      </c>
      <c r="CC15" s="121">
        <f>SUM(Y15,BA15)</f>
        <v>374293</v>
      </c>
      <c r="CD15" s="121">
        <f>SUM(Z15,BB15)</f>
        <v>27135</v>
      </c>
      <c r="CE15" s="121">
        <f>SUM(AA15,BC15)</f>
        <v>168</v>
      </c>
      <c r="CF15" s="121">
        <f>SUM(AB15,BD15)</f>
        <v>0</v>
      </c>
      <c r="CG15" s="121">
        <f>SUM(AC15,BE15)</f>
        <v>1372</v>
      </c>
      <c r="CH15" s="121">
        <f>SUM(AD15,BF15)</f>
        <v>3156</v>
      </c>
      <c r="CI15" s="121">
        <f>SUM(AE15,BG15)</f>
        <v>892565</v>
      </c>
    </row>
    <row r="16" spans="1:87" s="136" customFormat="1" ht="13.5" customHeight="1" x14ac:dyDescent="0.15">
      <c r="A16" s="119" t="s">
        <v>39</v>
      </c>
      <c r="B16" s="120" t="s">
        <v>349</v>
      </c>
      <c r="C16" s="119" t="s">
        <v>350</v>
      </c>
      <c r="D16" s="121">
        <f>+SUM(E16,J16)</f>
        <v>124439</v>
      </c>
      <c r="E16" s="121">
        <f>+SUM(F16:I16)</f>
        <v>88897</v>
      </c>
      <c r="F16" s="121">
        <v>0</v>
      </c>
      <c r="G16" s="121">
        <v>88897</v>
      </c>
      <c r="H16" s="121">
        <v>0</v>
      </c>
      <c r="I16" s="121">
        <v>0</v>
      </c>
      <c r="J16" s="121">
        <v>35542</v>
      </c>
      <c r="K16" s="121">
        <v>0</v>
      </c>
      <c r="L16" s="121">
        <f>+SUM(M16,R16,V16,W16,AC16)</f>
        <v>591173</v>
      </c>
      <c r="M16" s="121">
        <f>+SUM(N16:Q16)</f>
        <v>77779</v>
      </c>
      <c r="N16" s="121">
        <v>52596</v>
      </c>
      <c r="O16" s="121">
        <v>0</v>
      </c>
      <c r="P16" s="121">
        <v>25183</v>
      </c>
      <c r="Q16" s="121">
        <v>0</v>
      </c>
      <c r="R16" s="121">
        <f>+SUM(S16:U16)</f>
        <v>157038</v>
      </c>
      <c r="S16" s="121">
        <v>7800</v>
      </c>
      <c r="T16" s="121">
        <v>148757</v>
      </c>
      <c r="U16" s="121">
        <v>481</v>
      </c>
      <c r="V16" s="121">
        <v>9409</v>
      </c>
      <c r="W16" s="121">
        <f>+SUM(X16:AA16)</f>
        <v>346947</v>
      </c>
      <c r="X16" s="121">
        <v>119811</v>
      </c>
      <c r="Y16" s="121">
        <v>172873</v>
      </c>
      <c r="Z16" s="121">
        <v>907</v>
      </c>
      <c r="AA16" s="121">
        <v>53356</v>
      </c>
      <c r="AB16" s="121">
        <v>0</v>
      </c>
      <c r="AC16" s="121">
        <v>0</v>
      </c>
      <c r="AD16" s="121">
        <v>8798</v>
      </c>
      <c r="AE16" s="121">
        <f>+SUM(D16,L16,AD16)</f>
        <v>724410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161456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89813</v>
      </c>
      <c r="AU16" s="121">
        <v>0</v>
      </c>
      <c r="AV16" s="121">
        <v>89813</v>
      </c>
      <c r="AW16" s="121">
        <v>0</v>
      </c>
      <c r="AX16" s="121">
        <v>0</v>
      </c>
      <c r="AY16" s="121">
        <f>+SUM(AZ16:BC16)</f>
        <v>71643</v>
      </c>
      <c r="AZ16" s="121">
        <v>23760</v>
      </c>
      <c r="BA16" s="121">
        <v>41375</v>
      </c>
      <c r="BB16" s="121">
        <v>0</v>
      </c>
      <c r="BC16" s="121">
        <v>6508</v>
      </c>
      <c r="BD16" s="121">
        <v>0</v>
      </c>
      <c r="BE16" s="121">
        <v>0</v>
      </c>
      <c r="BF16" s="121">
        <v>4061</v>
      </c>
      <c r="BG16" s="121">
        <f>+SUM(BF16,AN16,AF16)</f>
        <v>165517</v>
      </c>
      <c r="BH16" s="121">
        <f>SUM(D16,AF16)</f>
        <v>124439</v>
      </c>
      <c r="BI16" s="121">
        <f>SUM(E16,AG16)</f>
        <v>88897</v>
      </c>
      <c r="BJ16" s="121">
        <f>SUM(F16,AH16)</f>
        <v>0</v>
      </c>
      <c r="BK16" s="121">
        <f>SUM(G16,AI16)</f>
        <v>88897</v>
      </c>
      <c r="BL16" s="121">
        <f>SUM(H16,AJ16)</f>
        <v>0</v>
      </c>
      <c r="BM16" s="121">
        <f>SUM(I16,AK16)</f>
        <v>0</v>
      </c>
      <c r="BN16" s="121">
        <f>SUM(J16,AL16)</f>
        <v>35542</v>
      </c>
      <c r="BO16" s="121">
        <f>SUM(K16,AM16)</f>
        <v>0</v>
      </c>
      <c r="BP16" s="121">
        <f>SUM(L16,AN16)</f>
        <v>752629</v>
      </c>
      <c r="BQ16" s="121">
        <f>SUM(M16,AO16)</f>
        <v>77779</v>
      </c>
      <c r="BR16" s="121">
        <f>SUM(N16,AP16)</f>
        <v>52596</v>
      </c>
      <c r="BS16" s="121">
        <f>SUM(O16,AQ16)</f>
        <v>0</v>
      </c>
      <c r="BT16" s="121">
        <f>SUM(P16,AR16)</f>
        <v>25183</v>
      </c>
      <c r="BU16" s="121">
        <f>SUM(Q16,AS16)</f>
        <v>0</v>
      </c>
      <c r="BV16" s="121">
        <f>SUM(R16,AT16)</f>
        <v>246851</v>
      </c>
      <c r="BW16" s="121">
        <f>SUM(S16,AU16)</f>
        <v>7800</v>
      </c>
      <c r="BX16" s="121">
        <f>SUM(T16,AV16)</f>
        <v>238570</v>
      </c>
      <c r="BY16" s="121">
        <f>SUM(U16,AW16)</f>
        <v>481</v>
      </c>
      <c r="BZ16" s="121">
        <f>SUM(V16,AX16)</f>
        <v>9409</v>
      </c>
      <c r="CA16" s="121">
        <f>SUM(W16,AY16)</f>
        <v>418590</v>
      </c>
      <c r="CB16" s="121">
        <f>SUM(X16,AZ16)</f>
        <v>143571</v>
      </c>
      <c r="CC16" s="121">
        <f>SUM(Y16,BA16)</f>
        <v>214248</v>
      </c>
      <c r="CD16" s="121">
        <f>SUM(Z16,BB16)</f>
        <v>907</v>
      </c>
      <c r="CE16" s="121">
        <f>SUM(AA16,BC16)</f>
        <v>59864</v>
      </c>
      <c r="CF16" s="121">
        <f>SUM(AB16,BD16)</f>
        <v>0</v>
      </c>
      <c r="CG16" s="121">
        <f>SUM(AC16,BE16)</f>
        <v>0</v>
      </c>
      <c r="CH16" s="121">
        <f>SUM(AD16,BF16)</f>
        <v>12859</v>
      </c>
      <c r="CI16" s="121">
        <f>SUM(AE16,BG16)</f>
        <v>889927</v>
      </c>
    </row>
    <row r="17" spans="1:87" s="136" customFormat="1" ht="13.5" customHeight="1" x14ac:dyDescent="0.15">
      <c r="A17" s="119" t="s">
        <v>39</v>
      </c>
      <c r="B17" s="120" t="s">
        <v>351</v>
      </c>
      <c r="C17" s="119" t="s">
        <v>352</v>
      </c>
      <c r="D17" s="121">
        <f>+SUM(E17,J17)</f>
        <v>1575860</v>
      </c>
      <c r="E17" s="121">
        <f>+SUM(F17:I17)</f>
        <v>1575860</v>
      </c>
      <c r="F17" s="121">
        <v>196560</v>
      </c>
      <c r="G17" s="121">
        <v>1379300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417055</v>
      </c>
      <c r="M17" s="121">
        <f>+SUM(N17:Q17)</f>
        <v>90081</v>
      </c>
      <c r="N17" s="121">
        <v>38393</v>
      </c>
      <c r="O17" s="121">
        <v>39977</v>
      </c>
      <c r="P17" s="121">
        <v>11711</v>
      </c>
      <c r="Q17" s="121">
        <v>0</v>
      </c>
      <c r="R17" s="121">
        <f>+SUM(S17:U17)</f>
        <v>89118</v>
      </c>
      <c r="S17" s="121">
        <v>15971</v>
      </c>
      <c r="T17" s="121">
        <v>73147</v>
      </c>
      <c r="U17" s="121">
        <v>0</v>
      </c>
      <c r="V17" s="121">
        <v>798</v>
      </c>
      <c r="W17" s="121">
        <f>+SUM(X17:AA17)</f>
        <v>237058</v>
      </c>
      <c r="X17" s="121">
        <v>79554</v>
      </c>
      <c r="Y17" s="121">
        <v>154968</v>
      </c>
      <c r="Z17" s="121">
        <v>2536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1992915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51539</v>
      </c>
      <c r="AO17" s="121">
        <f>+SUM(AP17:AS17)</f>
        <v>4266</v>
      </c>
      <c r="AP17" s="121">
        <v>4266</v>
      </c>
      <c r="AQ17" s="121">
        <v>0</v>
      </c>
      <c r="AR17" s="121">
        <v>0</v>
      </c>
      <c r="AS17" s="121">
        <v>0</v>
      </c>
      <c r="AT17" s="121">
        <f>+SUM(AU17:AW17)</f>
        <v>11905</v>
      </c>
      <c r="AU17" s="121">
        <v>282</v>
      </c>
      <c r="AV17" s="121">
        <v>11623</v>
      </c>
      <c r="AW17" s="121">
        <v>0</v>
      </c>
      <c r="AX17" s="121">
        <v>0</v>
      </c>
      <c r="AY17" s="121">
        <f>+SUM(AZ17:BC17)</f>
        <v>35368</v>
      </c>
      <c r="AZ17" s="121">
        <v>21086</v>
      </c>
      <c r="BA17" s="121">
        <v>14282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51539</v>
      </c>
      <c r="BH17" s="121">
        <f>SUM(D17,AF17)</f>
        <v>1575860</v>
      </c>
      <c r="BI17" s="121">
        <f>SUM(E17,AG17)</f>
        <v>1575860</v>
      </c>
      <c r="BJ17" s="121">
        <f>SUM(F17,AH17)</f>
        <v>196560</v>
      </c>
      <c r="BK17" s="121">
        <f>SUM(G17,AI17)</f>
        <v>1379300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468594</v>
      </c>
      <c r="BQ17" s="121">
        <f>SUM(M17,AO17)</f>
        <v>94347</v>
      </c>
      <c r="BR17" s="121">
        <f>SUM(N17,AP17)</f>
        <v>42659</v>
      </c>
      <c r="BS17" s="121">
        <f>SUM(O17,AQ17)</f>
        <v>39977</v>
      </c>
      <c r="BT17" s="121">
        <f>SUM(P17,AR17)</f>
        <v>11711</v>
      </c>
      <c r="BU17" s="121">
        <f>SUM(Q17,AS17)</f>
        <v>0</v>
      </c>
      <c r="BV17" s="121">
        <f>SUM(R17,AT17)</f>
        <v>101023</v>
      </c>
      <c r="BW17" s="121">
        <f>SUM(S17,AU17)</f>
        <v>16253</v>
      </c>
      <c r="BX17" s="121">
        <f>SUM(T17,AV17)</f>
        <v>84770</v>
      </c>
      <c r="BY17" s="121">
        <f>SUM(U17,AW17)</f>
        <v>0</v>
      </c>
      <c r="BZ17" s="121">
        <f>SUM(V17,AX17)</f>
        <v>798</v>
      </c>
      <c r="CA17" s="121">
        <f>SUM(W17,AY17)</f>
        <v>272426</v>
      </c>
      <c r="CB17" s="121">
        <f>SUM(X17,AZ17)</f>
        <v>100640</v>
      </c>
      <c r="CC17" s="121">
        <f>SUM(Y17,BA17)</f>
        <v>169250</v>
      </c>
      <c r="CD17" s="121">
        <f>SUM(Z17,BB17)</f>
        <v>2536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2044454</v>
      </c>
    </row>
    <row r="18" spans="1:87" s="136" customFormat="1" ht="13.5" customHeight="1" x14ac:dyDescent="0.15">
      <c r="A18" s="119" t="s">
        <v>39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856865</v>
      </c>
      <c r="M18" s="121">
        <f>+SUM(N18:Q18)</f>
        <v>74796</v>
      </c>
      <c r="N18" s="121">
        <v>74796</v>
      </c>
      <c r="O18" s="121">
        <v>0</v>
      </c>
      <c r="P18" s="121">
        <v>0</v>
      </c>
      <c r="Q18" s="121">
        <v>0</v>
      </c>
      <c r="R18" s="121">
        <f>+SUM(S18:U18)</f>
        <v>747201</v>
      </c>
      <c r="S18" s="121">
        <v>747072</v>
      </c>
      <c r="T18" s="121">
        <v>129</v>
      </c>
      <c r="U18" s="121">
        <v>0</v>
      </c>
      <c r="V18" s="121">
        <v>0</v>
      </c>
      <c r="W18" s="121">
        <f>+SUM(X18:AA18)</f>
        <v>34868</v>
      </c>
      <c r="X18" s="121">
        <v>0</v>
      </c>
      <c r="Y18" s="121">
        <v>0</v>
      </c>
      <c r="Z18" s="121">
        <v>0</v>
      </c>
      <c r="AA18" s="121">
        <v>34868</v>
      </c>
      <c r="AB18" s="121">
        <v>1485226</v>
      </c>
      <c r="AC18" s="121">
        <v>0</v>
      </c>
      <c r="AD18" s="121">
        <v>0</v>
      </c>
      <c r="AE18" s="121">
        <f>+SUM(D18,L18,AD18)</f>
        <v>856865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10685</v>
      </c>
      <c r="AO18" s="121">
        <f>+SUM(AP18:AS18)</f>
        <v>10685</v>
      </c>
      <c r="AP18" s="121">
        <v>10685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407433</v>
      </c>
      <c r="BE18" s="121">
        <v>0</v>
      </c>
      <c r="BF18" s="121">
        <v>0</v>
      </c>
      <c r="BG18" s="121">
        <f>+SUM(BF18,AN18,AF18)</f>
        <v>10685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867550</v>
      </c>
      <c r="BQ18" s="121">
        <f>SUM(M18,AO18)</f>
        <v>85481</v>
      </c>
      <c r="BR18" s="121">
        <f>SUM(N18,AP18)</f>
        <v>85481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747201</v>
      </c>
      <c r="BW18" s="121">
        <f>SUM(S18,AU18)</f>
        <v>747072</v>
      </c>
      <c r="BX18" s="121">
        <f>SUM(T18,AV18)</f>
        <v>129</v>
      </c>
      <c r="BY18" s="121">
        <f>SUM(U18,AW18)</f>
        <v>0</v>
      </c>
      <c r="BZ18" s="121">
        <f>SUM(V18,AX18)</f>
        <v>0</v>
      </c>
      <c r="CA18" s="121">
        <f>SUM(W18,AY18)</f>
        <v>34868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34868</v>
      </c>
      <c r="CF18" s="121">
        <f>SUM(AB18,BD18)</f>
        <v>1892659</v>
      </c>
      <c r="CG18" s="121">
        <f>SUM(AC18,BE18)</f>
        <v>0</v>
      </c>
      <c r="CH18" s="121">
        <f>SUM(AD18,BF18)</f>
        <v>0</v>
      </c>
      <c r="CI18" s="121">
        <f>SUM(AE18,BG18)</f>
        <v>867550</v>
      </c>
    </row>
    <row r="19" spans="1:87" s="136" customFormat="1" ht="13.5" customHeight="1" x14ac:dyDescent="0.15">
      <c r="A19" s="119" t="s">
        <v>39</v>
      </c>
      <c r="B19" s="120" t="s">
        <v>355</v>
      </c>
      <c r="C19" s="119" t="s">
        <v>356</v>
      </c>
      <c r="D19" s="121">
        <f>+SUM(E19,J19)</f>
        <v>8590217</v>
      </c>
      <c r="E19" s="121">
        <f>+SUM(F19:I19)</f>
        <v>8590217</v>
      </c>
      <c r="F19" s="121">
        <v>0</v>
      </c>
      <c r="G19" s="121">
        <v>8590217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1838913</v>
      </c>
      <c r="M19" s="121">
        <f>+SUM(N19:Q19)</f>
        <v>166837</v>
      </c>
      <c r="N19" s="121">
        <v>163562</v>
      </c>
      <c r="O19" s="121">
        <v>0</v>
      </c>
      <c r="P19" s="121">
        <v>3275</v>
      </c>
      <c r="Q19" s="121">
        <v>0</v>
      </c>
      <c r="R19" s="121">
        <f>+SUM(S19:U19)</f>
        <v>266833</v>
      </c>
      <c r="S19" s="121">
        <v>0</v>
      </c>
      <c r="T19" s="121">
        <v>266168</v>
      </c>
      <c r="U19" s="121">
        <v>665</v>
      </c>
      <c r="V19" s="121">
        <v>0</v>
      </c>
      <c r="W19" s="121">
        <f>+SUM(X19:AA19)</f>
        <v>1405243</v>
      </c>
      <c r="X19" s="121">
        <v>401499</v>
      </c>
      <c r="Y19" s="121">
        <v>973479</v>
      </c>
      <c r="Z19" s="121">
        <v>30131</v>
      </c>
      <c r="AA19" s="121">
        <v>134</v>
      </c>
      <c r="AB19" s="121">
        <v>0</v>
      </c>
      <c r="AC19" s="121">
        <v>0</v>
      </c>
      <c r="AD19" s="121">
        <v>18463</v>
      </c>
      <c r="AE19" s="121">
        <f>+SUM(D19,L19,AD19)</f>
        <v>10447593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224320</v>
      </c>
      <c r="AO19" s="121">
        <f>+SUM(AP19:AS19)</f>
        <v>5386</v>
      </c>
      <c r="AP19" s="121">
        <v>5386</v>
      </c>
      <c r="AQ19" s="121">
        <v>0</v>
      </c>
      <c r="AR19" s="121">
        <v>0</v>
      </c>
      <c r="AS19" s="121">
        <v>0</v>
      </c>
      <c r="AT19" s="121">
        <f>+SUM(AU19:AW19)</f>
        <v>89535</v>
      </c>
      <c r="AU19" s="121">
        <v>557</v>
      </c>
      <c r="AV19" s="121">
        <v>88978</v>
      </c>
      <c r="AW19" s="121">
        <v>0</v>
      </c>
      <c r="AX19" s="121">
        <v>0</v>
      </c>
      <c r="AY19" s="121">
        <f>+SUM(AZ19:BC19)</f>
        <v>129399</v>
      </c>
      <c r="AZ19" s="121">
        <v>861</v>
      </c>
      <c r="BA19" s="121">
        <v>128538</v>
      </c>
      <c r="BB19" s="121">
        <v>0</v>
      </c>
      <c r="BC19" s="121">
        <v>0</v>
      </c>
      <c r="BD19" s="121">
        <v>0</v>
      </c>
      <c r="BE19" s="121">
        <v>0</v>
      </c>
      <c r="BF19" s="121">
        <v>1581</v>
      </c>
      <c r="BG19" s="121">
        <f>+SUM(BF19,AN19,AF19)</f>
        <v>225901</v>
      </c>
      <c r="BH19" s="121">
        <f>SUM(D19,AF19)</f>
        <v>8590217</v>
      </c>
      <c r="BI19" s="121">
        <f>SUM(E19,AG19)</f>
        <v>8590217</v>
      </c>
      <c r="BJ19" s="121">
        <f>SUM(F19,AH19)</f>
        <v>0</v>
      </c>
      <c r="BK19" s="121">
        <f>SUM(G19,AI19)</f>
        <v>8590217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2063233</v>
      </c>
      <c r="BQ19" s="121">
        <f>SUM(M19,AO19)</f>
        <v>172223</v>
      </c>
      <c r="BR19" s="121">
        <f>SUM(N19,AP19)</f>
        <v>168948</v>
      </c>
      <c r="BS19" s="121">
        <f>SUM(O19,AQ19)</f>
        <v>0</v>
      </c>
      <c r="BT19" s="121">
        <f>SUM(P19,AR19)</f>
        <v>3275</v>
      </c>
      <c r="BU19" s="121">
        <f>SUM(Q19,AS19)</f>
        <v>0</v>
      </c>
      <c r="BV19" s="121">
        <f>SUM(R19,AT19)</f>
        <v>356368</v>
      </c>
      <c r="BW19" s="121">
        <f>SUM(S19,AU19)</f>
        <v>557</v>
      </c>
      <c r="BX19" s="121">
        <f>SUM(T19,AV19)</f>
        <v>355146</v>
      </c>
      <c r="BY19" s="121">
        <f>SUM(U19,AW19)</f>
        <v>665</v>
      </c>
      <c r="BZ19" s="121">
        <f>SUM(V19,AX19)</f>
        <v>0</v>
      </c>
      <c r="CA19" s="121">
        <f>SUM(W19,AY19)</f>
        <v>1534642</v>
      </c>
      <c r="CB19" s="121">
        <f>SUM(X19,AZ19)</f>
        <v>402360</v>
      </c>
      <c r="CC19" s="121">
        <f>SUM(Y19,BA19)</f>
        <v>1102017</v>
      </c>
      <c r="CD19" s="121">
        <f>SUM(Z19,BB19)</f>
        <v>30131</v>
      </c>
      <c r="CE19" s="121">
        <f>SUM(AA19,BC19)</f>
        <v>134</v>
      </c>
      <c r="CF19" s="121">
        <f>SUM(AB19,BD19)</f>
        <v>0</v>
      </c>
      <c r="CG19" s="121">
        <f>SUM(AC19,BE19)</f>
        <v>0</v>
      </c>
      <c r="CH19" s="121">
        <f>SUM(AD19,BF19)</f>
        <v>20044</v>
      </c>
      <c r="CI19" s="121">
        <f>SUM(AE19,BG19)</f>
        <v>10673494</v>
      </c>
    </row>
    <row r="20" spans="1:87" s="136" customFormat="1" ht="13.5" customHeight="1" x14ac:dyDescent="0.15">
      <c r="A20" s="119" t="s">
        <v>39</v>
      </c>
      <c r="B20" s="120" t="s">
        <v>357</v>
      </c>
      <c r="C20" s="119" t="s">
        <v>358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4457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260885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120939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57879</v>
      </c>
      <c r="AU20" s="121">
        <v>0</v>
      </c>
      <c r="AV20" s="121">
        <v>0</v>
      </c>
      <c r="AW20" s="121">
        <v>57879</v>
      </c>
      <c r="AX20" s="121">
        <v>0</v>
      </c>
      <c r="AY20" s="121">
        <f>+SUM(AZ20:BC20)</f>
        <v>63060</v>
      </c>
      <c r="AZ20" s="121">
        <v>63060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120939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4457</v>
      </c>
      <c r="BP20" s="121">
        <f>SUM(L20,AN20)</f>
        <v>120939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57879</v>
      </c>
      <c r="BW20" s="121">
        <f>SUM(S20,AU20)</f>
        <v>0</v>
      </c>
      <c r="BX20" s="121">
        <f>SUM(T20,AV20)</f>
        <v>0</v>
      </c>
      <c r="BY20" s="121">
        <f>SUM(U20,AW20)</f>
        <v>57879</v>
      </c>
      <c r="BZ20" s="121">
        <f>SUM(V20,AX20)</f>
        <v>0</v>
      </c>
      <c r="CA20" s="121">
        <f>SUM(W20,AY20)</f>
        <v>63060</v>
      </c>
      <c r="CB20" s="121">
        <f>SUM(X20,AZ20)</f>
        <v>63060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260885</v>
      </c>
      <c r="CG20" s="121">
        <f>SUM(AC20,BE20)</f>
        <v>0</v>
      </c>
      <c r="CH20" s="121">
        <f>SUM(AD20,BF20)</f>
        <v>0</v>
      </c>
      <c r="CI20" s="121">
        <f>SUM(AE20,BG20)</f>
        <v>120939</v>
      </c>
    </row>
    <row r="21" spans="1:87" s="136" customFormat="1" ht="13.5" customHeight="1" x14ac:dyDescent="0.15">
      <c r="A21" s="119" t="s">
        <v>39</v>
      </c>
      <c r="B21" s="120" t="s">
        <v>361</v>
      </c>
      <c r="C21" s="119" t="s">
        <v>362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42382</v>
      </c>
      <c r="M21" s="121">
        <f>+SUM(N21:Q21)</f>
        <v>819</v>
      </c>
      <c r="N21" s="121">
        <v>0</v>
      </c>
      <c r="O21" s="121">
        <v>0</v>
      </c>
      <c r="P21" s="121">
        <v>0</v>
      </c>
      <c r="Q21" s="121">
        <v>819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41563</v>
      </c>
      <c r="X21" s="121">
        <v>14817</v>
      </c>
      <c r="Y21" s="121">
        <v>0</v>
      </c>
      <c r="Z21" s="121">
        <v>0</v>
      </c>
      <c r="AA21" s="121">
        <v>26746</v>
      </c>
      <c r="AB21" s="121">
        <v>0</v>
      </c>
      <c r="AC21" s="121">
        <v>0</v>
      </c>
      <c r="AD21" s="121">
        <v>0</v>
      </c>
      <c r="AE21" s="121">
        <f>+SUM(D21,L21,AD21)</f>
        <v>42382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76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76</v>
      </c>
      <c r="AU21" s="121">
        <v>76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76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42458</v>
      </c>
      <c r="BQ21" s="121">
        <f>SUM(M21,AO21)</f>
        <v>819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819</v>
      </c>
      <c r="BV21" s="121">
        <f>SUM(R21,AT21)</f>
        <v>76</v>
      </c>
      <c r="BW21" s="121">
        <f>SUM(S21,AU21)</f>
        <v>76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41563</v>
      </c>
      <c r="CB21" s="121">
        <f>SUM(X21,AZ21)</f>
        <v>14817</v>
      </c>
      <c r="CC21" s="121">
        <f>SUM(Y21,BA21)</f>
        <v>0</v>
      </c>
      <c r="CD21" s="121">
        <f>SUM(Z21,BB21)</f>
        <v>0</v>
      </c>
      <c r="CE21" s="121">
        <f>SUM(AA21,BC21)</f>
        <v>26746</v>
      </c>
      <c r="CF21" s="121">
        <f>SUM(AB21,BD21)</f>
        <v>0</v>
      </c>
      <c r="CG21" s="121">
        <f>SUM(AC21,BE21)</f>
        <v>0</v>
      </c>
      <c r="CH21" s="121">
        <f>SUM(AD21,BF21)</f>
        <v>0</v>
      </c>
      <c r="CI21" s="121">
        <f>SUM(AE21,BG21)</f>
        <v>42458</v>
      </c>
    </row>
    <row r="22" spans="1:87" s="136" customFormat="1" ht="13.5" customHeight="1" x14ac:dyDescent="0.15">
      <c r="A22" s="119" t="s">
        <v>39</v>
      </c>
      <c r="B22" s="120" t="s">
        <v>363</v>
      </c>
      <c r="C22" s="119" t="s">
        <v>364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285190</v>
      </c>
      <c r="M22" s="121">
        <f>+SUM(N22:Q22)</f>
        <v>31528</v>
      </c>
      <c r="N22" s="121">
        <v>31528</v>
      </c>
      <c r="O22" s="121">
        <v>0</v>
      </c>
      <c r="P22" s="121">
        <v>0</v>
      </c>
      <c r="Q22" s="121">
        <v>0</v>
      </c>
      <c r="R22" s="121">
        <f>+SUM(S22:U22)</f>
        <v>6128</v>
      </c>
      <c r="S22" s="121">
        <v>6128</v>
      </c>
      <c r="T22" s="121">
        <v>0</v>
      </c>
      <c r="U22" s="121">
        <v>0</v>
      </c>
      <c r="V22" s="121">
        <v>0</v>
      </c>
      <c r="W22" s="121">
        <f>+SUM(X22:AA22)</f>
        <v>247534</v>
      </c>
      <c r="X22" s="121">
        <v>204070</v>
      </c>
      <c r="Y22" s="121">
        <v>37670</v>
      </c>
      <c r="Z22" s="121">
        <v>5794</v>
      </c>
      <c r="AA22" s="121">
        <v>0</v>
      </c>
      <c r="AB22" s="121">
        <v>329303</v>
      </c>
      <c r="AC22" s="121">
        <v>0</v>
      </c>
      <c r="AD22" s="121">
        <v>47346</v>
      </c>
      <c r="AE22" s="121">
        <f>+SUM(D22,L22,AD22)</f>
        <v>332536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296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83098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296</v>
      </c>
      <c r="BP22" s="121">
        <f>SUM(L22,AN22)</f>
        <v>285190</v>
      </c>
      <c r="BQ22" s="121">
        <f>SUM(M22,AO22)</f>
        <v>31528</v>
      </c>
      <c r="BR22" s="121">
        <f>SUM(N22,AP22)</f>
        <v>31528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6128</v>
      </c>
      <c r="BW22" s="121">
        <f>SUM(S22,AU22)</f>
        <v>6128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247534</v>
      </c>
      <c r="CB22" s="121">
        <f>SUM(X22,AZ22)</f>
        <v>204070</v>
      </c>
      <c r="CC22" s="121">
        <f>SUM(Y22,BA22)</f>
        <v>37670</v>
      </c>
      <c r="CD22" s="121">
        <f>SUM(Z22,BB22)</f>
        <v>5794</v>
      </c>
      <c r="CE22" s="121">
        <f>SUM(AA22,BC22)</f>
        <v>0</v>
      </c>
      <c r="CF22" s="121">
        <f>SUM(AB22,BD22)</f>
        <v>412401</v>
      </c>
      <c r="CG22" s="121">
        <f>SUM(AC22,BE22)</f>
        <v>0</v>
      </c>
      <c r="CH22" s="121">
        <f>SUM(AD22,BF22)</f>
        <v>47346</v>
      </c>
      <c r="CI22" s="121">
        <f>SUM(AE22,BG22)</f>
        <v>332536</v>
      </c>
    </row>
    <row r="23" spans="1:87" s="136" customFormat="1" ht="13.5" customHeight="1" x14ac:dyDescent="0.15">
      <c r="A23" s="119" t="s">
        <v>39</v>
      </c>
      <c r="B23" s="120" t="s">
        <v>365</v>
      </c>
      <c r="C23" s="119" t="s">
        <v>366</v>
      </c>
      <c r="D23" s="121">
        <f>+SUM(E23,J23)</f>
        <v>1680</v>
      </c>
      <c r="E23" s="121">
        <f>+SUM(F23:I23)</f>
        <v>1680</v>
      </c>
      <c r="F23" s="121">
        <v>0</v>
      </c>
      <c r="G23" s="121">
        <v>0</v>
      </c>
      <c r="H23" s="121">
        <v>0</v>
      </c>
      <c r="I23" s="121">
        <v>1680</v>
      </c>
      <c r="J23" s="121">
        <v>0</v>
      </c>
      <c r="K23" s="121">
        <v>0</v>
      </c>
      <c r="L23" s="121">
        <f>+SUM(M23,R23,V23,W23,AC23)</f>
        <v>150203</v>
      </c>
      <c r="M23" s="121">
        <f>+SUM(N23:Q23)</f>
        <v>30942</v>
      </c>
      <c r="N23" s="121">
        <v>23208</v>
      </c>
      <c r="O23" s="121">
        <v>0</v>
      </c>
      <c r="P23" s="121">
        <v>7734</v>
      </c>
      <c r="Q23" s="121">
        <v>0</v>
      </c>
      <c r="R23" s="121">
        <f>+SUM(S23:U23)</f>
        <v>4479</v>
      </c>
      <c r="S23" s="121">
        <v>4479</v>
      </c>
      <c r="T23" s="121">
        <v>0</v>
      </c>
      <c r="U23" s="121">
        <v>0</v>
      </c>
      <c r="V23" s="121">
        <v>0</v>
      </c>
      <c r="W23" s="121">
        <f>+SUM(X23:AA23)</f>
        <v>114782</v>
      </c>
      <c r="X23" s="121">
        <v>81176</v>
      </c>
      <c r="Y23" s="121">
        <v>32041</v>
      </c>
      <c r="Z23" s="121">
        <v>894</v>
      </c>
      <c r="AA23" s="121">
        <v>671</v>
      </c>
      <c r="AB23" s="121">
        <v>188860</v>
      </c>
      <c r="AC23" s="121">
        <v>0</v>
      </c>
      <c r="AD23" s="121">
        <v>10513</v>
      </c>
      <c r="AE23" s="121">
        <f>+SUM(D23,L23,AD23)</f>
        <v>162396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100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28393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1680</v>
      </c>
      <c r="BI23" s="121">
        <f>SUM(E23,AG23)</f>
        <v>1680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1680</v>
      </c>
      <c r="BN23" s="121">
        <f>SUM(J23,AL23)</f>
        <v>0</v>
      </c>
      <c r="BO23" s="121">
        <f>SUM(K23,AM23)</f>
        <v>100</v>
      </c>
      <c r="BP23" s="121">
        <f>SUM(L23,AN23)</f>
        <v>150203</v>
      </c>
      <c r="BQ23" s="121">
        <f>SUM(M23,AO23)</f>
        <v>30942</v>
      </c>
      <c r="BR23" s="121">
        <f>SUM(N23,AP23)</f>
        <v>23208</v>
      </c>
      <c r="BS23" s="121">
        <f>SUM(O23,AQ23)</f>
        <v>0</v>
      </c>
      <c r="BT23" s="121">
        <f>SUM(P23,AR23)</f>
        <v>7734</v>
      </c>
      <c r="BU23" s="121">
        <f>SUM(Q23,AS23)</f>
        <v>0</v>
      </c>
      <c r="BV23" s="121">
        <f>SUM(R23,AT23)</f>
        <v>4479</v>
      </c>
      <c r="BW23" s="121">
        <f>SUM(S23,AU23)</f>
        <v>4479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114782</v>
      </c>
      <c r="CB23" s="121">
        <f>SUM(X23,AZ23)</f>
        <v>81176</v>
      </c>
      <c r="CC23" s="121">
        <f>SUM(Y23,BA23)</f>
        <v>32041</v>
      </c>
      <c r="CD23" s="121">
        <f>SUM(Z23,BB23)</f>
        <v>894</v>
      </c>
      <c r="CE23" s="121">
        <f>SUM(AA23,BC23)</f>
        <v>671</v>
      </c>
      <c r="CF23" s="121">
        <f>SUM(AB23,BD23)</f>
        <v>217253</v>
      </c>
      <c r="CG23" s="121">
        <f>SUM(AC23,BE23)</f>
        <v>0</v>
      </c>
      <c r="CH23" s="121">
        <f>SUM(AD23,BF23)</f>
        <v>10513</v>
      </c>
      <c r="CI23" s="121">
        <f>SUM(AE23,BG23)</f>
        <v>162396</v>
      </c>
    </row>
    <row r="24" spans="1:87" s="136" customFormat="1" ht="13.5" customHeight="1" x14ac:dyDescent="0.15">
      <c r="A24" s="119" t="s">
        <v>39</v>
      </c>
      <c r="B24" s="120" t="s">
        <v>367</v>
      </c>
      <c r="C24" s="119" t="s">
        <v>368</v>
      </c>
      <c r="D24" s="121">
        <f>+SUM(E24,J24)</f>
        <v>1627</v>
      </c>
      <c r="E24" s="121">
        <f>+SUM(F24:I24)</f>
        <v>1627</v>
      </c>
      <c r="F24" s="121">
        <v>0</v>
      </c>
      <c r="G24" s="121">
        <v>0</v>
      </c>
      <c r="H24" s="121">
        <v>0</v>
      </c>
      <c r="I24" s="121">
        <v>1627</v>
      </c>
      <c r="J24" s="121">
        <v>0</v>
      </c>
      <c r="K24" s="121">
        <v>0</v>
      </c>
      <c r="L24" s="121">
        <f>+SUM(M24,R24,V24,W24,AC24)</f>
        <v>123592</v>
      </c>
      <c r="M24" s="121">
        <f>+SUM(N24:Q24)</f>
        <v>7714</v>
      </c>
      <c r="N24" s="121">
        <v>7714</v>
      </c>
      <c r="O24" s="121">
        <v>0</v>
      </c>
      <c r="P24" s="121">
        <v>0</v>
      </c>
      <c r="Q24" s="121">
        <v>0</v>
      </c>
      <c r="R24" s="121">
        <f>+SUM(S24:U24)</f>
        <v>869</v>
      </c>
      <c r="S24" s="121">
        <v>442</v>
      </c>
      <c r="T24" s="121">
        <v>427</v>
      </c>
      <c r="U24" s="121">
        <v>0</v>
      </c>
      <c r="V24" s="121">
        <v>0</v>
      </c>
      <c r="W24" s="121">
        <f>+SUM(X24:AA24)</f>
        <v>115009</v>
      </c>
      <c r="X24" s="121">
        <v>56754</v>
      </c>
      <c r="Y24" s="121">
        <v>56399</v>
      </c>
      <c r="Z24" s="121">
        <v>1856</v>
      </c>
      <c r="AA24" s="121">
        <v>0</v>
      </c>
      <c r="AB24" s="121">
        <v>154333</v>
      </c>
      <c r="AC24" s="121">
        <v>0</v>
      </c>
      <c r="AD24" s="121">
        <v>0</v>
      </c>
      <c r="AE24" s="121">
        <f>+SUM(D24,L24,AD24)</f>
        <v>125219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128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37190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1627</v>
      </c>
      <c r="BI24" s="121">
        <f>SUM(E24,AG24)</f>
        <v>1627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1627</v>
      </c>
      <c r="BN24" s="121">
        <f>SUM(J24,AL24)</f>
        <v>0</v>
      </c>
      <c r="BO24" s="121">
        <f>SUM(K24,AM24)</f>
        <v>128</v>
      </c>
      <c r="BP24" s="121">
        <f>SUM(L24,AN24)</f>
        <v>123592</v>
      </c>
      <c r="BQ24" s="121">
        <f>SUM(M24,AO24)</f>
        <v>7714</v>
      </c>
      <c r="BR24" s="121">
        <f>SUM(N24,AP24)</f>
        <v>7714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869</v>
      </c>
      <c r="BW24" s="121">
        <f>SUM(S24,AU24)</f>
        <v>442</v>
      </c>
      <c r="BX24" s="121">
        <f>SUM(T24,AV24)</f>
        <v>427</v>
      </c>
      <c r="BY24" s="121">
        <f>SUM(U24,AW24)</f>
        <v>0</v>
      </c>
      <c r="BZ24" s="121">
        <f>SUM(V24,AX24)</f>
        <v>0</v>
      </c>
      <c r="CA24" s="121">
        <f>SUM(W24,AY24)</f>
        <v>115009</v>
      </c>
      <c r="CB24" s="121">
        <f>SUM(X24,AZ24)</f>
        <v>56754</v>
      </c>
      <c r="CC24" s="121">
        <f>SUM(Y24,BA24)</f>
        <v>56399</v>
      </c>
      <c r="CD24" s="121">
        <f>SUM(Z24,BB24)</f>
        <v>1856</v>
      </c>
      <c r="CE24" s="121">
        <f>SUM(AA24,BC24)</f>
        <v>0</v>
      </c>
      <c r="CF24" s="121">
        <f>SUM(AB24,BD24)</f>
        <v>191523</v>
      </c>
      <c r="CG24" s="121">
        <f>SUM(AC24,BE24)</f>
        <v>0</v>
      </c>
      <c r="CH24" s="121">
        <f>SUM(AD24,BF24)</f>
        <v>0</v>
      </c>
      <c r="CI24" s="121">
        <f>SUM(AE24,BG24)</f>
        <v>125219</v>
      </c>
    </row>
    <row r="25" spans="1:87" s="136" customFormat="1" ht="13.5" customHeight="1" x14ac:dyDescent="0.15">
      <c r="A25" s="119" t="s">
        <v>39</v>
      </c>
      <c r="B25" s="120" t="s">
        <v>369</v>
      </c>
      <c r="C25" s="119" t="s">
        <v>370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85448</v>
      </c>
      <c r="M25" s="121">
        <f>+SUM(N25:Q25)</f>
        <v>5128</v>
      </c>
      <c r="N25" s="121">
        <v>5128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80320</v>
      </c>
      <c r="X25" s="121">
        <v>56291</v>
      </c>
      <c r="Y25" s="121">
        <v>21776</v>
      </c>
      <c r="Z25" s="121">
        <v>2253</v>
      </c>
      <c r="AA25" s="121">
        <v>0</v>
      </c>
      <c r="AB25" s="121">
        <v>85413</v>
      </c>
      <c r="AC25" s="121">
        <v>0</v>
      </c>
      <c r="AD25" s="121">
        <v>5080</v>
      </c>
      <c r="AE25" s="121">
        <f>+SUM(D25,L25,AD25)</f>
        <v>90528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28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13956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28</v>
      </c>
      <c r="BP25" s="121">
        <f>SUM(L25,AN25)</f>
        <v>85448</v>
      </c>
      <c r="BQ25" s="121">
        <f>SUM(M25,AO25)</f>
        <v>5128</v>
      </c>
      <c r="BR25" s="121">
        <f>SUM(N25,AP25)</f>
        <v>5128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80320</v>
      </c>
      <c r="CB25" s="121">
        <f>SUM(X25,AZ25)</f>
        <v>56291</v>
      </c>
      <c r="CC25" s="121">
        <f>SUM(Y25,BA25)</f>
        <v>21776</v>
      </c>
      <c r="CD25" s="121">
        <f>SUM(Z25,BB25)</f>
        <v>2253</v>
      </c>
      <c r="CE25" s="121">
        <f>SUM(AA25,BC25)</f>
        <v>0</v>
      </c>
      <c r="CF25" s="121">
        <f>SUM(AB25,BD25)</f>
        <v>99369</v>
      </c>
      <c r="CG25" s="121">
        <f>SUM(AC25,BE25)</f>
        <v>0</v>
      </c>
      <c r="CH25" s="121">
        <f>SUM(AD25,BF25)</f>
        <v>5080</v>
      </c>
      <c r="CI25" s="121">
        <f>SUM(AE25,BG25)</f>
        <v>90528</v>
      </c>
    </row>
    <row r="26" spans="1:87" s="136" customFormat="1" ht="13.5" customHeight="1" x14ac:dyDescent="0.15">
      <c r="A26" s="119" t="s">
        <v>39</v>
      </c>
      <c r="B26" s="120" t="s">
        <v>371</v>
      </c>
      <c r="C26" s="119" t="s">
        <v>372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129915</v>
      </c>
      <c r="M26" s="121">
        <f>+SUM(N26:Q26)</f>
        <v>27564</v>
      </c>
      <c r="N26" s="121">
        <v>27564</v>
      </c>
      <c r="O26" s="121">
        <v>0</v>
      </c>
      <c r="P26" s="121">
        <v>0</v>
      </c>
      <c r="Q26" s="121">
        <v>0</v>
      </c>
      <c r="R26" s="121">
        <f>+SUM(S26:U26)</f>
        <v>6934</v>
      </c>
      <c r="S26" s="121">
        <v>2785</v>
      </c>
      <c r="T26" s="121">
        <v>4149</v>
      </c>
      <c r="U26" s="121">
        <v>0</v>
      </c>
      <c r="V26" s="121">
        <v>0</v>
      </c>
      <c r="W26" s="121">
        <f>+SUM(X26:AA26)</f>
        <v>95417</v>
      </c>
      <c r="X26" s="121">
        <v>52953</v>
      </c>
      <c r="Y26" s="121">
        <v>34208</v>
      </c>
      <c r="Z26" s="121">
        <v>0</v>
      </c>
      <c r="AA26" s="121">
        <v>8256</v>
      </c>
      <c r="AB26" s="121">
        <v>0</v>
      </c>
      <c r="AC26" s="121">
        <v>0</v>
      </c>
      <c r="AD26" s="121">
        <v>128304</v>
      </c>
      <c r="AE26" s="121">
        <f>+SUM(D26,L26,AD26)</f>
        <v>258219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93607</v>
      </c>
      <c r="AO26" s="121">
        <f>+SUM(AP26:AS26)</f>
        <v>34822</v>
      </c>
      <c r="AP26" s="121">
        <v>34822</v>
      </c>
      <c r="AQ26" s="121">
        <v>0</v>
      </c>
      <c r="AR26" s="121">
        <v>0</v>
      </c>
      <c r="AS26" s="121">
        <v>0</v>
      </c>
      <c r="AT26" s="121">
        <f>+SUM(AU26:AW26)</f>
        <v>4932</v>
      </c>
      <c r="AU26" s="121">
        <v>4932</v>
      </c>
      <c r="AV26" s="121">
        <v>0</v>
      </c>
      <c r="AW26" s="121">
        <v>0</v>
      </c>
      <c r="AX26" s="121">
        <v>0</v>
      </c>
      <c r="AY26" s="121">
        <f>+SUM(AZ26:BC26)</f>
        <v>53853</v>
      </c>
      <c r="AZ26" s="121">
        <v>19965</v>
      </c>
      <c r="BA26" s="121">
        <v>33298</v>
      </c>
      <c r="BB26" s="121">
        <v>0</v>
      </c>
      <c r="BC26" s="121">
        <v>590</v>
      </c>
      <c r="BD26" s="121">
        <v>0</v>
      </c>
      <c r="BE26" s="121">
        <v>0</v>
      </c>
      <c r="BF26" s="121">
        <v>573</v>
      </c>
      <c r="BG26" s="121">
        <f>+SUM(BF26,AN26,AF26)</f>
        <v>94180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223522</v>
      </c>
      <c r="BQ26" s="121">
        <f>SUM(M26,AO26)</f>
        <v>62386</v>
      </c>
      <c r="BR26" s="121">
        <f>SUM(N26,AP26)</f>
        <v>62386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11866</v>
      </c>
      <c r="BW26" s="121">
        <f>SUM(S26,AU26)</f>
        <v>7717</v>
      </c>
      <c r="BX26" s="121">
        <f>SUM(T26,AV26)</f>
        <v>4149</v>
      </c>
      <c r="BY26" s="121">
        <f>SUM(U26,AW26)</f>
        <v>0</v>
      </c>
      <c r="BZ26" s="121">
        <f>SUM(V26,AX26)</f>
        <v>0</v>
      </c>
      <c r="CA26" s="121">
        <f>SUM(W26,AY26)</f>
        <v>149270</v>
      </c>
      <c r="CB26" s="121">
        <f>SUM(X26,AZ26)</f>
        <v>72918</v>
      </c>
      <c r="CC26" s="121">
        <f>SUM(Y26,BA26)</f>
        <v>67506</v>
      </c>
      <c r="CD26" s="121">
        <f>SUM(Z26,BB26)</f>
        <v>0</v>
      </c>
      <c r="CE26" s="121">
        <f>SUM(AA26,BC26)</f>
        <v>8846</v>
      </c>
      <c r="CF26" s="121">
        <f>SUM(AB26,BD26)</f>
        <v>0</v>
      </c>
      <c r="CG26" s="121">
        <f>SUM(AC26,BE26)</f>
        <v>0</v>
      </c>
      <c r="CH26" s="121">
        <f>SUM(AD26,BF26)</f>
        <v>128877</v>
      </c>
      <c r="CI26" s="121">
        <f>SUM(AE26,BG26)</f>
        <v>352399</v>
      </c>
    </row>
    <row r="27" spans="1:87" s="136" customFormat="1" ht="13.5" customHeight="1" x14ac:dyDescent="0.15">
      <c r="A27" s="119" t="s">
        <v>39</v>
      </c>
      <c r="B27" s="120" t="s">
        <v>373</v>
      </c>
      <c r="C27" s="119" t="s">
        <v>374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2696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165962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50634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23148</v>
      </c>
      <c r="AU27" s="121">
        <v>0</v>
      </c>
      <c r="AV27" s="121">
        <v>23148</v>
      </c>
      <c r="AW27" s="121">
        <v>0</v>
      </c>
      <c r="AX27" s="121">
        <v>0</v>
      </c>
      <c r="AY27" s="121">
        <f>+SUM(AZ27:BC27)</f>
        <v>27486</v>
      </c>
      <c r="AZ27" s="121">
        <v>0</v>
      </c>
      <c r="BA27" s="121">
        <v>27486</v>
      </c>
      <c r="BB27" s="121">
        <v>0</v>
      </c>
      <c r="BC27" s="121">
        <v>0</v>
      </c>
      <c r="BD27" s="121">
        <v>0</v>
      </c>
      <c r="BE27" s="121">
        <v>0</v>
      </c>
      <c r="BF27" s="121">
        <v>551</v>
      </c>
      <c r="BG27" s="121">
        <f>+SUM(BF27,AN27,AF27)</f>
        <v>51185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2696</v>
      </c>
      <c r="BP27" s="121">
        <f>SUM(L27,AN27)</f>
        <v>50634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23148</v>
      </c>
      <c r="BW27" s="121">
        <f>SUM(S27,AU27)</f>
        <v>0</v>
      </c>
      <c r="BX27" s="121">
        <f>SUM(T27,AV27)</f>
        <v>23148</v>
      </c>
      <c r="BY27" s="121">
        <f>SUM(U27,AW27)</f>
        <v>0</v>
      </c>
      <c r="BZ27" s="121">
        <f>SUM(V27,AX27)</f>
        <v>0</v>
      </c>
      <c r="CA27" s="121">
        <f>SUM(W27,AY27)</f>
        <v>27486</v>
      </c>
      <c r="CB27" s="121">
        <f>SUM(X27,AZ27)</f>
        <v>0</v>
      </c>
      <c r="CC27" s="121">
        <f>SUM(Y27,BA27)</f>
        <v>27486</v>
      </c>
      <c r="CD27" s="121">
        <f>SUM(Z27,BB27)</f>
        <v>0</v>
      </c>
      <c r="CE27" s="121">
        <f>SUM(AA27,BC27)</f>
        <v>0</v>
      </c>
      <c r="CF27" s="121">
        <f>SUM(AB27,BD27)</f>
        <v>165962</v>
      </c>
      <c r="CG27" s="121">
        <f>SUM(AC27,BE27)</f>
        <v>0</v>
      </c>
      <c r="CH27" s="121">
        <f>SUM(AD27,BF27)</f>
        <v>551</v>
      </c>
      <c r="CI27" s="121">
        <f>SUM(AE27,BG27)</f>
        <v>51185</v>
      </c>
    </row>
    <row r="28" spans="1:87" s="136" customFormat="1" ht="13.5" customHeight="1" x14ac:dyDescent="0.15">
      <c r="A28" s="119" t="s">
        <v>39</v>
      </c>
      <c r="B28" s="120" t="s">
        <v>375</v>
      </c>
      <c r="C28" s="119" t="s">
        <v>376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49589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49589</v>
      </c>
      <c r="S28" s="121">
        <v>49589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145501</v>
      </c>
      <c r="AC28" s="121">
        <v>0</v>
      </c>
      <c r="AD28" s="121">
        <v>0</v>
      </c>
      <c r="AE28" s="121">
        <f>+SUM(D28,L28,AD28)</f>
        <v>49589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66406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49589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49589</v>
      </c>
      <c r="BW28" s="121">
        <f>SUM(S28,AU28)</f>
        <v>49589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211907</v>
      </c>
      <c r="CG28" s="121">
        <f>SUM(AC28,BE28)</f>
        <v>0</v>
      </c>
      <c r="CH28" s="121">
        <f>SUM(AD28,BF28)</f>
        <v>0</v>
      </c>
      <c r="CI28" s="121">
        <f>SUM(AE28,BG28)</f>
        <v>49589</v>
      </c>
    </row>
    <row r="29" spans="1:87" s="136" customFormat="1" ht="13.5" customHeight="1" x14ac:dyDescent="0.15">
      <c r="A29" s="119" t="s">
        <v>39</v>
      </c>
      <c r="B29" s="120" t="s">
        <v>377</v>
      </c>
      <c r="C29" s="119" t="s">
        <v>378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67319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67319</v>
      </c>
      <c r="X29" s="121">
        <v>67319</v>
      </c>
      <c r="Y29" s="121">
        <v>0</v>
      </c>
      <c r="Z29" s="121">
        <v>0</v>
      </c>
      <c r="AA29" s="121">
        <v>0</v>
      </c>
      <c r="AB29" s="121">
        <v>97405</v>
      </c>
      <c r="AC29" s="121">
        <v>0</v>
      </c>
      <c r="AD29" s="121">
        <v>0</v>
      </c>
      <c r="AE29" s="121">
        <f>+SUM(D29,L29,AD29)</f>
        <v>67319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70229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7875</v>
      </c>
      <c r="AU29" s="121">
        <v>0</v>
      </c>
      <c r="AV29" s="121">
        <v>7875</v>
      </c>
      <c r="AW29" s="121">
        <v>0</v>
      </c>
      <c r="AX29" s="121">
        <v>0</v>
      </c>
      <c r="AY29" s="121">
        <f>+SUM(AZ29:BC29)</f>
        <v>62354</v>
      </c>
      <c r="AZ29" s="121">
        <v>0</v>
      </c>
      <c r="BA29" s="121">
        <v>62354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70229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137548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7875</v>
      </c>
      <c r="BW29" s="121">
        <f>SUM(S29,AU29)</f>
        <v>0</v>
      </c>
      <c r="BX29" s="121">
        <f>SUM(T29,AV29)</f>
        <v>7875</v>
      </c>
      <c r="BY29" s="121">
        <f>SUM(U29,AW29)</f>
        <v>0</v>
      </c>
      <c r="BZ29" s="121">
        <f>SUM(V29,AX29)</f>
        <v>0</v>
      </c>
      <c r="CA29" s="121">
        <f>SUM(W29,AY29)</f>
        <v>129673</v>
      </c>
      <c r="CB29" s="121">
        <f>SUM(X29,AZ29)</f>
        <v>67319</v>
      </c>
      <c r="CC29" s="121">
        <f>SUM(Y29,BA29)</f>
        <v>62354</v>
      </c>
      <c r="CD29" s="121">
        <f>SUM(Z29,BB29)</f>
        <v>0</v>
      </c>
      <c r="CE29" s="121">
        <f>SUM(AA29,BC29)</f>
        <v>0</v>
      </c>
      <c r="CF29" s="121">
        <f>SUM(AB29,BD29)</f>
        <v>97405</v>
      </c>
      <c r="CG29" s="121">
        <f>SUM(AC29,BE29)</f>
        <v>0</v>
      </c>
      <c r="CH29" s="121">
        <f>SUM(AD29,BF29)</f>
        <v>0</v>
      </c>
      <c r="CI29" s="121">
        <f>SUM(AE29,BG29)</f>
        <v>137548</v>
      </c>
    </row>
    <row r="30" spans="1:87" s="136" customFormat="1" ht="13.5" customHeight="1" x14ac:dyDescent="0.15">
      <c r="A30" s="119" t="s">
        <v>39</v>
      </c>
      <c r="B30" s="120" t="s">
        <v>379</v>
      </c>
      <c r="C30" s="119" t="s">
        <v>380</v>
      </c>
      <c r="D30" s="121">
        <f>+SUM(E30,J30)</f>
        <v>19980</v>
      </c>
      <c r="E30" s="121">
        <f>+SUM(F30:I30)</f>
        <v>19980</v>
      </c>
      <c r="F30" s="121">
        <v>0</v>
      </c>
      <c r="G30" s="121">
        <v>19980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202302</v>
      </c>
      <c r="M30" s="121">
        <f>+SUM(N30:Q30)</f>
        <v>9116</v>
      </c>
      <c r="N30" s="121">
        <v>9116</v>
      </c>
      <c r="O30" s="121">
        <v>0</v>
      </c>
      <c r="P30" s="121">
        <v>0</v>
      </c>
      <c r="Q30" s="121">
        <v>0</v>
      </c>
      <c r="R30" s="121">
        <f>+SUM(S30:U30)</f>
        <v>63815</v>
      </c>
      <c r="S30" s="121">
        <v>0</v>
      </c>
      <c r="T30" s="121">
        <v>62821</v>
      </c>
      <c r="U30" s="121">
        <v>994</v>
      </c>
      <c r="V30" s="121">
        <v>0</v>
      </c>
      <c r="W30" s="121">
        <f>+SUM(X30:AA30)</f>
        <v>123291</v>
      </c>
      <c r="X30" s="121">
        <v>65124</v>
      </c>
      <c r="Y30" s="121">
        <v>53102</v>
      </c>
      <c r="Z30" s="121">
        <v>0</v>
      </c>
      <c r="AA30" s="121">
        <v>5065</v>
      </c>
      <c r="AB30" s="121">
        <v>0</v>
      </c>
      <c r="AC30" s="121">
        <v>6080</v>
      </c>
      <c r="AD30" s="121">
        <v>3665</v>
      </c>
      <c r="AE30" s="121">
        <f>+SUM(D30,L30,AD30)</f>
        <v>225947</v>
      </c>
      <c r="AF30" s="121">
        <f>+SUM(AG30,AL30)</f>
        <v>52413</v>
      </c>
      <c r="AG30" s="121">
        <f>+SUM(AH30:AK30)</f>
        <v>52413</v>
      </c>
      <c r="AH30" s="121">
        <v>0</v>
      </c>
      <c r="AI30" s="121">
        <v>52413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45553</v>
      </c>
      <c r="AO30" s="121">
        <f>+SUM(AP30:AS30)</f>
        <v>15055</v>
      </c>
      <c r="AP30" s="121">
        <v>8755</v>
      </c>
      <c r="AQ30" s="121">
        <v>4191</v>
      </c>
      <c r="AR30" s="121">
        <v>2109</v>
      </c>
      <c r="AS30" s="121">
        <v>0</v>
      </c>
      <c r="AT30" s="121">
        <f>+SUM(AU30:AW30)</f>
        <v>23014</v>
      </c>
      <c r="AU30" s="121">
        <v>2035</v>
      </c>
      <c r="AV30" s="121">
        <v>20979</v>
      </c>
      <c r="AW30" s="121">
        <v>0</v>
      </c>
      <c r="AX30" s="121">
        <v>0</v>
      </c>
      <c r="AY30" s="121">
        <f>+SUM(AZ30:BC30)</f>
        <v>7484</v>
      </c>
      <c r="AZ30" s="121">
        <v>0</v>
      </c>
      <c r="BA30" s="121">
        <v>2119</v>
      </c>
      <c r="BB30" s="121">
        <v>0</v>
      </c>
      <c r="BC30" s="121">
        <v>5365</v>
      </c>
      <c r="BD30" s="121">
        <v>0</v>
      </c>
      <c r="BE30" s="121">
        <v>0</v>
      </c>
      <c r="BF30" s="121">
        <v>232</v>
      </c>
      <c r="BG30" s="121">
        <f>+SUM(BF30,AN30,AF30)</f>
        <v>98198</v>
      </c>
      <c r="BH30" s="121">
        <f>SUM(D30,AF30)</f>
        <v>72393</v>
      </c>
      <c r="BI30" s="121">
        <f>SUM(E30,AG30)</f>
        <v>72393</v>
      </c>
      <c r="BJ30" s="121">
        <f>SUM(F30,AH30)</f>
        <v>0</v>
      </c>
      <c r="BK30" s="121">
        <f>SUM(G30,AI30)</f>
        <v>72393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247855</v>
      </c>
      <c r="BQ30" s="121">
        <f>SUM(M30,AO30)</f>
        <v>24171</v>
      </c>
      <c r="BR30" s="121">
        <f>SUM(N30,AP30)</f>
        <v>17871</v>
      </c>
      <c r="BS30" s="121">
        <f>SUM(O30,AQ30)</f>
        <v>4191</v>
      </c>
      <c r="BT30" s="121">
        <f>SUM(P30,AR30)</f>
        <v>2109</v>
      </c>
      <c r="BU30" s="121">
        <f>SUM(Q30,AS30)</f>
        <v>0</v>
      </c>
      <c r="BV30" s="121">
        <f>SUM(R30,AT30)</f>
        <v>86829</v>
      </c>
      <c r="BW30" s="121">
        <f>SUM(S30,AU30)</f>
        <v>2035</v>
      </c>
      <c r="BX30" s="121">
        <f>SUM(T30,AV30)</f>
        <v>83800</v>
      </c>
      <c r="BY30" s="121">
        <f>SUM(U30,AW30)</f>
        <v>994</v>
      </c>
      <c r="BZ30" s="121">
        <f>SUM(V30,AX30)</f>
        <v>0</v>
      </c>
      <c r="CA30" s="121">
        <f>SUM(W30,AY30)</f>
        <v>130775</v>
      </c>
      <c r="CB30" s="121">
        <f>SUM(X30,AZ30)</f>
        <v>65124</v>
      </c>
      <c r="CC30" s="121">
        <f>SUM(Y30,BA30)</f>
        <v>55221</v>
      </c>
      <c r="CD30" s="121">
        <f>SUM(Z30,BB30)</f>
        <v>0</v>
      </c>
      <c r="CE30" s="121">
        <f>SUM(AA30,BC30)</f>
        <v>10430</v>
      </c>
      <c r="CF30" s="121">
        <f>SUM(AB30,BD30)</f>
        <v>0</v>
      </c>
      <c r="CG30" s="121">
        <f>SUM(AC30,BE30)</f>
        <v>6080</v>
      </c>
      <c r="CH30" s="121">
        <f>SUM(AD30,BF30)</f>
        <v>3897</v>
      </c>
      <c r="CI30" s="121">
        <f>SUM(AE30,BG30)</f>
        <v>324145</v>
      </c>
    </row>
    <row r="31" spans="1:87" s="136" customFormat="1" ht="13.5" customHeight="1" x14ac:dyDescent="0.15">
      <c r="A31" s="119" t="s">
        <v>39</v>
      </c>
      <c r="B31" s="120" t="s">
        <v>327</v>
      </c>
      <c r="C31" s="119" t="s">
        <v>328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877940</v>
      </c>
      <c r="M31" s="121">
        <f>+SUM(N31:Q31)</f>
        <v>14405</v>
      </c>
      <c r="N31" s="121">
        <v>14405</v>
      </c>
      <c r="O31" s="121">
        <v>0</v>
      </c>
      <c r="P31" s="121">
        <v>0</v>
      </c>
      <c r="Q31" s="121">
        <v>0</v>
      </c>
      <c r="R31" s="121">
        <f>+SUM(S31:U31)</f>
        <v>332717</v>
      </c>
      <c r="S31" s="121">
        <v>0</v>
      </c>
      <c r="T31" s="121">
        <v>332717</v>
      </c>
      <c r="U31" s="121">
        <v>0</v>
      </c>
      <c r="V31" s="121">
        <v>0</v>
      </c>
      <c r="W31" s="121">
        <f>+SUM(X31:AA31)</f>
        <v>520828</v>
      </c>
      <c r="X31" s="121">
        <v>0</v>
      </c>
      <c r="Y31" s="121">
        <v>485265</v>
      </c>
      <c r="Z31" s="121">
        <v>35563</v>
      </c>
      <c r="AA31" s="121">
        <v>0</v>
      </c>
      <c r="AB31" s="121">
        <v>0</v>
      </c>
      <c r="AC31" s="121">
        <v>9990</v>
      </c>
      <c r="AD31" s="121">
        <v>69108</v>
      </c>
      <c r="AE31" s="121">
        <f>+SUM(D31,L31,AD31)</f>
        <v>947048</v>
      </c>
      <c r="AF31" s="121">
        <f>+SUM(AG31,AL31)</f>
        <v>1620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1620</v>
      </c>
      <c r="AM31" s="121">
        <v>0</v>
      </c>
      <c r="AN31" s="121">
        <f>+SUM(AO31,AT31,AX31,AY31,BE31)</f>
        <v>453478</v>
      </c>
      <c r="AO31" s="121">
        <f>+SUM(AP31:AS31)</f>
        <v>102943</v>
      </c>
      <c r="AP31" s="121">
        <v>102943</v>
      </c>
      <c r="AQ31" s="121">
        <v>0</v>
      </c>
      <c r="AR31" s="121">
        <v>0</v>
      </c>
      <c r="AS31" s="121">
        <v>0</v>
      </c>
      <c r="AT31" s="121">
        <f>+SUM(AU31:AW31)</f>
        <v>72980</v>
      </c>
      <c r="AU31" s="121">
        <v>403</v>
      </c>
      <c r="AV31" s="121">
        <v>72577</v>
      </c>
      <c r="AW31" s="121">
        <v>0</v>
      </c>
      <c r="AX31" s="121">
        <v>0</v>
      </c>
      <c r="AY31" s="121">
        <f>+SUM(AZ31:BC31)</f>
        <v>273488</v>
      </c>
      <c r="AZ31" s="121">
        <v>171598</v>
      </c>
      <c r="BA31" s="121">
        <v>101890</v>
      </c>
      <c r="BB31" s="121">
        <v>0</v>
      </c>
      <c r="BC31" s="121">
        <v>0</v>
      </c>
      <c r="BD31" s="121">
        <v>0</v>
      </c>
      <c r="BE31" s="121">
        <v>4067</v>
      </c>
      <c r="BF31" s="121">
        <v>72110</v>
      </c>
      <c r="BG31" s="121">
        <f>+SUM(BF31,AN31,AF31)</f>
        <v>527208</v>
      </c>
      <c r="BH31" s="121">
        <f>SUM(D31,AF31)</f>
        <v>1620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1620</v>
      </c>
      <c r="BO31" s="121">
        <f>SUM(K31,AM31)</f>
        <v>0</v>
      </c>
      <c r="BP31" s="121">
        <f>SUM(L31,AN31)</f>
        <v>1331418</v>
      </c>
      <c r="BQ31" s="121">
        <f>SUM(M31,AO31)</f>
        <v>117348</v>
      </c>
      <c r="BR31" s="121">
        <f>SUM(N31,AP31)</f>
        <v>117348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405697</v>
      </c>
      <c r="BW31" s="121">
        <f>SUM(S31,AU31)</f>
        <v>403</v>
      </c>
      <c r="BX31" s="121">
        <f>SUM(T31,AV31)</f>
        <v>405294</v>
      </c>
      <c r="BY31" s="121">
        <f>SUM(U31,AW31)</f>
        <v>0</v>
      </c>
      <c r="BZ31" s="121">
        <f>SUM(V31,AX31)</f>
        <v>0</v>
      </c>
      <c r="CA31" s="121">
        <f>SUM(W31,AY31)</f>
        <v>794316</v>
      </c>
      <c r="CB31" s="121">
        <f>SUM(X31,AZ31)</f>
        <v>171598</v>
      </c>
      <c r="CC31" s="121">
        <f>SUM(Y31,BA31)</f>
        <v>587155</v>
      </c>
      <c r="CD31" s="121">
        <f>SUM(Z31,BB31)</f>
        <v>35563</v>
      </c>
      <c r="CE31" s="121">
        <f>SUM(AA31,BC31)</f>
        <v>0</v>
      </c>
      <c r="CF31" s="121">
        <f>SUM(AB31,BD31)</f>
        <v>0</v>
      </c>
      <c r="CG31" s="121">
        <f>SUM(AC31,BE31)</f>
        <v>14057</v>
      </c>
      <c r="CH31" s="121">
        <f>SUM(AD31,BF31)</f>
        <v>141218</v>
      </c>
      <c r="CI31" s="121">
        <f>SUM(AE31,BG31)</f>
        <v>1474256</v>
      </c>
    </row>
    <row r="32" spans="1:87" s="136" customFormat="1" ht="13.5" customHeight="1" x14ac:dyDescent="0.15">
      <c r="A32" s="119" t="s">
        <v>39</v>
      </c>
      <c r="B32" s="120" t="s">
        <v>339</v>
      </c>
      <c r="C32" s="119" t="s">
        <v>340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130802</v>
      </c>
      <c r="M32" s="121">
        <f>+SUM(N32:Q32)</f>
        <v>43453</v>
      </c>
      <c r="N32" s="121">
        <v>17973</v>
      </c>
      <c r="O32" s="121">
        <v>0</v>
      </c>
      <c r="P32" s="121">
        <v>25480</v>
      </c>
      <c r="Q32" s="121">
        <v>0</v>
      </c>
      <c r="R32" s="121">
        <f>+SUM(S32:U32)</f>
        <v>50374</v>
      </c>
      <c r="S32" s="121">
        <v>0</v>
      </c>
      <c r="T32" s="121">
        <v>50374</v>
      </c>
      <c r="U32" s="121">
        <v>0</v>
      </c>
      <c r="V32" s="121">
        <v>0</v>
      </c>
      <c r="W32" s="121">
        <f>+SUM(X32:AA32)</f>
        <v>36975</v>
      </c>
      <c r="X32" s="121">
        <v>0</v>
      </c>
      <c r="Y32" s="121">
        <v>36975</v>
      </c>
      <c r="Z32" s="121">
        <v>0</v>
      </c>
      <c r="AA32" s="121">
        <v>0</v>
      </c>
      <c r="AB32" s="121">
        <v>0</v>
      </c>
      <c r="AC32" s="121">
        <v>0</v>
      </c>
      <c r="AD32" s="121">
        <v>21264</v>
      </c>
      <c r="AE32" s="121">
        <f>+SUM(D32,L32,AD32)</f>
        <v>152066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130802</v>
      </c>
      <c r="BQ32" s="121">
        <f>SUM(M32,AO32)</f>
        <v>43453</v>
      </c>
      <c r="BR32" s="121">
        <f>SUM(N32,AP32)</f>
        <v>17973</v>
      </c>
      <c r="BS32" s="121">
        <f>SUM(O32,AQ32)</f>
        <v>0</v>
      </c>
      <c r="BT32" s="121">
        <f>SUM(P32,AR32)</f>
        <v>25480</v>
      </c>
      <c r="BU32" s="121">
        <f>SUM(Q32,AS32)</f>
        <v>0</v>
      </c>
      <c r="BV32" s="121">
        <f>SUM(R32,AT32)</f>
        <v>50374</v>
      </c>
      <c r="BW32" s="121">
        <f>SUM(S32,AU32)</f>
        <v>0</v>
      </c>
      <c r="BX32" s="121">
        <f>SUM(T32,AV32)</f>
        <v>50374</v>
      </c>
      <c r="BY32" s="121">
        <f>SUM(U32,AW32)</f>
        <v>0</v>
      </c>
      <c r="BZ32" s="121">
        <f>SUM(V32,AX32)</f>
        <v>0</v>
      </c>
      <c r="CA32" s="121">
        <f>SUM(W32,AY32)</f>
        <v>36975</v>
      </c>
      <c r="CB32" s="121">
        <f>SUM(X32,AZ32)</f>
        <v>0</v>
      </c>
      <c r="CC32" s="121">
        <f>SUM(Y32,BA32)</f>
        <v>36975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21264</v>
      </c>
      <c r="CI32" s="121">
        <f>SUM(AE32,BG32)</f>
        <v>152066</v>
      </c>
    </row>
    <row r="33" spans="1:87" s="136" customFormat="1" ht="13.5" customHeight="1" x14ac:dyDescent="0.15">
      <c r="A33" s="119" t="s">
        <v>39</v>
      </c>
      <c r="B33" s="120" t="s">
        <v>337</v>
      </c>
      <c r="C33" s="119" t="s">
        <v>338</v>
      </c>
      <c r="D33" s="121">
        <f>+SUM(E33,J33)</f>
        <v>2916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2916</v>
      </c>
      <c r="K33" s="121">
        <v>0</v>
      </c>
      <c r="L33" s="121">
        <f>+SUM(M33,R33,V33,W33,AC33)</f>
        <v>174349</v>
      </c>
      <c r="M33" s="121">
        <f>+SUM(N33:Q33)</f>
        <v>14167</v>
      </c>
      <c r="N33" s="121">
        <v>14167</v>
      </c>
      <c r="O33" s="121">
        <v>0</v>
      </c>
      <c r="P33" s="121">
        <v>0</v>
      </c>
      <c r="Q33" s="121">
        <v>0</v>
      </c>
      <c r="R33" s="121">
        <f>+SUM(S33:U33)</f>
        <v>17838</v>
      </c>
      <c r="S33" s="121">
        <v>0</v>
      </c>
      <c r="T33" s="121">
        <v>17838</v>
      </c>
      <c r="U33" s="121">
        <v>0</v>
      </c>
      <c r="V33" s="121">
        <v>0</v>
      </c>
      <c r="W33" s="121">
        <f>+SUM(X33:AA33)</f>
        <v>142344</v>
      </c>
      <c r="X33" s="121">
        <v>0</v>
      </c>
      <c r="Y33" s="121">
        <v>142344</v>
      </c>
      <c r="Z33" s="121">
        <v>0</v>
      </c>
      <c r="AA33" s="121">
        <v>0</v>
      </c>
      <c r="AB33" s="121">
        <v>0</v>
      </c>
      <c r="AC33" s="121">
        <v>0</v>
      </c>
      <c r="AD33" s="121">
        <v>23539</v>
      </c>
      <c r="AE33" s="121">
        <f>+SUM(D33,L33,AD33)</f>
        <v>200804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2916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2916</v>
      </c>
      <c r="BO33" s="121">
        <f>SUM(K33,AM33)</f>
        <v>0</v>
      </c>
      <c r="BP33" s="121">
        <f>SUM(L33,AN33)</f>
        <v>174349</v>
      </c>
      <c r="BQ33" s="121">
        <f>SUM(M33,AO33)</f>
        <v>14167</v>
      </c>
      <c r="BR33" s="121">
        <f>SUM(N33,AP33)</f>
        <v>14167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17838</v>
      </c>
      <c r="BW33" s="121">
        <f>SUM(S33,AU33)</f>
        <v>0</v>
      </c>
      <c r="BX33" s="121">
        <f>SUM(T33,AV33)</f>
        <v>17838</v>
      </c>
      <c r="BY33" s="121">
        <f>SUM(U33,AW33)</f>
        <v>0</v>
      </c>
      <c r="BZ33" s="121">
        <f>SUM(V33,AX33)</f>
        <v>0</v>
      </c>
      <c r="CA33" s="121">
        <f>SUM(W33,AY33)</f>
        <v>142344</v>
      </c>
      <c r="CB33" s="121">
        <f>SUM(X33,AZ33)</f>
        <v>0</v>
      </c>
      <c r="CC33" s="121">
        <f>SUM(Y33,BA33)</f>
        <v>142344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23539</v>
      </c>
      <c r="CI33" s="121">
        <f>SUM(AE33,BG33)</f>
        <v>200804</v>
      </c>
    </row>
    <row r="34" spans="1:87" s="136" customFormat="1" ht="13.5" customHeight="1" x14ac:dyDescent="0.15">
      <c r="A34" s="119" t="s">
        <v>39</v>
      </c>
      <c r="B34" s="120" t="s">
        <v>359</v>
      </c>
      <c r="C34" s="119" t="s">
        <v>360</v>
      </c>
      <c r="D34" s="121">
        <f>+SUM(E34,J34)</f>
        <v>7153</v>
      </c>
      <c r="E34" s="121">
        <f>+SUM(F34:I34)</f>
        <v>7153</v>
      </c>
      <c r="F34" s="121">
        <v>0</v>
      </c>
      <c r="G34" s="121">
        <v>7153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591524</v>
      </c>
      <c r="M34" s="121">
        <f>+SUM(N34:Q34)</f>
        <v>111090</v>
      </c>
      <c r="N34" s="121">
        <v>111090</v>
      </c>
      <c r="O34" s="121">
        <v>0</v>
      </c>
      <c r="P34" s="121">
        <v>0</v>
      </c>
      <c r="Q34" s="121">
        <v>0</v>
      </c>
      <c r="R34" s="121">
        <f>+SUM(S34:U34)</f>
        <v>156701</v>
      </c>
      <c r="S34" s="121">
        <v>1011</v>
      </c>
      <c r="T34" s="121">
        <v>155690</v>
      </c>
      <c r="U34" s="121">
        <v>0</v>
      </c>
      <c r="V34" s="121">
        <v>0</v>
      </c>
      <c r="W34" s="121">
        <f>+SUM(X34:AA34)</f>
        <v>322002</v>
      </c>
      <c r="X34" s="121">
        <v>135577</v>
      </c>
      <c r="Y34" s="121">
        <v>175980</v>
      </c>
      <c r="Z34" s="121">
        <v>833</v>
      </c>
      <c r="AA34" s="121">
        <v>9612</v>
      </c>
      <c r="AB34" s="121">
        <v>0</v>
      </c>
      <c r="AC34" s="121">
        <v>1731</v>
      </c>
      <c r="AD34" s="121">
        <v>45173</v>
      </c>
      <c r="AE34" s="121">
        <f>+SUM(D34,L34,AD34)</f>
        <v>643850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7153</v>
      </c>
      <c r="BI34" s="121">
        <f>SUM(E34,AG34)</f>
        <v>7153</v>
      </c>
      <c r="BJ34" s="121">
        <f>SUM(F34,AH34)</f>
        <v>0</v>
      </c>
      <c r="BK34" s="121">
        <f>SUM(G34,AI34)</f>
        <v>7153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591524</v>
      </c>
      <c r="BQ34" s="121">
        <f>SUM(M34,AO34)</f>
        <v>111090</v>
      </c>
      <c r="BR34" s="121">
        <f>SUM(N34,AP34)</f>
        <v>111090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156701</v>
      </c>
      <c r="BW34" s="121">
        <f>SUM(S34,AU34)</f>
        <v>1011</v>
      </c>
      <c r="BX34" s="121">
        <f>SUM(T34,AV34)</f>
        <v>155690</v>
      </c>
      <c r="BY34" s="121">
        <f>SUM(U34,AW34)</f>
        <v>0</v>
      </c>
      <c r="BZ34" s="121">
        <f>SUM(V34,AX34)</f>
        <v>0</v>
      </c>
      <c r="CA34" s="121">
        <f>SUM(W34,AY34)</f>
        <v>322002</v>
      </c>
      <c r="CB34" s="121">
        <f>SUM(X34,AZ34)</f>
        <v>135577</v>
      </c>
      <c r="CC34" s="121">
        <f>SUM(Y34,BA34)</f>
        <v>175980</v>
      </c>
      <c r="CD34" s="121">
        <f>SUM(Z34,BB34)</f>
        <v>833</v>
      </c>
      <c r="CE34" s="121">
        <f>SUM(AA34,BC34)</f>
        <v>9612</v>
      </c>
      <c r="CF34" s="121">
        <f>SUM(AB34,BD34)</f>
        <v>0</v>
      </c>
      <c r="CG34" s="121">
        <f>SUM(AC34,BE34)</f>
        <v>1731</v>
      </c>
      <c r="CH34" s="121">
        <f>SUM(AD34,BF34)</f>
        <v>45173</v>
      </c>
      <c r="CI34" s="121">
        <f>SUM(AE34,BG34)</f>
        <v>643850</v>
      </c>
    </row>
    <row r="35" spans="1:87" s="136" customFormat="1" ht="13.5" customHeight="1" x14ac:dyDescent="0.15">
      <c r="A35" s="119" t="s">
        <v>39</v>
      </c>
      <c r="B35" s="120" t="s">
        <v>333</v>
      </c>
      <c r="C35" s="119" t="s">
        <v>334</v>
      </c>
      <c r="D35" s="121">
        <f>+SUM(E35,J35)</f>
        <v>565934</v>
      </c>
      <c r="E35" s="121">
        <f>+SUM(F35:I35)</f>
        <v>565934</v>
      </c>
      <c r="F35" s="121">
        <v>0</v>
      </c>
      <c r="G35" s="121">
        <v>565934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1770040</v>
      </c>
      <c r="M35" s="121">
        <f>+SUM(N35:Q35)</f>
        <v>106081</v>
      </c>
      <c r="N35" s="121">
        <v>106081</v>
      </c>
      <c r="O35" s="121">
        <v>0</v>
      </c>
      <c r="P35" s="121">
        <v>0</v>
      </c>
      <c r="Q35" s="121">
        <v>0</v>
      </c>
      <c r="R35" s="121">
        <f>+SUM(S35:U35)</f>
        <v>758397</v>
      </c>
      <c r="S35" s="121">
        <v>0</v>
      </c>
      <c r="T35" s="121">
        <v>725705</v>
      </c>
      <c r="U35" s="121">
        <v>32692</v>
      </c>
      <c r="V35" s="121">
        <v>0</v>
      </c>
      <c r="W35" s="121">
        <f>+SUM(X35:AA35)</f>
        <v>905562</v>
      </c>
      <c r="X35" s="121">
        <v>0</v>
      </c>
      <c r="Y35" s="121">
        <v>723558</v>
      </c>
      <c r="Z35" s="121">
        <v>182004</v>
      </c>
      <c r="AA35" s="121">
        <v>0</v>
      </c>
      <c r="AB35" s="121">
        <v>0</v>
      </c>
      <c r="AC35" s="121">
        <v>0</v>
      </c>
      <c r="AD35" s="121">
        <v>248239</v>
      </c>
      <c r="AE35" s="121">
        <f>+SUM(D35,L35,AD35)</f>
        <v>2584213</v>
      </c>
      <c r="AF35" s="121">
        <f>+SUM(AG35,AL35)</f>
        <v>944331</v>
      </c>
      <c r="AG35" s="121">
        <f>+SUM(AH35:AK35)</f>
        <v>944331</v>
      </c>
      <c r="AH35" s="121">
        <v>0</v>
      </c>
      <c r="AI35" s="121">
        <v>944331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438905</v>
      </c>
      <c r="AO35" s="121">
        <f>+SUM(AP35:AS35)</f>
        <v>62456</v>
      </c>
      <c r="AP35" s="121">
        <v>62456</v>
      </c>
      <c r="AQ35" s="121">
        <v>0</v>
      </c>
      <c r="AR35" s="121">
        <v>0</v>
      </c>
      <c r="AS35" s="121">
        <v>0</v>
      </c>
      <c r="AT35" s="121">
        <f>+SUM(AU35:AW35)</f>
        <v>190353</v>
      </c>
      <c r="AU35" s="121">
        <v>0</v>
      </c>
      <c r="AV35" s="121">
        <v>190353</v>
      </c>
      <c r="AW35" s="121">
        <v>0</v>
      </c>
      <c r="AX35" s="121">
        <v>0</v>
      </c>
      <c r="AY35" s="121">
        <f>+SUM(AZ35:BC35)</f>
        <v>186096</v>
      </c>
      <c r="AZ35" s="121">
        <v>0</v>
      </c>
      <c r="BA35" s="121">
        <v>186096</v>
      </c>
      <c r="BB35" s="121">
        <v>0</v>
      </c>
      <c r="BC35" s="121">
        <v>0</v>
      </c>
      <c r="BD35" s="121">
        <v>0</v>
      </c>
      <c r="BE35" s="121">
        <v>0</v>
      </c>
      <c r="BF35" s="121">
        <v>80413</v>
      </c>
      <c r="BG35" s="121">
        <f>+SUM(BF35,AN35,AF35)</f>
        <v>1463649</v>
      </c>
      <c r="BH35" s="121">
        <f>SUM(D35,AF35)</f>
        <v>1510265</v>
      </c>
      <c r="BI35" s="121">
        <f>SUM(E35,AG35)</f>
        <v>1510265</v>
      </c>
      <c r="BJ35" s="121">
        <f>SUM(F35,AH35)</f>
        <v>0</v>
      </c>
      <c r="BK35" s="121">
        <f>SUM(G35,AI35)</f>
        <v>1510265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2208945</v>
      </c>
      <c r="BQ35" s="121">
        <f>SUM(M35,AO35)</f>
        <v>168537</v>
      </c>
      <c r="BR35" s="121">
        <f>SUM(N35,AP35)</f>
        <v>168537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948750</v>
      </c>
      <c r="BW35" s="121">
        <f>SUM(S35,AU35)</f>
        <v>0</v>
      </c>
      <c r="BX35" s="121">
        <f>SUM(T35,AV35)</f>
        <v>916058</v>
      </c>
      <c r="BY35" s="121">
        <f>SUM(U35,AW35)</f>
        <v>32692</v>
      </c>
      <c r="BZ35" s="121">
        <f>SUM(V35,AX35)</f>
        <v>0</v>
      </c>
      <c r="CA35" s="121">
        <f>SUM(W35,AY35)</f>
        <v>1091658</v>
      </c>
      <c r="CB35" s="121">
        <f>SUM(X35,AZ35)</f>
        <v>0</v>
      </c>
      <c r="CC35" s="121">
        <f>SUM(Y35,BA35)</f>
        <v>909654</v>
      </c>
      <c r="CD35" s="121">
        <f>SUM(Z35,BB35)</f>
        <v>182004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328652</v>
      </c>
      <c r="CI35" s="121">
        <f>SUM(AE35,BG35)</f>
        <v>4047862</v>
      </c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5">
    <sortCondition ref="A8:A35"/>
    <sortCondition ref="B8:B35"/>
    <sortCondition ref="C8:C35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4" man="1"/>
    <brk id="67" min="1" max="3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279</v>
      </c>
      <c r="D7" s="140">
        <f>SUM(L7,T7,AB7,AJ7,AR7,AZ7)</f>
        <v>7153</v>
      </c>
      <c r="E7" s="140">
        <f>SUM(M7,U7,AC7,AK7,AS7,BA7)</f>
        <v>3321022</v>
      </c>
      <c r="F7" s="140">
        <f>SUM(D7:E7)</f>
        <v>3328175</v>
      </c>
      <c r="G7" s="140">
        <f>SUM(O7,W7,AE7,AM7,AU7,BC7)</f>
        <v>552</v>
      </c>
      <c r="H7" s="140">
        <f>SUM(P7,X7,AF7,AN7,AV7,BD7)</f>
        <v>994217</v>
      </c>
      <c r="I7" s="140">
        <f>SUM(G7:H7)</f>
        <v>994769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7153</v>
      </c>
      <c r="M7" s="140">
        <f>SUM(M$8:M$207)</f>
        <v>3281961</v>
      </c>
      <c r="N7" s="140">
        <f>IF(AND(L7&lt;&gt;"",M7&lt;&gt;""),SUM(L7:M7),"")</f>
        <v>3289114</v>
      </c>
      <c r="O7" s="140">
        <f>SUM(O$8:O$207)</f>
        <v>552</v>
      </c>
      <c r="P7" s="140">
        <f>SUM(P$8:P$207)</f>
        <v>994217</v>
      </c>
      <c r="Q7" s="140">
        <f>IF(AND(O7&lt;&gt;"",P7&lt;&gt;""),SUM(O7:P7),"")</f>
        <v>994769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39061</v>
      </c>
      <c r="V7" s="140">
        <f>IF(AND(T7&lt;&gt;"",U7&lt;&gt;""),SUM(T7:U7),"")</f>
        <v>39061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272121</v>
      </c>
      <c r="I8" s="121">
        <f>SUM(G8:H8)</f>
        <v>272121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272121</v>
      </c>
      <c r="Q8" s="121">
        <f>IF(AND(O8&lt;&gt;"",P8&lt;&gt;""),SUM(O8:P8),"")</f>
        <v>272121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39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39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267602</v>
      </c>
      <c r="F10" s="121">
        <f>SUM(D10:E10)</f>
        <v>267602</v>
      </c>
      <c r="G10" s="121">
        <f>SUM(O10,W10,AE10,AM10,AU10,BC10)</f>
        <v>0</v>
      </c>
      <c r="H10" s="121">
        <f>SUM(P10,X10,AF10,AN10,AV10,BD10)</f>
        <v>85620</v>
      </c>
      <c r="I10" s="121">
        <f>SUM(G10:H10)</f>
        <v>85620</v>
      </c>
      <c r="J10" s="120" t="s">
        <v>333</v>
      </c>
      <c r="K10" s="119" t="s">
        <v>334</v>
      </c>
      <c r="L10" s="121">
        <v>0</v>
      </c>
      <c r="M10" s="121">
        <v>267602</v>
      </c>
      <c r="N10" s="121">
        <f>IF(AND(L10&lt;&gt;"",M10&lt;&gt;""),SUM(L10:M10),"")</f>
        <v>267602</v>
      </c>
      <c r="O10" s="121">
        <v>0</v>
      </c>
      <c r="P10" s="121">
        <v>85620</v>
      </c>
      <c r="Q10" s="121">
        <f>IF(AND(O10&lt;&gt;"",P10&lt;&gt;""),SUM(O10:P10),"")</f>
        <v>85620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39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113875</v>
      </c>
      <c r="F11" s="121">
        <f>SUM(D11:E11)</f>
        <v>113875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0</v>
      </c>
      <c r="M11" s="121">
        <v>93352</v>
      </c>
      <c r="N11" s="121">
        <f>IF(AND(L11&lt;&gt;"",M11&lt;&gt;""),SUM(L11:M11),"")</f>
        <v>93352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339</v>
      </c>
      <c r="S11" s="119" t="s">
        <v>340</v>
      </c>
      <c r="T11" s="121">
        <v>0</v>
      </c>
      <c r="U11" s="121">
        <v>20523</v>
      </c>
      <c r="V11" s="121">
        <f>IF(AND(T11&lt;&gt;"",U11&lt;&gt;""),SUM(T11:U11),"")</f>
        <v>20523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39</v>
      </c>
      <c r="B12" s="120" t="s">
        <v>341</v>
      </c>
      <c r="C12" s="119" t="s">
        <v>342</v>
      </c>
      <c r="D12" s="121">
        <f>SUM(L12,T12,AB12,AJ12,AR12,AZ12)</f>
        <v>0</v>
      </c>
      <c r="E12" s="121">
        <f>SUM(M12,U12,AC12,AK12,AS12,BA12)</f>
        <v>26657</v>
      </c>
      <c r="F12" s="121">
        <f>SUM(D12:E12)</f>
        <v>26657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339</v>
      </c>
      <c r="K12" s="119" t="s">
        <v>340</v>
      </c>
      <c r="L12" s="121">
        <v>0</v>
      </c>
      <c r="M12" s="121">
        <v>26657</v>
      </c>
      <c r="N12" s="121">
        <f>IF(AND(L12&lt;&gt;"",M12&lt;&gt;""),SUM(L12:M12),"")</f>
        <v>26657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39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39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39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39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39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39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1485226</v>
      </c>
      <c r="F18" s="121">
        <f>SUM(D18:E18)</f>
        <v>1485226</v>
      </c>
      <c r="G18" s="121">
        <f>SUM(O18,W18,AE18,AM18,AU18,BC18)</f>
        <v>0</v>
      </c>
      <c r="H18" s="121">
        <f>SUM(P18,X18,AF18,AN18,AV18,BD18)</f>
        <v>407433</v>
      </c>
      <c r="I18" s="121">
        <f>SUM(G18:H18)</f>
        <v>407433</v>
      </c>
      <c r="J18" s="120" t="s">
        <v>333</v>
      </c>
      <c r="K18" s="119" t="s">
        <v>334</v>
      </c>
      <c r="L18" s="121">
        <v>0</v>
      </c>
      <c r="M18" s="121">
        <v>1485226</v>
      </c>
      <c r="N18" s="121">
        <f>IF(AND(L18&lt;&gt;"",M18&lt;&gt;""),SUM(L18:M18),"")</f>
        <v>1485226</v>
      </c>
      <c r="O18" s="121">
        <v>0</v>
      </c>
      <c r="P18" s="121">
        <v>407433</v>
      </c>
      <c r="Q18" s="121">
        <f>IF(AND(O18&lt;&gt;"",P18&lt;&gt;""),SUM(O18:P18),"")</f>
        <v>407433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39</v>
      </c>
      <c r="B19" s="120" t="s">
        <v>355</v>
      </c>
      <c r="C19" s="119" t="s">
        <v>356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39</v>
      </c>
      <c r="B20" s="120" t="s">
        <v>357</v>
      </c>
      <c r="C20" s="119" t="s">
        <v>358</v>
      </c>
      <c r="D20" s="121">
        <f>SUM(L20,T20,AB20,AJ20,AR20,AZ20)</f>
        <v>4457</v>
      </c>
      <c r="E20" s="121">
        <f>SUM(M20,U20,AC20,AK20,AS20,BA20)</f>
        <v>260885</v>
      </c>
      <c r="F20" s="121">
        <f>SUM(D20:E20)</f>
        <v>265342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359</v>
      </c>
      <c r="K20" s="119" t="s">
        <v>360</v>
      </c>
      <c r="L20" s="121">
        <v>4457</v>
      </c>
      <c r="M20" s="121">
        <v>260885</v>
      </c>
      <c r="N20" s="121">
        <f>IF(AND(L20&lt;&gt;"",M20&lt;&gt;""),SUM(L20:M20),"")</f>
        <v>265342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39</v>
      </c>
      <c r="B21" s="120" t="s">
        <v>361</v>
      </c>
      <c r="C21" s="119" t="s">
        <v>362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39</v>
      </c>
      <c r="B22" s="120" t="s">
        <v>363</v>
      </c>
      <c r="C22" s="119" t="s">
        <v>364</v>
      </c>
      <c r="D22" s="121">
        <f>SUM(L22,T22,AB22,AJ22,AR22,AZ22)</f>
        <v>0</v>
      </c>
      <c r="E22" s="121">
        <f>SUM(M22,U22,AC22,AK22,AS22,BA22)</f>
        <v>329303</v>
      </c>
      <c r="F22" s="121">
        <f>SUM(D22:E22)</f>
        <v>329303</v>
      </c>
      <c r="G22" s="121">
        <f>SUM(O22,W22,AE22,AM22,AU22,BC22)</f>
        <v>296</v>
      </c>
      <c r="H22" s="121">
        <f>SUM(P22,X22,AF22,AN22,AV22,BD22)</f>
        <v>83098</v>
      </c>
      <c r="I22" s="121">
        <f>SUM(G22:H22)</f>
        <v>83394</v>
      </c>
      <c r="J22" s="120" t="s">
        <v>327</v>
      </c>
      <c r="K22" s="119" t="s">
        <v>328</v>
      </c>
      <c r="L22" s="121">
        <v>0</v>
      </c>
      <c r="M22" s="121">
        <v>329303</v>
      </c>
      <c r="N22" s="121">
        <f>IF(AND(L22&lt;&gt;"",M22&lt;&gt;""),SUM(L22:M22),"")</f>
        <v>329303</v>
      </c>
      <c r="O22" s="121">
        <v>296</v>
      </c>
      <c r="P22" s="121">
        <v>83098</v>
      </c>
      <c r="Q22" s="121">
        <f>IF(AND(O22&lt;&gt;"",P22&lt;&gt;""),SUM(O22:P22),"")</f>
        <v>83394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39</v>
      </c>
      <c r="B23" s="120" t="s">
        <v>365</v>
      </c>
      <c r="C23" s="119" t="s">
        <v>366</v>
      </c>
      <c r="D23" s="121">
        <f>SUM(L23,T23,AB23,AJ23,AR23,AZ23)</f>
        <v>0</v>
      </c>
      <c r="E23" s="121">
        <f>SUM(M23,U23,AC23,AK23,AS23,BA23)</f>
        <v>188860</v>
      </c>
      <c r="F23" s="121">
        <f>SUM(D23:E23)</f>
        <v>188860</v>
      </c>
      <c r="G23" s="121">
        <f>SUM(O23,W23,AE23,AM23,AU23,BC23)</f>
        <v>100</v>
      </c>
      <c r="H23" s="121">
        <f>SUM(P23,X23,AF23,AN23,AV23,BD23)</f>
        <v>28393</v>
      </c>
      <c r="I23" s="121">
        <f>SUM(G23:H23)</f>
        <v>28493</v>
      </c>
      <c r="J23" s="120" t="s">
        <v>327</v>
      </c>
      <c r="K23" s="119" t="s">
        <v>328</v>
      </c>
      <c r="L23" s="121">
        <v>0</v>
      </c>
      <c r="M23" s="121">
        <v>188860</v>
      </c>
      <c r="N23" s="121">
        <f>IF(AND(L23&lt;&gt;"",M23&lt;&gt;""),SUM(L23:M23),"")</f>
        <v>188860</v>
      </c>
      <c r="O23" s="121">
        <v>100</v>
      </c>
      <c r="P23" s="121">
        <v>28393</v>
      </c>
      <c r="Q23" s="121">
        <f>IF(AND(O23&lt;&gt;"",P23&lt;&gt;""),SUM(O23:P23),"")</f>
        <v>28493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39</v>
      </c>
      <c r="B24" s="120" t="s">
        <v>367</v>
      </c>
      <c r="C24" s="119" t="s">
        <v>368</v>
      </c>
      <c r="D24" s="121">
        <f>SUM(L24,T24,AB24,AJ24,AR24,AZ24)</f>
        <v>0</v>
      </c>
      <c r="E24" s="121">
        <f>SUM(M24,U24,AC24,AK24,AS24,BA24)</f>
        <v>154333</v>
      </c>
      <c r="F24" s="121">
        <f>SUM(D24:E24)</f>
        <v>154333</v>
      </c>
      <c r="G24" s="121">
        <f>SUM(O24,W24,AE24,AM24,AU24,BC24)</f>
        <v>128</v>
      </c>
      <c r="H24" s="121">
        <f>SUM(P24,X24,AF24,AN24,AV24,BD24)</f>
        <v>37190</v>
      </c>
      <c r="I24" s="121">
        <f>SUM(G24:H24)</f>
        <v>37318</v>
      </c>
      <c r="J24" s="120" t="s">
        <v>327</v>
      </c>
      <c r="K24" s="119" t="s">
        <v>328</v>
      </c>
      <c r="L24" s="121">
        <v>0</v>
      </c>
      <c r="M24" s="121">
        <v>154333</v>
      </c>
      <c r="N24" s="121">
        <f>IF(AND(L24&lt;&gt;"",M24&lt;&gt;""),SUM(L24:M24),"")</f>
        <v>154333</v>
      </c>
      <c r="O24" s="121">
        <v>128</v>
      </c>
      <c r="P24" s="121">
        <v>37190</v>
      </c>
      <c r="Q24" s="121">
        <f>IF(AND(O24&lt;&gt;"",P24&lt;&gt;""),SUM(O24:P24),"")</f>
        <v>37318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39</v>
      </c>
      <c r="B25" s="120" t="s">
        <v>369</v>
      </c>
      <c r="C25" s="119" t="s">
        <v>370</v>
      </c>
      <c r="D25" s="121">
        <f>SUM(L25,T25,AB25,AJ25,AR25,AZ25)</f>
        <v>0</v>
      </c>
      <c r="E25" s="121">
        <f>SUM(M25,U25,AC25,AK25,AS25,BA25)</f>
        <v>85413</v>
      </c>
      <c r="F25" s="121">
        <f>SUM(D25:E25)</f>
        <v>85413</v>
      </c>
      <c r="G25" s="121">
        <f>SUM(O25,W25,AE25,AM25,AU25,BC25)</f>
        <v>28</v>
      </c>
      <c r="H25" s="121">
        <f>SUM(P25,X25,AF25,AN25,AV25,BD25)</f>
        <v>13956</v>
      </c>
      <c r="I25" s="121">
        <f>SUM(G25:H25)</f>
        <v>13984</v>
      </c>
      <c r="J25" s="120" t="s">
        <v>327</v>
      </c>
      <c r="K25" s="119" t="s">
        <v>328</v>
      </c>
      <c r="L25" s="121">
        <v>0</v>
      </c>
      <c r="M25" s="121">
        <v>85413</v>
      </c>
      <c r="N25" s="121">
        <f>IF(AND(L25&lt;&gt;"",M25&lt;&gt;""),SUM(L25:M25),"")</f>
        <v>85413</v>
      </c>
      <c r="O25" s="121">
        <v>28</v>
      </c>
      <c r="P25" s="121">
        <v>13956</v>
      </c>
      <c r="Q25" s="121">
        <f>IF(AND(O25&lt;&gt;"",P25&lt;&gt;""),SUM(O25:P25),"")</f>
        <v>13984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39</v>
      </c>
      <c r="B26" s="120" t="s">
        <v>371</v>
      </c>
      <c r="C26" s="119" t="s">
        <v>372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39</v>
      </c>
      <c r="B27" s="120" t="s">
        <v>373</v>
      </c>
      <c r="C27" s="119" t="s">
        <v>374</v>
      </c>
      <c r="D27" s="121">
        <f>SUM(L27,T27,AB27,AJ27,AR27,AZ27)</f>
        <v>2696</v>
      </c>
      <c r="E27" s="121">
        <f>SUM(M27,U27,AC27,AK27,AS27,BA27)</f>
        <v>165962</v>
      </c>
      <c r="F27" s="121">
        <f>SUM(D27:E27)</f>
        <v>168658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359</v>
      </c>
      <c r="K27" s="119" t="s">
        <v>360</v>
      </c>
      <c r="L27" s="121">
        <v>2696</v>
      </c>
      <c r="M27" s="121">
        <v>165962</v>
      </c>
      <c r="N27" s="121">
        <f>IF(AND(L27&lt;&gt;"",M27&lt;&gt;""),SUM(L27:M27),"")</f>
        <v>168658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39</v>
      </c>
      <c r="B28" s="120" t="s">
        <v>375</v>
      </c>
      <c r="C28" s="119" t="s">
        <v>376</v>
      </c>
      <c r="D28" s="121">
        <f>SUM(L28,T28,AB28,AJ28,AR28,AZ28)</f>
        <v>0</v>
      </c>
      <c r="E28" s="121">
        <f>SUM(M28,U28,AC28,AK28,AS28,BA28)</f>
        <v>145501</v>
      </c>
      <c r="F28" s="121">
        <f>SUM(D28:E28)</f>
        <v>145501</v>
      </c>
      <c r="G28" s="121">
        <f>SUM(O28,W28,AE28,AM28,AU28,BC28)</f>
        <v>0</v>
      </c>
      <c r="H28" s="121">
        <f>SUM(P28,X28,AF28,AN28,AV28,BD28)</f>
        <v>66406</v>
      </c>
      <c r="I28" s="121">
        <f>SUM(G28:H28)</f>
        <v>66406</v>
      </c>
      <c r="J28" s="120" t="s">
        <v>333</v>
      </c>
      <c r="K28" s="119" t="s">
        <v>334</v>
      </c>
      <c r="L28" s="121">
        <v>0</v>
      </c>
      <c r="M28" s="121">
        <v>145501</v>
      </c>
      <c r="N28" s="121">
        <f>IF(AND(L28&lt;&gt;"",M28&lt;&gt;""),SUM(L28:M28),"")</f>
        <v>145501</v>
      </c>
      <c r="O28" s="121">
        <v>0</v>
      </c>
      <c r="P28" s="121">
        <v>66406</v>
      </c>
      <c r="Q28" s="121">
        <f>IF(AND(O28&lt;&gt;"",P28&lt;&gt;""),SUM(O28:P28),"")</f>
        <v>66406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39</v>
      </c>
      <c r="B29" s="120" t="s">
        <v>377</v>
      </c>
      <c r="C29" s="119" t="s">
        <v>378</v>
      </c>
      <c r="D29" s="121">
        <f>SUM(L29,T29,AB29,AJ29,AR29,AZ29)</f>
        <v>0</v>
      </c>
      <c r="E29" s="121">
        <f>SUM(M29,U29,AC29,AK29,AS29,BA29)</f>
        <v>97405</v>
      </c>
      <c r="F29" s="121">
        <f>SUM(D29:E29)</f>
        <v>97405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339</v>
      </c>
      <c r="K29" s="119" t="s">
        <v>340</v>
      </c>
      <c r="L29" s="121">
        <v>0</v>
      </c>
      <c r="M29" s="121">
        <v>78867</v>
      </c>
      <c r="N29" s="121">
        <f>IF(AND(L29&lt;&gt;"",M29&lt;&gt;""),SUM(L29:M29),"")</f>
        <v>78867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337</v>
      </c>
      <c r="S29" s="119" t="s">
        <v>338</v>
      </c>
      <c r="T29" s="121">
        <v>0</v>
      </c>
      <c r="U29" s="121">
        <v>18538</v>
      </c>
      <c r="V29" s="121">
        <f>IF(AND(T29&lt;&gt;"",U29&lt;&gt;""),SUM(T29:U29),"")</f>
        <v>18538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39</v>
      </c>
      <c r="B30" s="120" t="s">
        <v>379</v>
      </c>
      <c r="C30" s="119" t="s">
        <v>380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0">
    <sortCondition ref="A8:A30"/>
    <sortCondition ref="B8:B30"/>
    <sortCondition ref="C8:C3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9" man="1"/>
    <brk id="17" min="1" max="29" man="1"/>
    <brk id="25" min="1" max="29" man="1"/>
    <brk id="33" min="1" max="29" man="1"/>
    <brk id="41" min="1" max="29" man="1"/>
    <brk id="49" min="1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広島県</v>
      </c>
      <c r="B7" s="139" t="str">
        <f>'廃棄物事業経費（市町村）'!B7</f>
        <v>34000</v>
      </c>
      <c r="C7" s="138" t="s">
        <v>33</v>
      </c>
      <c r="D7" s="140">
        <f>SUM(H7,L7,P7,T7,X7,AB7,AF7,AJ7,AN7,AR7,AV7,AZ7,BD7,BH7,BL7,BP7,BT7,BX7,CB7,CF7,CJ7,CN7,CR7,CV7,CZ7,DD7,DH7,DL7,DP7,DT7)</f>
        <v>3328175</v>
      </c>
      <c r="E7" s="140">
        <f>SUM(I7,M7,Q7,U7,Y7,AC7,AG7,AK7,AO7,AS7,AW7,BA7,BE7,BI7,BM7,BQ7,BU7,BY7,CC7,CG7,CK7,CO7,CS7,CW7,DA7,DE7,DI7,DM7,DQ7,DU7)</f>
        <v>994769</v>
      </c>
      <c r="F7" s="141">
        <f>COUNTIF(F$8:F$57,"&lt;&gt;")</f>
        <v>5</v>
      </c>
      <c r="G7" s="141">
        <f>COUNTIF(G$8:G$57,"&lt;&gt;")</f>
        <v>5</v>
      </c>
      <c r="H7" s="140">
        <f>SUM(H$8:H$57)</f>
        <v>2252090</v>
      </c>
      <c r="I7" s="140">
        <f>SUM(I$8:I$57)</f>
        <v>490827</v>
      </c>
      <c r="J7" s="141">
        <f>COUNTIF(J$8:J$57,"&lt;&gt;")</f>
        <v>5</v>
      </c>
      <c r="K7" s="141">
        <f>COUNTIF(K$8:K$57,"&lt;&gt;")</f>
        <v>5</v>
      </c>
      <c r="L7" s="140">
        <f>SUM(L$8:L$57)</f>
        <v>664181</v>
      </c>
      <c r="M7" s="140">
        <f>SUM(M$8:M$57)</f>
        <v>114113</v>
      </c>
      <c r="N7" s="141">
        <f>COUNTIF(N$8:N$57,"&lt;&gt;")</f>
        <v>3</v>
      </c>
      <c r="O7" s="141">
        <f>COUNTIF(O$8:O$57,"&lt;&gt;")</f>
        <v>3</v>
      </c>
      <c r="P7" s="140">
        <f>SUM(P$8:P$57)</f>
        <v>326491</v>
      </c>
      <c r="Q7" s="140">
        <f>SUM(Q$8:Q$57)</f>
        <v>103724</v>
      </c>
      <c r="R7" s="141">
        <f>COUNTIF(R$8:R$57,"&lt;&gt;")</f>
        <v>1</v>
      </c>
      <c r="S7" s="141">
        <f>COUNTIF(S$8:S$57,"&lt;&gt;")</f>
        <v>1</v>
      </c>
      <c r="T7" s="140">
        <f>SUM(T$8:T$57)</f>
        <v>85413</v>
      </c>
      <c r="U7" s="140">
        <f>SUM(U$8:U$57)</f>
        <v>13984</v>
      </c>
      <c r="V7" s="141">
        <f>COUNTIF(V$8:V$57,"&lt;&gt;")</f>
        <v>1</v>
      </c>
      <c r="W7" s="141">
        <f>COUNTIF(W$8:W$57,"&lt;&gt;")</f>
        <v>1</v>
      </c>
      <c r="X7" s="140">
        <f>SUM(X$8:X$57)</f>
        <v>0</v>
      </c>
      <c r="Y7" s="140">
        <f>SUM(Y$8:Y$57)</f>
        <v>272121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39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757909</v>
      </c>
      <c r="E8" s="121">
        <f>SUM(I8,M8,Q8,U8,Y8,AC8,AG8,AK8,AO8,AS8,AW8,BA8,BE8,BI8,BM8,BQ8,BU8,BY8,CC8,CG8,CK8,CO8,CS8,CW8,DA8,DE8,DI8,DM8,DQ8,DU8)</f>
        <v>435310</v>
      </c>
      <c r="F8" s="120" t="s">
        <v>363</v>
      </c>
      <c r="G8" s="119" t="s">
        <v>364</v>
      </c>
      <c r="H8" s="121">
        <v>329303</v>
      </c>
      <c r="I8" s="121">
        <v>83394</v>
      </c>
      <c r="J8" s="120" t="s">
        <v>365</v>
      </c>
      <c r="K8" s="119" t="s">
        <v>366</v>
      </c>
      <c r="L8" s="121">
        <v>188860</v>
      </c>
      <c r="M8" s="121">
        <v>28493</v>
      </c>
      <c r="N8" s="120" t="s">
        <v>367</v>
      </c>
      <c r="O8" s="119" t="s">
        <v>368</v>
      </c>
      <c r="P8" s="121">
        <v>154333</v>
      </c>
      <c r="Q8" s="121">
        <v>37318</v>
      </c>
      <c r="R8" s="120" t="s">
        <v>369</v>
      </c>
      <c r="S8" s="119" t="s">
        <v>370</v>
      </c>
      <c r="T8" s="121">
        <v>85413</v>
      </c>
      <c r="U8" s="121">
        <v>13984</v>
      </c>
      <c r="V8" s="120" t="s">
        <v>324</v>
      </c>
      <c r="W8" s="119" t="s">
        <v>325</v>
      </c>
      <c r="X8" s="121">
        <v>0</v>
      </c>
      <c r="Y8" s="121">
        <v>272121</v>
      </c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39</v>
      </c>
      <c r="B9" s="120" t="s">
        <v>339</v>
      </c>
      <c r="C9" s="119" t="s">
        <v>340</v>
      </c>
      <c r="D9" s="121">
        <f>SUM(H9,L9,P9,T9,X9,AB9,AF9,AJ9,AN9,AR9,AV9,AZ9,BD9,BH9,BL9,BP9,BT9,BX9,CB9,CF9,CJ9,CN9,CR9,CV9,CZ9,DD9,DH9,DL9,DP9,DT9)</f>
        <v>126047</v>
      </c>
      <c r="E9" s="121">
        <f>SUM(I9,M9,Q9,U9,Y9,AC9,AG9,AK9,AO9,AS9,AW9,BA9,BE9,BI9,BM9,BQ9,BU9,BY9,CC9,CG9,CK9,CO9,CS9,CW9,DA9,DE9,DI9,DM9,DQ9,DU9)</f>
        <v>0</v>
      </c>
      <c r="F9" s="120" t="s">
        <v>377</v>
      </c>
      <c r="G9" s="119" t="s">
        <v>378</v>
      </c>
      <c r="H9" s="121">
        <v>78867</v>
      </c>
      <c r="I9" s="121">
        <v>0</v>
      </c>
      <c r="J9" s="120" t="s">
        <v>335</v>
      </c>
      <c r="K9" s="119" t="s">
        <v>336</v>
      </c>
      <c r="L9" s="121">
        <v>20523</v>
      </c>
      <c r="M9" s="121">
        <v>0</v>
      </c>
      <c r="N9" s="120" t="s">
        <v>341</v>
      </c>
      <c r="O9" s="119" t="s">
        <v>342</v>
      </c>
      <c r="P9" s="121">
        <v>26657</v>
      </c>
      <c r="Q9" s="121">
        <v>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39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111890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335</v>
      </c>
      <c r="G10" s="119" t="s">
        <v>336</v>
      </c>
      <c r="H10" s="121">
        <v>93352</v>
      </c>
      <c r="I10" s="121">
        <v>0</v>
      </c>
      <c r="J10" s="120" t="s">
        <v>377</v>
      </c>
      <c r="K10" s="119" t="s">
        <v>378</v>
      </c>
      <c r="L10" s="121">
        <v>18538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39</v>
      </c>
      <c r="B11" s="120" t="s">
        <v>359</v>
      </c>
      <c r="C11" s="119" t="s">
        <v>360</v>
      </c>
      <c r="D11" s="121">
        <f>SUM(H11,L11,P11,T11,X11,AB11,AF11,AJ11,AN11,AR11,AV11,AZ11,BD11,BH11,BL11,BP11,BT11,BX11,CB11,CF11,CJ11,CN11,CR11,CV11,CZ11,DD11,DH11,DL11,DP11,DT11)</f>
        <v>434000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357</v>
      </c>
      <c r="G11" s="119" t="s">
        <v>358</v>
      </c>
      <c r="H11" s="121">
        <v>265342</v>
      </c>
      <c r="I11" s="121">
        <v>0</v>
      </c>
      <c r="J11" s="120" t="s">
        <v>373</v>
      </c>
      <c r="K11" s="119" t="s">
        <v>374</v>
      </c>
      <c r="L11" s="121">
        <v>168658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39</v>
      </c>
      <c r="B12" s="120" t="s">
        <v>333</v>
      </c>
      <c r="C12" s="119" t="s">
        <v>334</v>
      </c>
      <c r="D12" s="121">
        <f>SUM(H12,L12,P12,T12,X12,AB12,AF12,AJ12,AN12,AR12,AV12,AZ12,BD12,BH12,BL12,BP12,BT12,BX12,CB12,CF12,CJ12,CN12,CR12,CV12,CZ12,DD12,DH12,DL12,DP12,DT12)</f>
        <v>1898329</v>
      </c>
      <c r="E12" s="121">
        <f>SUM(I12,M12,Q12,U12,Y12,AC12,AG12,AK12,AO12,AS12,AW12,BA12,BE12,BI12,BM12,BQ12,BU12,BY12,CC12,CG12,CK12,CO12,CS12,CW12,DA12,DE12,DI12,DM12,DQ12,DU12)</f>
        <v>559459</v>
      </c>
      <c r="F12" s="120" t="s">
        <v>353</v>
      </c>
      <c r="G12" s="119" t="s">
        <v>354</v>
      </c>
      <c r="H12" s="121">
        <v>1485226</v>
      </c>
      <c r="I12" s="121">
        <v>407433</v>
      </c>
      <c r="J12" s="120" t="s">
        <v>331</v>
      </c>
      <c r="K12" s="119" t="s">
        <v>332</v>
      </c>
      <c r="L12" s="121">
        <v>267602</v>
      </c>
      <c r="M12" s="121">
        <v>85620</v>
      </c>
      <c r="N12" s="120" t="s">
        <v>375</v>
      </c>
      <c r="O12" s="119" t="s">
        <v>376</v>
      </c>
      <c r="P12" s="121">
        <v>145501</v>
      </c>
      <c r="Q12" s="121">
        <v>66406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34100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34210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34211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34212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34213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34214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34215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34302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34304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34307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34309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34368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34369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34431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34462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34545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34839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34845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34876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34908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34918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2020-02-21T03:19:15Z</dcterms:modified>
</cp:coreProperties>
</file>