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2島根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組合分担金内訳!$A$6:$BE$25</definedName>
    <definedName name="_xlnm._FilterDatabase" localSheetId="3" hidden="1">'廃棄物事業経費（歳出）'!$A$6:$CI$32</definedName>
    <definedName name="_xlnm._FilterDatabase" localSheetId="2" hidden="1">'廃棄物事業経費（歳入）'!$A$6:$AE$32</definedName>
    <definedName name="_xlnm._FilterDatabase" localSheetId="0" hidden="1">'廃棄物事業経費（市町村）'!$A$6:$DJ$25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組合分担金内訳!$2:$26</definedName>
    <definedName name="_xlnm.Print_Area" localSheetId="3">'廃棄物事業経費（歳出）'!$2:$33</definedName>
    <definedName name="_xlnm.Print_Area" localSheetId="2">'廃棄物事業経費（歳入）'!$2:$33</definedName>
    <definedName name="_xlnm.Print_Area" localSheetId="0">'廃棄物事業経費（市町村）'!$2:$26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I8" i="5"/>
  <c r="I9" i="5"/>
  <c r="I12" i="5"/>
  <c r="I17" i="5"/>
  <c r="I20" i="5"/>
  <c r="I24" i="5"/>
  <c r="H8" i="5"/>
  <c r="H9" i="5"/>
  <c r="H10" i="5"/>
  <c r="H11" i="5"/>
  <c r="H12" i="5"/>
  <c r="H13" i="5"/>
  <c r="I13" i="5" s="1"/>
  <c r="H14" i="5"/>
  <c r="H15" i="5"/>
  <c r="H16" i="5"/>
  <c r="I16" i="5" s="1"/>
  <c r="H17" i="5"/>
  <c r="H18" i="5"/>
  <c r="H19" i="5"/>
  <c r="H20" i="5"/>
  <c r="H21" i="5"/>
  <c r="H22" i="5"/>
  <c r="H23" i="5"/>
  <c r="H24" i="5"/>
  <c r="H25" i="5"/>
  <c r="I25" i="5" s="1"/>
  <c r="H26" i="5"/>
  <c r="G8" i="5"/>
  <c r="G9" i="5"/>
  <c r="G10" i="5"/>
  <c r="G11" i="5"/>
  <c r="I11" i="5" s="1"/>
  <c r="G12" i="5"/>
  <c r="G13" i="5"/>
  <c r="G14" i="5"/>
  <c r="G15" i="5"/>
  <c r="I15" i="5" s="1"/>
  <c r="G16" i="5"/>
  <c r="G17" i="5"/>
  <c r="G18" i="5"/>
  <c r="G19" i="5"/>
  <c r="I19" i="5" s="1"/>
  <c r="G20" i="5"/>
  <c r="G21" i="5"/>
  <c r="G22" i="5"/>
  <c r="G23" i="5"/>
  <c r="I23" i="5" s="1"/>
  <c r="G24" i="5"/>
  <c r="G25" i="5"/>
  <c r="G26" i="5"/>
  <c r="F8" i="5"/>
  <c r="F15" i="5"/>
  <c r="F20" i="5"/>
  <c r="F23" i="5"/>
  <c r="E8" i="5"/>
  <c r="E9" i="5"/>
  <c r="E10" i="5"/>
  <c r="E11" i="5"/>
  <c r="F11" i="5" s="1"/>
  <c r="E12" i="5"/>
  <c r="E13" i="5"/>
  <c r="E14" i="5"/>
  <c r="E15" i="5"/>
  <c r="E16" i="5"/>
  <c r="E17" i="5"/>
  <c r="E18" i="5"/>
  <c r="E19" i="5"/>
  <c r="F19" i="5" s="1"/>
  <c r="E20" i="5"/>
  <c r="E21" i="5"/>
  <c r="E22" i="5"/>
  <c r="E23" i="5"/>
  <c r="E24" i="5"/>
  <c r="E25" i="5"/>
  <c r="E26" i="5"/>
  <c r="D8" i="5"/>
  <c r="D9" i="5"/>
  <c r="D10" i="5"/>
  <c r="F10" i="5" s="1"/>
  <c r="D11" i="5"/>
  <c r="D12" i="5"/>
  <c r="F12" i="5" s="1"/>
  <c r="D13" i="5"/>
  <c r="D14" i="5"/>
  <c r="F14" i="5" s="1"/>
  <c r="D15" i="5"/>
  <c r="D16" i="5"/>
  <c r="F16" i="5" s="1"/>
  <c r="D17" i="5"/>
  <c r="D18" i="5"/>
  <c r="F18" i="5" s="1"/>
  <c r="D19" i="5"/>
  <c r="D20" i="5"/>
  <c r="D21" i="5"/>
  <c r="D22" i="5"/>
  <c r="F22" i="5" s="1"/>
  <c r="D23" i="5"/>
  <c r="D24" i="5"/>
  <c r="F24" i="5" s="1"/>
  <c r="D25" i="5"/>
  <c r="D26" i="5"/>
  <c r="F26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A13" i="4"/>
  <c r="CA14" i="4"/>
  <c r="CA19" i="4"/>
  <c r="CA22" i="4"/>
  <c r="CA25" i="4"/>
  <c r="CA27" i="4"/>
  <c r="CA29" i="4"/>
  <c r="CA33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V8" i="4"/>
  <c r="BV9" i="4"/>
  <c r="BV15" i="4"/>
  <c r="BV17" i="4"/>
  <c r="BV23" i="4"/>
  <c r="BV24" i="4"/>
  <c r="BV29" i="4"/>
  <c r="BV31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Q9" i="4"/>
  <c r="BQ10" i="4"/>
  <c r="BQ13" i="4"/>
  <c r="BQ18" i="4"/>
  <c r="BQ19" i="4"/>
  <c r="BQ25" i="4"/>
  <c r="BQ26" i="4"/>
  <c r="BQ31" i="4"/>
  <c r="BP13" i="4"/>
  <c r="BP15" i="4"/>
  <c r="BP2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I9" i="4"/>
  <c r="BI10" i="4"/>
  <c r="BI17" i="4"/>
  <c r="BI21" i="4"/>
  <c r="BI22" i="4"/>
  <c r="BI25" i="4"/>
  <c r="BI30" i="4"/>
  <c r="BH17" i="4"/>
  <c r="BH33" i="4"/>
  <c r="BG21" i="4"/>
  <c r="BG29" i="4"/>
  <c r="AY8" i="4"/>
  <c r="AY9" i="4"/>
  <c r="AY10" i="4"/>
  <c r="AY11" i="4"/>
  <c r="CA11" i="4" s="1"/>
  <c r="AY12" i="4"/>
  <c r="AY13" i="4"/>
  <c r="AY14" i="4"/>
  <c r="AY15" i="4"/>
  <c r="AY16" i="4"/>
  <c r="AY17" i="4"/>
  <c r="AY18" i="4"/>
  <c r="AY19" i="4"/>
  <c r="AY20" i="4"/>
  <c r="AY21" i="4"/>
  <c r="AY22" i="4"/>
  <c r="AY23" i="4"/>
  <c r="CA23" i="4" s="1"/>
  <c r="AY24" i="4"/>
  <c r="AY25" i="4"/>
  <c r="AY26" i="4"/>
  <c r="AY27" i="4"/>
  <c r="AY28" i="4"/>
  <c r="AY29" i="4"/>
  <c r="AY30" i="4"/>
  <c r="AY31" i="4"/>
  <c r="AY32" i="4"/>
  <c r="AY33" i="4"/>
  <c r="AT8" i="4"/>
  <c r="AT9" i="4"/>
  <c r="AN9" i="4" s="1"/>
  <c r="BG9" i="4" s="1"/>
  <c r="AT10" i="4"/>
  <c r="AN10" i="4" s="1"/>
  <c r="BG10" i="4" s="1"/>
  <c r="AT11" i="4"/>
  <c r="AT12" i="4"/>
  <c r="AT13" i="4"/>
  <c r="AN13" i="4" s="1"/>
  <c r="AT14" i="4"/>
  <c r="AN14" i="4" s="1"/>
  <c r="BG14" i="4" s="1"/>
  <c r="AT15" i="4"/>
  <c r="AT16" i="4"/>
  <c r="AT17" i="4"/>
  <c r="AT18" i="4"/>
  <c r="AN18" i="4" s="1"/>
  <c r="BG18" i="4" s="1"/>
  <c r="AT19" i="4"/>
  <c r="AT20" i="4"/>
  <c r="AT21" i="4"/>
  <c r="AT22" i="4"/>
  <c r="AN22" i="4" s="1"/>
  <c r="BG22" i="4" s="1"/>
  <c r="AT23" i="4"/>
  <c r="AT24" i="4"/>
  <c r="AT25" i="4"/>
  <c r="BV25" i="4" s="1"/>
  <c r="AT26" i="4"/>
  <c r="AT27" i="4"/>
  <c r="AT28" i="4"/>
  <c r="AT29" i="4"/>
  <c r="AN29" i="4" s="1"/>
  <c r="AT30" i="4"/>
  <c r="AN30" i="4" s="1"/>
  <c r="BG30" i="4" s="1"/>
  <c r="AT31" i="4"/>
  <c r="AT32" i="4"/>
  <c r="AT33" i="4"/>
  <c r="BV33" i="4" s="1"/>
  <c r="AO8" i="4"/>
  <c r="AN8" i="4" s="1"/>
  <c r="BG8" i="4" s="1"/>
  <c r="AO9" i="4"/>
  <c r="AO10" i="4"/>
  <c r="AO11" i="4"/>
  <c r="AO12" i="4"/>
  <c r="AN12" i="4" s="1"/>
  <c r="BG12" i="4" s="1"/>
  <c r="AO13" i="4"/>
  <c r="AO14" i="4"/>
  <c r="AO15" i="4"/>
  <c r="AN15" i="4" s="1"/>
  <c r="BG15" i="4" s="1"/>
  <c r="AO16" i="4"/>
  <c r="AN16" i="4" s="1"/>
  <c r="BG16" i="4" s="1"/>
  <c r="AO17" i="4"/>
  <c r="AO18" i="4"/>
  <c r="AO19" i="4"/>
  <c r="AO20" i="4"/>
  <c r="AN20" i="4" s="1"/>
  <c r="BG20" i="4" s="1"/>
  <c r="AO21" i="4"/>
  <c r="AO22" i="4"/>
  <c r="AO23" i="4"/>
  <c r="AN23" i="4" s="1"/>
  <c r="AO24" i="4"/>
  <c r="AN24" i="4" s="1"/>
  <c r="BG24" i="4" s="1"/>
  <c r="AO25" i="4"/>
  <c r="AO26" i="4"/>
  <c r="AO27" i="4"/>
  <c r="AO28" i="4"/>
  <c r="AN28" i="4" s="1"/>
  <c r="BG28" i="4" s="1"/>
  <c r="AO29" i="4"/>
  <c r="AO30" i="4"/>
  <c r="AO31" i="4"/>
  <c r="AO32" i="4"/>
  <c r="AN32" i="4" s="1"/>
  <c r="BG32" i="4" s="1"/>
  <c r="AO33" i="4"/>
  <c r="AN11" i="4"/>
  <c r="AN17" i="4"/>
  <c r="BG17" i="4" s="1"/>
  <c r="AN19" i="4"/>
  <c r="AN21" i="4"/>
  <c r="BP21" i="4" s="1"/>
  <c r="AN25" i="4"/>
  <c r="AN26" i="4"/>
  <c r="BG26" i="4" s="1"/>
  <c r="AN27" i="4"/>
  <c r="AN31" i="4"/>
  <c r="AN33" i="4"/>
  <c r="BG33" i="4" s="1"/>
  <c r="AG8" i="4"/>
  <c r="AF8" i="4" s="1"/>
  <c r="AG9" i="4"/>
  <c r="AG10" i="4"/>
  <c r="AG11" i="4"/>
  <c r="AF11" i="4" s="1"/>
  <c r="AG12" i="4"/>
  <c r="AF12" i="4" s="1"/>
  <c r="AG13" i="4"/>
  <c r="AG14" i="4"/>
  <c r="AG15" i="4"/>
  <c r="AF15" i="4" s="1"/>
  <c r="AG16" i="4"/>
  <c r="AF16" i="4" s="1"/>
  <c r="AG17" i="4"/>
  <c r="AF17" i="4" s="1"/>
  <c r="AG18" i="4"/>
  <c r="AG19" i="4"/>
  <c r="AG20" i="4"/>
  <c r="AF20" i="4" s="1"/>
  <c r="AG21" i="4"/>
  <c r="AG22" i="4"/>
  <c r="AG23" i="4"/>
  <c r="AF23" i="4" s="1"/>
  <c r="AG24" i="4"/>
  <c r="AF24" i="4" s="1"/>
  <c r="AG25" i="4"/>
  <c r="AG26" i="4"/>
  <c r="AG27" i="4"/>
  <c r="AF27" i="4" s="1"/>
  <c r="BG27" i="4" s="1"/>
  <c r="AG28" i="4"/>
  <c r="AF28" i="4" s="1"/>
  <c r="AG29" i="4"/>
  <c r="AG30" i="4"/>
  <c r="AG31" i="4"/>
  <c r="AG32" i="4"/>
  <c r="AF32" i="4" s="1"/>
  <c r="AG33" i="4"/>
  <c r="AF33" i="4" s="1"/>
  <c r="AF9" i="4"/>
  <c r="AF10" i="4"/>
  <c r="AF13" i="4"/>
  <c r="BG13" i="4" s="1"/>
  <c r="AF14" i="4"/>
  <c r="AF18" i="4"/>
  <c r="AF19" i="4"/>
  <c r="AF21" i="4"/>
  <c r="AF22" i="4"/>
  <c r="AF25" i="4"/>
  <c r="AF26" i="4"/>
  <c r="AF29" i="4"/>
  <c r="AF30" i="4"/>
  <c r="AF31" i="4"/>
  <c r="AE13" i="4"/>
  <c r="AE20" i="4"/>
  <c r="W8" i="4"/>
  <c r="W9" i="4"/>
  <c r="CA9" i="4" s="1"/>
  <c r="W10" i="4"/>
  <c r="CA10" i="4" s="1"/>
  <c r="W11" i="4"/>
  <c r="W12" i="4"/>
  <c r="W13" i="4"/>
  <c r="W14" i="4"/>
  <c r="W15" i="4"/>
  <c r="CA15" i="4" s="1"/>
  <c r="W16" i="4"/>
  <c r="W17" i="4"/>
  <c r="CA17" i="4" s="1"/>
  <c r="W18" i="4"/>
  <c r="CA18" i="4" s="1"/>
  <c r="W19" i="4"/>
  <c r="W20" i="4"/>
  <c r="W21" i="4"/>
  <c r="CA21" i="4" s="1"/>
  <c r="W22" i="4"/>
  <c r="W23" i="4"/>
  <c r="W24" i="4"/>
  <c r="W25" i="4"/>
  <c r="W26" i="4"/>
  <c r="CA26" i="4" s="1"/>
  <c r="W27" i="4"/>
  <c r="W28" i="4"/>
  <c r="W29" i="4"/>
  <c r="W30" i="4"/>
  <c r="CA30" i="4" s="1"/>
  <c r="W31" i="4"/>
  <c r="CA31" i="4" s="1"/>
  <c r="W32" i="4"/>
  <c r="W33" i="4"/>
  <c r="R8" i="4"/>
  <c r="R9" i="4"/>
  <c r="R10" i="4"/>
  <c r="R11" i="4"/>
  <c r="BV11" i="4" s="1"/>
  <c r="R12" i="4"/>
  <c r="BV12" i="4" s="1"/>
  <c r="R13" i="4"/>
  <c r="R14" i="4"/>
  <c r="R15" i="4"/>
  <c r="L15" i="4" s="1"/>
  <c r="R16" i="4"/>
  <c r="BV16" i="4" s="1"/>
  <c r="R17" i="4"/>
  <c r="R18" i="4"/>
  <c r="R19" i="4"/>
  <c r="L19" i="4" s="1"/>
  <c r="R20" i="4"/>
  <c r="L20" i="4" s="1"/>
  <c r="BP20" i="4" s="1"/>
  <c r="R21" i="4"/>
  <c r="BV21" i="4" s="1"/>
  <c r="R22" i="4"/>
  <c r="R23" i="4"/>
  <c r="L23" i="4" s="1"/>
  <c r="R24" i="4"/>
  <c r="R25" i="4"/>
  <c r="R26" i="4"/>
  <c r="R27" i="4"/>
  <c r="R28" i="4"/>
  <c r="BV28" i="4" s="1"/>
  <c r="R29" i="4"/>
  <c r="R30" i="4"/>
  <c r="R31" i="4"/>
  <c r="L31" i="4" s="1"/>
  <c r="BP31" i="4" s="1"/>
  <c r="R32" i="4"/>
  <c r="BV32" i="4" s="1"/>
  <c r="R33" i="4"/>
  <c r="M8" i="4"/>
  <c r="M9" i="4"/>
  <c r="L9" i="4" s="1"/>
  <c r="BP9" i="4" s="1"/>
  <c r="M10" i="4"/>
  <c r="L10" i="4" s="1"/>
  <c r="M11" i="4"/>
  <c r="BQ11" i="4" s="1"/>
  <c r="M12" i="4"/>
  <c r="M13" i="4"/>
  <c r="M14" i="4"/>
  <c r="L14" i="4" s="1"/>
  <c r="M15" i="4"/>
  <c r="M16" i="4"/>
  <c r="M17" i="4"/>
  <c r="BQ17" i="4" s="1"/>
  <c r="M18" i="4"/>
  <c r="M19" i="4"/>
  <c r="M20" i="4"/>
  <c r="M21" i="4"/>
  <c r="BQ21" i="4" s="1"/>
  <c r="M22" i="4"/>
  <c r="BQ22" i="4" s="1"/>
  <c r="M23" i="4"/>
  <c r="M24" i="4"/>
  <c r="M25" i="4"/>
  <c r="M26" i="4"/>
  <c r="M27" i="4"/>
  <c r="BQ27" i="4" s="1"/>
  <c r="M28" i="4"/>
  <c r="M29" i="4"/>
  <c r="BQ29" i="4" s="1"/>
  <c r="M30" i="4"/>
  <c r="L30" i="4" s="1"/>
  <c r="M31" i="4"/>
  <c r="M32" i="4"/>
  <c r="M33" i="4"/>
  <c r="BQ33" i="4" s="1"/>
  <c r="L8" i="4"/>
  <c r="L11" i="4"/>
  <c r="BP11" i="4" s="1"/>
  <c r="L12" i="4"/>
  <c r="L13" i="4"/>
  <c r="L16" i="4"/>
  <c r="L17" i="4"/>
  <c r="BP17" i="4" s="1"/>
  <c r="L18" i="4"/>
  <c r="L21" i="4"/>
  <c r="L22" i="4"/>
  <c r="L24" i="4"/>
  <c r="L25" i="4"/>
  <c r="L26" i="4"/>
  <c r="L28" i="4"/>
  <c r="L29" i="4"/>
  <c r="L32" i="4"/>
  <c r="L33" i="4"/>
  <c r="BP33" i="4" s="1"/>
  <c r="E8" i="4"/>
  <c r="E9" i="4"/>
  <c r="E10" i="4"/>
  <c r="E11" i="4"/>
  <c r="E12" i="4"/>
  <c r="E13" i="4"/>
  <c r="BI13" i="4" s="1"/>
  <c r="E14" i="4"/>
  <c r="BI14" i="4" s="1"/>
  <c r="E15" i="4"/>
  <c r="D15" i="4" s="1"/>
  <c r="E16" i="4"/>
  <c r="BI16" i="4" s="1"/>
  <c r="E17" i="4"/>
  <c r="E18" i="4"/>
  <c r="BI18" i="4" s="1"/>
  <c r="E19" i="4"/>
  <c r="E20" i="4"/>
  <c r="BI20" i="4" s="1"/>
  <c r="E21" i="4"/>
  <c r="E22" i="4"/>
  <c r="D22" i="4" s="1"/>
  <c r="E23" i="4"/>
  <c r="E24" i="4"/>
  <c r="E25" i="4"/>
  <c r="E26" i="4"/>
  <c r="BI26" i="4" s="1"/>
  <c r="E27" i="4"/>
  <c r="E28" i="4"/>
  <c r="E29" i="4"/>
  <c r="BI29" i="4" s="1"/>
  <c r="E30" i="4"/>
  <c r="E31" i="4"/>
  <c r="D31" i="4" s="1"/>
  <c r="E32" i="4"/>
  <c r="BI32" i="4" s="1"/>
  <c r="E33" i="4"/>
  <c r="D9" i="4"/>
  <c r="D10" i="4"/>
  <c r="D13" i="4"/>
  <c r="D14" i="4"/>
  <c r="D16" i="4"/>
  <c r="D17" i="4"/>
  <c r="D18" i="4"/>
  <c r="D20" i="4"/>
  <c r="BH20" i="4" s="1"/>
  <c r="D21" i="4"/>
  <c r="D25" i="4"/>
  <c r="BH25" i="4" s="1"/>
  <c r="D26" i="4"/>
  <c r="D29" i="4"/>
  <c r="BH29" i="4" s="1"/>
  <c r="D30" i="4"/>
  <c r="D32" i="4"/>
  <c r="AE32" i="4" s="1"/>
  <c r="CI32" i="4" s="1"/>
  <c r="D33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W8" i="3"/>
  <c r="W18" i="3"/>
  <c r="W22" i="3"/>
  <c r="V14" i="3"/>
  <c r="V19" i="3"/>
  <c r="V23" i="3"/>
  <c r="V24" i="3"/>
  <c r="V30" i="3"/>
  <c r="N8" i="3"/>
  <c r="M8" i="3" s="1"/>
  <c r="V8" i="3" s="1"/>
  <c r="N9" i="3"/>
  <c r="M9" i="3" s="1"/>
  <c r="N10" i="3"/>
  <c r="N11" i="3"/>
  <c r="N12" i="3"/>
  <c r="N13" i="3"/>
  <c r="M13" i="3" s="1"/>
  <c r="N14" i="3"/>
  <c r="N15" i="3"/>
  <c r="N16" i="3"/>
  <c r="M16" i="3" s="1"/>
  <c r="N17" i="3"/>
  <c r="M17" i="3" s="1"/>
  <c r="N18" i="3"/>
  <c r="N19" i="3"/>
  <c r="N20" i="3"/>
  <c r="M20" i="3" s="1"/>
  <c r="N21" i="3"/>
  <c r="N22" i="3"/>
  <c r="N23" i="3"/>
  <c r="N24" i="3"/>
  <c r="M24" i="3" s="1"/>
  <c r="N25" i="3"/>
  <c r="M25" i="3" s="1"/>
  <c r="N26" i="3"/>
  <c r="N27" i="3"/>
  <c r="N28" i="3"/>
  <c r="M28" i="3" s="1"/>
  <c r="N29" i="3"/>
  <c r="M29" i="3" s="1"/>
  <c r="N30" i="3"/>
  <c r="N31" i="3"/>
  <c r="N32" i="3"/>
  <c r="N33" i="3"/>
  <c r="M33" i="3" s="1"/>
  <c r="M10" i="3"/>
  <c r="M11" i="3"/>
  <c r="M12" i="3"/>
  <c r="V12" i="3" s="1"/>
  <c r="M14" i="3"/>
  <c r="M15" i="3"/>
  <c r="M18" i="3"/>
  <c r="M19" i="3"/>
  <c r="M22" i="3"/>
  <c r="M23" i="3"/>
  <c r="M26" i="3"/>
  <c r="M27" i="3"/>
  <c r="M30" i="3"/>
  <c r="M31" i="3"/>
  <c r="M32" i="3"/>
  <c r="E8" i="3"/>
  <c r="D8" i="3" s="1"/>
  <c r="E9" i="3"/>
  <c r="D9" i="3" s="1"/>
  <c r="E10" i="3"/>
  <c r="W10" i="3" s="1"/>
  <c r="E11" i="3"/>
  <c r="W11" i="3" s="1"/>
  <c r="E12" i="3"/>
  <c r="D12" i="3" s="1"/>
  <c r="E13" i="3"/>
  <c r="D13" i="3" s="1"/>
  <c r="E14" i="3"/>
  <c r="W14" i="3" s="1"/>
  <c r="E15" i="3"/>
  <c r="W15" i="3" s="1"/>
  <c r="E16" i="3"/>
  <c r="E17" i="3"/>
  <c r="D17" i="3" s="1"/>
  <c r="E18" i="3"/>
  <c r="D18" i="3" s="1"/>
  <c r="V18" i="3" s="1"/>
  <c r="E19" i="3"/>
  <c r="W19" i="3" s="1"/>
  <c r="E20" i="3"/>
  <c r="E21" i="3"/>
  <c r="D21" i="3" s="1"/>
  <c r="E22" i="3"/>
  <c r="E23" i="3"/>
  <c r="W23" i="3" s="1"/>
  <c r="E24" i="3"/>
  <c r="D24" i="3" s="1"/>
  <c r="E25" i="3"/>
  <c r="D25" i="3" s="1"/>
  <c r="E26" i="3"/>
  <c r="W26" i="3" s="1"/>
  <c r="E27" i="3"/>
  <c r="W27" i="3" s="1"/>
  <c r="E28" i="3"/>
  <c r="D28" i="3" s="1"/>
  <c r="V28" i="3" s="1"/>
  <c r="E29" i="3"/>
  <c r="D29" i="3" s="1"/>
  <c r="E30" i="3"/>
  <c r="W30" i="3" s="1"/>
  <c r="E31" i="3"/>
  <c r="W31" i="3" s="1"/>
  <c r="E32" i="3"/>
  <c r="E33" i="3"/>
  <c r="D33" i="3" s="1"/>
  <c r="D10" i="3"/>
  <c r="V10" i="3" s="1"/>
  <c r="D11" i="3"/>
  <c r="V11" i="3" s="1"/>
  <c r="D14" i="3"/>
  <c r="D15" i="3"/>
  <c r="V15" i="3" s="1"/>
  <c r="D16" i="3"/>
  <c r="D19" i="3"/>
  <c r="D20" i="3"/>
  <c r="D22" i="3"/>
  <c r="V22" i="3" s="1"/>
  <c r="D23" i="3"/>
  <c r="D26" i="3"/>
  <c r="V26" i="3" s="1"/>
  <c r="D27" i="3"/>
  <c r="D30" i="3"/>
  <c r="D31" i="3"/>
  <c r="V31" i="3" s="1"/>
  <c r="D32" i="3"/>
  <c r="V32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12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9" i="2"/>
  <c r="CW10" i="2"/>
  <c r="CW13" i="2"/>
  <c r="CW14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14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0" i="2"/>
  <c r="CJ14" i="2"/>
  <c r="CI14" i="2"/>
  <c r="CH14" i="2"/>
  <c r="BZ8" i="2"/>
  <c r="DB8" i="2" s="1"/>
  <c r="BZ9" i="2"/>
  <c r="DB9" i="2" s="1"/>
  <c r="BZ10" i="2"/>
  <c r="BZ11" i="2"/>
  <c r="DB11" i="2" s="1"/>
  <c r="BZ12" i="2"/>
  <c r="BZ13" i="2"/>
  <c r="DB13" i="2" s="1"/>
  <c r="BZ14" i="2"/>
  <c r="BU8" i="2"/>
  <c r="BU9" i="2"/>
  <c r="BU10" i="2"/>
  <c r="BU11" i="2"/>
  <c r="BU12" i="2"/>
  <c r="BU13" i="2"/>
  <c r="BU14" i="2"/>
  <c r="BP8" i="2"/>
  <c r="BP9" i="2"/>
  <c r="BO9" i="2" s="1"/>
  <c r="BP10" i="2"/>
  <c r="CR10" i="2" s="1"/>
  <c r="BP11" i="2"/>
  <c r="CR11" i="2" s="1"/>
  <c r="BP12" i="2"/>
  <c r="BP13" i="2"/>
  <c r="BO13" i="2" s="1"/>
  <c r="BP14" i="2"/>
  <c r="BO10" i="2"/>
  <c r="BO14" i="2"/>
  <c r="BH8" i="2"/>
  <c r="BH9" i="2"/>
  <c r="CJ9" i="2" s="1"/>
  <c r="BH10" i="2"/>
  <c r="BH11" i="2"/>
  <c r="BH12" i="2"/>
  <c r="BG12" i="2" s="1"/>
  <c r="BH13" i="2"/>
  <c r="BH14" i="2"/>
  <c r="BG9" i="2"/>
  <c r="CI9" i="2" s="1"/>
  <c r="BG10" i="2"/>
  <c r="CI10" i="2" s="1"/>
  <c r="BG14" i="2"/>
  <c r="BF14" i="2"/>
  <c r="AX8" i="2"/>
  <c r="AX9" i="2"/>
  <c r="AX10" i="2"/>
  <c r="AM10" i="2" s="1"/>
  <c r="BF10" i="2" s="1"/>
  <c r="AX11" i="2"/>
  <c r="AM11" i="2" s="1"/>
  <c r="BF11" i="2" s="1"/>
  <c r="AX12" i="2"/>
  <c r="AX13" i="2"/>
  <c r="AX14" i="2"/>
  <c r="AM14" i="2" s="1"/>
  <c r="AS8" i="2"/>
  <c r="AS9" i="2"/>
  <c r="AS10" i="2"/>
  <c r="AS11" i="2"/>
  <c r="AS12" i="2"/>
  <c r="AS13" i="2"/>
  <c r="AS14" i="2"/>
  <c r="AN8" i="2"/>
  <c r="AN9" i="2"/>
  <c r="AM9" i="2" s="1"/>
  <c r="BF9" i="2" s="1"/>
  <c r="AN10" i="2"/>
  <c r="AN11" i="2"/>
  <c r="AN12" i="2"/>
  <c r="AN13" i="2"/>
  <c r="AM13" i="2" s="1"/>
  <c r="BF13" i="2" s="1"/>
  <c r="AN14" i="2"/>
  <c r="AF8" i="2"/>
  <c r="AE8" i="2" s="1"/>
  <c r="AF9" i="2"/>
  <c r="AF10" i="2"/>
  <c r="AE10" i="2" s="1"/>
  <c r="AF11" i="2"/>
  <c r="AF12" i="2"/>
  <c r="AE12" i="2" s="1"/>
  <c r="AF13" i="2"/>
  <c r="AF14" i="2"/>
  <c r="AE14" i="2" s="1"/>
  <c r="AE9" i="2"/>
  <c r="AE11" i="2"/>
  <c r="AE13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N8" i="2"/>
  <c r="N9" i="2"/>
  <c r="M9" i="2" s="1"/>
  <c r="N10" i="2"/>
  <c r="N11" i="2"/>
  <c r="N12" i="2"/>
  <c r="N13" i="2"/>
  <c r="M13" i="2" s="1"/>
  <c r="N14" i="2"/>
  <c r="M8" i="2"/>
  <c r="M10" i="2"/>
  <c r="M11" i="2"/>
  <c r="M12" i="2"/>
  <c r="M14" i="2"/>
  <c r="E8" i="2"/>
  <c r="D8" i="2" s="1"/>
  <c r="V8" i="2" s="1"/>
  <c r="E9" i="2"/>
  <c r="W9" i="2" s="1"/>
  <c r="E10" i="2"/>
  <c r="W10" i="2" s="1"/>
  <c r="E11" i="2"/>
  <c r="D11" i="2" s="1"/>
  <c r="E12" i="2"/>
  <c r="D12" i="2" s="1"/>
  <c r="V12" i="2" s="1"/>
  <c r="E13" i="2"/>
  <c r="D13" i="2" s="1"/>
  <c r="V13" i="2" s="1"/>
  <c r="E14" i="2"/>
  <c r="W14" i="2" s="1"/>
  <c r="D9" i="2"/>
  <c r="V9" i="2" s="1"/>
  <c r="D10" i="2"/>
  <c r="V10" i="2" s="1"/>
  <c r="D14" i="2"/>
  <c r="V14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B9" i="1"/>
  <c r="DB10" i="1"/>
  <c r="DB13" i="1"/>
  <c r="DB19" i="1"/>
  <c r="DB21" i="1"/>
  <c r="DB25" i="1"/>
  <c r="DB2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W10" i="1"/>
  <c r="CW11" i="1"/>
  <c r="CW18" i="1"/>
  <c r="CW22" i="1"/>
  <c r="CW2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R8" i="1"/>
  <c r="CR9" i="1"/>
  <c r="CR15" i="1"/>
  <c r="CR19" i="1"/>
  <c r="CR20" i="1"/>
  <c r="CR23" i="1"/>
  <c r="CR24" i="1"/>
  <c r="CR25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J21" i="1"/>
  <c r="CJ25" i="1"/>
  <c r="BZ8" i="1"/>
  <c r="BZ9" i="1"/>
  <c r="BZ10" i="1"/>
  <c r="BZ11" i="1"/>
  <c r="DB11" i="1" s="1"/>
  <c r="BZ12" i="1"/>
  <c r="BZ13" i="1"/>
  <c r="BZ14" i="1"/>
  <c r="BO14" i="1" s="1"/>
  <c r="BZ15" i="1"/>
  <c r="DB15" i="1" s="1"/>
  <c r="BZ16" i="1"/>
  <c r="BZ17" i="1"/>
  <c r="BZ18" i="1"/>
  <c r="BZ19" i="1"/>
  <c r="BZ20" i="1"/>
  <c r="BZ21" i="1"/>
  <c r="BZ22" i="1"/>
  <c r="BZ23" i="1"/>
  <c r="DB23" i="1" s="1"/>
  <c r="BZ24" i="1"/>
  <c r="BZ25" i="1"/>
  <c r="BZ26" i="1"/>
  <c r="BO26" i="1" s="1"/>
  <c r="BU8" i="1"/>
  <c r="CW8" i="1" s="1"/>
  <c r="BU9" i="1"/>
  <c r="BU10" i="1"/>
  <c r="BU11" i="1"/>
  <c r="BU12" i="1"/>
  <c r="CW12" i="1" s="1"/>
  <c r="BU13" i="1"/>
  <c r="BU14" i="1"/>
  <c r="BU15" i="1"/>
  <c r="CW15" i="1" s="1"/>
  <c r="BU16" i="1"/>
  <c r="CW16" i="1" s="1"/>
  <c r="BU17" i="1"/>
  <c r="BU18" i="1"/>
  <c r="BU19" i="1"/>
  <c r="CW19" i="1" s="1"/>
  <c r="BU20" i="1"/>
  <c r="CW20" i="1" s="1"/>
  <c r="BU21" i="1"/>
  <c r="BU22" i="1"/>
  <c r="BU23" i="1"/>
  <c r="CW23" i="1" s="1"/>
  <c r="BU24" i="1"/>
  <c r="CW24" i="1" s="1"/>
  <c r="BU25" i="1"/>
  <c r="BU26" i="1"/>
  <c r="BP8" i="1"/>
  <c r="BP9" i="1"/>
  <c r="BO9" i="1" s="1"/>
  <c r="BP10" i="1"/>
  <c r="BP11" i="1"/>
  <c r="BP12" i="1"/>
  <c r="BP13" i="1"/>
  <c r="BO13" i="1" s="1"/>
  <c r="BP14" i="1"/>
  <c r="BP15" i="1"/>
  <c r="BP16" i="1"/>
  <c r="CR16" i="1" s="1"/>
  <c r="BP17" i="1"/>
  <c r="BP18" i="1"/>
  <c r="BP19" i="1"/>
  <c r="BP20" i="1"/>
  <c r="BP21" i="1"/>
  <c r="BP22" i="1"/>
  <c r="BP23" i="1"/>
  <c r="BP24" i="1"/>
  <c r="BP25" i="1"/>
  <c r="BO25" i="1" s="1"/>
  <c r="BP26" i="1"/>
  <c r="BO10" i="1"/>
  <c r="CH10" i="1" s="1"/>
  <c r="BO15" i="1"/>
  <c r="BO16" i="1"/>
  <c r="BO19" i="1"/>
  <c r="BO23" i="1"/>
  <c r="BO24" i="1"/>
  <c r="BH8" i="1"/>
  <c r="BH9" i="1"/>
  <c r="CJ9" i="1" s="1"/>
  <c r="BH10" i="1"/>
  <c r="BH11" i="1"/>
  <c r="BG11" i="1" s="1"/>
  <c r="BH12" i="1"/>
  <c r="BH13" i="1"/>
  <c r="CJ13" i="1" s="1"/>
  <c r="BH14" i="1"/>
  <c r="BH15" i="1"/>
  <c r="BG15" i="1" s="1"/>
  <c r="BH16" i="1"/>
  <c r="BG16" i="1" s="1"/>
  <c r="BH17" i="1"/>
  <c r="CJ17" i="1" s="1"/>
  <c r="BH18" i="1"/>
  <c r="BH19" i="1"/>
  <c r="BG19" i="1" s="1"/>
  <c r="BH20" i="1"/>
  <c r="BG20" i="1" s="1"/>
  <c r="BH21" i="1"/>
  <c r="BH22" i="1"/>
  <c r="BH23" i="1"/>
  <c r="BH24" i="1"/>
  <c r="BH25" i="1"/>
  <c r="BH26" i="1"/>
  <c r="BG9" i="1"/>
  <c r="BG10" i="1"/>
  <c r="CI10" i="1" s="1"/>
  <c r="BG13" i="1"/>
  <c r="BG14" i="1"/>
  <c r="BG17" i="1"/>
  <c r="CI17" i="1" s="1"/>
  <c r="BG18" i="1"/>
  <c r="CI18" i="1" s="1"/>
  <c r="BG21" i="1"/>
  <c r="BG22" i="1"/>
  <c r="CI22" i="1" s="1"/>
  <c r="BG25" i="1"/>
  <c r="BG26" i="1"/>
  <c r="CI26" i="1" s="1"/>
  <c r="BF15" i="1"/>
  <c r="BF23" i="1"/>
  <c r="AX8" i="1"/>
  <c r="AX9" i="1"/>
  <c r="AX10" i="1"/>
  <c r="AX11" i="1"/>
  <c r="AX12" i="1"/>
  <c r="AX13" i="1"/>
  <c r="AX14" i="1"/>
  <c r="AX15" i="1"/>
  <c r="AX16" i="1"/>
  <c r="AX17" i="1"/>
  <c r="DB17" i="1" s="1"/>
  <c r="AX18" i="1"/>
  <c r="AX19" i="1"/>
  <c r="AX20" i="1"/>
  <c r="AX21" i="1"/>
  <c r="AX22" i="1"/>
  <c r="AX23" i="1"/>
  <c r="AX24" i="1"/>
  <c r="AX25" i="1"/>
  <c r="AX26" i="1"/>
  <c r="AS8" i="1"/>
  <c r="AS9" i="1"/>
  <c r="AS10" i="1"/>
  <c r="AS11" i="1"/>
  <c r="AS12" i="1"/>
  <c r="AS13" i="1"/>
  <c r="AS14" i="1"/>
  <c r="CW14" i="1" s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N8" i="1"/>
  <c r="AM8" i="1" s="1"/>
  <c r="AN9" i="1"/>
  <c r="AN10" i="1"/>
  <c r="AN11" i="1"/>
  <c r="CR11" i="1" s="1"/>
  <c r="AN12" i="1"/>
  <c r="AM12" i="1" s="1"/>
  <c r="AN13" i="1"/>
  <c r="AN14" i="1"/>
  <c r="AM14" i="1" s="1"/>
  <c r="BF14" i="1" s="1"/>
  <c r="AN15" i="1"/>
  <c r="AN16" i="1"/>
  <c r="AM16" i="1" s="1"/>
  <c r="AN17" i="1"/>
  <c r="AN18" i="1"/>
  <c r="AN19" i="1"/>
  <c r="AN20" i="1"/>
  <c r="AM20" i="1" s="1"/>
  <c r="AN21" i="1"/>
  <c r="AN22" i="1"/>
  <c r="AM22" i="1" s="1"/>
  <c r="BF22" i="1" s="1"/>
  <c r="AN23" i="1"/>
  <c r="AN24" i="1"/>
  <c r="AM24" i="1" s="1"/>
  <c r="AN25" i="1"/>
  <c r="AN26" i="1"/>
  <c r="AM10" i="1"/>
  <c r="BF10" i="1" s="1"/>
  <c r="AM11" i="1"/>
  <c r="BF11" i="1" s="1"/>
  <c r="AM15" i="1"/>
  <c r="AM18" i="1"/>
  <c r="BF18" i="1" s="1"/>
  <c r="AM19" i="1"/>
  <c r="BF19" i="1" s="1"/>
  <c r="AM23" i="1"/>
  <c r="AM26" i="1"/>
  <c r="BF26" i="1" s="1"/>
  <c r="AF8" i="1"/>
  <c r="AE8" i="1" s="1"/>
  <c r="AF9" i="1"/>
  <c r="AF10" i="1"/>
  <c r="AE10" i="1" s="1"/>
  <c r="AF11" i="1"/>
  <c r="AE11" i="1" s="1"/>
  <c r="AF12" i="1"/>
  <c r="AE12" i="1" s="1"/>
  <c r="AF13" i="1"/>
  <c r="AF14" i="1"/>
  <c r="AE14" i="1" s="1"/>
  <c r="AF15" i="1"/>
  <c r="AE15" i="1" s="1"/>
  <c r="AF16" i="1"/>
  <c r="AE16" i="1" s="1"/>
  <c r="AF17" i="1"/>
  <c r="AF18" i="1"/>
  <c r="AE18" i="1" s="1"/>
  <c r="AF19" i="1"/>
  <c r="AE19" i="1" s="1"/>
  <c r="AF20" i="1"/>
  <c r="AE20" i="1" s="1"/>
  <c r="AF21" i="1"/>
  <c r="AF22" i="1"/>
  <c r="AE22" i="1" s="1"/>
  <c r="AF23" i="1"/>
  <c r="AE23" i="1" s="1"/>
  <c r="AF24" i="1"/>
  <c r="AE24" i="1" s="1"/>
  <c r="AF25" i="1"/>
  <c r="AF26" i="1"/>
  <c r="AE26" i="1" s="1"/>
  <c r="AE9" i="1"/>
  <c r="AE13" i="1"/>
  <c r="CI13" i="1" s="1"/>
  <c r="AE17" i="1"/>
  <c r="AE21" i="1"/>
  <c r="AE25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W12" i="1"/>
  <c r="W20" i="1"/>
  <c r="N8" i="1"/>
  <c r="N9" i="1"/>
  <c r="M9" i="1" s="1"/>
  <c r="N10" i="1"/>
  <c r="M10" i="1" s="1"/>
  <c r="N11" i="1"/>
  <c r="N12" i="1"/>
  <c r="N13" i="1"/>
  <c r="M13" i="1" s="1"/>
  <c r="N14" i="1"/>
  <c r="M14" i="1" s="1"/>
  <c r="N15" i="1"/>
  <c r="N16" i="1"/>
  <c r="N17" i="1"/>
  <c r="M17" i="1" s="1"/>
  <c r="N18" i="1"/>
  <c r="M18" i="1" s="1"/>
  <c r="N19" i="1"/>
  <c r="N20" i="1"/>
  <c r="N21" i="1"/>
  <c r="M21" i="1" s="1"/>
  <c r="N22" i="1"/>
  <c r="M22" i="1" s="1"/>
  <c r="N23" i="1"/>
  <c r="N24" i="1"/>
  <c r="N25" i="1"/>
  <c r="M25" i="1" s="1"/>
  <c r="N26" i="1"/>
  <c r="M26" i="1" s="1"/>
  <c r="M8" i="1"/>
  <c r="M11" i="1"/>
  <c r="M12" i="1"/>
  <c r="M15" i="1"/>
  <c r="M16" i="1"/>
  <c r="M19" i="1"/>
  <c r="M20" i="1"/>
  <c r="M23" i="1"/>
  <c r="M24" i="1"/>
  <c r="E8" i="1"/>
  <c r="D8" i="1" s="1"/>
  <c r="V8" i="1" s="1"/>
  <c r="E9" i="1"/>
  <c r="D9" i="1" s="1"/>
  <c r="V9" i="1" s="1"/>
  <c r="E10" i="1"/>
  <c r="W10" i="1" s="1"/>
  <c r="E11" i="1"/>
  <c r="D11" i="1" s="1"/>
  <c r="E12" i="1"/>
  <c r="D12" i="1" s="1"/>
  <c r="E13" i="1"/>
  <c r="W13" i="1" s="1"/>
  <c r="E14" i="1"/>
  <c r="W14" i="1" s="1"/>
  <c r="E15" i="1"/>
  <c r="D15" i="1" s="1"/>
  <c r="E16" i="1"/>
  <c r="D16" i="1" s="1"/>
  <c r="V16" i="1" s="1"/>
  <c r="E17" i="1"/>
  <c r="D17" i="1" s="1"/>
  <c r="V17" i="1" s="1"/>
  <c r="E18" i="1"/>
  <c r="W18" i="1" s="1"/>
  <c r="E19" i="1"/>
  <c r="D19" i="1" s="1"/>
  <c r="E20" i="1"/>
  <c r="D20" i="1" s="1"/>
  <c r="E21" i="1"/>
  <c r="W21" i="1" s="1"/>
  <c r="E22" i="1"/>
  <c r="W22" i="1" s="1"/>
  <c r="E23" i="1"/>
  <c r="D23" i="1" s="1"/>
  <c r="E24" i="1"/>
  <c r="D24" i="1" s="1"/>
  <c r="V24" i="1" s="1"/>
  <c r="E25" i="1"/>
  <c r="D25" i="1" s="1"/>
  <c r="V25" i="1" s="1"/>
  <c r="E26" i="1"/>
  <c r="W26" i="1" s="1"/>
  <c r="D10" i="1"/>
  <c r="V10" i="1" s="1"/>
  <c r="D13" i="1"/>
  <c r="V13" i="1" s="1"/>
  <c r="D14" i="1"/>
  <c r="V14" i="1" s="1"/>
  <c r="D18" i="1"/>
  <c r="V18" i="1" s="1"/>
  <c r="D21" i="1"/>
  <c r="V21" i="1" s="1"/>
  <c r="D22" i="1"/>
  <c r="V22" i="1" s="1"/>
  <c r="D26" i="1"/>
  <c r="V26" i="1" s="1"/>
  <c r="DJ10" i="1" l="1"/>
  <c r="BF20" i="1"/>
  <c r="BF12" i="1"/>
  <c r="CI20" i="1"/>
  <c r="CQ19" i="1"/>
  <c r="CQ10" i="1"/>
  <c r="CI12" i="2"/>
  <c r="CR13" i="2"/>
  <c r="M21" i="3"/>
  <c r="W21" i="3"/>
  <c r="BH10" i="4"/>
  <c r="AE10" i="4"/>
  <c r="CI10" i="4" s="1"/>
  <c r="D27" i="4"/>
  <c r="BI27" i="4"/>
  <c r="BH15" i="4"/>
  <c r="AE15" i="4"/>
  <c r="CI15" i="4" s="1"/>
  <c r="D11" i="4"/>
  <c r="BI11" i="4"/>
  <c r="BH32" i="4"/>
  <c r="BF24" i="1"/>
  <c r="BF16" i="1"/>
  <c r="BF8" i="1"/>
  <c r="CJ24" i="1"/>
  <c r="BG24" i="1"/>
  <c r="CI24" i="1" s="1"/>
  <c r="CI16" i="1"/>
  <c r="CJ12" i="1"/>
  <c r="BG12" i="1"/>
  <c r="CI12" i="1" s="1"/>
  <c r="CJ8" i="1"/>
  <c r="BG8" i="1"/>
  <c r="CI8" i="1" s="1"/>
  <c r="CJ16" i="1"/>
  <c r="W12" i="2"/>
  <c r="CJ8" i="2"/>
  <c r="BG8" i="2"/>
  <c r="CI8" i="2" s="1"/>
  <c r="CJ12" i="2"/>
  <c r="W29" i="3"/>
  <c r="BH31" i="4"/>
  <c r="AE31" i="4"/>
  <c r="BI23" i="4"/>
  <c r="D23" i="4"/>
  <c r="D19" i="4"/>
  <c r="BI19" i="4"/>
  <c r="AE25" i="4"/>
  <c r="W25" i="1"/>
  <c r="W17" i="1"/>
  <c r="W9" i="1"/>
  <c r="CI25" i="1"/>
  <c r="CI9" i="1"/>
  <c r="CJ23" i="1"/>
  <c r="CI19" i="1"/>
  <c r="CI15" i="1"/>
  <c r="CI11" i="1"/>
  <c r="CH24" i="1"/>
  <c r="DJ24" i="1" s="1"/>
  <c r="CQ24" i="1"/>
  <c r="CH16" i="1"/>
  <c r="CH19" i="1"/>
  <c r="DJ19" i="1" s="1"/>
  <c r="CH9" i="1"/>
  <c r="DJ9" i="1" s="1"/>
  <c r="CJ15" i="1"/>
  <c r="W8" i="2"/>
  <c r="AM12" i="2"/>
  <c r="BF12" i="2" s="1"/>
  <c r="AM8" i="2"/>
  <c r="BF8" i="2" s="1"/>
  <c r="CQ14" i="2"/>
  <c r="CQ13" i="2"/>
  <c r="CH13" i="2"/>
  <c r="DJ13" i="2" s="1"/>
  <c r="CQ9" i="2"/>
  <c r="CH9" i="2"/>
  <c r="DJ9" i="2" s="1"/>
  <c r="CW12" i="2"/>
  <c r="BO12" i="2"/>
  <c r="CW8" i="2"/>
  <c r="BO8" i="2"/>
  <c r="DJ14" i="2"/>
  <c r="CR9" i="2"/>
  <c r="V16" i="3"/>
  <c r="W28" i="3"/>
  <c r="W17" i="3"/>
  <c r="BH30" i="4"/>
  <c r="AE30" i="4"/>
  <c r="CI30" i="4" s="1"/>
  <c r="BH21" i="4"/>
  <c r="AE21" i="4"/>
  <c r="CI21" i="4" s="1"/>
  <c r="BH16" i="4"/>
  <c r="AE16" i="4"/>
  <c r="CI16" i="4" s="1"/>
  <c r="BH9" i="4"/>
  <c r="AE9" i="4"/>
  <c r="CI9" i="4" s="1"/>
  <c r="BH22" i="4"/>
  <c r="AE22" i="4"/>
  <c r="CI22" i="4" s="1"/>
  <c r="BP32" i="4"/>
  <c r="BP18" i="4"/>
  <c r="BP12" i="4"/>
  <c r="BQ32" i="4"/>
  <c r="BQ28" i="4"/>
  <c r="BQ24" i="4"/>
  <c r="BQ20" i="4"/>
  <c r="BQ16" i="4"/>
  <c r="BQ12" i="4"/>
  <c r="BQ8" i="4"/>
  <c r="BV30" i="4"/>
  <c r="BV26" i="4"/>
  <c r="BV22" i="4"/>
  <c r="BV18" i="4"/>
  <c r="BV14" i="4"/>
  <c r="BV10" i="4"/>
  <c r="CA32" i="4"/>
  <c r="CA28" i="4"/>
  <c r="CA24" i="4"/>
  <c r="CA20" i="4"/>
  <c r="CA16" i="4"/>
  <c r="CA12" i="4"/>
  <c r="CA8" i="4"/>
  <c r="CI20" i="4"/>
  <c r="BG23" i="4"/>
  <c r="BI15" i="4"/>
  <c r="V20" i="1"/>
  <c r="V12" i="1"/>
  <c r="W24" i="1"/>
  <c r="W16" i="1"/>
  <c r="W8" i="1"/>
  <c r="CI14" i="1"/>
  <c r="CQ23" i="1"/>
  <c r="CQ15" i="1"/>
  <c r="CQ25" i="1"/>
  <c r="CR21" i="1"/>
  <c r="BO21" i="1"/>
  <c r="BO17" i="1"/>
  <c r="CR17" i="1"/>
  <c r="CQ13" i="1"/>
  <c r="CH13" i="1"/>
  <c r="CH26" i="1"/>
  <c r="DJ26" i="1" s="1"/>
  <c r="CH15" i="1"/>
  <c r="DJ15" i="1" s="1"/>
  <c r="CJ11" i="1"/>
  <c r="CQ26" i="1"/>
  <c r="CQ16" i="1"/>
  <c r="BO11" i="2"/>
  <c r="CR12" i="2"/>
  <c r="CR8" i="2"/>
  <c r="CW11" i="2"/>
  <c r="DB14" i="2"/>
  <c r="DB10" i="2"/>
  <c r="W24" i="3"/>
  <c r="W13" i="3"/>
  <c r="BH14" i="4"/>
  <c r="AE14" i="4"/>
  <c r="CI14" i="4" s="1"/>
  <c r="BP24" i="4"/>
  <c r="BG31" i="4"/>
  <c r="BG11" i="4"/>
  <c r="BP8" i="4"/>
  <c r="V23" i="1"/>
  <c r="V19" i="1"/>
  <c r="V15" i="1"/>
  <c r="V11" i="1"/>
  <c r="AM25" i="1"/>
  <c r="BF25" i="1" s="1"/>
  <c r="AM21" i="1"/>
  <c r="BF21" i="1" s="1"/>
  <c r="AM17" i="1"/>
  <c r="BF17" i="1" s="1"/>
  <c r="AM13" i="1"/>
  <c r="BF13" i="1" s="1"/>
  <c r="AM9" i="1"/>
  <c r="BF9" i="1" s="1"/>
  <c r="CI21" i="1"/>
  <c r="BO20" i="1"/>
  <c r="BO11" i="1"/>
  <c r="BO12" i="1"/>
  <c r="CR12" i="1"/>
  <c r="BO8" i="1"/>
  <c r="DB22" i="1"/>
  <c r="BO22" i="1"/>
  <c r="DB18" i="1"/>
  <c r="BO18" i="1"/>
  <c r="CQ14" i="1"/>
  <c r="CH25" i="1"/>
  <c r="DJ25" i="1" s="1"/>
  <c r="CH14" i="1"/>
  <c r="DJ14" i="1" s="1"/>
  <c r="CJ20" i="1"/>
  <c r="CR13" i="1"/>
  <c r="DB14" i="1"/>
  <c r="W13" i="2"/>
  <c r="CJ13" i="2"/>
  <c r="BG13" i="2"/>
  <c r="CI13" i="2" s="1"/>
  <c r="CH10" i="2"/>
  <c r="DJ10" i="2" s="1"/>
  <c r="CQ10" i="2"/>
  <c r="V27" i="3"/>
  <c r="V20" i="3"/>
  <c r="W32" i="3"/>
  <c r="W20" i="3"/>
  <c r="W16" i="3"/>
  <c r="W33" i="3"/>
  <c r="W12" i="3"/>
  <c r="BH26" i="4"/>
  <c r="AE26" i="4"/>
  <c r="CI26" i="4" s="1"/>
  <c r="BI28" i="4"/>
  <c r="D28" i="4"/>
  <c r="BI24" i="4"/>
  <c r="D24" i="4"/>
  <c r="BI12" i="4"/>
  <c r="D12" i="4"/>
  <c r="BI8" i="4"/>
  <c r="D8" i="4"/>
  <c r="BP28" i="4"/>
  <c r="BP22" i="4"/>
  <c r="BP16" i="4"/>
  <c r="BP30" i="4"/>
  <c r="CI13" i="4"/>
  <c r="BG19" i="4"/>
  <c r="BP19" i="4"/>
  <c r="BI31" i="4"/>
  <c r="I26" i="5"/>
  <c r="I22" i="5"/>
  <c r="I18" i="5"/>
  <c r="I14" i="5"/>
  <c r="I10" i="5"/>
  <c r="W23" i="1"/>
  <c r="W19" i="1"/>
  <c r="W15" i="1"/>
  <c r="W11" i="1"/>
  <c r="CJ19" i="1"/>
  <c r="V11" i="2"/>
  <c r="W11" i="2"/>
  <c r="CJ11" i="2"/>
  <c r="BG11" i="2"/>
  <c r="CI11" i="2" s="1"/>
  <c r="BH18" i="4"/>
  <c r="AE18" i="4"/>
  <c r="CI18" i="4" s="1"/>
  <c r="BH13" i="4"/>
  <c r="BP26" i="4"/>
  <c r="BP14" i="4"/>
  <c r="BP10" i="4"/>
  <c r="BG25" i="4"/>
  <c r="BP25" i="4"/>
  <c r="BQ30" i="4"/>
  <c r="BQ23" i="4"/>
  <c r="BQ15" i="4"/>
  <c r="BV20" i="4"/>
  <c r="BV13" i="4"/>
  <c r="I21" i="5"/>
  <c r="BG23" i="1"/>
  <c r="CI23" i="1" s="1"/>
  <c r="CJ26" i="1"/>
  <c r="CJ22" i="1"/>
  <c r="CJ18" i="1"/>
  <c r="CJ14" i="1"/>
  <c r="CJ10" i="1"/>
  <c r="CR26" i="1"/>
  <c r="CR22" i="1"/>
  <c r="CR18" i="1"/>
  <c r="CR14" i="1"/>
  <c r="CR10" i="1"/>
  <c r="CW25" i="1"/>
  <c r="CW21" i="1"/>
  <c r="CW17" i="1"/>
  <c r="CW13" i="1"/>
  <c r="CW9" i="1"/>
  <c r="DB24" i="1"/>
  <c r="DB20" i="1"/>
  <c r="DB16" i="1"/>
  <c r="DB12" i="1"/>
  <c r="DB8" i="1"/>
  <c r="V33" i="3"/>
  <c r="V29" i="3"/>
  <c r="V25" i="3"/>
  <c r="V21" i="3"/>
  <c r="V17" i="3"/>
  <c r="V13" i="3"/>
  <c r="V9" i="3"/>
  <c r="W25" i="3"/>
  <c r="W9" i="3"/>
  <c r="AE33" i="4"/>
  <c r="CI33" i="4" s="1"/>
  <c r="AE17" i="4"/>
  <c r="CI17" i="4" s="1"/>
  <c r="BV27" i="4"/>
  <c r="L27" i="4"/>
  <c r="BP27" i="4" s="1"/>
  <c r="BP23" i="4"/>
  <c r="AE29" i="4"/>
  <c r="CI29" i="4" s="1"/>
  <c r="BI33" i="4"/>
  <c r="BQ14" i="4"/>
  <c r="BV19" i="4"/>
  <c r="F25" i="5"/>
  <c r="F21" i="5"/>
  <c r="F17" i="5"/>
  <c r="F13" i="5"/>
  <c r="F9" i="5"/>
  <c r="C1" i="8"/>
  <c r="B1" i="8"/>
  <c r="BH19" i="4" l="1"/>
  <c r="AE19" i="4"/>
  <c r="CI19" i="4" s="1"/>
  <c r="AE12" i="4"/>
  <c r="CI12" i="4" s="1"/>
  <c r="BH12" i="4"/>
  <c r="AE28" i="4"/>
  <c r="CI28" i="4" s="1"/>
  <c r="BH28" i="4"/>
  <c r="CH22" i="1"/>
  <c r="DJ22" i="1" s="1"/>
  <c r="CQ22" i="1"/>
  <c r="CH12" i="1"/>
  <c r="DJ12" i="1" s="1"/>
  <c r="CQ12" i="1"/>
  <c r="CQ9" i="1"/>
  <c r="CH17" i="1"/>
  <c r="DJ17" i="1" s="1"/>
  <c r="CQ17" i="1"/>
  <c r="CH12" i="2"/>
  <c r="DJ12" i="2" s="1"/>
  <c r="CQ12" i="2"/>
  <c r="AE23" i="4"/>
  <c r="CI23" i="4" s="1"/>
  <c r="BH23" i="4"/>
  <c r="CQ11" i="1"/>
  <c r="CH11" i="1"/>
  <c r="DJ11" i="1" s="1"/>
  <c r="DJ13" i="1"/>
  <c r="CQ21" i="1"/>
  <c r="CH21" i="1"/>
  <c r="DJ21" i="1" s="1"/>
  <c r="CH23" i="1"/>
  <c r="DJ23" i="1" s="1"/>
  <c r="DJ16" i="1"/>
  <c r="CI25" i="4"/>
  <c r="BH8" i="4"/>
  <c r="AE8" i="4"/>
  <c r="CI8" i="4" s="1"/>
  <c r="BH24" i="4"/>
  <c r="AE24" i="4"/>
  <c r="CI24" i="4" s="1"/>
  <c r="CQ18" i="1"/>
  <c r="CH18" i="1"/>
  <c r="DJ18" i="1" s="1"/>
  <c r="CH8" i="1"/>
  <c r="DJ8" i="1" s="1"/>
  <c r="CQ8" i="1"/>
  <c r="CH20" i="1"/>
  <c r="DJ20" i="1" s="1"/>
  <c r="CQ20" i="1"/>
  <c r="CH11" i="2"/>
  <c r="DJ11" i="2" s="1"/>
  <c r="CQ11" i="2"/>
  <c r="CQ8" i="2"/>
  <c r="CH8" i="2"/>
  <c r="DJ8" i="2" s="1"/>
  <c r="CI31" i="4"/>
  <c r="BH11" i="4"/>
  <c r="AE11" i="4"/>
  <c r="CI11" i="4" s="1"/>
  <c r="AE27" i="4"/>
  <c r="CI27" i="4" s="1"/>
  <c r="BH27" i="4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AC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AB7" i="1"/>
  <c r="X7" i="1" l="1"/>
  <c r="AC7" i="1"/>
  <c r="Q7" i="5"/>
  <c r="BK7" i="4"/>
  <c r="BO7" i="4"/>
  <c r="BZ7" i="4"/>
  <c r="CO7" i="2"/>
  <c r="DF7" i="1"/>
  <c r="AC7" i="3"/>
  <c r="Z7" i="2"/>
  <c r="AD7" i="2"/>
  <c r="DF7" i="2"/>
  <c r="AA7" i="2"/>
  <c r="N7" i="2"/>
  <c r="M7" i="2" s="1"/>
  <c r="CL7" i="2"/>
  <c r="CS7" i="2"/>
  <c r="CX7" i="2"/>
  <c r="DC7" i="2"/>
  <c r="DH7" i="2"/>
  <c r="CM7" i="2"/>
  <c r="CT7" i="2"/>
  <c r="CY7" i="2"/>
  <c r="BZ7" i="2"/>
  <c r="DI7" i="2"/>
  <c r="Y7" i="2"/>
  <c r="DE7" i="2"/>
  <c r="AS7" i="2"/>
  <c r="BU7" i="2"/>
  <c r="CN7" i="2"/>
  <c r="CZ7" i="2"/>
  <c r="BP7" i="2"/>
  <c r="DD7" i="2"/>
  <c r="E7" i="2"/>
  <c r="AB7" i="2"/>
  <c r="BH7" i="2"/>
  <c r="BG7" i="2" s="1"/>
  <c r="CV7" i="2"/>
  <c r="DA7" i="2"/>
  <c r="V7" i="5"/>
  <c r="BB7" i="5"/>
  <c r="AA7" i="3"/>
  <c r="Z7" i="1"/>
  <c r="CO7" i="1"/>
  <c r="CZ7" i="1"/>
  <c r="DE7" i="1"/>
  <c r="AL7" i="5"/>
  <c r="BE7" i="5"/>
  <c r="Y7" i="3"/>
  <c r="BW7" i="4"/>
  <c r="AD7" i="1"/>
  <c r="R7" i="4"/>
  <c r="AG7" i="4"/>
  <c r="AF7" i="4" s="1"/>
  <c r="AT7" i="4"/>
  <c r="CG7" i="4"/>
  <c r="BL7" i="4"/>
  <c r="BR7" i="4"/>
  <c r="W7" i="4"/>
  <c r="AO7" i="4"/>
  <c r="CC7" i="4"/>
  <c r="Z7" i="3"/>
  <c r="CY7" i="1"/>
  <c r="CB7" i="4"/>
  <c r="CF7" i="4"/>
  <c r="AD7" i="5"/>
  <c r="AT7" i="5"/>
  <c r="BJ7" i="4"/>
  <c r="BY7" i="4"/>
  <c r="CK7" i="1"/>
  <c r="CU7" i="1"/>
  <c r="DI7" i="1"/>
  <c r="N7" i="5"/>
  <c r="CD7" i="4"/>
  <c r="CH7" i="4"/>
  <c r="AA7" i="1"/>
  <c r="N7" i="1"/>
  <c r="M7" i="1" s="1"/>
  <c r="AN7" i="1"/>
  <c r="DD7" i="1"/>
  <c r="CM7" i="1"/>
  <c r="CX7" i="1"/>
  <c r="DG7" i="1"/>
  <c r="BN7" i="4"/>
  <c r="BT7" i="4"/>
  <c r="AB7" i="3"/>
  <c r="BM7" i="4"/>
  <c r="BS7" i="4"/>
  <c r="CN7" i="1"/>
  <c r="CT7" i="1"/>
  <c r="BU7" i="1"/>
  <c r="DH7" i="1"/>
  <c r="E7" i="1"/>
  <c r="BX7" i="4"/>
  <c r="BU7" i="4"/>
  <c r="CE7" i="4"/>
  <c r="E7" i="3"/>
  <c r="D7" i="3" s="1"/>
  <c r="N7" i="3"/>
  <c r="M7" i="3" s="1"/>
  <c r="Y7" i="1"/>
  <c r="H7" i="5"/>
  <c r="CS7" i="1"/>
  <c r="AX7" i="1"/>
  <c r="CL7" i="1"/>
  <c r="CV7" i="1"/>
  <c r="M7" i="4"/>
  <c r="X7" i="3"/>
  <c r="E7" i="4"/>
  <c r="AY7" i="4"/>
  <c r="AD7" i="3"/>
  <c r="AN7" i="2"/>
  <c r="X7" i="2"/>
  <c r="CK7" i="2"/>
  <c r="AF7" i="2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E7" i="2"/>
  <c r="AF2" i="8"/>
  <c r="CI7" i="2" l="1"/>
  <c r="DB7" i="2"/>
  <c r="CJ7" i="2"/>
  <c r="W7" i="2"/>
  <c r="D7" i="2"/>
  <c r="V7" i="2" s="1"/>
  <c r="BO7" i="2"/>
  <c r="CH7" i="2" s="1"/>
  <c r="CR7" i="2"/>
  <c r="CW7" i="2"/>
  <c r="AM7" i="2"/>
  <c r="CA7" i="4"/>
  <c r="BI7" i="4"/>
  <c r="BV7" i="4"/>
  <c r="W7" i="3"/>
  <c r="D7" i="4"/>
  <c r="BH7" i="4" s="1"/>
  <c r="W7" i="1"/>
  <c r="CW7" i="1"/>
  <c r="V7" i="3"/>
  <c r="AM7" i="1"/>
  <c r="DB7" i="1"/>
  <c r="CI7" i="1"/>
  <c r="I7" i="5"/>
  <c r="CR7" i="1"/>
  <c r="F7" i="5"/>
  <c r="CJ7" i="1"/>
  <c r="AN7" i="4"/>
  <c r="BG7" i="4" s="1"/>
  <c r="BO7" i="1"/>
  <c r="CH7" i="1" s="1"/>
  <c r="D7" i="1"/>
  <c r="V7" i="1" s="1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CQ7" i="2" l="1"/>
  <c r="BF7" i="2"/>
  <c r="DJ7" i="2" s="1"/>
  <c r="AE7" i="4"/>
  <c r="CI7" i="4" s="1"/>
  <c r="CQ7" i="1"/>
  <c r="BF7" i="1"/>
  <c r="DJ7" i="1" s="1"/>
  <c r="BP7" i="4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<sst xmlns="http://schemas.openxmlformats.org/spreadsheetml/2006/main" count="1957" uniqueCount="381">
  <si>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</si>
  <si>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</si>
  <si>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</si>
  <si>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</si>
  <si>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</si>
  <si>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</si>
  <si>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</si>
  <si>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</si>
  <si>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</si>
  <si>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</si>
  <si>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</si>
  <si>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</si>
  <si>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</si>
  <si>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</si>
  <si>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</si>
  <si>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</si>
  <si>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</si>
  <si>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</si>
  <si>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</si>
  <si>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</si>
  <si>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</si>
  <si>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</si>
  <si>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</si>
  <si>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</si>
  <si>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</si>
  <si>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</si>
  <si>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</si>
  <si>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</si>
  <si>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</si>
  <si>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</si>
  <si>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</si>
  <si>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</si>
  <si>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</si>
  <si>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</si>
  <si>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</si>
  <si>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</si>
  <si>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</si>
  <si>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</si>
  <si>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</si>
  <si>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</si>
  <si>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</si>
  <si>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</si>
  <si>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</si>
  <si>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</si>
  <si>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</si>
  <si>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</si>
  <si>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</si>
  <si>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</si>
  <si>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</si>
  <si>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</si>
  <si>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</si>
  <si>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</si>
  <si>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</si>
  <si>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</si>
  <si>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</si>
  <si>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</si>
  <si>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</si>
  <si>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</si>
  <si>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</si>
  <si>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</si>
  <si>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</si>
  <si>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</si>
  <si>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</si>
  <si>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</si>
  <si>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</si>
  <si>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</si>
  <si>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</si>
  <si>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</si>
  <si>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</si>
  <si>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</si>
  <si>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</si>
  <si>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</si>
  <si>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</si>
  <si>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</si>
  <si>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</si>
  <si>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</si>
  <si>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</si>
  <si>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</si>
  <si>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</si>
  <si>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</si>
  <si>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</si>
  <si>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</si>
  <si>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</si>
  <si>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</si>
  <si>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</si>
  <si>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</si>
  <si>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</si>
  <si>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</si>
  <si>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</si>
  <si>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</si>
  <si>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</si>
  <si>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</si>
  <si>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</si>
  <si>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</si>
  <si>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</si>
  <si>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</si>
  <si>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</si>
  <si>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</si>
  <si>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</si>
  <si>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</si>
  <si>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</si>
  <si>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</si>
  <si>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</si>
  <si>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</si>
  <si>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</si>
  <si>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</si>
  <si>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</si>
  <si>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</si>
  <si>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</si>
  <si>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</si>
  <si>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</si>
  <si>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</si>
  <si>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</si>
  <si>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</si>
  <si>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</si>
  <si>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</si>
  <si>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</si>
  <si>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</si>
  <si>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</si>
  <si>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</si>
  <si>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</si>
  <si>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</si>
  <si>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</si>
  <si>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</si>
  <si>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</si>
  <si>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</si>
  <si>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</si>
  <si>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</si>
  <si>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</si>
  <si>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</si>
  <si>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</si>
  <si>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</si>
  <si>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</si>
  <si>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</si>
  <si>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</si>
  <si>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</si>
  <si>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</si>
  <si>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</si>
  <si>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</si>
  <si>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</si>
  <si>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</si>
  <si>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</si>
  <si>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</si>
  <si>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</si>
  <si>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</si>
  <si>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</si>
  <si>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</si>
  <si>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</si>
  <si>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</si>
  <si>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</si>
  <si>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</si>
  <si>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</si>
  <si>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</si>
  <si>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</si>
  <si>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</si>
  <si>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</si>
  <si>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</si>
  <si>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</si>
  <si>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</si>
  <si>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</si>
  <si>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</si>
  <si>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</si>
  <si>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</si>
  <si>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</si>
  <si>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</si>
  <si>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</si>
  <si>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</si>
  <si>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</si>
  <si>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</si>
  <si>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</si>
  <si>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</si>
  <si>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</si>
  <si>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</si>
  <si>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</si>
  <si>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</si>
  <si>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</si>
  <si>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</si>
  <si>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</si>
  <si>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</si>
  <si>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</si>
  <si>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</si>
  <si>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</si>
  <si>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</si>
  <si>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</si>
  <si>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</si>
  <si>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</si>
  <si>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</si>
  <si>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</si>
  <si>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</si>
  <si>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</si>
  <si>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</si>
  <si>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</si>
  <si>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</si>
  <si>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</si>
  <si>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</si>
  <si>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</si>
  <si>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</si>
  <si>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</si>
  <si>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</si>
  <si>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</si>
  <si>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</si>
  <si>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</si>
  <si>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</si>
  <si>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</si>
  <si>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</si>
  <si>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</si>
  <si>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</si>
  <si>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</si>
  <si>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</si>
  <si>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</si>
  <si>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</si>
  <si>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</si>
  <si>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</si>
  <si>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</si>
  <si>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</si>
  <si>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</si>
  <si>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</si>
  <si>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</si>
  <si>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</si>
  <si>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</si>
  <si>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</si>
  <si>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</si>
  <si>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</si>
  <si>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</si>
  <si>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</si>
  <si>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</si>
  <si>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</si>
  <si>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</si>
  <si>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</si>
  <si>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</si>
  <si>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</si>
  <si>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</si>
  <si>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</si>
  <si>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</si>
  <si>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</si>
  <si>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</si>
  <si>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</si>
  <si>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</si>
  <si>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</si>
  <si>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</si>
  <si>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</si>
  <si>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</si>
  <si>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</si>
  <si>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</si>
  <si>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</si>
  <si>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</si>
  <si>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</si>
  <si>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</si>
  <si>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</si>
  <si>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</si>
  <si>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</si>
  <si>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</si>
  <si>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</si>
  <si>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</si>
  <si>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</si>
  <si>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</si>
  <si>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</si>
  <si>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</si>
  <si>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</si>
  <si>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</si>
  <si>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</si>
  <si>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</si>
  <si>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</si>
  <si>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</si>
  <si>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</si>
  <si>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</si>
  <si>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</si>
  <si>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</si>
  <si>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</si>
  <si>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</si>
  <si>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</si>
  <si>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</si>
  <si>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</si>
  <si>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</si>
  <si>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</si>
  <si>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</si>
  <si>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</si>
  <si>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</si>
  <si>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</si>
  <si>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</si>
  <si>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</si>
  <si>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</si>
  <si>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</si>
  <si>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</si>
  <si>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</si>
  <si>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</si>
  <si>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</si>
  <si>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</si>
  <si>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</si>
  <si>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</si>
  <si>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</si>
  <si>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</si>
  <si>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</si>
  <si>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</si>
  <si>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</si>
  <si>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</si>
  <si>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</si>
  <si>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</si>
  <si>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</si>
  <si>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</si>
  <si>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</si>
  <si>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</si>
  <si>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</si>
  <si>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</si>
  <si>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</si>
  <si>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</si>
  <si>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</si>
  <si>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</si>
  <si>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</si>
  <si>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</si>
  <si>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</si>
  <si>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</si>
  <si>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</si>
  <si>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</si>
  <si>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</si>
  <si>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</si>
  <si>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</si>
  <si>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32000</t>
  </si>
  <si>
    <t>廃棄物処理事業経費（市区町村の合計）（平成30年度実績）</t>
    <phoneticPr fontId="3"/>
  </si>
  <si>
    <t>廃棄物処理事業経費（一部事務組合・広域連合の合計）（平成30年度実績）</t>
    <phoneticPr fontId="3"/>
  </si>
  <si>
    <t>廃棄物処理事業経費（市区町村及び一部事務組合・広域連合の合計）【歳入】（平成30年度実績）</t>
    <phoneticPr fontId="3"/>
  </si>
  <si>
    <t>廃棄物処理事業経費（市区町村及び一部事務組合・広域連合の合計）【歳出】（平成30年度実績）</t>
    <phoneticPr fontId="3"/>
  </si>
  <si>
    <t>廃棄物処理事業経費【分担金の合計】（平成30年度実績）</t>
    <phoneticPr fontId="3"/>
  </si>
  <si>
    <t>廃棄物処理事業経費【市区町村分担金の合計（平成30年度実績）</t>
    <phoneticPr fontId="3"/>
  </si>
  <si>
    <t>32201</t>
  </si>
  <si>
    <t>松江市</t>
  </si>
  <si>
    <t/>
  </si>
  <si>
    <t>32202</t>
  </si>
  <si>
    <t>浜田市</t>
  </si>
  <si>
    <t>32891</t>
  </si>
  <si>
    <t>浜田地区広域行政組合</t>
  </si>
  <si>
    <t>32203</t>
  </si>
  <si>
    <t>出雲市</t>
  </si>
  <si>
    <t>32204</t>
  </si>
  <si>
    <t>益田市</t>
  </si>
  <si>
    <t>32852</t>
  </si>
  <si>
    <t>益田地区広域市町村圏事務組合</t>
  </si>
  <si>
    <t>32205</t>
  </si>
  <si>
    <t>大田市</t>
  </si>
  <si>
    <t>32206</t>
  </si>
  <si>
    <t>安来市</t>
  </si>
  <si>
    <t>32207</t>
  </si>
  <si>
    <t>江津市</t>
  </si>
  <si>
    <t>浜田市広域行政組合</t>
  </si>
  <si>
    <t>32209</t>
  </si>
  <si>
    <t>雲南市</t>
  </si>
  <si>
    <t>32893</t>
  </si>
  <si>
    <t>雲南広域連合</t>
  </si>
  <si>
    <t>32876</t>
  </si>
  <si>
    <t>雲南市・飯南町事務組合</t>
  </si>
  <si>
    <t>32343</t>
  </si>
  <si>
    <t>奥出雲町</t>
  </si>
  <si>
    <t>32386</t>
  </si>
  <si>
    <t>飯南町</t>
  </si>
  <si>
    <t>雲南市飯南町事務組合</t>
  </si>
  <si>
    <t>32441</t>
  </si>
  <si>
    <t>川本町</t>
  </si>
  <si>
    <t>32888</t>
  </si>
  <si>
    <t>邑智郡総合事務組合</t>
  </si>
  <si>
    <t>32448</t>
  </si>
  <si>
    <t>美郷町</t>
  </si>
  <si>
    <t>32449</t>
  </si>
  <si>
    <t>邑南町</t>
  </si>
  <si>
    <t>32501</t>
  </si>
  <si>
    <t>津和野町</t>
  </si>
  <si>
    <t>32841</t>
  </si>
  <si>
    <t>鹿足郡事務組合</t>
  </si>
  <si>
    <t>32874</t>
  </si>
  <si>
    <t>鹿足郡不燃物処理組合</t>
  </si>
  <si>
    <t>32505</t>
  </si>
  <si>
    <t>吉賀町</t>
  </si>
  <si>
    <t>益田広域市町村圏事務組合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</si>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</sst>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37</v>
      </c>
      <c r="B7" s="154" t="s">
        <v>317</v>
      </c>
      <c r="C7" s="138" t="s">
        <v>33</v>
      </c>
      <c r="D7" s="140">
        <f>SUM(E7,+L7)</f>
        <v>11410126</v>
      </c>
      <c r="E7" s="140">
        <f>SUM(F7:I7,K7)</f>
        <v>4706819</v>
      </c>
      <c r="F7" s="140">
        <f>SUM(F$8:F$207)</f>
        <v>257188</v>
      </c>
      <c r="G7" s="140">
        <f>SUM(G$8:G$207)</f>
        <v>0</v>
      </c>
      <c r="H7" s="140">
        <f>SUM(H$8:H$207)</f>
        <v>1452300</v>
      </c>
      <c r="I7" s="140">
        <f>SUM(I$8:I$207)</f>
        <v>1985597</v>
      </c>
      <c r="J7" s="143" t="s">
        <v>314</v>
      </c>
      <c r="K7" s="140">
        <f>SUM(K$8:K$207)</f>
        <v>1011734</v>
      </c>
      <c r="L7" s="140">
        <f>SUM(L$8:L$207)</f>
        <v>6703307</v>
      </c>
      <c r="M7" s="140">
        <f>SUM(N7,+U7)</f>
        <v>1574176</v>
      </c>
      <c r="N7" s="140">
        <f>SUM(O7:R7,T7)</f>
        <v>429910</v>
      </c>
      <c r="O7" s="140">
        <f>SUM(O$8:O$207)</f>
        <v>0</v>
      </c>
      <c r="P7" s="140">
        <f>SUM(P$8:P$207)</f>
        <v>0</v>
      </c>
      <c r="Q7" s="140">
        <f>SUM(Q$8:Q$207)</f>
        <v>226000</v>
      </c>
      <c r="R7" s="140">
        <f>SUM(R$8:R$207)</f>
        <v>189796</v>
      </c>
      <c r="S7" s="143" t="s">
        <v>314</v>
      </c>
      <c r="T7" s="140">
        <f>SUM(T$8:T$207)</f>
        <v>14114</v>
      </c>
      <c r="U7" s="140">
        <f>SUM(U$8:U$207)</f>
        <v>1144266</v>
      </c>
      <c r="V7" s="140">
        <f t="shared" ref="V7:AA7" si="0">+SUM(D7,M7)</f>
        <v>12984302</v>
      </c>
      <c r="W7" s="140">
        <f t="shared" si="0"/>
        <v>5136729</v>
      </c>
      <c r="X7" s="140">
        <f t="shared" si="0"/>
        <v>257188</v>
      </c>
      <c r="Y7" s="140">
        <f t="shared" si="0"/>
        <v>0</v>
      </c>
      <c r="Z7" s="140">
        <f t="shared" si="0"/>
        <v>1678300</v>
      </c>
      <c r="AA7" s="140">
        <f t="shared" si="0"/>
        <v>2175393</v>
      </c>
      <c r="AB7" s="142" t="str">
        <f>IF(+SUM(J7,S7)=0,"-",+SUM(J7,S7))</f>
        <v>-</v>
      </c>
      <c r="AC7" s="140">
        <f>+SUM(K7,T7)</f>
        <v>1025848</v>
      </c>
      <c r="AD7" s="140">
        <f>+SUM(L7,U7)</f>
        <v>7847573</v>
      </c>
      <c r="AE7" s="140">
        <f>SUM(AF7,+AK7)</f>
        <v>1489216</v>
      </c>
      <c r="AF7" s="140">
        <f>SUM(AG7:AJ7)</f>
        <v>1447767</v>
      </c>
      <c r="AG7" s="140">
        <f t="shared" ref="AG7:AL7" si="1">SUM(AG$8:AG$207)</f>
        <v>0</v>
      </c>
      <c r="AH7" s="140">
        <f t="shared" si="1"/>
        <v>1323248</v>
      </c>
      <c r="AI7" s="140">
        <f t="shared" si="1"/>
        <v>124519</v>
      </c>
      <c r="AJ7" s="140">
        <f t="shared" si="1"/>
        <v>0</v>
      </c>
      <c r="AK7" s="140">
        <f t="shared" si="1"/>
        <v>41449</v>
      </c>
      <c r="AL7" s="140">
        <f t="shared" si="1"/>
        <v>14737</v>
      </c>
      <c r="AM7" s="140">
        <f>SUM(AN7,AS7,AW7,AX7,BD7)</f>
        <v>7158232</v>
      </c>
      <c r="AN7" s="140">
        <f>SUM(AO7:AR7)</f>
        <v>1091148</v>
      </c>
      <c r="AO7" s="140">
        <f>SUM(AO$8:AO$207)</f>
        <v>857087</v>
      </c>
      <c r="AP7" s="140">
        <f>SUM(AP$8:AP$207)</f>
        <v>118545</v>
      </c>
      <c r="AQ7" s="140">
        <f>SUM(AQ$8:AQ$207)</f>
        <v>99002</v>
      </c>
      <c r="AR7" s="140">
        <f>SUM(AR$8:AR$207)</f>
        <v>16514</v>
      </c>
      <c r="AS7" s="140">
        <f>SUM(AT7:AV7)</f>
        <v>1063142</v>
      </c>
      <c r="AT7" s="140">
        <f>SUM(AT$8:AT$207)</f>
        <v>106437</v>
      </c>
      <c r="AU7" s="140">
        <f>SUM(AU$8:AU$207)</f>
        <v>829703</v>
      </c>
      <c r="AV7" s="140">
        <f>SUM(AV$8:AV$207)</f>
        <v>127002</v>
      </c>
      <c r="AW7" s="140">
        <f>SUM(AW$8:AW$207)</f>
        <v>22441</v>
      </c>
      <c r="AX7" s="140">
        <f>SUM(AY7:BB7)</f>
        <v>4981501</v>
      </c>
      <c r="AY7" s="140">
        <f t="shared" ref="AY7:BE7" si="2">SUM(AY$8:AY$207)</f>
        <v>1945215</v>
      </c>
      <c r="AZ7" s="140">
        <f t="shared" si="2"/>
        <v>2733783</v>
      </c>
      <c r="BA7" s="140">
        <f t="shared" si="2"/>
        <v>255644</v>
      </c>
      <c r="BB7" s="140">
        <f t="shared" si="2"/>
        <v>46859</v>
      </c>
      <c r="BC7" s="140">
        <f t="shared" si="2"/>
        <v>2116160</v>
      </c>
      <c r="BD7" s="140">
        <f t="shared" si="2"/>
        <v>0</v>
      </c>
      <c r="BE7" s="140">
        <f t="shared" si="2"/>
        <v>631781</v>
      </c>
      <c r="BF7" s="140">
        <f>SUM(AE7,+AM7,+BE7)</f>
        <v>9279229</v>
      </c>
      <c r="BG7" s="140">
        <f>SUM(BH7,+BM7)</f>
        <v>99959</v>
      </c>
      <c r="BH7" s="140">
        <f>SUM(BI7:BL7)</f>
        <v>99959</v>
      </c>
      <c r="BI7" s="140">
        <f t="shared" ref="BI7:BN7" si="3">SUM(BI$8:BI$207)</f>
        <v>19026</v>
      </c>
      <c r="BJ7" s="140">
        <f t="shared" si="3"/>
        <v>80933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0</v>
      </c>
      <c r="BO7" s="140">
        <f>SUM(BP7,BU7,BY7,BZ7,CF7)</f>
        <v>1128735</v>
      </c>
      <c r="BP7" s="140">
        <f>SUM(BQ7:BT7)</f>
        <v>183159</v>
      </c>
      <c r="BQ7" s="140">
        <f>SUM(BQ$8:BQ$207)</f>
        <v>143794</v>
      </c>
      <c r="BR7" s="140">
        <f>SUM(BR$8:BR$207)</f>
        <v>0</v>
      </c>
      <c r="BS7" s="140">
        <f>SUM(BS$8:BS$207)</f>
        <v>39365</v>
      </c>
      <c r="BT7" s="140">
        <f>SUM(BT$8:BT$207)</f>
        <v>0</v>
      </c>
      <c r="BU7" s="140">
        <f>SUM(BV7:BX7)</f>
        <v>312230</v>
      </c>
      <c r="BV7" s="140">
        <f>SUM(BV$8:BV$207)</f>
        <v>41594</v>
      </c>
      <c r="BW7" s="140">
        <f>SUM(BW$8:BW$207)</f>
        <v>270636</v>
      </c>
      <c r="BX7" s="140">
        <f>SUM(BX$8:BX$207)</f>
        <v>0</v>
      </c>
      <c r="BY7" s="140">
        <f>SUM(BY$8:BY$207)</f>
        <v>0</v>
      </c>
      <c r="BZ7" s="140">
        <f>SUM(CA7:CD7)</f>
        <v>633346</v>
      </c>
      <c r="CA7" s="140">
        <f t="shared" ref="CA7:CG7" si="4">SUM(CA$8:CA$207)</f>
        <v>58006</v>
      </c>
      <c r="CB7" s="140">
        <f t="shared" si="4"/>
        <v>550345</v>
      </c>
      <c r="CC7" s="140">
        <f t="shared" si="4"/>
        <v>13880</v>
      </c>
      <c r="CD7" s="140">
        <f t="shared" si="4"/>
        <v>11115</v>
      </c>
      <c r="CE7" s="140">
        <f t="shared" si="4"/>
        <v>335526</v>
      </c>
      <c r="CF7" s="140">
        <f t="shared" si="4"/>
        <v>0</v>
      </c>
      <c r="CG7" s="140">
        <f t="shared" si="4"/>
        <v>9956</v>
      </c>
      <c r="CH7" s="140">
        <f>SUM(BG7,+BO7,+CG7)</f>
        <v>1238650</v>
      </c>
      <c r="CI7" s="140">
        <f t="shared" ref="CI7:DJ7" si="5">SUM(AE7,+BG7)</f>
        <v>1589175</v>
      </c>
      <c r="CJ7" s="140">
        <f t="shared" si="5"/>
        <v>1547726</v>
      </c>
      <c r="CK7" s="140">
        <f t="shared" si="5"/>
        <v>19026</v>
      </c>
      <c r="CL7" s="140">
        <f t="shared" si="5"/>
        <v>1404181</v>
      </c>
      <c r="CM7" s="140">
        <f t="shared" si="5"/>
        <v>124519</v>
      </c>
      <c r="CN7" s="140">
        <f t="shared" si="5"/>
        <v>0</v>
      </c>
      <c r="CO7" s="140">
        <f t="shared" si="5"/>
        <v>41449</v>
      </c>
      <c r="CP7" s="140">
        <f t="shared" si="5"/>
        <v>14737</v>
      </c>
      <c r="CQ7" s="140">
        <f t="shared" si="5"/>
        <v>8286967</v>
      </c>
      <c r="CR7" s="140">
        <f t="shared" si="5"/>
        <v>1274307</v>
      </c>
      <c r="CS7" s="140">
        <f t="shared" si="5"/>
        <v>1000881</v>
      </c>
      <c r="CT7" s="140">
        <f t="shared" si="5"/>
        <v>118545</v>
      </c>
      <c r="CU7" s="140">
        <f t="shared" si="5"/>
        <v>138367</v>
      </c>
      <c r="CV7" s="140">
        <f t="shared" si="5"/>
        <v>16514</v>
      </c>
      <c r="CW7" s="140">
        <f t="shared" si="5"/>
        <v>1375372</v>
      </c>
      <c r="CX7" s="140">
        <f t="shared" si="5"/>
        <v>148031</v>
      </c>
      <c r="CY7" s="140">
        <f t="shared" si="5"/>
        <v>1100339</v>
      </c>
      <c r="CZ7" s="140">
        <f t="shared" si="5"/>
        <v>127002</v>
      </c>
      <c r="DA7" s="140">
        <f t="shared" si="5"/>
        <v>22441</v>
      </c>
      <c r="DB7" s="140">
        <f t="shared" si="5"/>
        <v>5614847</v>
      </c>
      <c r="DC7" s="140">
        <f t="shared" si="5"/>
        <v>2003221</v>
      </c>
      <c r="DD7" s="140">
        <f t="shared" si="5"/>
        <v>3284128</v>
      </c>
      <c r="DE7" s="140">
        <f t="shared" si="5"/>
        <v>269524</v>
      </c>
      <c r="DF7" s="140">
        <f t="shared" si="5"/>
        <v>57974</v>
      </c>
      <c r="DG7" s="140">
        <f t="shared" si="5"/>
        <v>2451686</v>
      </c>
      <c r="DH7" s="140">
        <f t="shared" si="5"/>
        <v>0</v>
      </c>
      <c r="DI7" s="140">
        <f t="shared" si="5"/>
        <v>641737</v>
      </c>
      <c r="DJ7" s="140">
        <f t="shared" si="5"/>
        <v>10517879</v>
      </c>
    </row>
    <row r="8" spans="1:114" s="136" customFormat="1" ht="13.5" customHeight="1" x14ac:dyDescent="0.15">
      <c r="A8" s="119" t="s">
        <v>37</v>
      </c>
      <c r="B8" s="120" t="s">
        <v>324</v>
      </c>
      <c r="C8" s="119" t="s">
        <v>325</v>
      </c>
      <c r="D8" s="121">
        <f>SUM(E8,+L8)</f>
        <v>2970628</v>
      </c>
      <c r="E8" s="121">
        <f>SUM(F8:I8,K8)</f>
        <v>1449715</v>
      </c>
      <c r="F8" s="121">
        <v>0</v>
      </c>
      <c r="G8" s="121">
        <v>0</v>
      </c>
      <c r="H8" s="121">
        <v>312500</v>
      </c>
      <c r="I8" s="121">
        <v>745739</v>
      </c>
      <c r="J8" s="122" t="s">
        <v>380</v>
      </c>
      <c r="K8" s="121">
        <v>391476</v>
      </c>
      <c r="L8" s="121">
        <v>1520913</v>
      </c>
      <c r="M8" s="121">
        <f>SUM(N8,+U8)</f>
        <v>160192</v>
      </c>
      <c r="N8" s="121">
        <f>SUM(O8:R8,T8)</f>
        <v>85253</v>
      </c>
      <c r="O8" s="121">
        <v>0</v>
      </c>
      <c r="P8" s="121">
        <v>0</v>
      </c>
      <c r="Q8" s="121">
        <v>0</v>
      </c>
      <c r="R8" s="121">
        <v>84935</v>
      </c>
      <c r="S8" s="122" t="s">
        <v>380</v>
      </c>
      <c r="T8" s="121">
        <v>318</v>
      </c>
      <c r="U8" s="121">
        <v>74939</v>
      </c>
      <c r="V8" s="121">
        <f>+SUM(D8,M8)</f>
        <v>3130820</v>
      </c>
      <c r="W8" s="121">
        <f>+SUM(E8,N8)</f>
        <v>1534968</v>
      </c>
      <c r="X8" s="121">
        <f>+SUM(F8,O8)</f>
        <v>0</v>
      </c>
      <c r="Y8" s="121">
        <f>+SUM(G8,P8)</f>
        <v>0</v>
      </c>
      <c r="Z8" s="121">
        <f>+SUM(H8,Q8)</f>
        <v>312500</v>
      </c>
      <c r="AA8" s="121">
        <f>+SUM(I8,R8)</f>
        <v>830674</v>
      </c>
      <c r="AB8" s="122" t="str">
        <f>IF(+SUM(J8,S8)=0,"-",+SUM(J8,S8))</f>
        <v>-</v>
      </c>
      <c r="AC8" s="121">
        <f>+SUM(K8,T8)</f>
        <v>391794</v>
      </c>
      <c r="AD8" s="121">
        <f>+SUM(L8,U8)</f>
        <v>1595852</v>
      </c>
      <c r="AE8" s="121">
        <f>SUM(AF8,+AK8)</f>
        <v>332104</v>
      </c>
      <c r="AF8" s="121">
        <f>SUM(AG8:AJ8)</f>
        <v>332104</v>
      </c>
      <c r="AG8" s="121">
        <v>0</v>
      </c>
      <c r="AH8" s="121">
        <v>332104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2480625</v>
      </c>
      <c r="AN8" s="121">
        <f>SUM(AO8:AR8)</f>
        <v>375435</v>
      </c>
      <c r="AO8" s="121">
        <v>375435</v>
      </c>
      <c r="AP8" s="121">
        <v>0</v>
      </c>
      <c r="AQ8" s="121">
        <v>0</v>
      </c>
      <c r="AR8" s="121">
        <v>0</v>
      </c>
      <c r="AS8" s="121">
        <f>SUM(AT8:AV8)</f>
        <v>175168</v>
      </c>
      <c r="AT8" s="121">
        <v>3195</v>
      </c>
      <c r="AU8" s="121">
        <v>117857</v>
      </c>
      <c r="AV8" s="121">
        <v>54116</v>
      </c>
      <c r="AW8" s="121">
        <v>15341</v>
      </c>
      <c r="AX8" s="121">
        <f>SUM(AY8:BB8)</f>
        <v>1914681</v>
      </c>
      <c r="AY8" s="121">
        <v>687766</v>
      </c>
      <c r="AZ8" s="121">
        <v>1206614</v>
      </c>
      <c r="BA8" s="121">
        <v>20301</v>
      </c>
      <c r="BB8" s="121">
        <v>0</v>
      </c>
      <c r="BC8" s="121">
        <v>0</v>
      </c>
      <c r="BD8" s="121">
        <v>0</v>
      </c>
      <c r="BE8" s="121">
        <v>157899</v>
      </c>
      <c r="BF8" s="121">
        <f>SUM(AE8,+AM8,+BE8)</f>
        <v>2970628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158434</v>
      </c>
      <c r="BP8" s="121">
        <f>SUM(BQ8:BT8)</f>
        <v>18122</v>
      </c>
      <c r="BQ8" s="121">
        <v>18122</v>
      </c>
      <c r="BR8" s="121">
        <v>0</v>
      </c>
      <c r="BS8" s="121">
        <v>0</v>
      </c>
      <c r="BT8" s="121">
        <v>0</v>
      </c>
      <c r="BU8" s="121">
        <f>SUM(BV8:BX8)</f>
        <v>49950</v>
      </c>
      <c r="BV8" s="121">
        <v>0</v>
      </c>
      <c r="BW8" s="121">
        <v>49950</v>
      </c>
      <c r="BX8" s="121">
        <v>0</v>
      </c>
      <c r="BY8" s="121">
        <v>0</v>
      </c>
      <c r="BZ8" s="121">
        <f>SUM(CA8:CD8)</f>
        <v>90362</v>
      </c>
      <c r="CA8" s="121">
        <v>43499</v>
      </c>
      <c r="CB8" s="121">
        <v>46863</v>
      </c>
      <c r="CC8" s="121">
        <v>0</v>
      </c>
      <c r="CD8" s="121">
        <v>0</v>
      </c>
      <c r="CE8" s="121">
        <v>0</v>
      </c>
      <c r="CF8" s="121">
        <v>0</v>
      </c>
      <c r="CG8" s="121">
        <v>1758</v>
      </c>
      <c r="CH8" s="121">
        <f>SUM(BG8,+BO8,+CG8)</f>
        <v>160192</v>
      </c>
      <c r="CI8" s="121">
        <f>SUM(AE8,+BG8)</f>
        <v>332104</v>
      </c>
      <c r="CJ8" s="121">
        <f>SUM(AF8,+BH8)</f>
        <v>332104</v>
      </c>
      <c r="CK8" s="121">
        <f>SUM(AG8,+BI8)</f>
        <v>0</v>
      </c>
      <c r="CL8" s="121">
        <f>SUM(AH8,+BJ8)</f>
        <v>332104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2639059</v>
      </c>
      <c r="CR8" s="121">
        <f>SUM(AN8,+BP8)</f>
        <v>393557</v>
      </c>
      <c r="CS8" s="121">
        <f>SUM(AO8,+BQ8)</f>
        <v>393557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225118</v>
      </c>
      <c r="CX8" s="121">
        <f>SUM(AT8,+BV8)</f>
        <v>3195</v>
      </c>
      <c r="CY8" s="121">
        <f>SUM(AU8,+BW8)</f>
        <v>167807</v>
      </c>
      <c r="CZ8" s="121">
        <f>SUM(AV8,+BX8)</f>
        <v>54116</v>
      </c>
      <c r="DA8" s="121">
        <f>SUM(AW8,+BY8)</f>
        <v>15341</v>
      </c>
      <c r="DB8" s="121">
        <f>SUM(AX8,+BZ8)</f>
        <v>2005043</v>
      </c>
      <c r="DC8" s="121">
        <f>SUM(AY8,+CA8)</f>
        <v>731265</v>
      </c>
      <c r="DD8" s="121">
        <f>SUM(AZ8,+CB8)</f>
        <v>1253477</v>
      </c>
      <c r="DE8" s="121">
        <f>SUM(BA8,+CC8)</f>
        <v>20301</v>
      </c>
      <c r="DF8" s="121">
        <f>SUM(BB8,+CD8)</f>
        <v>0</v>
      </c>
      <c r="DG8" s="121">
        <f>SUM(BC8,+CE8)</f>
        <v>0</v>
      </c>
      <c r="DH8" s="121">
        <f>SUM(BD8,+CF8)</f>
        <v>0</v>
      </c>
      <c r="DI8" s="121">
        <f>SUM(BE8,+CG8)</f>
        <v>159657</v>
      </c>
      <c r="DJ8" s="121">
        <f>SUM(BF8,+CH8)</f>
        <v>3130820</v>
      </c>
    </row>
    <row r="9" spans="1:114" s="136" customFormat="1" ht="13.5" customHeight="1" x14ac:dyDescent="0.15">
      <c r="A9" s="119" t="s">
        <v>37</v>
      </c>
      <c r="B9" s="120" t="s">
        <v>327</v>
      </c>
      <c r="C9" s="119" t="s">
        <v>328</v>
      </c>
      <c r="D9" s="121">
        <f>SUM(E9,+L9)</f>
        <v>942131</v>
      </c>
      <c r="E9" s="121">
        <f>SUM(F9:I9,K9)</f>
        <v>202548</v>
      </c>
      <c r="F9" s="121">
        <v>0</v>
      </c>
      <c r="G9" s="121">
        <v>0</v>
      </c>
      <c r="H9" s="121">
        <v>36600</v>
      </c>
      <c r="I9" s="121">
        <v>116813</v>
      </c>
      <c r="J9" s="122" t="s">
        <v>380</v>
      </c>
      <c r="K9" s="121">
        <v>49135</v>
      </c>
      <c r="L9" s="121">
        <v>739583</v>
      </c>
      <c r="M9" s="121">
        <f>SUM(N9,+U9)</f>
        <v>151224</v>
      </c>
      <c r="N9" s="121">
        <f>SUM(O9:R9,T9)</f>
        <v>59202</v>
      </c>
      <c r="O9" s="121">
        <v>0</v>
      </c>
      <c r="P9" s="121">
        <v>0</v>
      </c>
      <c r="Q9" s="121">
        <v>34700</v>
      </c>
      <c r="R9" s="121">
        <v>24502</v>
      </c>
      <c r="S9" s="122" t="s">
        <v>380</v>
      </c>
      <c r="T9" s="121">
        <v>0</v>
      </c>
      <c r="U9" s="121">
        <v>92022</v>
      </c>
      <c r="V9" s="121">
        <f>+SUM(D9,M9)</f>
        <v>1093355</v>
      </c>
      <c r="W9" s="121">
        <f>+SUM(E9,N9)</f>
        <v>261750</v>
      </c>
      <c r="X9" s="121">
        <f>+SUM(F9,O9)</f>
        <v>0</v>
      </c>
      <c r="Y9" s="121">
        <f>+SUM(G9,P9)</f>
        <v>0</v>
      </c>
      <c r="Z9" s="121">
        <f>+SUM(H9,Q9)</f>
        <v>71300</v>
      </c>
      <c r="AA9" s="121">
        <f>+SUM(I9,R9)</f>
        <v>141315</v>
      </c>
      <c r="AB9" s="122" t="str">
        <f>IF(+SUM(J9,S9)=0,"-",+SUM(J9,S9))</f>
        <v>-</v>
      </c>
      <c r="AC9" s="121">
        <f>+SUM(K9,T9)</f>
        <v>49135</v>
      </c>
      <c r="AD9" s="121">
        <f>+SUM(L9,U9)</f>
        <v>831605</v>
      </c>
      <c r="AE9" s="121">
        <f>SUM(AF9,+AK9)</f>
        <v>39215</v>
      </c>
      <c r="AF9" s="121">
        <f>SUM(AG9:AJ9)</f>
        <v>39215</v>
      </c>
      <c r="AG9" s="121">
        <v>0</v>
      </c>
      <c r="AH9" s="121">
        <v>39215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491988</v>
      </c>
      <c r="AN9" s="121">
        <f>SUM(AO9:AR9)</f>
        <v>99623</v>
      </c>
      <c r="AO9" s="121">
        <v>48128</v>
      </c>
      <c r="AP9" s="121">
        <v>20890</v>
      </c>
      <c r="AQ9" s="121">
        <v>30605</v>
      </c>
      <c r="AR9" s="121">
        <v>0</v>
      </c>
      <c r="AS9" s="121">
        <f>SUM(AT9:AV9)</f>
        <v>37707</v>
      </c>
      <c r="AT9" s="121">
        <v>3631</v>
      </c>
      <c r="AU9" s="121">
        <v>30063</v>
      </c>
      <c r="AV9" s="121">
        <v>4013</v>
      </c>
      <c r="AW9" s="121">
        <v>0</v>
      </c>
      <c r="AX9" s="121">
        <f>SUM(AY9:BB9)</f>
        <v>354658</v>
      </c>
      <c r="AY9" s="121">
        <v>221366</v>
      </c>
      <c r="AZ9" s="121">
        <v>94421</v>
      </c>
      <c r="BA9" s="121">
        <v>0</v>
      </c>
      <c r="BB9" s="121">
        <v>38871</v>
      </c>
      <c r="BC9" s="121">
        <v>392413</v>
      </c>
      <c r="BD9" s="121">
        <v>0</v>
      </c>
      <c r="BE9" s="121">
        <v>18515</v>
      </c>
      <c r="BF9" s="121">
        <f>SUM(AE9,+AM9,+BE9)</f>
        <v>549718</v>
      </c>
      <c r="BG9" s="121">
        <f>SUM(BH9,+BM9)</f>
        <v>34776</v>
      </c>
      <c r="BH9" s="121">
        <f>SUM(BI9:BL9)</f>
        <v>34776</v>
      </c>
      <c r="BI9" s="121">
        <v>0</v>
      </c>
      <c r="BJ9" s="121">
        <v>34776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116448</v>
      </c>
      <c r="BP9" s="121">
        <f>SUM(BQ9:BT9)</f>
        <v>51556</v>
      </c>
      <c r="BQ9" s="121">
        <v>22993</v>
      </c>
      <c r="BR9" s="121">
        <v>0</v>
      </c>
      <c r="BS9" s="121">
        <v>28563</v>
      </c>
      <c r="BT9" s="121">
        <v>0</v>
      </c>
      <c r="BU9" s="121">
        <f>SUM(BV9:BX9)</f>
        <v>53777</v>
      </c>
      <c r="BV9" s="121">
        <v>0</v>
      </c>
      <c r="BW9" s="121">
        <v>53777</v>
      </c>
      <c r="BX9" s="121">
        <v>0</v>
      </c>
      <c r="BY9" s="121">
        <v>0</v>
      </c>
      <c r="BZ9" s="121">
        <f>SUM(CA9:CD9)</f>
        <v>11115</v>
      </c>
      <c r="CA9" s="121">
        <v>0</v>
      </c>
      <c r="CB9" s="121">
        <v>0</v>
      </c>
      <c r="CC9" s="121">
        <v>0</v>
      </c>
      <c r="CD9" s="121">
        <v>11115</v>
      </c>
      <c r="CE9" s="121">
        <v>0</v>
      </c>
      <c r="CF9" s="121">
        <v>0</v>
      </c>
      <c r="CG9" s="121">
        <v>0</v>
      </c>
      <c r="CH9" s="121">
        <f>SUM(BG9,+BO9,+CG9)</f>
        <v>151224</v>
      </c>
      <c r="CI9" s="121">
        <f>SUM(AE9,+BG9)</f>
        <v>73991</v>
      </c>
      <c r="CJ9" s="121">
        <f>SUM(AF9,+BH9)</f>
        <v>73991</v>
      </c>
      <c r="CK9" s="121">
        <f>SUM(AG9,+BI9)</f>
        <v>0</v>
      </c>
      <c r="CL9" s="121">
        <f>SUM(AH9,+BJ9)</f>
        <v>73991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608436</v>
      </c>
      <c r="CR9" s="121">
        <f>SUM(AN9,+BP9)</f>
        <v>151179</v>
      </c>
      <c r="CS9" s="121">
        <f>SUM(AO9,+BQ9)</f>
        <v>71121</v>
      </c>
      <c r="CT9" s="121">
        <f>SUM(AP9,+BR9)</f>
        <v>20890</v>
      </c>
      <c r="CU9" s="121">
        <f>SUM(AQ9,+BS9)</f>
        <v>59168</v>
      </c>
      <c r="CV9" s="121">
        <f>SUM(AR9,+BT9)</f>
        <v>0</v>
      </c>
      <c r="CW9" s="121">
        <f>SUM(AS9,+BU9)</f>
        <v>91484</v>
      </c>
      <c r="CX9" s="121">
        <f>SUM(AT9,+BV9)</f>
        <v>3631</v>
      </c>
      <c r="CY9" s="121">
        <f>SUM(AU9,+BW9)</f>
        <v>83840</v>
      </c>
      <c r="CZ9" s="121">
        <f>SUM(AV9,+BX9)</f>
        <v>4013</v>
      </c>
      <c r="DA9" s="121">
        <f>SUM(AW9,+BY9)</f>
        <v>0</v>
      </c>
      <c r="DB9" s="121">
        <f>SUM(AX9,+BZ9)</f>
        <v>365773</v>
      </c>
      <c r="DC9" s="121">
        <f>SUM(AY9,+CA9)</f>
        <v>221366</v>
      </c>
      <c r="DD9" s="121">
        <f>SUM(AZ9,+CB9)</f>
        <v>94421</v>
      </c>
      <c r="DE9" s="121">
        <f>SUM(BA9,+CC9)</f>
        <v>0</v>
      </c>
      <c r="DF9" s="121">
        <f>SUM(BB9,+CD9)</f>
        <v>49986</v>
      </c>
      <c r="DG9" s="121">
        <f>SUM(BC9,+CE9)</f>
        <v>392413</v>
      </c>
      <c r="DH9" s="121">
        <f>SUM(BD9,+CF9)</f>
        <v>0</v>
      </c>
      <c r="DI9" s="121">
        <f>SUM(BE9,+CG9)</f>
        <v>18515</v>
      </c>
      <c r="DJ9" s="121">
        <f>SUM(BF9,+CH9)</f>
        <v>700942</v>
      </c>
    </row>
    <row r="10" spans="1:114" s="136" customFormat="1" ht="13.5" customHeight="1" x14ac:dyDescent="0.15">
      <c r="A10" s="119" t="s">
        <v>37</v>
      </c>
      <c r="B10" s="120" t="s">
        <v>331</v>
      </c>
      <c r="C10" s="119" t="s">
        <v>332</v>
      </c>
      <c r="D10" s="121">
        <f>SUM(E10,+L10)</f>
        <v>3039082</v>
      </c>
      <c r="E10" s="121">
        <f>SUM(F10:I10,K10)</f>
        <v>2058539</v>
      </c>
      <c r="F10" s="121">
        <v>203188</v>
      </c>
      <c r="G10" s="121">
        <v>0</v>
      </c>
      <c r="H10" s="121">
        <v>716600</v>
      </c>
      <c r="I10" s="121">
        <v>738913</v>
      </c>
      <c r="J10" s="122" t="s">
        <v>380</v>
      </c>
      <c r="K10" s="121">
        <v>399838</v>
      </c>
      <c r="L10" s="121">
        <v>980543</v>
      </c>
      <c r="M10" s="121">
        <f>SUM(N10,+U10)</f>
        <v>340012</v>
      </c>
      <c r="N10" s="121">
        <f>SUM(O10:R10,T10)</f>
        <v>248953</v>
      </c>
      <c r="O10" s="121">
        <v>0</v>
      </c>
      <c r="P10" s="121">
        <v>0</v>
      </c>
      <c r="Q10" s="121">
        <v>184400</v>
      </c>
      <c r="R10" s="121">
        <v>61257</v>
      </c>
      <c r="S10" s="122" t="s">
        <v>380</v>
      </c>
      <c r="T10" s="121">
        <v>3296</v>
      </c>
      <c r="U10" s="121">
        <v>91059</v>
      </c>
      <c r="V10" s="121">
        <f>+SUM(D10,M10)</f>
        <v>3379094</v>
      </c>
      <c r="W10" s="121">
        <f>+SUM(E10,N10)</f>
        <v>2307492</v>
      </c>
      <c r="X10" s="121">
        <f>+SUM(F10,O10)</f>
        <v>203188</v>
      </c>
      <c r="Y10" s="121">
        <f>+SUM(G10,P10)</f>
        <v>0</v>
      </c>
      <c r="Z10" s="121">
        <f>+SUM(H10,Q10)</f>
        <v>901000</v>
      </c>
      <c r="AA10" s="121">
        <f>+SUM(I10,R10)</f>
        <v>800170</v>
      </c>
      <c r="AB10" s="122" t="str">
        <f>IF(+SUM(J10,S10)=0,"-",+SUM(J10,S10))</f>
        <v>-</v>
      </c>
      <c r="AC10" s="121">
        <f>+SUM(K10,T10)</f>
        <v>403134</v>
      </c>
      <c r="AD10" s="121">
        <f>+SUM(L10,U10)</f>
        <v>1071602</v>
      </c>
      <c r="AE10" s="121">
        <f>SUM(AF10,+AK10)</f>
        <v>793313</v>
      </c>
      <c r="AF10" s="121">
        <f>SUM(AG10:AJ10)</f>
        <v>751864</v>
      </c>
      <c r="AG10" s="121">
        <v>0</v>
      </c>
      <c r="AH10" s="121">
        <v>690055</v>
      </c>
      <c r="AI10" s="121">
        <v>61809</v>
      </c>
      <c r="AJ10" s="121">
        <v>0</v>
      </c>
      <c r="AK10" s="121">
        <v>41449</v>
      </c>
      <c r="AL10" s="121">
        <v>0</v>
      </c>
      <c r="AM10" s="121">
        <f>SUM(AN10,AS10,AW10,AX10,BD10)</f>
        <v>2024178</v>
      </c>
      <c r="AN10" s="121">
        <f>SUM(AO10:AR10)</f>
        <v>192318</v>
      </c>
      <c r="AO10" s="121">
        <v>192318</v>
      </c>
      <c r="AP10" s="121">
        <v>0</v>
      </c>
      <c r="AQ10" s="121">
        <v>0</v>
      </c>
      <c r="AR10" s="121">
        <v>0</v>
      </c>
      <c r="AS10" s="121">
        <f>SUM(AT10:AV10)</f>
        <v>503681</v>
      </c>
      <c r="AT10" s="121">
        <v>942</v>
      </c>
      <c r="AU10" s="121">
        <v>463551</v>
      </c>
      <c r="AV10" s="121">
        <v>39188</v>
      </c>
      <c r="AW10" s="121">
        <v>0</v>
      </c>
      <c r="AX10" s="121">
        <f>SUM(AY10:BB10)</f>
        <v>1328179</v>
      </c>
      <c r="AY10" s="121">
        <v>480950</v>
      </c>
      <c r="AZ10" s="121">
        <v>822768</v>
      </c>
      <c r="BA10" s="121">
        <v>16473</v>
      </c>
      <c r="BB10" s="121">
        <v>7988</v>
      </c>
      <c r="BC10" s="121">
        <v>0</v>
      </c>
      <c r="BD10" s="121">
        <v>0</v>
      </c>
      <c r="BE10" s="121">
        <v>221591</v>
      </c>
      <c r="BF10" s="121">
        <f>SUM(AE10,+AM10,+BE10)</f>
        <v>3039082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331919</v>
      </c>
      <c r="BP10" s="121">
        <f>SUM(BQ10:BT10)</f>
        <v>2445</v>
      </c>
      <c r="BQ10" s="121">
        <v>2445</v>
      </c>
      <c r="BR10" s="121">
        <v>0</v>
      </c>
      <c r="BS10" s="121">
        <v>0</v>
      </c>
      <c r="BT10" s="121">
        <v>0</v>
      </c>
      <c r="BU10" s="121">
        <f>SUM(BV10:BX10)</f>
        <v>8671</v>
      </c>
      <c r="BV10" s="121">
        <v>0</v>
      </c>
      <c r="BW10" s="121">
        <v>8671</v>
      </c>
      <c r="BX10" s="121">
        <v>0</v>
      </c>
      <c r="BY10" s="121">
        <v>0</v>
      </c>
      <c r="BZ10" s="121">
        <f>SUM(CA10:CD10)</f>
        <v>320803</v>
      </c>
      <c r="CA10" s="121">
        <v>0</v>
      </c>
      <c r="CB10" s="121">
        <v>320803</v>
      </c>
      <c r="CC10" s="121">
        <v>0</v>
      </c>
      <c r="CD10" s="121">
        <v>0</v>
      </c>
      <c r="CE10" s="121">
        <v>0</v>
      </c>
      <c r="CF10" s="121">
        <v>0</v>
      </c>
      <c r="CG10" s="121">
        <v>8093</v>
      </c>
      <c r="CH10" s="121">
        <f>SUM(BG10,+BO10,+CG10)</f>
        <v>340012</v>
      </c>
      <c r="CI10" s="121">
        <f>SUM(AE10,+BG10)</f>
        <v>793313</v>
      </c>
      <c r="CJ10" s="121">
        <f>SUM(AF10,+BH10)</f>
        <v>751864</v>
      </c>
      <c r="CK10" s="121">
        <f>SUM(AG10,+BI10)</f>
        <v>0</v>
      </c>
      <c r="CL10" s="121">
        <f>SUM(AH10,+BJ10)</f>
        <v>690055</v>
      </c>
      <c r="CM10" s="121">
        <f>SUM(AI10,+BK10)</f>
        <v>61809</v>
      </c>
      <c r="CN10" s="121">
        <f>SUM(AJ10,+BL10)</f>
        <v>0</v>
      </c>
      <c r="CO10" s="121">
        <f>SUM(AK10,+BM10)</f>
        <v>41449</v>
      </c>
      <c r="CP10" s="121">
        <f>SUM(AL10,+BN10)</f>
        <v>0</v>
      </c>
      <c r="CQ10" s="121">
        <f>SUM(AM10,+BO10)</f>
        <v>2356097</v>
      </c>
      <c r="CR10" s="121">
        <f>SUM(AN10,+BP10)</f>
        <v>194763</v>
      </c>
      <c r="CS10" s="121">
        <f>SUM(AO10,+BQ10)</f>
        <v>194763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512352</v>
      </c>
      <c r="CX10" s="121">
        <f>SUM(AT10,+BV10)</f>
        <v>942</v>
      </c>
      <c r="CY10" s="121">
        <f>SUM(AU10,+BW10)</f>
        <v>472222</v>
      </c>
      <c r="CZ10" s="121">
        <f>SUM(AV10,+BX10)</f>
        <v>39188</v>
      </c>
      <c r="DA10" s="121">
        <f>SUM(AW10,+BY10)</f>
        <v>0</v>
      </c>
      <c r="DB10" s="121">
        <f>SUM(AX10,+BZ10)</f>
        <v>1648982</v>
      </c>
      <c r="DC10" s="121">
        <f>SUM(AY10,+CA10)</f>
        <v>480950</v>
      </c>
      <c r="DD10" s="121">
        <f>SUM(AZ10,+CB10)</f>
        <v>1143571</v>
      </c>
      <c r="DE10" s="121">
        <f>SUM(BA10,+CC10)</f>
        <v>16473</v>
      </c>
      <c r="DF10" s="121">
        <f>SUM(BB10,+CD10)</f>
        <v>7988</v>
      </c>
      <c r="DG10" s="121">
        <f>SUM(BC10,+CE10)</f>
        <v>0</v>
      </c>
      <c r="DH10" s="121">
        <f>SUM(BD10,+CF10)</f>
        <v>0</v>
      </c>
      <c r="DI10" s="121">
        <f>SUM(BE10,+CG10)</f>
        <v>229684</v>
      </c>
      <c r="DJ10" s="121">
        <f>SUM(BF10,+CH10)</f>
        <v>3379094</v>
      </c>
    </row>
    <row r="11" spans="1:114" s="136" customFormat="1" ht="13.5" customHeight="1" x14ac:dyDescent="0.15">
      <c r="A11" s="119" t="s">
        <v>37</v>
      </c>
      <c r="B11" s="120" t="s">
        <v>333</v>
      </c>
      <c r="C11" s="119" t="s">
        <v>334</v>
      </c>
      <c r="D11" s="121">
        <f>SUM(E11,+L11)</f>
        <v>817775</v>
      </c>
      <c r="E11" s="121">
        <f>SUM(F11:I11,K11)</f>
        <v>100673</v>
      </c>
      <c r="F11" s="121">
        <v>0</v>
      </c>
      <c r="G11" s="121">
        <v>0</v>
      </c>
      <c r="H11" s="121">
        <v>0</v>
      </c>
      <c r="I11" s="121">
        <v>0</v>
      </c>
      <c r="J11" s="122" t="s">
        <v>380</v>
      </c>
      <c r="K11" s="121">
        <v>100673</v>
      </c>
      <c r="L11" s="121">
        <v>717102</v>
      </c>
      <c r="M11" s="121">
        <f>SUM(N11,+U11)</f>
        <v>123245</v>
      </c>
      <c r="N11" s="121">
        <f>SUM(O11:R11,T11)</f>
        <v>10544</v>
      </c>
      <c r="O11" s="121">
        <v>0</v>
      </c>
      <c r="P11" s="121">
        <v>0</v>
      </c>
      <c r="Q11" s="121">
        <v>0</v>
      </c>
      <c r="R11" s="121">
        <v>44</v>
      </c>
      <c r="S11" s="122" t="s">
        <v>380</v>
      </c>
      <c r="T11" s="121">
        <v>10500</v>
      </c>
      <c r="U11" s="121">
        <v>112701</v>
      </c>
      <c r="V11" s="121">
        <f>+SUM(D11,M11)</f>
        <v>941020</v>
      </c>
      <c r="W11" s="121">
        <f>+SUM(E11,N11)</f>
        <v>111217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44</v>
      </c>
      <c r="AB11" s="122" t="str">
        <f>IF(+SUM(J11,S11)=0,"-",+SUM(J11,S11))</f>
        <v>-</v>
      </c>
      <c r="AC11" s="121">
        <f>+SUM(K11,T11)</f>
        <v>111173</v>
      </c>
      <c r="AD11" s="121">
        <f>+SUM(L11,U11)</f>
        <v>829803</v>
      </c>
      <c r="AE11" s="121">
        <f>SUM(AF11,+AK11)</f>
        <v>7899</v>
      </c>
      <c r="AF11" s="121">
        <f>SUM(AG11:AJ11)</f>
        <v>7899</v>
      </c>
      <c r="AG11" s="121">
        <v>0</v>
      </c>
      <c r="AH11" s="121">
        <v>0</v>
      </c>
      <c r="AI11" s="121">
        <v>7899</v>
      </c>
      <c r="AJ11" s="121">
        <v>0</v>
      </c>
      <c r="AK11" s="121">
        <v>0</v>
      </c>
      <c r="AL11" s="121">
        <v>0</v>
      </c>
      <c r="AM11" s="121">
        <f>SUM(AN11,AS11,AW11,AX11,BD11)</f>
        <v>354617</v>
      </c>
      <c r="AN11" s="121">
        <f>SUM(AO11:AR11)</f>
        <v>54873</v>
      </c>
      <c r="AO11" s="121">
        <v>36578</v>
      </c>
      <c r="AP11" s="121">
        <v>18295</v>
      </c>
      <c r="AQ11" s="121">
        <v>0</v>
      </c>
      <c r="AR11" s="121">
        <v>0</v>
      </c>
      <c r="AS11" s="121">
        <f>SUM(AT11:AV11)</f>
        <v>6441</v>
      </c>
      <c r="AT11" s="121">
        <v>3578</v>
      </c>
      <c r="AU11" s="121">
        <v>1674</v>
      </c>
      <c r="AV11" s="121">
        <v>1189</v>
      </c>
      <c r="AW11" s="121">
        <v>0</v>
      </c>
      <c r="AX11" s="121">
        <f>SUM(AY11:BB11)</f>
        <v>293303</v>
      </c>
      <c r="AY11" s="121">
        <v>197586</v>
      </c>
      <c r="AZ11" s="121">
        <v>74796</v>
      </c>
      <c r="BA11" s="121">
        <v>20921</v>
      </c>
      <c r="BB11" s="121">
        <v>0</v>
      </c>
      <c r="BC11" s="121">
        <v>454437</v>
      </c>
      <c r="BD11" s="121">
        <v>0</v>
      </c>
      <c r="BE11" s="121">
        <v>822</v>
      </c>
      <c r="BF11" s="121">
        <f>SUM(AE11,+AM11,+BE11)</f>
        <v>363338</v>
      </c>
      <c r="BG11" s="121">
        <f>SUM(BH11,+BM11)</f>
        <v>19026</v>
      </c>
      <c r="BH11" s="121">
        <f>SUM(BI11:BL11)</f>
        <v>19026</v>
      </c>
      <c r="BI11" s="121">
        <v>19026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104219</v>
      </c>
      <c r="BP11" s="121">
        <f>SUM(BQ11:BT11)</f>
        <v>51491</v>
      </c>
      <c r="BQ11" s="121">
        <v>51491</v>
      </c>
      <c r="BR11" s="121">
        <v>0</v>
      </c>
      <c r="BS11" s="121">
        <v>0</v>
      </c>
      <c r="BT11" s="121">
        <v>0</v>
      </c>
      <c r="BU11" s="121">
        <f>SUM(BV11:BX11)</f>
        <v>41385</v>
      </c>
      <c r="BV11" s="121">
        <v>41385</v>
      </c>
      <c r="BW11" s="121">
        <v>0</v>
      </c>
      <c r="BX11" s="121">
        <v>0</v>
      </c>
      <c r="BY11" s="121">
        <v>0</v>
      </c>
      <c r="BZ11" s="121">
        <f>SUM(CA11:CD11)</f>
        <v>11343</v>
      </c>
      <c r="CA11" s="121">
        <v>11343</v>
      </c>
      <c r="CB11" s="121">
        <v>0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123245</v>
      </c>
      <c r="CI11" s="121">
        <f>SUM(AE11,+BG11)</f>
        <v>26925</v>
      </c>
      <c r="CJ11" s="121">
        <f>SUM(AF11,+BH11)</f>
        <v>26925</v>
      </c>
      <c r="CK11" s="121">
        <f>SUM(AG11,+BI11)</f>
        <v>19026</v>
      </c>
      <c r="CL11" s="121">
        <f>SUM(AH11,+BJ11)</f>
        <v>0</v>
      </c>
      <c r="CM11" s="121">
        <f>SUM(AI11,+BK11)</f>
        <v>7899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458836</v>
      </c>
      <c r="CR11" s="121">
        <f>SUM(AN11,+BP11)</f>
        <v>106364</v>
      </c>
      <c r="CS11" s="121">
        <f>SUM(AO11,+BQ11)</f>
        <v>88069</v>
      </c>
      <c r="CT11" s="121">
        <f>SUM(AP11,+BR11)</f>
        <v>18295</v>
      </c>
      <c r="CU11" s="121">
        <f>SUM(AQ11,+BS11)</f>
        <v>0</v>
      </c>
      <c r="CV11" s="121">
        <f>SUM(AR11,+BT11)</f>
        <v>0</v>
      </c>
      <c r="CW11" s="121">
        <f>SUM(AS11,+BU11)</f>
        <v>47826</v>
      </c>
      <c r="CX11" s="121">
        <f>SUM(AT11,+BV11)</f>
        <v>44963</v>
      </c>
      <c r="CY11" s="121">
        <f>SUM(AU11,+BW11)</f>
        <v>1674</v>
      </c>
      <c r="CZ11" s="121">
        <f>SUM(AV11,+BX11)</f>
        <v>1189</v>
      </c>
      <c r="DA11" s="121">
        <f>SUM(AW11,+BY11)</f>
        <v>0</v>
      </c>
      <c r="DB11" s="121">
        <f>SUM(AX11,+BZ11)</f>
        <v>304646</v>
      </c>
      <c r="DC11" s="121">
        <f>SUM(AY11,+CA11)</f>
        <v>208929</v>
      </c>
      <c r="DD11" s="121">
        <f>SUM(AZ11,+CB11)</f>
        <v>74796</v>
      </c>
      <c r="DE11" s="121">
        <f>SUM(BA11,+CC11)</f>
        <v>20921</v>
      </c>
      <c r="DF11" s="121">
        <f>SUM(BB11,+CD11)</f>
        <v>0</v>
      </c>
      <c r="DG11" s="121">
        <f>SUM(BC11,+CE11)</f>
        <v>454437</v>
      </c>
      <c r="DH11" s="121">
        <f>SUM(BD11,+CF11)</f>
        <v>0</v>
      </c>
      <c r="DI11" s="121">
        <f>SUM(BE11,+CG11)</f>
        <v>822</v>
      </c>
      <c r="DJ11" s="121">
        <f>SUM(BF11,+CH11)</f>
        <v>486583</v>
      </c>
    </row>
    <row r="12" spans="1:114" s="136" customFormat="1" ht="13.5" customHeight="1" x14ac:dyDescent="0.15">
      <c r="A12" s="119" t="s">
        <v>37</v>
      </c>
      <c r="B12" s="120" t="s">
        <v>337</v>
      </c>
      <c r="C12" s="119" t="s">
        <v>338</v>
      </c>
      <c r="D12" s="121">
        <f>SUM(E12,+L12)</f>
        <v>752352</v>
      </c>
      <c r="E12" s="121">
        <f>SUM(F12:I12,K12)</f>
        <v>273509</v>
      </c>
      <c r="F12" s="121">
        <v>0</v>
      </c>
      <c r="G12" s="121">
        <v>0</v>
      </c>
      <c r="H12" s="121">
        <v>161400</v>
      </c>
      <c r="I12" s="121">
        <v>88035</v>
      </c>
      <c r="J12" s="122" t="s">
        <v>380</v>
      </c>
      <c r="K12" s="121">
        <v>24074</v>
      </c>
      <c r="L12" s="121">
        <v>478843</v>
      </c>
      <c r="M12" s="121">
        <f>SUM(N12,+U12)</f>
        <v>139756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380</v>
      </c>
      <c r="T12" s="121">
        <v>0</v>
      </c>
      <c r="U12" s="121">
        <v>139756</v>
      </c>
      <c r="V12" s="121">
        <f>+SUM(D12,M12)</f>
        <v>892108</v>
      </c>
      <c r="W12" s="121">
        <f>+SUM(E12,N12)</f>
        <v>273509</v>
      </c>
      <c r="X12" s="121">
        <f>+SUM(F12,O12)</f>
        <v>0</v>
      </c>
      <c r="Y12" s="121">
        <f>+SUM(G12,P12)</f>
        <v>0</v>
      </c>
      <c r="Z12" s="121">
        <f>+SUM(H12,Q12)</f>
        <v>161400</v>
      </c>
      <c r="AA12" s="121">
        <f>+SUM(I12,R12)</f>
        <v>88035</v>
      </c>
      <c r="AB12" s="122" t="str">
        <f>IF(+SUM(J12,S12)=0,"-",+SUM(J12,S12))</f>
        <v>-</v>
      </c>
      <c r="AC12" s="121">
        <f>+SUM(K12,T12)</f>
        <v>24074</v>
      </c>
      <c r="AD12" s="121">
        <f>+SUM(L12,U12)</f>
        <v>618599</v>
      </c>
      <c r="AE12" s="121">
        <f>SUM(AF12,+AK12)</f>
        <v>9601</v>
      </c>
      <c r="AF12" s="121">
        <f>SUM(AG12:AJ12)</f>
        <v>9601</v>
      </c>
      <c r="AG12" s="121">
        <v>0</v>
      </c>
      <c r="AH12" s="121">
        <v>0</v>
      </c>
      <c r="AI12" s="121">
        <v>9601</v>
      </c>
      <c r="AJ12" s="121">
        <v>0</v>
      </c>
      <c r="AK12" s="121">
        <v>0</v>
      </c>
      <c r="AL12" s="121">
        <v>0</v>
      </c>
      <c r="AM12" s="121">
        <f>SUM(AN12,AS12,AW12,AX12,BD12)</f>
        <v>533368</v>
      </c>
      <c r="AN12" s="121">
        <f>SUM(AO12:AR12)</f>
        <v>131310</v>
      </c>
      <c r="AO12" s="121">
        <v>81577</v>
      </c>
      <c r="AP12" s="121">
        <v>39209</v>
      </c>
      <c r="AQ12" s="121">
        <v>10524</v>
      </c>
      <c r="AR12" s="121">
        <v>0</v>
      </c>
      <c r="AS12" s="121">
        <f>SUM(AT12:AV12)</f>
        <v>60731</v>
      </c>
      <c r="AT12" s="121">
        <v>6655</v>
      </c>
      <c r="AU12" s="121">
        <v>46566</v>
      </c>
      <c r="AV12" s="121">
        <v>7510</v>
      </c>
      <c r="AW12" s="121">
        <v>0</v>
      </c>
      <c r="AX12" s="121">
        <f>SUM(AY12:BB12)</f>
        <v>341327</v>
      </c>
      <c r="AY12" s="121">
        <v>76175</v>
      </c>
      <c r="AZ12" s="121">
        <v>89381</v>
      </c>
      <c r="BA12" s="121">
        <v>175771</v>
      </c>
      <c r="BB12" s="121">
        <v>0</v>
      </c>
      <c r="BC12" s="121">
        <v>0</v>
      </c>
      <c r="BD12" s="121">
        <v>0</v>
      </c>
      <c r="BE12" s="121">
        <v>209383</v>
      </c>
      <c r="BF12" s="121">
        <f>SUM(AE12,+AM12,+BE12)</f>
        <v>752352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139706</v>
      </c>
      <c r="BP12" s="121">
        <f>SUM(BQ12:BT12)</f>
        <v>50543</v>
      </c>
      <c r="BQ12" s="121">
        <v>39741</v>
      </c>
      <c r="BR12" s="121">
        <v>0</v>
      </c>
      <c r="BS12" s="121">
        <v>10802</v>
      </c>
      <c r="BT12" s="121">
        <v>0</v>
      </c>
      <c r="BU12" s="121">
        <f>SUM(BV12:BX12)</f>
        <v>75283</v>
      </c>
      <c r="BV12" s="121">
        <v>0</v>
      </c>
      <c r="BW12" s="121">
        <v>75283</v>
      </c>
      <c r="BX12" s="121">
        <v>0</v>
      </c>
      <c r="BY12" s="121">
        <v>0</v>
      </c>
      <c r="BZ12" s="121">
        <f>SUM(CA12:CD12)</f>
        <v>13880</v>
      </c>
      <c r="CA12" s="121">
        <v>0</v>
      </c>
      <c r="CB12" s="121">
        <v>0</v>
      </c>
      <c r="CC12" s="121">
        <v>13880</v>
      </c>
      <c r="CD12" s="121">
        <v>0</v>
      </c>
      <c r="CE12" s="121">
        <v>0</v>
      </c>
      <c r="CF12" s="121">
        <v>0</v>
      </c>
      <c r="CG12" s="121">
        <v>50</v>
      </c>
      <c r="CH12" s="121">
        <f>SUM(BG12,+BO12,+CG12)</f>
        <v>139756</v>
      </c>
      <c r="CI12" s="121">
        <f>SUM(AE12,+BG12)</f>
        <v>9601</v>
      </c>
      <c r="CJ12" s="121">
        <f>SUM(AF12,+BH12)</f>
        <v>9601</v>
      </c>
      <c r="CK12" s="121">
        <f>SUM(AG12,+BI12)</f>
        <v>0</v>
      </c>
      <c r="CL12" s="121">
        <f>SUM(AH12,+BJ12)</f>
        <v>0</v>
      </c>
      <c r="CM12" s="121">
        <f>SUM(AI12,+BK12)</f>
        <v>9601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673074</v>
      </c>
      <c r="CR12" s="121">
        <f>SUM(AN12,+BP12)</f>
        <v>181853</v>
      </c>
      <c r="CS12" s="121">
        <f>SUM(AO12,+BQ12)</f>
        <v>121318</v>
      </c>
      <c r="CT12" s="121">
        <f>SUM(AP12,+BR12)</f>
        <v>39209</v>
      </c>
      <c r="CU12" s="121">
        <f>SUM(AQ12,+BS12)</f>
        <v>21326</v>
      </c>
      <c r="CV12" s="121">
        <f>SUM(AR12,+BT12)</f>
        <v>0</v>
      </c>
      <c r="CW12" s="121">
        <f>SUM(AS12,+BU12)</f>
        <v>136014</v>
      </c>
      <c r="CX12" s="121">
        <f>SUM(AT12,+BV12)</f>
        <v>6655</v>
      </c>
      <c r="CY12" s="121">
        <f>SUM(AU12,+BW12)</f>
        <v>121849</v>
      </c>
      <c r="CZ12" s="121">
        <f>SUM(AV12,+BX12)</f>
        <v>7510</v>
      </c>
      <c r="DA12" s="121">
        <f>SUM(AW12,+BY12)</f>
        <v>0</v>
      </c>
      <c r="DB12" s="121">
        <f>SUM(AX12,+BZ12)</f>
        <v>355207</v>
      </c>
      <c r="DC12" s="121">
        <f>SUM(AY12,+CA12)</f>
        <v>76175</v>
      </c>
      <c r="DD12" s="121">
        <f>SUM(AZ12,+CB12)</f>
        <v>89381</v>
      </c>
      <c r="DE12" s="121">
        <f>SUM(BA12,+CC12)</f>
        <v>189651</v>
      </c>
      <c r="DF12" s="121">
        <f>SUM(BB12,+CD12)</f>
        <v>0</v>
      </c>
      <c r="DG12" s="121">
        <f>SUM(BC12,+CE12)</f>
        <v>0</v>
      </c>
      <c r="DH12" s="121">
        <f>SUM(BD12,+CF12)</f>
        <v>0</v>
      </c>
      <c r="DI12" s="121">
        <f>SUM(BE12,+CG12)</f>
        <v>209433</v>
      </c>
      <c r="DJ12" s="121">
        <f>SUM(BF12,+CH12)</f>
        <v>892108</v>
      </c>
    </row>
    <row r="13" spans="1:114" s="136" customFormat="1" ht="13.5" customHeight="1" x14ac:dyDescent="0.15">
      <c r="A13" s="119" t="s">
        <v>37</v>
      </c>
      <c r="B13" s="120" t="s">
        <v>339</v>
      </c>
      <c r="C13" s="119" t="s">
        <v>340</v>
      </c>
      <c r="D13" s="121">
        <f>SUM(E13,+L13)</f>
        <v>521671</v>
      </c>
      <c r="E13" s="121">
        <f>SUM(F13:I13,K13)</f>
        <v>113771</v>
      </c>
      <c r="F13" s="121">
        <v>0</v>
      </c>
      <c r="G13" s="121">
        <v>0</v>
      </c>
      <c r="H13" s="121">
        <v>0</v>
      </c>
      <c r="I13" s="121">
        <v>105834</v>
      </c>
      <c r="J13" s="122" t="s">
        <v>380</v>
      </c>
      <c r="K13" s="121">
        <v>7937</v>
      </c>
      <c r="L13" s="121">
        <v>407900</v>
      </c>
      <c r="M13" s="121">
        <f>SUM(N13,+U13)</f>
        <v>102849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380</v>
      </c>
      <c r="T13" s="121">
        <v>0</v>
      </c>
      <c r="U13" s="121">
        <v>102849</v>
      </c>
      <c r="V13" s="121">
        <f>+SUM(D13,M13)</f>
        <v>624520</v>
      </c>
      <c r="W13" s="121">
        <f>+SUM(E13,N13)</f>
        <v>113771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105834</v>
      </c>
      <c r="AB13" s="122" t="str">
        <f>IF(+SUM(J13,S13)=0,"-",+SUM(J13,S13))</f>
        <v>-</v>
      </c>
      <c r="AC13" s="121">
        <f>+SUM(K13,T13)</f>
        <v>7937</v>
      </c>
      <c r="AD13" s="121">
        <f>+SUM(L13,U13)</f>
        <v>510749</v>
      </c>
      <c r="AE13" s="121">
        <f>SUM(AF13,+AK13)</f>
        <v>4212</v>
      </c>
      <c r="AF13" s="121">
        <f>SUM(AG13:AJ13)</f>
        <v>4212</v>
      </c>
      <c r="AG13" s="121">
        <v>0</v>
      </c>
      <c r="AH13" s="121">
        <v>4212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517459</v>
      </c>
      <c r="AN13" s="121">
        <f>SUM(AO13:AR13)</f>
        <v>36895</v>
      </c>
      <c r="AO13" s="121">
        <v>36895</v>
      </c>
      <c r="AP13" s="121">
        <v>0</v>
      </c>
      <c r="AQ13" s="121">
        <v>0</v>
      </c>
      <c r="AR13" s="121">
        <v>0</v>
      </c>
      <c r="AS13" s="121">
        <f>SUM(AT13:AV13)</f>
        <v>14805</v>
      </c>
      <c r="AT13" s="121">
        <v>976</v>
      </c>
      <c r="AU13" s="121">
        <v>7097</v>
      </c>
      <c r="AV13" s="121">
        <v>6732</v>
      </c>
      <c r="AW13" s="121">
        <v>0</v>
      </c>
      <c r="AX13" s="121">
        <f>SUM(AY13:BB13)</f>
        <v>465759</v>
      </c>
      <c r="AY13" s="121">
        <v>137182</v>
      </c>
      <c r="AZ13" s="121">
        <v>327214</v>
      </c>
      <c r="BA13" s="121">
        <v>1363</v>
      </c>
      <c r="BB13" s="121">
        <v>0</v>
      </c>
      <c r="BC13" s="121">
        <v>0</v>
      </c>
      <c r="BD13" s="121">
        <v>0</v>
      </c>
      <c r="BE13" s="121">
        <v>0</v>
      </c>
      <c r="BF13" s="121">
        <f>SUM(AE13,+AM13,+BE13)</f>
        <v>521671</v>
      </c>
      <c r="BG13" s="121">
        <f>SUM(BH13,+BM13)</f>
        <v>1251</v>
      </c>
      <c r="BH13" s="121">
        <f>SUM(BI13:BL13)</f>
        <v>1251</v>
      </c>
      <c r="BI13" s="121">
        <v>0</v>
      </c>
      <c r="BJ13" s="121">
        <v>1251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101598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101598</v>
      </c>
      <c r="CA13" s="121">
        <v>3164</v>
      </c>
      <c r="CB13" s="121">
        <v>98434</v>
      </c>
      <c r="CC13" s="121">
        <v>0</v>
      </c>
      <c r="CD13" s="121">
        <v>0</v>
      </c>
      <c r="CE13" s="121">
        <v>0</v>
      </c>
      <c r="CF13" s="121">
        <v>0</v>
      </c>
      <c r="CG13" s="121">
        <v>0</v>
      </c>
      <c r="CH13" s="121">
        <f>SUM(BG13,+BO13,+CG13)</f>
        <v>102849</v>
      </c>
      <c r="CI13" s="121">
        <f>SUM(AE13,+BG13)</f>
        <v>5463</v>
      </c>
      <c r="CJ13" s="121">
        <f>SUM(AF13,+BH13)</f>
        <v>5463</v>
      </c>
      <c r="CK13" s="121">
        <f>SUM(AG13,+BI13)</f>
        <v>0</v>
      </c>
      <c r="CL13" s="121">
        <f>SUM(AH13,+BJ13)</f>
        <v>5463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619057</v>
      </c>
      <c r="CR13" s="121">
        <f>SUM(AN13,+BP13)</f>
        <v>36895</v>
      </c>
      <c r="CS13" s="121">
        <f>SUM(AO13,+BQ13)</f>
        <v>36895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14805</v>
      </c>
      <c r="CX13" s="121">
        <f>SUM(AT13,+BV13)</f>
        <v>976</v>
      </c>
      <c r="CY13" s="121">
        <f>SUM(AU13,+BW13)</f>
        <v>7097</v>
      </c>
      <c r="CZ13" s="121">
        <f>SUM(AV13,+BX13)</f>
        <v>6732</v>
      </c>
      <c r="DA13" s="121">
        <f>SUM(AW13,+BY13)</f>
        <v>0</v>
      </c>
      <c r="DB13" s="121">
        <f>SUM(AX13,+BZ13)</f>
        <v>567357</v>
      </c>
      <c r="DC13" s="121">
        <f>SUM(AY13,+CA13)</f>
        <v>140346</v>
      </c>
      <c r="DD13" s="121">
        <f>SUM(AZ13,+CB13)</f>
        <v>425648</v>
      </c>
      <c r="DE13" s="121">
        <f>SUM(BA13,+CC13)</f>
        <v>1363</v>
      </c>
      <c r="DF13" s="121">
        <f>SUM(BB13,+CD13)</f>
        <v>0</v>
      </c>
      <c r="DG13" s="121">
        <f>SUM(BC13,+CE13)</f>
        <v>0</v>
      </c>
      <c r="DH13" s="121">
        <f>SUM(BD13,+CF13)</f>
        <v>0</v>
      </c>
      <c r="DI13" s="121">
        <f>SUM(BE13,+CG13)</f>
        <v>0</v>
      </c>
      <c r="DJ13" s="121">
        <f>SUM(BF13,+CH13)</f>
        <v>624520</v>
      </c>
    </row>
    <row r="14" spans="1:114" s="136" customFormat="1" ht="13.5" customHeight="1" x14ac:dyDescent="0.15">
      <c r="A14" s="119" t="s">
        <v>37</v>
      </c>
      <c r="B14" s="120" t="s">
        <v>341</v>
      </c>
      <c r="C14" s="119" t="s">
        <v>342</v>
      </c>
      <c r="D14" s="121">
        <f>SUM(E14,+L14)</f>
        <v>297267</v>
      </c>
      <c r="E14" s="121">
        <f>SUM(F14:I14,K14)</f>
        <v>61750</v>
      </c>
      <c r="F14" s="121">
        <v>0</v>
      </c>
      <c r="G14" s="121">
        <v>0</v>
      </c>
      <c r="H14" s="121">
        <v>0</v>
      </c>
      <c r="I14" s="121">
        <v>41816</v>
      </c>
      <c r="J14" s="122" t="s">
        <v>380</v>
      </c>
      <c r="K14" s="121">
        <v>19934</v>
      </c>
      <c r="L14" s="121">
        <v>235517</v>
      </c>
      <c r="M14" s="121">
        <f>SUM(N14,+U14)</f>
        <v>93063</v>
      </c>
      <c r="N14" s="121">
        <f>SUM(O14:R14,T14)</f>
        <v>12766</v>
      </c>
      <c r="O14" s="121">
        <v>0</v>
      </c>
      <c r="P14" s="121">
        <v>0</v>
      </c>
      <c r="Q14" s="121">
        <v>0</v>
      </c>
      <c r="R14" s="121">
        <v>12766</v>
      </c>
      <c r="S14" s="122" t="s">
        <v>380</v>
      </c>
      <c r="T14" s="121">
        <v>0</v>
      </c>
      <c r="U14" s="121">
        <v>80297</v>
      </c>
      <c r="V14" s="121">
        <f>+SUM(D14,M14)</f>
        <v>390330</v>
      </c>
      <c r="W14" s="121">
        <f>+SUM(E14,N14)</f>
        <v>74516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54582</v>
      </c>
      <c r="AB14" s="122" t="str">
        <f>IF(+SUM(J14,S14)=0,"-",+SUM(J14,S14))</f>
        <v>-</v>
      </c>
      <c r="AC14" s="121">
        <f>+SUM(K14,T14)</f>
        <v>19934</v>
      </c>
      <c r="AD14" s="121">
        <f>+SUM(L14,U14)</f>
        <v>315814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132595</v>
      </c>
      <c r="AN14" s="121">
        <f>SUM(AO14:AR14)</f>
        <v>38891</v>
      </c>
      <c r="AO14" s="121">
        <v>28449</v>
      </c>
      <c r="AP14" s="121">
        <v>0</v>
      </c>
      <c r="AQ14" s="121">
        <v>5221</v>
      </c>
      <c r="AR14" s="121">
        <v>5221</v>
      </c>
      <c r="AS14" s="121">
        <f>SUM(AT14:AV14)</f>
        <v>35610</v>
      </c>
      <c r="AT14" s="121">
        <v>0</v>
      </c>
      <c r="AU14" s="121">
        <v>35610</v>
      </c>
      <c r="AV14" s="121">
        <v>0</v>
      </c>
      <c r="AW14" s="121">
        <v>0</v>
      </c>
      <c r="AX14" s="121">
        <f>SUM(AY14:BB14)</f>
        <v>58094</v>
      </c>
      <c r="AY14" s="121">
        <v>58094</v>
      </c>
      <c r="AZ14" s="121">
        <v>0</v>
      </c>
      <c r="BA14" s="121">
        <v>0</v>
      </c>
      <c r="BB14" s="121">
        <v>0</v>
      </c>
      <c r="BC14" s="121">
        <v>164672</v>
      </c>
      <c r="BD14" s="121">
        <v>0</v>
      </c>
      <c r="BE14" s="121">
        <v>0</v>
      </c>
      <c r="BF14" s="121">
        <f>SUM(AE14,+AM14,+BE14)</f>
        <v>132595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93063</v>
      </c>
      <c r="BP14" s="121">
        <f>SUM(BQ14:BT14)</f>
        <v>9002</v>
      </c>
      <c r="BQ14" s="121">
        <v>9002</v>
      </c>
      <c r="BR14" s="121">
        <v>0</v>
      </c>
      <c r="BS14" s="121">
        <v>0</v>
      </c>
      <c r="BT14" s="121">
        <v>0</v>
      </c>
      <c r="BU14" s="121">
        <f>SUM(BV14:BX14)</f>
        <v>54901</v>
      </c>
      <c r="BV14" s="121">
        <v>0</v>
      </c>
      <c r="BW14" s="121">
        <v>54901</v>
      </c>
      <c r="BX14" s="121">
        <v>0</v>
      </c>
      <c r="BY14" s="121">
        <v>0</v>
      </c>
      <c r="BZ14" s="121">
        <f>SUM(CA14:CD14)</f>
        <v>29160</v>
      </c>
      <c r="CA14" s="121">
        <v>0</v>
      </c>
      <c r="CB14" s="121">
        <v>29160</v>
      </c>
      <c r="CC14" s="121">
        <v>0</v>
      </c>
      <c r="CD14" s="121">
        <v>0</v>
      </c>
      <c r="CE14" s="121">
        <v>0</v>
      </c>
      <c r="CF14" s="121">
        <v>0</v>
      </c>
      <c r="CG14" s="121">
        <v>0</v>
      </c>
      <c r="CH14" s="121">
        <f>SUM(BG14,+BO14,+CG14)</f>
        <v>93063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225658</v>
      </c>
      <c r="CR14" s="121">
        <f>SUM(AN14,+BP14)</f>
        <v>47893</v>
      </c>
      <c r="CS14" s="121">
        <f>SUM(AO14,+BQ14)</f>
        <v>37451</v>
      </c>
      <c r="CT14" s="121">
        <f>SUM(AP14,+BR14)</f>
        <v>0</v>
      </c>
      <c r="CU14" s="121">
        <f>SUM(AQ14,+BS14)</f>
        <v>5221</v>
      </c>
      <c r="CV14" s="121">
        <f>SUM(AR14,+BT14)</f>
        <v>5221</v>
      </c>
      <c r="CW14" s="121">
        <f>SUM(AS14,+BU14)</f>
        <v>90511</v>
      </c>
      <c r="CX14" s="121">
        <f>SUM(AT14,+BV14)</f>
        <v>0</v>
      </c>
      <c r="CY14" s="121">
        <f>SUM(AU14,+BW14)</f>
        <v>90511</v>
      </c>
      <c r="CZ14" s="121">
        <f>SUM(AV14,+BX14)</f>
        <v>0</v>
      </c>
      <c r="DA14" s="121">
        <f>SUM(AW14,+BY14)</f>
        <v>0</v>
      </c>
      <c r="DB14" s="121">
        <f>SUM(AX14,+BZ14)</f>
        <v>87254</v>
      </c>
      <c r="DC14" s="121">
        <f>SUM(AY14,+CA14)</f>
        <v>58094</v>
      </c>
      <c r="DD14" s="121">
        <f>SUM(AZ14,+CB14)</f>
        <v>29160</v>
      </c>
      <c r="DE14" s="121">
        <f>SUM(BA14,+CC14)</f>
        <v>0</v>
      </c>
      <c r="DF14" s="121">
        <f>SUM(BB14,+CD14)</f>
        <v>0</v>
      </c>
      <c r="DG14" s="121">
        <f>SUM(BC14,+CE14)</f>
        <v>164672</v>
      </c>
      <c r="DH14" s="121">
        <f>SUM(BD14,+CF14)</f>
        <v>0</v>
      </c>
      <c r="DI14" s="121">
        <f>SUM(BE14,+CG14)</f>
        <v>0</v>
      </c>
      <c r="DJ14" s="121">
        <f>SUM(BF14,+CH14)</f>
        <v>225658</v>
      </c>
    </row>
    <row r="15" spans="1:114" s="136" customFormat="1" ht="13.5" customHeight="1" x14ac:dyDescent="0.15">
      <c r="A15" s="119" t="s">
        <v>37</v>
      </c>
      <c r="B15" s="120" t="s">
        <v>344</v>
      </c>
      <c r="C15" s="119" t="s">
        <v>345</v>
      </c>
      <c r="D15" s="121">
        <f>SUM(E15,+L15)</f>
        <v>513252</v>
      </c>
      <c r="E15" s="121">
        <f>SUM(F15:I15,K15)</f>
        <v>0</v>
      </c>
      <c r="F15" s="121">
        <v>0</v>
      </c>
      <c r="G15" s="121">
        <v>0</v>
      </c>
      <c r="H15" s="121">
        <v>0</v>
      </c>
      <c r="I15" s="121">
        <v>0</v>
      </c>
      <c r="J15" s="122" t="s">
        <v>380</v>
      </c>
      <c r="K15" s="121">
        <v>0</v>
      </c>
      <c r="L15" s="121">
        <v>513252</v>
      </c>
      <c r="M15" s="121">
        <f>SUM(N15,+U15)</f>
        <v>91990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380</v>
      </c>
      <c r="T15" s="121">
        <v>0</v>
      </c>
      <c r="U15" s="121">
        <v>91990</v>
      </c>
      <c r="V15" s="121">
        <f>+SUM(D15,M15)</f>
        <v>605242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2" t="str">
        <f>IF(+SUM(J15,S15)=0,"-",+SUM(J15,S15))</f>
        <v>-</v>
      </c>
      <c r="AC15" s="121">
        <f>+SUM(K15,T15)</f>
        <v>0</v>
      </c>
      <c r="AD15" s="121">
        <f>+SUM(L15,U15)</f>
        <v>605242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0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1">
        <v>513252</v>
      </c>
      <c r="BD15" s="121">
        <v>0</v>
      </c>
      <c r="BE15" s="121">
        <v>0</v>
      </c>
      <c r="BF15" s="121">
        <f>SUM(AE15,+AM15,+BE15)</f>
        <v>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91990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0</v>
      </c>
      <c r="CR15" s="121">
        <f>SUM(AN15,+BP15)</f>
        <v>0</v>
      </c>
      <c r="CS15" s="121">
        <f>SUM(AO15,+BQ15)</f>
        <v>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0</v>
      </c>
      <c r="DC15" s="121">
        <f>SUM(AY15,+CA15)</f>
        <v>0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1">
        <f>SUM(BC15,+CE15)</f>
        <v>605242</v>
      </c>
      <c r="DH15" s="121">
        <f>SUM(BD15,+CF15)</f>
        <v>0</v>
      </c>
      <c r="DI15" s="121">
        <f>SUM(BE15,+CG15)</f>
        <v>0</v>
      </c>
      <c r="DJ15" s="121">
        <f>SUM(BF15,+CH15)</f>
        <v>0</v>
      </c>
    </row>
    <row r="16" spans="1:114" s="136" customFormat="1" ht="13.5" customHeight="1" x14ac:dyDescent="0.15">
      <c r="A16" s="119" t="s">
        <v>37</v>
      </c>
      <c r="B16" s="120" t="s">
        <v>350</v>
      </c>
      <c r="C16" s="119" t="s">
        <v>351</v>
      </c>
      <c r="D16" s="121">
        <f>SUM(E16,+L16)</f>
        <v>206511</v>
      </c>
      <c r="E16" s="121">
        <f>SUM(F16:I16,K16)</f>
        <v>92552</v>
      </c>
      <c r="F16" s="121">
        <v>0</v>
      </c>
      <c r="G16" s="121">
        <v>0</v>
      </c>
      <c r="H16" s="121">
        <v>63300</v>
      </c>
      <c r="I16" s="121">
        <v>27908</v>
      </c>
      <c r="J16" s="122" t="s">
        <v>380</v>
      </c>
      <c r="K16" s="121">
        <v>1344</v>
      </c>
      <c r="L16" s="121">
        <v>113959</v>
      </c>
      <c r="M16" s="121">
        <f>SUM(N16,+U16)</f>
        <v>33371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380</v>
      </c>
      <c r="T16" s="121">
        <v>0</v>
      </c>
      <c r="U16" s="121">
        <v>33371</v>
      </c>
      <c r="V16" s="121">
        <f>+SUM(D16,M16)</f>
        <v>239882</v>
      </c>
      <c r="W16" s="121">
        <f>+SUM(E16,N16)</f>
        <v>92552</v>
      </c>
      <c r="X16" s="121">
        <f>+SUM(F16,O16)</f>
        <v>0</v>
      </c>
      <c r="Y16" s="121">
        <f>+SUM(G16,P16)</f>
        <v>0</v>
      </c>
      <c r="Z16" s="121">
        <f>+SUM(H16,Q16)</f>
        <v>63300</v>
      </c>
      <c r="AA16" s="121">
        <f>+SUM(I16,R16)</f>
        <v>27908</v>
      </c>
      <c r="AB16" s="122" t="str">
        <f>IF(+SUM(J16,S16)=0,"-",+SUM(J16,S16))</f>
        <v>-</v>
      </c>
      <c r="AC16" s="121">
        <f>+SUM(K16,T16)</f>
        <v>1344</v>
      </c>
      <c r="AD16" s="121">
        <f>+SUM(L16,U16)</f>
        <v>147330</v>
      </c>
      <c r="AE16" s="121">
        <f>SUM(AF16,+AK16)</f>
        <v>76959</v>
      </c>
      <c r="AF16" s="121">
        <f>SUM(AG16:AJ16)</f>
        <v>76959</v>
      </c>
      <c r="AG16" s="121">
        <v>0</v>
      </c>
      <c r="AH16" s="121">
        <v>48101</v>
      </c>
      <c r="AI16" s="121">
        <v>28858</v>
      </c>
      <c r="AJ16" s="121">
        <v>0</v>
      </c>
      <c r="AK16" s="121">
        <v>0</v>
      </c>
      <c r="AL16" s="121">
        <v>0</v>
      </c>
      <c r="AM16" s="121">
        <f>SUM(AN16,AS16,AW16,AX16,BD16)</f>
        <v>117353</v>
      </c>
      <c r="AN16" s="121">
        <f>SUM(AO16:AR16)</f>
        <v>17525</v>
      </c>
      <c r="AO16" s="121">
        <v>3404</v>
      </c>
      <c r="AP16" s="121">
        <v>0</v>
      </c>
      <c r="AQ16" s="121">
        <v>14121</v>
      </c>
      <c r="AR16" s="121">
        <v>0</v>
      </c>
      <c r="AS16" s="121">
        <f>SUM(AT16:AV16)</f>
        <v>61113</v>
      </c>
      <c r="AT16" s="121">
        <v>13732</v>
      </c>
      <c r="AU16" s="121">
        <v>42487</v>
      </c>
      <c r="AV16" s="121">
        <v>4894</v>
      </c>
      <c r="AW16" s="121">
        <v>0</v>
      </c>
      <c r="AX16" s="121">
        <f>SUM(AY16:BB16)</f>
        <v>38715</v>
      </c>
      <c r="AY16" s="121">
        <v>15336</v>
      </c>
      <c r="AZ16" s="121">
        <v>20392</v>
      </c>
      <c r="BA16" s="121">
        <v>2987</v>
      </c>
      <c r="BB16" s="121">
        <v>0</v>
      </c>
      <c r="BC16" s="121">
        <v>0</v>
      </c>
      <c r="BD16" s="121">
        <v>0</v>
      </c>
      <c r="BE16" s="121">
        <v>12199</v>
      </c>
      <c r="BF16" s="121">
        <f>SUM(AE16,+AM16,+BE16)</f>
        <v>206511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33371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76959</v>
      </c>
      <c r="CJ16" s="121">
        <f>SUM(AF16,+BH16)</f>
        <v>76959</v>
      </c>
      <c r="CK16" s="121">
        <f>SUM(AG16,+BI16)</f>
        <v>0</v>
      </c>
      <c r="CL16" s="121">
        <f>SUM(AH16,+BJ16)</f>
        <v>48101</v>
      </c>
      <c r="CM16" s="121">
        <f>SUM(AI16,+BK16)</f>
        <v>28858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117353</v>
      </c>
      <c r="CR16" s="121">
        <f>SUM(AN16,+BP16)</f>
        <v>17525</v>
      </c>
      <c r="CS16" s="121">
        <f>SUM(AO16,+BQ16)</f>
        <v>3404</v>
      </c>
      <c r="CT16" s="121">
        <f>SUM(AP16,+BR16)</f>
        <v>0</v>
      </c>
      <c r="CU16" s="121">
        <f>SUM(AQ16,+BS16)</f>
        <v>14121</v>
      </c>
      <c r="CV16" s="121">
        <f>SUM(AR16,+BT16)</f>
        <v>0</v>
      </c>
      <c r="CW16" s="121">
        <f>SUM(AS16,+BU16)</f>
        <v>61113</v>
      </c>
      <c r="CX16" s="121">
        <f>SUM(AT16,+BV16)</f>
        <v>13732</v>
      </c>
      <c r="CY16" s="121">
        <f>SUM(AU16,+BW16)</f>
        <v>42487</v>
      </c>
      <c r="CZ16" s="121">
        <f>SUM(AV16,+BX16)</f>
        <v>4894</v>
      </c>
      <c r="DA16" s="121">
        <f>SUM(AW16,+BY16)</f>
        <v>0</v>
      </c>
      <c r="DB16" s="121">
        <f>SUM(AX16,+BZ16)</f>
        <v>38715</v>
      </c>
      <c r="DC16" s="121">
        <f>SUM(AY16,+CA16)</f>
        <v>15336</v>
      </c>
      <c r="DD16" s="121">
        <f>SUM(AZ16,+CB16)</f>
        <v>20392</v>
      </c>
      <c r="DE16" s="121">
        <f>SUM(BA16,+CC16)</f>
        <v>2987</v>
      </c>
      <c r="DF16" s="121">
        <f>SUM(BB16,+CD16)</f>
        <v>0</v>
      </c>
      <c r="DG16" s="121">
        <f>SUM(BC16,+CE16)</f>
        <v>33371</v>
      </c>
      <c r="DH16" s="121">
        <f>SUM(BD16,+CF16)</f>
        <v>0</v>
      </c>
      <c r="DI16" s="121">
        <f>SUM(BE16,+CG16)</f>
        <v>12199</v>
      </c>
      <c r="DJ16" s="121">
        <f>SUM(BF16,+CH16)</f>
        <v>206511</v>
      </c>
    </row>
    <row r="17" spans="1:114" s="136" customFormat="1" ht="13.5" customHeight="1" x14ac:dyDescent="0.15">
      <c r="A17" s="119" t="s">
        <v>37</v>
      </c>
      <c r="B17" s="120" t="s">
        <v>352</v>
      </c>
      <c r="C17" s="119" t="s">
        <v>353</v>
      </c>
      <c r="D17" s="121">
        <f>SUM(E17,+L17)</f>
        <v>87472</v>
      </c>
      <c r="E17" s="121">
        <f>SUM(F17:I17,K17)</f>
        <v>0</v>
      </c>
      <c r="F17" s="121">
        <v>0</v>
      </c>
      <c r="G17" s="121">
        <v>0</v>
      </c>
      <c r="H17" s="121">
        <v>0</v>
      </c>
      <c r="I17" s="121">
        <v>0</v>
      </c>
      <c r="J17" s="122" t="s">
        <v>380</v>
      </c>
      <c r="K17" s="121">
        <v>0</v>
      </c>
      <c r="L17" s="121">
        <v>87472</v>
      </c>
      <c r="M17" s="121">
        <f>SUM(N17,+U17)</f>
        <v>16222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380</v>
      </c>
      <c r="T17" s="121">
        <v>0</v>
      </c>
      <c r="U17" s="121">
        <v>16222</v>
      </c>
      <c r="V17" s="121">
        <f>+SUM(D17,M17)</f>
        <v>103694</v>
      </c>
      <c r="W17" s="121">
        <f>+SUM(E17,N17)</f>
        <v>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2" t="str">
        <f>IF(+SUM(J17,S17)=0,"-",+SUM(J17,S17))</f>
        <v>-</v>
      </c>
      <c r="AC17" s="121">
        <f>+SUM(K17,T17)</f>
        <v>0</v>
      </c>
      <c r="AD17" s="121">
        <f>+SUM(L17,U17)</f>
        <v>103694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0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0</v>
      </c>
      <c r="AY17" s="121">
        <v>0</v>
      </c>
      <c r="AZ17" s="121">
        <v>0</v>
      </c>
      <c r="BA17" s="121">
        <v>0</v>
      </c>
      <c r="BB17" s="121">
        <v>0</v>
      </c>
      <c r="BC17" s="121">
        <v>87472</v>
      </c>
      <c r="BD17" s="121">
        <v>0</v>
      </c>
      <c r="BE17" s="121">
        <v>0</v>
      </c>
      <c r="BF17" s="121">
        <f>SUM(AE17,+AM17,+BE17)</f>
        <v>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16222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0</v>
      </c>
      <c r="CR17" s="121">
        <f>SUM(AN17,+BP17)</f>
        <v>0</v>
      </c>
      <c r="CS17" s="121">
        <f>SUM(AO17,+BQ17)</f>
        <v>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0</v>
      </c>
      <c r="DC17" s="121">
        <f>SUM(AY17,+CA17)</f>
        <v>0</v>
      </c>
      <c r="DD17" s="121">
        <f>SUM(AZ17,+CB17)</f>
        <v>0</v>
      </c>
      <c r="DE17" s="121">
        <f>SUM(BA17,+CC17)</f>
        <v>0</v>
      </c>
      <c r="DF17" s="121">
        <f>SUM(BB17,+CD17)</f>
        <v>0</v>
      </c>
      <c r="DG17" s="121">
        <f>SUM(BC17,+CE17)</f>
        <v>103694</v>
      </c>
      <c r="DH17" s="121">
        <f>SUM(BD17,+CF17)</f>
        <v>0</v>
      </c>
      <c r="DI17" s="121">
        <f>SUM(BE17,+CG17)</f>
        <v>0</v>
      </c>
      <c r="DJ17" s="121">
        <f>SUM(BF17,+CH17)</f>
        <v>0</v>
      </c>
    </row>
    <row r="18" spans="1:114" s="136" customFormat="1" ht="13.5" customHeight="1" x14ac:dyDescent="0.15">
      <c r="A18" s="119" t="s">
        <v>37</v>
      </c>
      <c r="B18" s="120" t="s">
        <v>355</v>
      </c>
      <c r="C18" s="119" t="s">
        <v>356</v>
      </c>
      <c r="D18" s="121">
        <f>SUM(E18,+L18)</f>
        <v>85755</v>
      </c>
      <c r="E18" s="121">
        <f>SUM(F18:I18,K18)</f>
        <v>0</v>
      </c>
      <c r="F18" s="121">
        <v>0</v>
      </c>
      <c r="G18" s="121">
        <v>0</v>
      </c>
      <c r="H18" s="121">
        <v>0</v>
      </c>
      <c r="I18" s="121">
        <v>0</v>
      </c>
      <c r="J18" s="122" t="s">
        <v>380</v>
      </c>
      <c r="K18" s="121">
        <v>0</v>
      </c>
      <c r="L18" s="121">
        <v>85755</v>
      </c>
      <c r="M18" s="121">
        <f>SUM(N18,+U18)</f>
        <v>34897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380</v>
      </c>
      <c r="T18" s="121">
        <v>0</v>
      </c>
      <c r="U18" s="121">
        <v>34897</v>
      </c>
      <c r="V18" s="121">
        <f>+SUM(D18,M18)</f>
        <v>120652</v>
      </c>
      <c r="W18" s="121">
        <f>+SUM(E18,N18)</f>
        <v>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2" t="str">
        <f>IF(+SUM(J18,S18)=0,"-",+SUM(J18,S18))</f>
        <v>-</v>
      </c>
      <c r="AC18" s="121">
        <f>+SUM(K18,T18)</f>
        <v>0</v>
      </c>
      <c r="AD18" s="121">
        <f>+SUM(L18,U18)</f>
        <v>120652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0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1">
        <v>85755</v>
      </c>
      <c r="BD18" s="121">
        <v>0</v>
      </c>
      <c r="BE18" s="121">
        <v>0</v>
      </c>
      <c r="BF18" s="121">
        <f>SUM(AE18,+AM18,+BE18)</f>
        <v>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34897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0</v>
      </c>
      <c r="CR18" s="121">
        <f>SUM(AN18,+BP18)</f>
        <v>0</v>
      </c>
      <c r="CS18" s="121">
        <f>SUM(AO18,+BQ18)</f>
        <v>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0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1">
        <f>SUM(BC18,+CE18)</f>
        <v>120652</v>
      </c>
      <c r="DH18" s="121">
        <f>SUM(BD18,+CF18)</f>
        <v>0</v>
      </c>
      <c r="DI18" s="121">
        <f>SUM(BE18,+CG18)</f>
        <v>0</v>
      </c>
      <c r="DJ18" s="121">
        <f>SUM(BF18,+CH18)</f>
        <v>0</v>
      </c>
    </row>
    <row r="19" spans="1:114" s="136" customFormat="1" ht="13.5" customHeight="1" x14ac:dyDescent="0.15">
      <c r="A19" s="119" t="s">
        <v>37</v>
      </c>
      <c r="B19" s="120" t="s">
        <v>359</v>
      </c>
      <c r="C19" s="119" t="s">
        <v>360</v>
      </c>
      <c r="D19" s="121">
        <f>SUM(E19,+L19)</f>
        <v>84190</v>
      </c>
      <c r="E19" s="121">
        <f>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2" t="s">
        <v>380</v>
      </c>
      <c r="K19" s="121">
        <v>0</v>
      </c>
      <c r="L19" s="121">
        <v>84190</v>
      </c>
      <c r="M19" s="121">
        <f>SUM(N19,+U19)</f>
        <v>31786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380</v>
      </c>
      <c r="T19" s="121">
        <v>0</v>
      </c>
      <c r="U19" s="121">
        <v>31786</v>
      </c>
      <c r="V19" s="121">
        <f>+SUM(D19,M19)</f>
        <v>115976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115976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1">
        <v>84190</v>
      </c>
      <c r="BD19" s="121">
        <v>0</v>
      </c>
      <c r="BE19" s="121">
        <v>0</v>
      </c>
      <c r="BF19" s="121">
        <f>SUM(AE19,+AM19,+BE19)</f>
        <v>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31786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0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0</v>
      </c>
      <c r="DC19" s="121">
        <f>SUM(AY19,+CA19)</f>
        <v>0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115976</v>
      </c>
      <c r="DH19" s="121">
        <f>SUM(BD19,+CF19)</f>
        <v>0</v>
      </c>
      <c r="DI19" s="121">
        <f>SUM(BE19,+CG19)</f>
        <v>0</v>
      </c>
      <c r="DJ19" s="121">
        <f>SUM(BF19,+CH19)</f>
        <v>0</v>
      </c>
    </row>
    <row r="20" spans="1:114" s="136" customFormat="1" ht="13.5" customHeight="1" x14ac:dyDescent="0.15">
      <c r="A20" s="119" t="s">
        <v>37</v>
      </c>
      <c r="B20" s="120" t="s">
        <v>361</v>
      </c>
      <c r="C20" s="119" t="s">
        <v>362</v>
      </c>
      <c r="D20" s="121">
        <f>SUM(E20,+L20)</f>
        <v>154710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380</v>
      </c>
      <c r="K20" s="121">
        <v>0</v>
      </c>
      <c r="L20" s="121">
        <v>154710</v>
      </c>
      <c r="M20" s="121">
        <f>SUM(N20,+U20)</f>
        <v>62691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380</v>
      </c>
      <c r="T20" s="121">
        <v>0</v>
      </c>
      <c r="U20" s="121">
        <v>62691</v>
      </c>
      <c r="V20" s="121">
        <f>+SUM(D20,M20)</f>
        <v>217401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217401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154710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62691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0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0</v>
      </c>
      <c r="DC20" s="121">
        <f>SUM(AY20,+CA20)</f>
        <v>0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217401</v>
      </c>
      <c r="DH20" s="121">
        <f>SUM(BD20,+CF20)</f>
        <v>0</v>
      </c>
      <c r="DI20" s="121">
        <f>SUM(BE20,+CG20)</f>
        <v>0</v>
      </c>
      <c r="DJ20" s="121">
        <f>SUM(BF20,+CH20)</f>
        <v>0</v>
      </c>
    </row>
    <row r="21" spans="1:114" s="136" customFormat="1" ht="13.5" customHeight="1" x14ac:dyDescent="0.15">
      <c r="A21" s="119" t="s">
        <v>37</v>
      </c>
      <c r="B21" s="120" t="s">
        <v>363</v>
      </c>
      <c r="C21" s="119" t="s">
        <v>364</v>
      </c>
      <c r="D21" s="121">
        <f>SUM(E21,+L21)</f>
        <v>154050</v>
      </c>
      <c r="E21" s="121">
        <f>SUM(F21:I21,K21)</f>
        <v>16244</v>
      </c>
      <c r="F21" s="121">
        <v>0</v>
      </c>
      <c r="G21" s="121">
        <v>0</v>
      </c>
      <c r="H21" s="121">
        <v>0</v>
      </c>
      <c r="I21" s="121">
        <v>16094</v>
      </c>
      <c r="J21" s="122" t="s">
        <v>380</v>
      </c>
      <c r="K21" s="121">
        <v>150</v>
      </c>
      <c r="L21" s="121">
        <v>137806</v>
      </c>
      <c r="M21" s="121">
        <f>SUM(N21,+U21)</f>
        <v>38464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380</v>
      </c>
      <c r="T21" s="121">
        <v>0</v>
      </c>
      <c r="U21" s="121">
        <v>38464</v>
      </c>
      <c r="V21" s="121">
        <f>+SUM(D21,M21)</f>
        <v>192514</v>
      </c>
      <c r="W21" s="121">
        <f>+SUM(E21,N21)</f>
        <v>16244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16094</v>
      </c>
      <c r="AB21" s="122" t="str">
        <f>IF(+SUM(J21,S21)=0,"-",+SUM(J21,S21))</f>
        <v>-</v>
      </c>
      <c r="AC21" s="121">
        <f>+SUM(K21,T21)</f>
        <v>150</v>
      </c>
      <c r="AD21" s="121">
        <f>+SUM(L21,U21)</f>
        <v>176270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7800</v>
      </c>
      <c r="AM21" s="121">
        <f>SUM(AN21,AS21,AW21,AX21,BD21)</f>
        <v>47262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47262</v>
      </c>
      <c r="AT21" s="121">
        <v>47262</v>
      </c>
      <c r="AU21" s="121">
        <v>0</v>
      </c>
      <c r="AV21" s="121">
        <v>0</v>
      </c>
      <c r="AW21" s="121">
        <v>0</v>
      </c>
      <c r="AX21" s="121">
        <f>SUM(AY21:BB21)</f>
        <v>0</v>
      </c>
      <c r="AY21" s="121">
        <v>0</v>
      </c>
      <c r="AZ21" s="121">
        <v>0</v>
      </c>
      <c r="BA21" s="121">
        <v>0</v>
      </c>
      <c r="BB21" s="121">
        <v>0</v>
      </c>
      <c r="BC21" s="121">
        <v>98988</v>
      </c>
      <c r="BD21" s="121">
        <v>0</v>
      </c>
      <c r="BE21" s="121">
        <v>0</v>
      </c>
      <c r="BF21" s="121">
        <f>SUM(AE21,+AM21,+BE21)</f>
        <v>47262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38464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7800</v>
      </c>
      <c r="CQ21" s="121">
        <f>SUM(AM21,+BO21)</f>
        <v>47262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47262</v>
      </c>
      <c r="CX21" s="121">
        <f>SUM(AT21,+BV21)</f>
        <v>47262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0</v>
      </c>
      <c r="DC21" s="121">
        <f>SUM(AY21,+CA21)</f>
        <v>0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1">
        <f>SUM(BC21,+CE21)</f>
        <v>137452</v>
      </c>
      <c r="DH21" s="121">
        <f>SUM(BD21,+CF21)</f>
        <v>0</v>
      </c>
      <c r="DI21" s="121">
        <f>SUM(BE21,+CG21)</f>
        <v>0</v>
      </c>
      <c r="DJ21" s="121">
        <f>SUM(BF21,+CH21)</f>
        <v>47262</v>
      </c>
    </row>
    <row r="22" spans="1:114" s="136" customFormat="1" ht="13.5" customHeight="1" x14ac:dyDescent="0.15">
      <c r="A22" s="119" t="s">
        <v>37</v>
      </c>
      <c r="B22" s="120" t="s">
        <v>369</v>
      </c>
      <c r="C22" s="119" t="s">
        <v>370</v>
      </c>
      <c r="D22" s="121">
        <f>SUM(E22,+L22)</f>
        <v>111687</v>
      </c>
      <c r="E22" s="121">
        <f>SUM(F22:I22,K22)</f>
        <v>13075</v>
      </c>
      <c r="F22" s="121">
        <v>0</v>
      </c>
      <c r="G22" s="121">
        <v>0</v>
      </c>
      <c r="H22" s="121">
        <v>0</v>
      </c>
      <c r="I22" s="121">
        <v>13075</v>
      </c>
      <c r="J22" s="122" t="s">
        <v>380</v>
      </c>
      <c r="K22" s="121">
        <v>0</v>
      </c>
      <c r="L22" s="121">
        <v>98612</v>
      </c>
      <c r="M22" s="121">
        <f>SUM(N22,+U22)</f>
        <v>26105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380</v>
      </c>
      <c r="T22" s="121">
        <v>0</v>
      </c>
      <c r="U22" s="121">
        <v>26105</v>
      </c>
      <c r="V22" s="121">
        <f>+SUM(D22,M22)</f>
        <v>137792</v>
      </c>
      <c r="W22" s="121">
        <f>+SUM(E22,N22)</f>
        <v>13075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13075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124717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6937</v>
      </c>
      <c r="AM22" s="121">
        <f>SUM(AN22,AS22,AW22,AX22,BD22)</f>
        <v>24479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24479</v>
      </c>
      <c r="AY22" s="121">
        <v>24479</v>
      </c>
      <c r="AZ22" s="121">
        <v>0</v>
      </c>
      <c r="BA22" s="121">
        <v>0</v>
      </c>
      <c r="BB22" s="121">
        <v>0</v>
      </c>
      <c r="BC22" s="121">
        <v>80271</v>
      </c>
      <c r="BD22" s="121">
        <v>0</v>
      </c>
      <c r="BE22" s="121">
        <v>0</v>
      </c>
      <c r="BF22" s="121">
        <f>SUM(AE22,+AM22,+BE22)</f>
        <v>24479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26105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6937</v>
      </c>
      <c r="CQ22" s="121">
        <f>SUM(AM22,+BO22)</f>
        <v>24479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24479</v>
      </c>
      <c r="DC22" s="121">
        <f>SUM(AY22,+CA22)</f>
        <v>24479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106376</v>
      </c>
      <c r="DH22" s="121">
        <f>SUM(BD22,+CF22)</f>
        <v>0</v>
      </c>
      <c r="DI22" s="121">
        <f>SUM(BE22,+CG22)</f>
        <v>0</v>
      </c>
      <c r="DJ22" s="121">
        <f>SUM(BF22,+CH22)</f>
        <v>24479</v>
      </c>
    </row>
    <row r="23" spans="1:114" s="136" customFormat="1" ht="13.5" customHeight="1" x14ac:dyDescent="0.15">
      <c r="A23" s="119" t="s">
        <v>37</v>
      </c>
      <c r="B23" s="120" t="s">
        <v>372</v>
      </c>
      <c r="C23" s="119" t="s">
        <v>373</v>
      </c>
      <c r="D23" s="121">
        <f>SUM(E23,+L23)</f>
        <v>116188</v>
      </c>
      <c r="E23" s="121">
        <f>SUM(F23:I23,K23)</f>
        <v>53084</v>
      </c>
      <c r="F23" s="121">
        <v>0</v>
      </c>
      <c r="G23" s="121">
        <v>0</v>
      </c>
      <c r="H23" s="121">
        <v>30300</v>
      </c>
      <c r="I23" s="121">
        <v>10271</v>
      </c>
      <c r="J23" s="122" t="s">
        <v>380</v>
      </c>
      <c r="K23" s="121">
        <v>12513</v>
      </c>
      <c r="L23" s="121">
        <v>63104</v>
      </c>
      <c r="M23" s="121">
        <f>SUM(N23,+U23)</f>
        <v>0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380</v>
      </c>
      <c r="T23" s="121">
        <v>0</v>
      </c>
      <c r="U23" s="121">
        <v>0</v>
      </c>
      <c r="V23" s="121">
        <f>+SUM(D23,M23)</f>
        <v>116188</v>
      </c>
      <c r="W23" s="121">
        <f>+SUM(E23,N23)</f>
        <v>53084</v>
      </c>
      <c r="X23" s="121">
        <f>+SUM(F23,O23)</f>
        <v>0</v>
      </c>
      <c r="Y23" s="121">
        <f>+SUM(G23,P23)</f>
        <v>0</v>
      </c>
      <c r="Z23" s="121">
        <f>+SUM(H23,Q23)</f>
        <v>30300</v>
      </c>
      <c r="AA23" s="121">
        <f>+SUM(I23,R23)</f>
        <v>10271</v>
      </c>
      <c r="AB23" s="122" t="str">
        <f>IF(+SUM(J23,S23)=0,"-",+SUM(J23,S23))</f>
        <v>-</v>
      </c>
      <c r="AC23" s="121">
        <f>+SUM(K23,T23)</f>
        <v>12513</v>
      </c>
      <c r="AD23" s="121">
        <f>+SUM(L23,U23)</f>
        <v>63104</v>
      </c>
      <c r="AE23" s="121">
        <f>SUM(AF23,+AK23)</f>
        <v>26460</v>
      </c>
      <c r="AF23" s="121">
        <f>SUM(AG23:AJ23)</f>
        <v>26460</v>
      </c>
      <c r="AG23" s="121">
        <v>0</v>
      </c>
      <c r="AH23" s="121">
        <v>15876</v>
      </c>
      <c r="AI23" s="121">
        <v>10584</v>
      </c>
      <c r="AJ23" s="121">
        <v>0</v>
      </c>
      <c r="AK23" s="121">
        <v>0</v>
      </c>
      <c r="AL23" s="121">
        <v>0</v>
      </c>
      <c r="AM23" s="121">
        <f>SUM(AN23,AS23,AW23,AX23,BD23)</f>
        <v>89728</v>
      </c>
      <c r="AN23" s="121">
        <f>SUM(AO23:AR23)</f>
        <v>37730</v>
      </c>
      <c r="AO23" s="121">
        <v>0</v>
      </c>
      <c r="AP23" s="121">
        <v>11672</v>
      </c>
      <c r="AQ23" s="121">
        <v>14765</v>
      </c>
      <c r="AR23" s="121">
        <v>11293</v>
      </c>
      <c r="AS23" s="121">
        <f>SUM(AT23:AV23)</f>
        <v>26199</v>
      </c>
      <c r="AT23" s="121">
        <v>2864</v>
      </c>
      <c r="AU23" s="121">
        <v>18777</v>
      </c>
      <c r="AV23" s="121">
        <v>4558</v>
      </c>
      <c r="AW23" s="121">
        <v>0</v>
      </c>
      <c r="AX23" s="121">
        <f>SUM(AY23:BB23)</f>
        <v>25799</v>
      </c>
      <c r="AY23" s="121">
        <v>0</v>
      </c>
      <c r="AZ23" s="121">
        <v>17267</v>
      </c>
      <c r="BA23" s="121">
        <v>8532</v>
      </c>
      <c r="BB23" s="121">
        <v>0</v>
      </c>
      <c r="BC23" s="121">
        <v>0</v>
      </c>
      <c r="BD23" s="121">
        <v>0</v>
      </c>
      <c r="BE23" s="121">
        <v>0</v>
      </c>
      <c r="BF23" s="121">
        <f>SUM(AE23,+AM23,+BE23)</f>
        <v>116188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0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26460</v>
      </c>
      <c r="CJ23" s="121">
        <f>SUM(AF23,+BH23)</f>
        <v>26460</v>
      </c>
      <c r="CK23" s="121">
        <f>SUM(AG23,+BI23)</f>
        <v>0</v>
      </c>
      <c r="CL23" s="121">
        <f>SUM(AH23,+BJ23)</f>
        <v>15876</v>
      </c>
      <c r="CM23" s="121">
        <f>SUM(AI23,+BK23)</f>
        <v>10584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89728</v>
      </c>
      <c r="CR23" s="121">
        <f>SUM(AN23,+BP23)</f>
        <v>37730</v>
      </c>
      <c r="CS23" s="121">
        <f>SUM(AO23,+BQ23)</f>
        <v>0</v>
      </c>
      <c r="CT23" s="121">
        <f>SUM(AP23,+BR23)</f>
        <v>11672</v>
      </c>
      <c r="CU23" s="121">
        <f>SUM(AQ23,+BS23)</f>
        <v>14765</v>
      </c>
      <c r="CV23" s="121">
        <f>SUM(AR23,+BT23)</f>
        <v>11293</v>
      </c>
      <c r="CW23" s="121">
        <f>SUM(AS23,+BU23)</f>
        <v>26199</v>
      </c>
      <c r="CX23" s="121">
        <f>SUM(AT23,+BV23)</f>
        <v>2864</v>
      </c>
      <c r="CY23" s="121">
        <f>SUM(AU23,+BW23)</f>
        <v>18777</v>
      </c>
      <c r="CZ23" s="121">
        <f>SUM(AV23,+BX23)</f>
        <v>4558</v>
      </c>
      <c r="DA23" s="121">
        <f>SUM(AW23,+BY23)</f>
        <v>0</v>
      </c>
      <c r="DB23" s="121">
        <f>SUM(AX23,+BZ23)</f>
        <v>25799</v>
      </c>
      <c r="DC23" s="121">
        <f>SUM(AY23,+CA23)</f>
        <v>0</v>
      </c>
      <c r="DD23" s="121">
        <f>SUM(AZ23,+CB23)</f>
        <v>17267</v>
      </c>
      <c r="DE23" s="121">
        <f>SUM(BA23,+CC23)</f>
        <v>8532</v>
      </c>
      <c r="DF23" s="121">
        <f>SUM(BB23,+CD23)</f>
        <v>0</v>
      </c>
      <c r="DG23" s="121">
        <f>SUM(BC23,+CE23)</f>
        <v>0</v>
      </c>
      <c r="DH23" s="121">
        <f>SUM(BD23,+CF23)</f>
        <v>0</v>
      </c>
      <c r="DI23" s="121">
        <f>SUM(BE23,+CG23)</f>
        <v>0</v>
      </c>
      <c r="DJ23" s="121">
        <f>SUM(BF23,+CH23)</f>
        <v>116188</v>
      </c>
    </row>
    <row r="24" spans="1:114" s="136" customFormat="1" ht="13.5" customHeight="1" x14ac:dyDescent="0.15">
      <c r="A24" s="119" t="s">
        <v>37</v>
      </c>
      <c r="B24" s="120" t="s">
        <v>374</v>
      </c>
      <c r="C24" s="119" t="s">
        <v>375</v>
      </c>
      <c r="D24" s="121">
        <f>SUM(E24,+L24)</f>
        <v>154689</v>
      </c>
      <c r="E24" s="121">
        <f>SUM(F24:I24,K24)</f>
        <v>97902</v>
      </c>
      <c r="F24" s="121">
        <v>54000</v>
      </c>
      <c r="G24" s="121">
        <v>0</v>
      </c>
      <c r="H24" s="121">
        <v>25100</v>
      </c>
      <c r="I24" s="121">
        <v>16259</v>
      </c>
      <c r="J24" s="122" t="s">
        <v>380</v>
      </c>
      <c r="K24" s="121">
        <v>2543</v>
      </c>
      <c r="L24" s="121">
        <v>56787</v>
      </c>
      <c r="M24" s="121">
        <f>SUM(N24,+U24)</f>
        <v>43032</v>
      </c>
      <c r="N24" s="121">
        <f>SUM(O24:R24,T24)</f>
        <v>6224</v>
      </c>
      <c r="O24" s="121">
        <v>0</v>
      </c>
      <c r="P24" s="121">
        <v>0</v>
      </c>
      <c r="Q24" s="121">
        <v>0</v>
      </c>
      <c r="R24" s="121">
        <v>6224</v>
      </c>
      <c r="S24" s="122" t="s">
        <v>380</v>
      </c>
      <c r="T24" s="121">
        <v>0</v>
      </c>
      <c r="U24" s="121">
        <v>36808</v>
      </c>
      <c r="V24" s="121">
        <f>+SUM(D24,M24)</f>
        <v>197721</v>
      </c>
      <c r="W24" s="121">
        <f>+SUM(E24,N24)</f>
        <v>104126</v>
      </c>
      <c r="X24" s="121">
        <f>+SUM(F24,O24)</f>
        <v>54000</v>
      </c>
      <c r="Y24" s="121">
        <f>+SUM(G24,P24)</f>
        <v>0</v>
      </c>
      <c r="Z24" s="121">
        <f>+SUM(H24,Q24)</f>
        <v>25100</v>
      </c>
      <c r="AA24" s="121">
        <f>+SUM(I24,R24)</f>
        <v>22483</v>
      </c>
      <c r="AB24" s="122" t="str">
        <f>IF(+SUM(J24,S24)=0,"-",+SUM(J24,S24))</f>
        <v>-</v>
      </c>
      <c r="AC24" s="121">
        <f>+SUM(K24,T24)</f>
        <v>2543</v>
      </c>
      <c r="AD24" s="121">
        <f>+SUM(L24,U24)</f>
        <v>93595</v>
      </c>
      <c r="AE24" s="121">
        <f>SUM(AF24,+AK24)</f>
        <v>77695</v>
      </c>
      <c r="AF24" s="121">
        <f>SUM(AG24:AJ24)</f>
        <v>77695</v>
      </c>
      <c r="AG24" s="121">
        <v>0</v>
      </c>
      <c r="AH24" s="121">
        <v>77695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76994</v>
      </c>
      <c r="AN24" s="121">
        <f>SUM(AO24:AR24)</f>
        <v>10612</v>
      </c>
      <c r="AO24" s="121">
        <v>10612</v>
      </c>
      <c r="AP24" s="121">
        <v>0</v>
      </c>
      <c r="AQ24" s="121">
        <v>0</v>
      </c>
      <c r="AR24" s="121">
        <v>0</v>
      </c>
      <c r="AS24" s="121">
        <f>SUM(AT24:AV24)</f>
        <v>21698</v>
      </c>
      <c r="AT24" s="121">
        <v>1098</v>
      </c>
      <c r="AU24" s="121">
        <v>16272</v>
      </c>
      <c r="AV24" s="121">
        <v>4328</v>
      </c>
      <c r="AW24" s="121">
        <v>0</v>
      </c>
      <c r="AX24" s="121">
        <f>SUM(AY24:BB24)</f>
        <v>44684</v>
      </c>
      <c r="AY24" s="121">
        <v>27529</v>
      </c>
      <c r="AZ24" s="121">
        <v>11898</v>
      </c>
      <c r="BA24" s="121">
        <v>5257</v>
      </c>
      <c r="BB24" s="121">
        <v>0</v>
      </c>
      <c r="BC24" s="121">
        <v>0</v>
      </c>
      <c r="BD24" s="121">
        <v>0</v>
      </c>
      <c r="BE24" s="121">
        <v>0</v>
      </c>
      <c r="BF24" s="121">
        <f>SUM(AE24,+AM24,+BE24)</f>
        <v>154689</v>
      </c>
      <c r="BG24" s="121">
        <f>SUM(BH24,+BM24)</f>
        <v>12020</v>
      </c>
      <c r="BH24" s="121">
        <f>SUM(BI24:BL24)</f>
        <v>12020</v>
      </c>
      <c r="BI24" s="121">
        <v>0</v>
      </c>
      <c r="BJ24" s="121">
        <v>12020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30957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1257</v>
      </c>
      <c r="BV24" s="121">
        <v>0</v>
      </c>
      <c r="BW24" s="121">
        <v>1257</v>
      </c>
      <c r="BX24" s="121">
        <v>0</v>
      </c>
      <c r="BY24" s="121">
        <v>0</v>
      </c>
      <c r="BZ24" s="121">
        <f>SUM(CA24:CD24)</f>
        <v>29700</v>
      </c>
      <c r="CA24" s="121">
        <v>0</v>
      </c>
      <c r="CB24" s="121">
        <v>29700</v>
      </c>
      <c r="CC24" s="121">
        <v>0</v>
      </c>
      <c r="CD24" s="121">
        <v>0</v>
      </c>
      <c r="CE24" s="121">
        <v>0</v>
      </c>
      <c r="CF24" s="121">
        <v>0</v>
      </c>
      <c r="CG24" s="121">
        <v>55</v>
      </c>
      <c r="CH24" s="121">
        <f>SUM(BG24,+BO24,+CG24)</f>
        <v>43032</v>
      </c>
      <c r="CI24" s="121">
        <f>SUM(AE24,+BG24)</f>
        <v>89715</v>
      </c>
      <c r="CJ24" s="121">
        <f>SUM(AF24,+BH24)</f>
        <v>89715</v>
      </c>
      <c r="CK24" s="121">
        <f>SUM(AG24,+BI24)</f>
        <v>0</v>
      </c>
      <c r="CL24" s="121">
        <f>SUM(AH24,+BJ24)</f>
        <v>89715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107951</v>
      </c>
      <c r="CR24" s="121">
        <f>SUM(AN24,+BP24)</f>
        <v>10612</v>
      </c>
      <c r="CS24" s="121">
        <f>SUM(AO24,+BQ24)</f>
        <v>10612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22955</v>
      </c>
      <c r="CX24" s="121">
        <f>SUM(AT24,+BV24)</f>
        <v>1098</v>
      </c>
      <c r="CY24" s="121">
        <f>SUM(AU24,+BW24)</f>
        <v>17529</v>
      </c>
      <c r="CZ24" s="121">
        <f>SUM(AV24,+BX24)</f>
        <v>4328</v>
      </c>
      <c r="DA24" s="121">
        <f>SUM(AW24,+BY24)</f>
        <v>0</v>
      </c>
      <c r="DB24" s="121">
        <f>SUM(AX24,+BZ24)</f>
        <v>74384</v>
      </c>
      <c r="DC24" s="121">
        <f>SUM(AY24,+CA24)</f>
        <v>27529</v>
      </c>
      <c r="DD24" s="121">
        <f>SUM(AZ24,+CB24)</f>
        <v>41598</v>
      </c>
      <c r="DE24" s="121">
        <f>SUM(BA24,+CC24)</f>
        <v>5257</v>
      </c>
      <c r="DF24" s="121">
        <f>SUM(BB24,+CD24)</f>
        <v>0</v>
      </c>
      <c r="DG24" s="121">
        <f>SUM(BC24,+CE24)</f>
        <v>0</v>
      </c>
      <c r="DH24" s="121">
        <f>SUM(BD24,+CF24)</f>
        <v>0</v>
      </c>
      <c r="DI24" s="121">
        <f>SUM(BE24,+CG24)</f>
        <v>55</v>
      </c>
      <c r="DJ24" s="121">
        <f>SUM(BF24,+CH24)</f>
        <v>197721</v>
      </c>
    </row>
    <row r="25" spans="1:114" s="136" customFormat="1" ht="13.5" customHeight="1" x14ac:dyDescent="0.15">
      <c r="A25" s="119" t="s">
        <v>37</v>
      </c>
      <c r="B25" s="120" t="s">
        <v>376</v>
      </c>
      <c r="C25" s="119" t="s">
        <v>377</v>
      </c>
      <c r="D25" s="121">
        <f>SUM(E25,+L25)</f>
        <v>27642</v>
      </c>
      <c r="E25" s="121">
        <f>SUM(F25:I25,K25)</f>
        <v>4325</v>
      </c>
      <c r="F25" s="121">
        <v>0</v>
      </c>
      <c r="G25" s="121">
        <v>0</v>
      </c>
      <c r="H25" s="121">
        <v>0</v>
      </c>
      <c r="I25" s="121">
        <v>4066</v>
      </c>
      <c r="J25" s="122" t="s">
        <v>380</v>
      </c>
      <c r="K25" s="121">
        <v>259</v>
      </c>
      <c r="L25" s="121">
        <v>23317</v>
      </c>
      <c r="M25" s="121">
        <f>SUM(N25,+U25)</f>
        <v>209</v>
      </c>
      <c r="N25" s="121">
        <f>SUM(O25:R25,T25)</f>
        <v>68</v>
      </c>
      <c r="O25" s="121">
        <v>0</v>
      </c>
      <c r="P25" s="121">
        <v>0</v>
      </c>
      <c r="Q25" s="121">
        <v>0</v>
      </c>
      <c r="R25" s="121">
        <v>68</v>
      </c>
      <c r="S25" s="122" t="s">
        <v>380</v>
      </c>
      <c r="T25" s="121">
        <v>0</v>
      </c>
      <c r="U25" s="121">
        <v>141</v>
      </c>
      <c r="V25" s="121">
        <f>+SUM(D25,M25)</f>
        <v>27851</v>
      </c>
      <c r="W25" s="121">
        <f>+SUM(E25,N25)</f>
        <v>4393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4134</v>
      </c>
      <c r="AB25" s="122" t="str">
        <f>IF(+SUM(J25,S25)=0,"-",+SUM(J25,S25))</f>
        <v>-</v>
      </c>
      <c r="AC25" s="121">
        <f>+SUM(K25,T25)</f>
        <v>259</v>
      </c>
      <c r="AD25" s="121">
        <f>+SUM(L25,U25)</f>
        <v>23458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27642</v>
      </c>
      <c r="AN25" s="121">
        <f>SUM(AO25:AR25)</f>
        <v>68</v>
      </c>
      <c r="AO25" s="121">
        <v>68</v>
      </c>
      <c r="AP25" s="121">
        <v>0</v>
      </c>
      <c r="AQ25" s="121">
        <v>0</v>
      </c>
      <c r="AR25" s="121">
        <v>0</v>
      </c>
      <c r="AS25" s="121">
        <f>SUM(AT25:AV25)</f>
        <v>12467</v>
      </c>
      <c r="AT25" s="121">
        <v>4519</v>
      </c>
      <c r="AU25" s="121">
        <v>7948</v>
      </c>
      <c r="AV25" s="121">
        <v>0</v>
      </c>
      <c r="AW25" s="121">
        <v>0</v>
      </c>
      <c r="AX25" s="121">
        <f>SUM(AY25:BB25)</f>
        <v>15107</v>
      </c>
      <c r="AY25" s="121">
        <v>0</v>
      </c>
      <c r="AZ25" s="121">
        <v>14724</v>
      </c>
      <c r="BA25" s="121">
        <v>383</v>
      </c>
      <c r="BB25" s="121">
        <v>0</v>
      </c>
      <c r="BC25" s="121">
        <v>0</v>
      </c>
      <c r="BD25" s="121">
        <v>0</v>
      </c>
      <c r="BE25" s="121">
        <v>0</v>
      </c>
      <c r="BF25" s="121">
        <f>SUM(AE25,+AM25,+BE25)</f>
        <v>27642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209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209</v>
      </c>
      <c r="BV25" s="121">
        <v>209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0</v>
      </c>
      <c r="CF25" s="121">
        <v>0</v>
      </c>
      <c r="CG25" s="121">
        <v>0</v>
      </c>
      <c r="CH25" s="121">
        <f>SUM(BG25,+BO25,+CG25)</f>
        <v>209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27851</v>
      </c>
      <c r="CR25" s="121">
        <f>SUM(AN25,+BP25)</f>
        <v>68</v>
      </c>
      <c r="CS25" s="121">
        <f>SUM(AO25,+BQ25)</f>
        <v>68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12676</v>
      </c>
      <c r="CX25" s="121">
        <f>SUM(AT25,+BV25)</f>
        <v>4728</v>
      </c>
      <c r="CY25" s="121">
        <f>SUM(AU25,+BW25)</f>
        <v>7948</v>
      </c>
      <c r="CZ25" s="121">
        <f>SUM(AV25,+BX25)</f>
        <v>0</v>
      </c>
      <c r="DA25" s="121">
        <f>SUM(AW25,+BY25)</f>
        <v>0</v>
      </c>
      <c r="DB25" s="121">
        <f>SUM(AX25,+BZ25)</f>
        <v>15107</v>
      </c>
      <c r="DC25" s="121">
        <f>SUM(AY25,+CA25)</f>
        <v>0</v>
      </c>
      <c r="DD25" s="121">
        <f>SUM(AZ25,+CB25)</f>
        <v>14724</v>
      </c>
      <c r="DE25" s="121">
        <f>SUM(BA25,+CC25)</f>
        <v>383</v>
      </c>
      <c r="DF25" s="121">
        <f>SUM(BB25,+CD25)</f>
        <v>0</v>
      </c>
      <c r="DG25" s="121">
        <f>SUM(BC25,+CE25)</f>
        <v>0</v>
      </c>
      <c r="DH25" s="121">
        <f>SUM(BD25,+CF25)</f>
        <v>0</v>
      </c>
      <c r="DI25" s="121">
        <f>SUM(BE25,+CG25)</f>
        <v>0</v>
      </c>
      <c r="DJ25" s="121">
        <f>SUM(BF25,+CH25)</f>
        <v>27851</v>
      </c>
    </row>
    <row r="26" spans="1:114" s="136" customFormat="1" ht="13.5" customHeight="1" x14ac:dyDescent="0.15">
      <c r="A26" s="119" t="s">
        <v>37</v>
      </c>
      <c r="B26" s="120" t="s">
        <v>378</v>
      </c>
      <c r="C26" s="119" t="s">
        <v>379</v>
      </c>
      <c r="D26" s="121">
        <f>SUM(E26,+L26)</f>
        <v>373074</v>
      </c>
      <c r="E26" s="121">
        <f>SUM(F26:I26,K26)</f>
        <v>169132</v>
      </c>
      <c r="F26" s="121">
        <v>0</v>
      </c>
      <c r="G26" s="121">
        <v>0</v>
      </c>
      <c r="H26" s="121">
        <v>106500</v>
      </c>
      <c r="I26" s="121">
        <v>60774</v>
      </c>
      <c r="J26" s="122" t="s">
        <v>380</v>
      </c>
      <c r="K26" s="121">
        <v>1858</v>
      </c>
      <c r="L26" s="121">
        <v>203942</v>
      </c>
      <c r="M26" s="121">
        <f>SUM(N26,+U26)</f>
        <v>85068</v>
      </c>
      <c r="N26" s="121">
        <f>SUM(O26:R26,T26)</f>
        <v>6900</v>
      </c>
      <c r="O26" s="121">
        <v>0</v>
      </c>
      <c r="P26" s="121">
        <v>0</v>
      </c>
      <c r="Q26" s="121">
        <v>6900</v>
      </c>
      <c r="R26" s="121">
        <v>0</v>
      </c>
      <c r="S26" s="122" t="s">
        <v>380</v>
      </c>
      <c r="T26" s="121">
        <v>0</v>
      </c>
      <c r="U26" s="121">
        <v>78168</v>
      </c>
      <c r="V26" s="121">
        <f>+SUM(D26,M26)</f>
        <v>458142</v>
      </c>
      <c r="W26" s="121">
        <f>+SUM(E26,N26)</f>
        <v>176032</v>
      </c>
      <c r="X26" s="121">
        <f>+SUM(F26,O26)</f>
        <v>0</v>
      </c>
      <c r="Y26" s="121">
        <f>+SUM(G26,P26)</f>
        <v>0</v>
      </c>
      <c r="Z26" s="121">
        <f>+SUM(H26,Q26)</f>
        <v>113400</v>
      </c>
      <c r="AA26" s="121">
        <f>+SUM(I26,R26)</f>
        <v>60774</v>
      </c>
      <c r="AB26" s="122" t="str">
        <f>IF(+SUM(J26,S26)=0,"-",+SUM(J26,S26))</f>
        <v>-</v>
      </c>
      <c r="AC26" s="121">
        <f>+SUM(K26,T26)</f>
        <v>1858</v>
      </c>
      <c r="AD26" s="121">
        <f>+SUM(L26,U26)</f>
        <v>282110</v>
      </c>
      <c r="AE26" s="121">
        <f>SUM(AF26,+AK26)</f>
        <v>121758</v>
      </c>
      <c r="AF26" s="121">
        <f>SUM(AG26:AJ26)</f>
        <v>121758</v>
      </c>
      <c r="AG26" s="121">
        <v>0</v>
      </c>
      <c r="AH26" s="121">
        <v>115990</v>
      </c>
      <c r="AI26" s="121">
        <v>5768</v>
      </c>
      <c r="AJ26" s="121">
        <v>0</v>
      </c>
      <c r="AK26" s="121">
        <v>0</v>
      </c>
      <c r="AL26" s="121">
        <v>0</v>
      </c>
      <c r="AM26" s="121">
        <f>SUM(AN26,AS26,AW26,AX26,BD26)</f>
        <v>239944</v>
      </c>
      <c r="AN26" s="121">
        <f>SUM(AO26:AR26)</f>
        <v>95868</v>
      </c>
      <c r="AO26" s="121">
        <v>43623</v>
      </c>
      <c r="AP26" s="121">
        <v>28479</v>
      </c>
      <c r="AQ26" s="121">
        <v>23766</v>
      </c>
      <c r="AR26" s="121">
        <v>0</v>
      </c>
      <c r="AS26" s="121">
        <f>SUM(AT26:AV26)</f>
        <v>60260</v>
      </c>
      <c r="AT26" s="121">
        <v>17985</v>
      </c>
      <c r="AU26" s="121">
        <v>41801</v>
      </c>
      <c r="AV26" s="121">
        <v>474</v>
      </c>
      <c r="AW26" s="121">
        <v>7100</v>
      </c>
      <c r="AX26" s="121">
        <f>SUM(AY26:BB26)</f>
        <v>76716</v>
      </c>
      <c r="AY26" s="121">
        <v>18752</v>
      </c>
      <c r="AZ26" s="121">
        <v>54308</v>
      </c>
      <c r="BA26" s="121">
        <v>3656</v>
      </c>
      <c r="BB26" s="121">
        <v>0</v>
      </c>
      <c r="BC26" s="121">
        <v>0</v>
      </c>
      <c r="BD26" s="121">
        <v>0</v>
      </c>
      <c r="BE26" s="121">
        <v>11372</v>
      </c>
      <c r="BF26" s="121">
        <f>SUM(AE26,+AM26,+BE26)</f>
        <v>373074</v>
      </c>
      <c r="BG26" s="121">
        <f>SUM(BH26,+BM26)</f>
        <v>32886</v>
      </c>
      <c r="BH26" s="121">
        <f>SUM(BI26:BL26)</f>
        <v>32886</v>
      </c>
      <c r="BI26" s="121">
        <v>0</v>
      </c>
      <c r="BJ26" s="121">
        <v>32886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52182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26797</v>
      </c>
      <c r="BV26" s="121">
        <v>0</v>
      </c>
      <c r="BW26" s="121">
        <v>26797</v>
      </c>
      <c r="BX26" s="121">
        <v>0</v>
      </c>
      <c r="BY26" s="121">
        <v>0</v>
      </c>
      <c r="BZ26" s="121">
        <f>SUM(CA26:CD26)</f>
        <v>25385</v>
      </c>
      <c r="CA26" s="121">
        <v>0</v>
      </c>
      <c r="CB26" s="121">
        <v>25385</v>
      </c>
      <c r="CC26" s="121">
        <v>0</v>
      </c>
      <c r="CD26" s="121">
        <v>0</v>
      </c>
      <c r="CE26" s="121">
        <v>0</v>
      </c>
      <c r="CF26" s="121">
        <v>0</v>
      </c>
      <c r="CG26" s="121">
        <v>0</v>
      </c>
      <c r="CH26" s="121">
        <f>SUM(BG26,+BO26,+CG26)</f>
        <v>85068</v>
      </c>
      <c r="CI26" s="121">
        <f>SUM(AE26,+BG26)</f>
        <v>154644</v>
      </c>
      <c r="CJ26" s="121">
        <f>SUM(AF26,+BH26)</f>
        <v>154644</v>
      </c>
      <c r="CK26" s="121">
        <f>SUM(AG26,+BI26)</f>
        <v>0</v>
      </c>
      <c r="CL26" s="121">
        <f>SUM(AH26,+BJ26)</f>
        <v>148876</v>
      </c>
      <c r="CM26" s="121">
        <f>SUM(AI26,+BK26)</f>
        <v>5768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292126</v>
      </c>
      <c r="CR26" s="121">
        <f>SUM(AN26,+BP26)</f>
        <v>95868</v>
      </c>
      <c r="CS26" s="121">
        <f>SUM(AO26,+BQ26)</f>
        <v>43623</v>
      </c>
      <c r="CT26" s="121">
        <f>SUM(AP26,+BR26)</f>
        <v>28479</v>
      </c>
      <c r="CU26" s="121">
        <f>SUM(AQ26,+BS26)</f>
        <v>23766</v>
      </c>
      <c r="CV26" s="121">
        <f>SUM(AR26,+BT26)</f>
        <v>0</v>
      </c>
      <c r="CW26" s="121">
        <f>SUM(AS26,+BU26)</f>
        <v>87057</v>
      </c>
      <c r="CX26" s="121">
        <f>SUM(AT26,+BV26)</f>
        <v>17985</v>
      </c>
      <c r="CY26" s="121">
        <f>SUM(AU26,+BW26)</f>
        <v>68598</v>
      </c>
      <c r="CZ26" s="121">
        <f>SUM(AV26,+BX26)</f>
        <v>474</v>
      </c>
      <c r="DA26" s="121">
        <f>SUM(AW26,+BY26)</f>
        <v>7100</v>
      </c>
      <c r="DB26" s="121">
        <f>SUM(AX26,+BZ26)</f>
        <v>102101</v>
      </c>
      <c r="DC26" s="121">
        <f>SUM(AY26,+CA26)</f>
        <v>18752</v>
      </c>
      <c r="DD26" s="121">
        <f>SUM(AZ26,+CB26)</f>
        <v>79693</v>
      </c>
      <c r="DE26" s="121">
        <f>SUM(BA26,+CC26)</f>
        <v>3656</v>
      </c>
      <c r="DF26" s="121">
        <f>SUM(BB26,+CD26)</f>
        <v>0</v>
      </c>
      <c r="DG26" s="121">
        <f>SUM(BC26,+CE26)</f>
        <v>0</v>
      </c>
      <c r="DH26" s="121">
        <f>SUM(BD26,+CF26)</f>
        <v>0</v>
      </c>
      <c r="DI26" s="121">
        <f>SUM(BE26,+CG26)</f>
        <v>11372</v>
      </c>
      <c r="DJ26" s="121">
        <f>SUM(BF26,+CH26)</f>
        <v>458142</v>
      </c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&amp;L廃棄物処理事業経費（市区町村の合計）（平成30年度実績）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島根県</v>
      </c>
      <c r="B7" s="139" t="str">
        <f>'廃棄物事業経費（市町村）'!B7</f>
        <v>32000</v>
      </c>
      <c r="C7" s="138" t="s">
        <v>33</v>
      </c>
      <c r="D7" s="140">
        <f>SUM(E7,+L7)</f>
        <v>746593</v>
      </c>
      <c r="E7" s="140">
        <f>SUM(F7:I7)+K7</f>
        <v>373118</v>
      </c>
      <c r="F7" s="140">
        <f t="shared" ref="F7:L7" si="0">SUM(F$8:F$57)</f>
        <v>70069</v>
      </c>
      <c r="G7" s="140">
        <f t="shared" si="0"/>
        <v>0</v>
      </c>
      <c r="H7" s="140">
        <f t="shared" si="0"/>
        <v>0</v>
      </c>
      <c r="I7" s="140">
        <f t="shared" si="0"/>
        <v>222161</v>
      </c>
      <c r="J7" s="140">
        <f t="shared" si="0"/>
        <v>2130897</v>
      </c>
      <c r="K7" s="140">
        <f t="shared" si="0"/>
        <v>80888</v>
      </c>
      <c r="L7" s="140">
        <f t="shared" si="0"/>
        <v>373475</v>
      </c>
      <c r="M7" s="140">
        <f>SUM(N7,+U7)</f>
        <v>269603</v>
      </c>
      <c r="N7" s="140">
        <f>SUM(O7:R7,T7)</f>
        <v>191011</v>
      </c>
      <c r="O7" s="140">
        <f t="shared" ref="O7:U7" si="1">SUM(O$8:O$57)</f>
        <v>76300</v>
      </c>
      <c r="P7" s="140">
        <f t="shared" si="1"/>
        <v>0</v>
      </c>
      <c r="Q7" s="140">
        <f t="shared" si="1"/>
        <v>0</v>
      </c>
      <c r="R7" s="140">
        <f t="shared" si="1"/>
        <v>19988</v>
      </c>
      <c r="S7" s="140">
        <f t="shared" si="1"/>
        <v>335526</v>
      </c>
      <c r="T7" s="140">
        <f t="shared" si="1"/>
        <v>94723</v>
      </c>
      <c r="U7" s="140">
        <f t="shared" si="1"/>
        <v>78592</v>
      </c>
      <c r="V7" s="140">
        <f t="shared" ref="V7:AD7" si="2">+SUM(D7,M7)</f>
        <v>1016196</v>
      </c>
      <c r="W7" s="140">
        <f t="shared" si="2"/>
        <v>564129</v>
      </c>
      <c r="X7" s="140">
        <f t="shared" si="2"/>
        <v>146369</v>
      </c>
      <c r="Y7" s="140">
        <f t="shared" si="2"/>
        <v>0</v>
      </c>
      <c r="Z7" s="140">
        <f t="shared" si="2"/>
        <v>0</v>
      </c>
      <c r="AA7" s="140">
        <f t="shared" si="2"/>
        <v>242149</v>
      </c>
      <c r="AB7" s="140">
        <f t="shared" si="2"/>
        <v>2466423</v>
      </c>
      <c r="AC7" s="140">
        <f t="shared" si="2"/>
        <v>175611</v>
      </c>
      <c r="AD7" s="140">
        <f t="shared" si="2"/>
        <v>452067</v>
      </c>
      <c r="AE7" s="140">
        <f>SUM(AF7,+AK7)</f>
        <v>37774</v>
      </c>
      <c r="AF7" s="140">
        <f>SUM(AG7:AJ7)</f>
        <v>19597</v>
      </c>
      <c r="AG7" s="140">
        <f>SUM(AG$8:AG$57)</f>
        <v>0</v>
      </c>
      <c r="AH7" s="140">
        <f>SUM(AH$8:AH$57)</f>
        <v>19597</v>
      </c>
      <c r="AI7" s="140">
        <f>SUM(AI$8:AI$57)</f>
        <v>0</v>
      </c>
      <c r="AJ7" s="140">
        <f>SUM(AJ$8:AJ$57)</f>
        <v>0</v>
      </c>
      <c r="AK7" s="140">
        <f>SUM(AK$8:AK$57)</f>
        <v>18177</v>
      </c>
      <c r="AL7" s="143" t="s">
        <v>314</v>
      </c>
      <c r="AM7" s="140">
        <f>SUM(AN7,AS7,AW7,AX7,BD7)</f>
        <v>2236393</v>
      </c>
      <c r="AN7" s="140">
        <f>SUM(AO7:AR7)</f>
        <v>219836</v>
      </c>
      <c r="AO7" s="140">
        <f>SUM(AO$8:AO$57)</f>
        <v>124019</v>
      </c>
      <c r="AP7" s="140">
        <f>SUM(AP$8:AP$57)</f>
        <v>0</v>
      </c>
      <c r="AQ7" s="140">
        <f>SUM(AQ$8:AQ$57)</f>
        <v>95817</v>
      </c>
      <c r="AR7" s="140">
        <f>SUM(AR$8:AR$57)</f>
        <v>0</v>
      </c>
      <c r="AS7" s="140">
        <f>SUM(AT7:AV7)</f>
        <v>367816</v>
      </c>
      <c r="AT7" s="140">
        <f>SUM(AT$8:AT$57)</f>
        <v>604</v>
      </c>
      <c r="AU7" s="140">
        <f>SUM(AU$8:AU$57)</f>
        <v>356239</v>
      </c>
      <c r="AV7" s="140">
        <f>SUM(AV$8:AV$57)</f>
        <v>10973</v>
      </c>
      <c r="AW7" s="140">
        <f>SUM(AW$8:AW$57)</f>
        <v>0</v>
      </c>
      <c r="AX7" s="140">
        <f>SUM(AY7:BB7)</f>
        <v>1640826</v>
      </c>
      <c r="AY7" s="140">
        <f>SUM(AY$8:AY$57)</f>
        <v>189504</v>
      </c>
      <c r="AZ7" s="140">
        <f>SUM(AZ$8:AZ$57)</f>
        <v>1185998</v>
      </c>
      <c r="BA7" s="140">
        <f>SUM(BA$8:BA$57)</f>
        <v>7322</v>
      </c>
      <c r="BB7" s="140">
        <f>SUM(BB$8:BB$57)</f>
        <v>258002</v>
      </c>
      <c r="BC7" s="143" t="s">
        <v>315</v>
      </c>
      <c r="BD7" s="140">
        <f>SUM(BD$8:BD$57)</f>
        <v>7915</v>
      </c>
      <c r="BE7" s="140">
        <f>SUM(BE$8:BE$57)</f>
        <v>603323</v>
      </c>
      <c r="BF7" s="140">
        <f>SUM(AE7,+AM7,+BE7)</f>
        <v>2877490</v>
      </c>
      <c r="BG7" s="140">
        <f>SUM(BH7,+BM7)</f>
        <v>172800</v>
      </c>
      <c r="BH7" s="140">
        <f>SUM(BI7:BL7)</f>
        <v>172800</v>
      </c>
      <c r="BI7" s="140">
        <f>SUM(BI$8:BI$57)</f>
        <v>0</v>
      </c>
      <c r="BJ7" s="140">
        <f>SUM(BJ$8:BJ$57)</f>
        <v>172800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385018</v>
      </c>
      <c r="BP7" s="140">
        <f>SUM(BQ7:BT7)</f>
        <v>44586</v>
      </c>
      <c r="BQ7" s="140">
        <f>SUM(BQ$8:BQ$57)</f>
        <v>44586</v>
      </c>
      <c r="BR7" s="140">
        <f>SUM(BR$8:BR$57)</f>
        <v>0</v>
      </c>
      <c r="BS7" s="140">
        <f>SUM(BS$8:BS$57)</f>
        <v>0</v>
      </c>
      <c r="BT7" s="140">
        <f>SUM(BT$8:BT$57)</f>
        <v>0</v>
      </c>
      <c r="BU7" s="140">
        <f>SUM(BV7:BX7)</f>
        <v>78476</v>
      </c>
      <c r="BV7" s="140">
        <f>SUM(BV$8:BV$57)</f>
        <v>0</v>
      </c>
      <c r="BW7" s="140">
        <f>SUM(BW$8:BW$57)</f>
        <v>78476</v>
      </c>
      <c r="BX7" s="140">
        <f>SUM(BX$8:BX$57)</f>
        <v>0</v>
      </c>
      <c r="BY7" s="140">
        <f>SUM(BY$8:BY$57)</f>
        <v>0</v>
      </c>
      <c r="BZ7" s="140">
        <f>SUM(CA7:CD7)</f>
        <v>258195</v>
      </c>
      <c r="CA7" s="140">
        <f>SUM(CA$8:CA$57)</f>
        <v>13843</v>
      </c>
      <c r="CB7" s="140">
        <f>SUM(CB$8:CB$57)</f>
        <v>239117</v>
      </c>
      <c r="CC7" s="140">
        <f>SUM(CC$8:CC$57)</f>
        <v>5235</v>
      </c>
      <c r="CD7" s="140">
        <f>SUM(CD$8:CD$57)</f>
        <v>0</v>
      </c>
      <c r="CE7" s="143" t="s">
        <v>314</v>
      </c>
      <c r="CF7" s="140">
        <f>SUM(CF$8:CF$57)</f>
        <v>3761</v>
      </c>
      <c r="CG7" s="140">
        <f>SUM(CG$8:CG$57)</f>
        <v>47311</v>
      </c>
      <c r="CH7" s="140">
        <f>SUM(BG7,+BO7,+CG7)</f>
        <v>605129</v>
      </c>
      <c r="CI7" s="140">
        <f t="shared" ref="CI7:CO7" si="3">SUM(AE7,+BG7)</f>
        <v>210574</v>
      </c>
      <c r="CJ7" s="140">
        <f t="shared" si="3"/>
        <v>192397</v>
      </c>
      <c r="CK7" s="140">
        <f t="shared" si="3"/>
        <v>0</v>
      </c>
      <c r="CL7" s="140">
        <f t="shared" si="3"/>
        <v>192397</v>
      </c>
      <c r="CM7" s="140">
        <f t="shared" si="3"/>
        <v>0</v>
      </c>
      <c r="CN7" s="140">
        <f t="shared" si="3"/>
        <v>0</v>
      </c>
      <c r="CO7" s="140">
        <f t="shared" si="3"/>
        <v>18177</v>
      </c>
      <c r="CP7" s="143" t="s">
        <v>314</v>
      </c>
      <c r="CQ7" s="140">
        <f t="shared" ref="CQ7:DF7" si="4">SUM(AM7,+BO7)</f>
        <v>2621411</v>
      </c>
      <c r="CR7" s="140">
        <f t="shared" si="4"/>
        <v>264422</v>
      </c>
      <c r="CS7" s="140">
        <f t="shared" si="4"/>
        <v>168605</v>
      </c>
      <c r="CT7" s="140">
        <f t="shared" si="4"/>
        <v>0</v>
      </c>
      <c r="CU7" s="140">
        <f t="shared" si="4"/>
        <v>95817</v>
      </c>
      <c r="CV7" s="140">
        <f t="shared" si="4"/>
        <v>0</v>
      </c>
      <c r="CW7" s="140">
        <f t="shared" si="4"/>
        <v>446292</v>
      </c>
      <c r="CX7" s="140">
        <f t="shared" si="4"/>
        <v>604</v>
      </c>
      <c r="CY7" s="140">
        <f t="shared" si="4"/>
        <v>434715</v>
      </c>
      <c r="CZ7" s="140">
        <f t="shared" si="4"/>
        <v>10973</v>
      </c>
      <c r="DA7" s="140">
        <f t="shared" si="4"/>
        <v>0</v>
      </c>
      <c r="DB7" s="140">
        <f t="shared" si="4"/>
        <v>1899021</v>
      </c>
      <c r="DC7" s="140">
        <f t="shared" si="4"/>
        <v>203347</v>
      </c>
      <c r="DD7" s="140">
        <f t="shared" si="4"/>
        <v>1425115</v>
      </c>
      <c r="DE7" s="140">
        <f t="shared" si="4"/>
        <v>12557</v>
      </c>
      <c r="DF7" s="140">
        <f t="shared" si="4"/>
        <v>258002</v>
      </c>
      <c r="DG7" s="143" t="s">
        <v>314</v>
      </c>
      <c r="DH7" s="140">
        <f>SUM(BD7,+CF7)</f>
        <v>11676</v>
      </c>
      <c r="DI7" s="140">
        <f>SUM(BE7,+CG7)</f>
        <v>650634</v>
      </c>
      <c r="DJ7" s="140">
        <f>SUM(BF7,+CH7)</f>
        <v>3482619</v>
      </c>
    </row>
    <row r="8" spans="1:114" s="136" customFormat="1" ht="13.5" customHeight="1" x14ac:dyDescent="0.15">
      <c r="A8" s="119" t="s">
        <v>37</v>
      </c>
      <c r="B8" s="120" t="s">
        <v>365</v>
      </c>
      <c r="C8" s="119" t="s">
        <v>366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4960</v>
      </c>
      <c r="N8" s="121">
        <f>SUM(O8:R8,T8)</f>
        <v>4960</v>
      </c>
      <c r="O8" s="121">
        <v>0</v>
      </c>
      <c r="P8" s="121">
        <v>0</v>
      </c>
      <c r="Q8" s="121">
        <v>0</v>
      </c>
      <c r="R8" s="121">
        <v>4960</v>
      </c>
      <c r="S8" s="121">
        <v>64569</v>
      </c>
      <c r="T8" s="121">
        <v>0</v>
      </c>
      <c r="U8" s="121">
        <v>0</v>
      </c>
      <c r="V8" s="121">
        <f>+SUM(D8,M8)</f>
        <v>4960</v>
      </c>
      <c r="W8" s="121">
        <f>+SUM(E8,N8)</f>
        <v>4960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4960</v>
      </c>
      <c r="AB8" s="121">
        <f>+SUM(J8,S8)</f>
        <v>64569</v>
      </c>
      <c r="AC8" s="121">
        <f>+SUM(K8,T8)</f>
        <v>0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380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380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380</v>
      </c>
      <c r="BO8" s="121">
        <f>SUM(BP8,BU8,BY8,BZ8,CF8)</f>
        <v>69529</v>
      </c>
      <c r="BP8" s="121">
        <f>SUM(BQ8:BT8)</f>
        <v>35272</v>
      </c>
      <c r="BQ8" s="121">
        <v>35272</v>
      </c>
      <c r="BR8" s="121">
        <v>0</v>
      </c>
      <c r="BS8" s="121">
        <v>0</v>
      </c>
      <c r="BT8" s="121">
        <v>0</v>
      </c>
      <c r="BU8" s="121">
        <f>SUM(BV8:BX8)</f>
        <v>29022</v>
      </c>
      <c r="BV8" s="121">
        <v>0</v>
      </c>
      <c r="BW8" s="121">
        <v>29022</v>
      </c>
      <c r="BX8" s="121">
        <v>0</v>
      </c>
      <c r="BY8" s="121">
        <v>0</v>
      </c>
      <c r="BZ8" s="121">
        <f>SUM(CA8:CD8)</f>
        <v>5235</v>
      </c>
      <c r="CA8" s="121">
        <v>0</v>
      </c>
      <c r="CB8" s="121">
        <v>0</v>
      </c>
      <c r="CC8" s="121">
        <v>5235</v>
      </c>
      <c r="CD8" s="121">
        <v>0</v>
      </c>
      <c r="CE8" s="122" t="s">
        <v>380</v>
      </c>
      <c r="CF8" s="121">
        <v>0</v>
      </c>
      <c r="CG8" s="121">
        <v>0</v>
      </c>
      <c r="CH8" s="121">
        <f>SUM(BG8,+BO8,+CG8)</f>
        <v>69529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380</v>
      </c>
      <c r="CQ8" s="121">
        <f>SUM(AM8,+BO8)</f>
        <v>69529</v>
      </c>
      <c r="CR8" s="121">
        <f>SUM(AN8,+BP8)</f>
        <v>35272</v>
      </c>
      <c r="CS8" s="121">
        <f>SUM(AO8,+BQ8)</f>
        <v>35272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29022</v>
      </c>
      <c r="CX8" s="121">
        <f>SUM(AT8,+BV8)</f>
        <v>0</v>
      </c>
      <c r="CY8" s="121">
        <f>SUM(AU8,+BW8)</f>
        <v>29022</v>
      </c>
      <c r="CZ8" s="121">
        <f>SUM(AV8,+BX8)</f>
        <v>0</v>
      </c>
      <c r="DA8" s="121">
        <f>SUM(AW8,+BY8)</f>
        <v>0</v>
      </c>
      <c r="DB8" s="121">
        <f>SUM(AX8,+BZ8)</f>
        <v>5235</v>
      </c>
      <c r="DC8" s="121">
        <f>SUM(AY8,+CA8)</f>
        <v>0</v>
      </c>
      <c r="DD8" s="121">
        <f>SUM(AZ8,+CB8)</f>
        <v>0</v>
      </c>
      <c r="DE8" s="121">
        <f>SUM(BA8,+CC8)</f>
        <v>5235</v>
      </c>
      <c r="DF8" s="121">
        <f>SUM(BB8,+CD8)</f>
        <v>0</v>
      </c>
      <c r="DG8" s="122" t="s">
        <v>380</v>
      </c>
      <c r="DH8" s="121">
        <f>SUM(BD8,+CF8)</f>
        <v>0</v>
      </c>
      <c r="DI8" s="121">
        <f>SUM(BE8,+CG8)</f>
        <v>0</v>
      </c>
      <c r="DJ8" s="121">
        <f>SUM(BF8,+CH8)</f>
        <v>69529</v>
      </c>
    </row>
    <row r="9" spans="1:114" s="136" customFormat="1" ht="13.5" customHeight="1" x14ac:dyDescent="0.15">
      <c r="A9" s="119" t="s">
        <v>37</v>
      </c>
      <c r="B9" s="120" t="s">
        <v>335</v>
      </c>
      <c r="C9" s="119" t="s">
        <v>336</v>
      </c>
      <c r="D9" s="121">
        <f>SUM(E9,+L9)</f>
        <v>74904</v>
      </c>
      <c r="E9" s="121">
        <f>SUM(F9:I9)+K9</f>
        <v>56255</v>
      </c>
      <c r="F9" s="121">
        <v>0</v>
      </c>
      <c r="G9" s="121">
        <v>0</v>
      </c>
      <c r="H9" s="121">
        <v>0</v>
      </c>
      <c r="I9" s="121">
        <v>45625</v>
      </c>
      <c r="J9" s="121">
        <v>571077</v>
      </c>
      <c r="K9" s="121">
        <v>10630</v>
      </c>
      <c r="L9" s="121">
        <v>18649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74904</v>
      </c>
      <c r="W9" s="121">
        <f>+SUM(E9,N9)</f>
        <v>56255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45625</v>
      </c>
      <c r="AB9" s="121">
        <f>+SUM(J9,S9)</f>
        <v>571077</v>
      </c>
      <c r="AC9" s="121">
        <f>+SUM(K9,T9)</f>
        <v>10630</v>
      </c>
      <c r="AD9" s="121">
        <f>+SUM(L9,U9)</f>
        <v>18649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380</v>
      </c>
      <c r="AM9" s="121">
        <f>SUM(AN9,AS9,AW9,AX9,BD9)</f>
        <v>597244</v>
      </c>
      <c r="AN9" s="121">
        <f>SUM(AO9:AR9)</f>
        <v>8925</v>
      </c>
      <c r="AO9" s="121">
        <v>8925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588319</v>
      </c>
      <c r="AY9" s="121">
        <v>0</v>
      </c>
      <c r="AZ9" s="121">
        <v>340901</v>
      </c>
      <c r="BA9" s="121">
        <v>0</v>
      </c>
      <c r="BB9" s="121">
        <v>247418</v>
      </c>
      <c r="BC9" s="122" t="s">
        <v>380</v>
      </c>
      <c r="BD9" s="121">
        <v>0</v>
      </c>
      <c r="BE9" s="121">
        <v>48737</v>
      </c>
      <c r="BF9" s="121">
        <f>SUM(AE9,+AM9,+BE9)</f>
        <v>645981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380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380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380</v>
      </c>
      <c r="CQ9" s="121">
        <f>SUM(AM9,+BO9)</f>
        <v>597244</v>
      </c>
      <c r="CR9" s="121">
        <f>SUM(AN9,+BP9)</f>
        <v>8925</v>
      </c>
      <c r="CS9" s="121">
        <f>SUM(AO9,+BQ9)</f>
        <v>8925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0</v>
      </c>
      <c r="CX9" s="121">
        <f>SUM(AT9,+BV9)</f>
        <v>0</v>
      </c>
      <c r="CY9" s="121">
        <f>SUM(AU9,+BW9)</f>
        <v>0</v>
      </c>
      <c r="CZ9" s="121">
        <f>SUM(AV9,+BX9)</f>
        <v>0</v>
      </c>
      <c r="DA9" s="121">
        <f>SUM(AW9,+BY9)</f>
        <v>0</v>
      </c>
      <c r="DB9" s="121">
        <f>SUM(AX9,+BZ9)</f>
        <v>588319</v>
      </c>
      <c r="DC9" s="121">
        <f>SUM(AY9,+CA9)</f>
        <v>0</v>
      </c>
      <c r="DD9" s="121">
        <f>SUM(AZ9,+CB9)</f>
        <v>340901</v>
      </c>
      <c r="DE9" s="121">
        <f>SUM(BA9,+CC9)</f>
        <v>0</v>
      </c>
      <c r="DF9" s="121">
        <f>SUM(BB9,+CD9)</f>
        <v>247418</v>
      </c>
      <c r="DG9" s="122" t="s">
        <v>380</v>
      </c>
      <c r="DH9" s="121">
        <f>SUM(BD9,+CF9)</f>
        <v>0</v>
      </c>
      <c r="DI9" s="121">
        <f>SUM(BE9,+CG9)</f>
        <v>48737</v>
      </c>
      <c r="DJ9" s="121">
        <f>SUM(BF9,+CH9)</f>
        <v>645981</v>
      </c>
    </row>
    <row r="10" spans="1:114" s="136" customFormat="1" ht="13.5" customHeight="1" x14ac:dyDescent="0.15">
      <c r="A10" s="119" t="s">
        <v>37</v>
      </c>
      <c r="B10" s="120" t="s">
        <v>367</v>
      </c>
      <c r="C10" s="119" t="s">
        <v>368</v>
      </c>
      <c r="D10" s="121">
        <f>SUM(E10,+L10)</f>
        <v>11192</v>
      </c>
      <c r="E10" s="121">
        <f>SUM(F10:I10)+K10</f>
        <v>11192</v>
      </c>
      <c r="F10" s="121">
        <v>0</v>
      </c>
      <c r="G10" s="121">
        <v>0</v>
      </c>
      <c r="H10" s="121">
        <v>0</v>
      </c>
      <c r="I10" s="121">
        <v>0</v>
      </c>
      <c r="J10" s="121">
        <v>77356</v>
      </c>
      <c r="K10" s="121">
        <v>11192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11192</v>
      </c>
      <c r="W10" s="121">
        <f>+SUM(E10,N10)</f>
        <v>11192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77356</v>
      </c>
      <c r="AC10" s="121">
        <f>+SUM(K10,T10)</f>
        <v>11192</v>
      </c>
      <c r="AD10" s="121">
        <f>+SUM(L10,U10)</f>
        <v>0</v>
      </c>
      <c r="AE10" s="121">
        <f>SUM(AF10,+AK10)</f>
        <v>14737</v>
      </c>
      <c r="AF10" s="121">
        <f>SUM(AG10:AJ10)</f>
        <v>14737</v>
      </c>
      <c r="AG10" s="121">
        <v>0</v>
      </c>
      <c r="AH10" s="121">
        <v>14737</v>
      </c>
      <c r="AI10" s="121">
        <v>0</v>
      </c>
      <c r="AJ10" s="121">
        <v>0</v>
      </c>
      <c r="AK10" s="121">
        <v>0</v>
      </c>
      <c r="AL10" s="122" t="s">
        <v>380</v>
      </c>
      <c r="AM10" s="121">
        <f>SUM(AN10,AS10,AW10,AX10,BD10)</f>
        <v>73811</v>
      </c>
      <c r="AN10" s="121">
        <f>SUM(AO10:AR10)</f>
        <v>28139</v>
      </c>
      <c r="AO10" s="121">
        <v>16267</v>
      </c>
      <c r="AP10" s="121">
        <v>0</v>
      </c>
      <c r="AQ10" s="121">
        <v>11872</v>
      </c>
      <c r="AR10" s="121">
        <v>0</v>
      </c>
      <c r="AS10" s="121">
        <f>SUM(AT10:AV10)</f>
        <v>18698</v>
      </c>
      <c r="AT10" s="121">
        <v>0</v>
      </c>
      <c r="AU10" s="121">
        <v>18658</v>
      </c>
      <c r="AV10" s="121">
        <v>40</v>
      </c>
      <c r="AW10" s="121">
        <v>0</v>
      </c>
      <c r="AX10" s="121">
        <f>SUM(AY10:BB10)</f>
        <v>26974</v>
      </c>
      <c r="AY10" s="121">
        <v>0</v>
      </c>
      <c r="AZ10" s="121">
        <v>22298</v>
      </c>
      <c r="BA10" s="121">
        <v>0</v>
      </c>
      <c r="BB10" s="121">
        <v>4676</v>
      </c>
      <c r="BC10" s="122" t="s">
        <v>380</v>
      </c>
      <c r="BD10" s="121">
        <v>0</v>
      </c>
      <c r="BE10" s="121">
        <v>0</v>
      </c>
      <c r="BF10" s="121">
        <f>SUM(AE10,+AM10,+BE10)</f>
        <v>88548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380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380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14737</v>
      </c>
      <c r="CJ10" s="121">
        <f>SUM(AF10,+BH10)</f>
        <v>14737</v>
      </c>
      <c r="CK10" s="121">
        <f>SUM(AG10,+BI10)</f>
        <v>0</v>
      </c>
      <c r="CL10" s="121">
        <f>SUM(AH10,+BJ10)</f>
        <v>14737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380</v>
      </c>
      <c r="CQ10" s="121">
        <f>SUM(AM10,+BO10)</f>
        <v>73811</v>
      </c>
      <c r="CR10" s="121">
        <f>SUM(AN10,+BP10)</f>
        <v>28139</v>
      </c>
      <c r="CS10" s="121">
        <f>SUM(AO10,+BQ10)</f>
        <v>16267</v>
      </c>
      <c r="CT10" s="121">
        <f>SUM(AP10,+BR10)</f>
        <v>0</v>
      </c>
      <c r="CU10" s="121">
        <f>SUM(AQ10,+BS10)</f>
        <v>11872</v>
      </c>
      <c r="CV10" s="121">
        <f>SUM(AR10,+BT10)</f>
        <v>0</v>
      </c>
      <c r="CW10" s="121">
        <f>SUM(AS10,+BU10)</f>
        <v>18698</v>
      </c>
      <c r="CX10" s="121">
        <f>SUM(AT10,+BV10)</f>
        <v>0</v>
      </c>
      <c r="CY10" s="121">
        <f>SUM(AU10,+BW10)</f>
        <v>18658</v>
      </c>
      <c r="CZ10" s="121">
        <f>SUM(AV10,+BX10)</f>
        <v>40</v>
      </c>
      <c r="DA10" s="121">
        <f>SUM(AW10,+BY10)</f>
        <v>0</v>
      </c>
      <c r="DB10" s="121">
        <f>SUM(AX10,+BZ10)</f>
        <v>26974</v>
      </c>
      <c r="DC10" s="121">
        <f>SUM(AY10,+CA10)</f>
        <v>0</v>
      </c>
      <c r="DD10" s="121">
        <f>SUM(AZ10,+CB10)</f>
        <v>22298</v>
      </c>
      <c r="DE10" s="121">
        <f>SUM(BA10,+CC10)</f>
        <v>0</v>
      </c>
      <c r="DF10" s="121">
        <f>SUM(BB10,+CD10)</f>
        <v>4676</v>
      </c>
      <c r="DG10" s="122" t="s">
        <v>380</v>
      </c>
      <c r="DH10" s="121">
        <f>SUM(BD10,+CF10)</f>
        <v>0</v>
      </c>
      <c r="DI10" s="121">
        <f>SUM(BE10,+CG10)</f>
        <v>0</v>
      </c>
      <c r="DJ10" s="121">
        <f>SUM(BF10,+CH10)</f>
        <v>88548</v>
      </c>
    </row>
    <row r="11" spans="1:114" s="136" customFormat="1" ht="13.5" customHeight="1" x14ac:dyDescent="0.15">
      <c r="A11" s="119" t="s">
        <v>37</v>
      </c>
      <c r="B11" s="120" t="s">
        <v>348</v>
      </c>
      <c r="C11" s="119" t="s">
        <v>349</v>
      </c>
      <c r="D11" s="121">
        <f>SUM(E11,+L11)</f>
        <v>91387</v>
      </c>
      <c r="E11" s="121">
        <f>SUM(F11:I11)+K11</f>
        <v>86373</v>
      </c>
      <c r="F11" s="121">
        <v>0</v>
      </c>
      <c r="G11" s="121">
        <v>0</v>
      </c>
      <c r="H11" s="121">
        <v>0</v>
      </c>
      <c r="I11" s="121">
        <v>86063</v>
      </c>
      <c r="J11" s="121">
        <v>600724</v>
      </c>
      <c r="K11" s="121">
        <v>310</v>
      </c>
      <c r="L11" s="121">
        <v>5014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91387</v>
      </c>
      <c r="W11" s="121">
        <f>+SUM(E11,N11)</f>
        <v>86373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86063</v>
      </c>
      <c r="AB11" s="121">
        <f>+SUM(J11,S11)</f>
        <v>600724</v>
      </c>
      <c r="AC11" s="121">
        <f>+SUM(K11,T11)</f>
        <v>310</v>
      </c>
      <c r="AD11" s="121">
        <f>+SUM(L11,U11)</f>
        <v>5014</v>
      </c>
      <c r="AE11" s="121">
        <f>SUM(AF11,+AK11)</f>
        <v>8014</v>
      </c>
      <c r="AF11" s="121">
        <f>SUM(AG11:AJ11)</f>
        <v>4860</v>
      </c>
      <c r="AG11" s="121">
        <v>0</v>
      </c>
      <c r="AH11" s="121">
        <v>4860</v>
      </c>
      <c r="AI11" s="121">
        <v>0</v>
      </c>
      <c r="AJ11" s="121">
        <v>0</v>
      </c>
      <c r="AK11" s="121">
        <v>3154</v>
      </c>
      <c r="AL11" s="122" t="s">
        <v>380</v>
      </c>
      <c r="AM11" s="121">
        <f>SUM(AN11,AS11,AW11,AX11,BD11)</f>
        <v>684096</v>
      </c>
      <c r="AN11" s="121">
        <f>SUM(AO11:AR11)</f>
        <v>103573</v>
      </c>
      <c r="AO11" s="121">
        <v>19628</v>
      </c>
      <c r="AP11" s="121">
        <v>0</v>
      </c>
      <c r="AQ11" s="121">
        <v>83945</v>
      </c>
      <c r="AR11" s="121">
        <v>0</v>
      </c>
      <c r="AS11" s="121">
        <f>SUM(AT11:AV11)</f>
        <v>289527</v>
      </c>
      <c r="AT11" s="121">
        <v>604</v>
      </c>
      <c r="AU11" s="121">
        <v>279843</v>
      </c>
      <c r="AV11" s="121">
        <v>9080</v>
      </c>
      <c r="AW11" s="121">
        <v>0</v>
      </c>
      <c r="AX11" s="121">
        <f>SUM(AY11:BB11)</f>
        <v>290996</v>
      </c>
      <c r="AY11" s="121">
        <v>132890</v>
      </c>
      <c r="AZ11" s="121">
        <v>147191</v>
      </c>
      <c r="BA11" s="121">
        <v>5007</v>
      </c>
      <c r="BB11" s="121">
        <v>5908</v>
      </c>
      <c r="BC11" s="122" t="s">
        <v>380</v>
      </c>
      <c r="BD11" s="121">
        <v>0</v>
      </c>
      <c r="BE11" s="121">
        <v>1</v>
      </c>
      <c r="BF11" s="121">
        <f>SUM(AE11,+AM11,+BE11)</f>
        <v>692111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380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380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8014</v>
      </c>
      <c r="CJ11" s="121">
        <f>SUM(AF11,+BH11)</f>
        <v>4860</v>
      </c>
      <c r="CK11" s="121">
        <f>SUM(AG11,+BI11)</f>
        <v>0</v>
      </c>
      <c r="CL11" s="121">
        <f>SUM(AH11,+BJ11)</f>
        <v>4860</v>
      </c>
      <c r="CM11" s="121">
        <f>SUM(AI11,+BK11)</f>
        <v>0</v>
      </c>
      <c r="CN11" s="121">
        <f>SUM(AJ11,+BL11)</f>
        <v>0</v>
      </c>
      <c r="CO11" s="121">
        <f>SUM(AK11,+BM11)</f>
        <v>3154</v>
      </c>
      <c r="CP11" s="122" t="s">
        <v>380</v>
      </c>
      <c r="CQ11" s="121">
        <f>SUM(AM11,+BO11)</f>
        <v>684096</v>
      </c>
      <c r="CR11" s="121">
        <f>SUM(AN11,+BP11)</f>
        <v>103573</v>
      </c>
      <c r="CS11" s="121">
        <f>SUM(AO11,+BQ11)</f>
        <v>19628</v>
      </c>
      <c r="CT11" s="121">
        <f>SUM(AP11,+BR11)</f>
        <v>0</v>
      </c>
      <c r="CU11" s="121">
        <f>SUM(AQ11,+BS11)</f>
        <v>83945</v>
      </c>
      <c r="CV11" s="121">
        <f>SUM(AR11,+BT11)</f>
        <v>0</v>
      </c>
      <c r="CW11" s="121">
        <f>SUM(AS11,+BU11)</f>
        <v>289527</v>
      </c>
      <c r="CX11" s="121">
        <f>SUM(AT11,+BV11)</f>
        <v>604</v>
      </c>
      <c r="CY11" s="121">
        <f>SUM(AU11,+BW11)</f>
        <v>279843</v>
      </c>
      <c r="CZ11" s="121">
        <f>SUM(AV11,+BX11)</f>
        <v>9080</v>
      </c>
      <c r="DA11" s="121">
        <f>SUM(AW11,+BY11)</f>
        <v>0</v>
      </c>
      <c r="DB11" s="121">
        <f>SUM(AX11,+BZ11)</f>
        <v>290996</v>
      </c>
      <c r="DC11" s="121">
        <f>SUM(AY11,+CA11)</f>
        <v>132890</v>
      </c>
      <c r="DD11" s="121">
        <f>SUM(AZ11,+CB11)</f>
        <v>147191</v>
      </c>
      <c r="DE11" s="121">
        <f>SUM(BA11,+CC11)</f>
        <v>5007</v>
      </c>
      <c r="DF11" s="121">
        <f>SUM(BB11,+CD11)</f>
        <v>5908</v>
      </c>
      <c r="DG11" s="122" t="s">
        <v>380</v>
      </c>
      <c r="DH11" s="121">
        <f>SUM(BD11,+CF11)</f>
        <v>0</v>
      </c>
      <c r="DI11" s="121">
        <f>SUM(BE11,+CG11)</f>
        <v>1</v>
      </c>
      <c r="DJ11" s="121">
        <f>SUM(BF11,+CH11)</f>
        <v>692111</v>
      </c>
    </row>
    <row r="12" spans="1:114" s="136" customFormat="1" ht="13.5" customHeight="1" x14ac:dyDescent="0.15">
      <c r="A12" s="119" t="s">
        <v>37</v>
      </c>
      <c r="B12" s="120" t="s">
        <v>357</v>
      </c>
      <c r="C12" s="119" t="s">
        <v>358</v>
      </c>
      <c r="D12" s="121">
        <f>SUM(E12,+L12)</f>
        <v>450365</v>
      </c>
      <c r="E12" s="121">
        <f>SUM(F12:I12)+K12</f>
        <v>100562</v>
      </c>
      <c r="F12" s="121">
        <v>70069</v>
      </c>
      <c r="G12" s="121">
        <v>0</v>
      </c>
      <c r="H12" s="121">
        <v>0</v>
      </c>
      <c r="I12" s="121">
        <v>10838</v>
      </c>
      <c r="J12" s="121">
        <v>324655</v>
      </c>
      <c r="K12" s="121">
        <v>19655</v>
      </c>
      <c r="L12" s="121">
        <v>349803</v>
      </c>
      <c r="M12" s="121">
        <f>SUM(N12,+U12)</f>
        <v>255987</v>
      </c>
      <c r="N12" s="121">
        <f>SUM(O12:R12,T12)</f>
        <v>177395</v>
      </c>
      <c r="O12" s="121">
        <v>76300</v>
      </c>
      <c r="P12" s="121">
        <v>0</v>
      </c>
      <c r="Q12" s="121">
        <v>0</v>
      </c>
      <c r="R12" s="121">
        <v>8912</v>
      </c>
      <c r="S12" s="121">
        <v>129374</v>
      </c>
      <c r="T12" s="121">
        <v>92183</v>
      </c>
      <c r="U12" s="121">
        <v>78592</v>
      </c>
      <c r="V12" s="121">
        <f>+SUM(D12,M12)</f>
        <v>706352</v>
      </c>
      <c r="W12" s="121">
        <f>+SUM(E12,N12)</f>
        <v>277957</v>
      </c>
      <c r="X12" s="121">
        <f>+SUM(F12,O12)</f>
        <v>146369</v>
      </c>
      <c r="Y12" s="121">
        <f>+SUM(G12,P12)</f>
        <v>0</v>
      </c>
      <c r="Z12" s="121">
        <f>+SUM(H12,Q12)</f>
        <v>0</v>
      </c>
      <c r="AA12" s="121">
        <f>+SUM(I12,R12)</f>
        <v>19750</v>
      </c>
      <c r="AB12" s="121">
        <f>+SUM(J12,S12)</f>
        <v>454029</v>
      </c>
      <c r="AC12" s="121">
        <f>+SUM(K12,T12)</f>
        <v>111838</v>
      </c>
      <c r="AD12" s="121">
        <f>+SUM(L12,U12)</f>
        <v>428395</v>
      </c>
      <c r="AE12" s="121">
        <f>SUM(AF12,+AK12)</f>
        <v>15023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15023</v>
      </c>
      <c r="AL12" s="122" t="s">
        <v>380</v>
      </c>
      <c r="AM12" s="121">
        <f>SUM(AN12,AS12,AW12,AX12,BD12)</f>
        <v>263951</v>
      </c>
      <c r="AN12" s="121">
        <f>SUM(AO12:AR12)</f>
        <v>48411</v>
      </c>
      <c r="AO12" s="121">
        <v>48411</v>
      </c>
      <c r="AP12" s="121">
        <v>0</v>
      </c>
      <c r="AQ12" s="121">
        <v>0</v>
      </c>
      <c r="AR12" s="121">
        <v>0</v>
      </c>
      <c r="AS12" s="121">
        <f>SUM(AT12:AV12)</f>
        <v>58593</v>
      </c>
      <c r="AT12" s="121">
        <v>0</v>
      </c>
      <c r="AU12" s="121">
        <v>56740</v>
      </c>
      <c r="AV12" s="121">
        <v>1853</v>
      </c>
      <c r="AW12" s="121">
        <v>0</v>
      </c>
      <c r="AX12" s="121">
        <f>SUM(AY12:BB12)</f>
        <v>149032</v>
      </c>
      <c r="AY12" s="121">
        <v>56614</v>
      </c>
      <c r="AZ12" s="121">
        <v>90103</v>
      </c>
      <c r="BA12" s="121">
        <v>2315</v>
      </c>
      <c r="BB12" s="121">
        <v>0</v>
      </c>
      <c r="BC12" s="122" t="s">
        <v>380</v>
      </c>
      <c r="BD12" s="121">
        <v>7915</v>
      </c>
      <c r="BE12" s="121">
        <v>496046</v>
      </c>
      <c r="BF12" s="121">
        <f>SUM(AE12,+AM12,+BE12)</f>
        <v>775020</v>
      </c>
      <c r="BG12" s="121">
        <f>SUM(BH12,+BM12)</f>
        <v>172800</v>
      </c>
      <c r="BH12" s="121">
        <f>SUM(BI12:BL12)</f>
        <v>172800</v>
      </c>
      <c r="BI12" s="121">
        <v>0</v>
      </c>
      <c r="BJ12" s="121">
        <v>172800</v>
      </c>
      <c r="BK12" s="121">
        <v>0</v>
      </c>
      <c r="BL12" s="121">
        <v>0</v>
      </c>
      <c r="BM12" s="121">
        <v>0</v>
      </c>
      <c r="BN12" s="122" t="s">
        <v>380</v>
      </c>
      <c r="BO12" s="121">
        <f>SUM(BP12,BU12,BY12,BZ12,CF12)</f>
        <v>165250</v>
      </c>
      <c r="BP12" s="121">
        <f>SUM(BQ12:BT12)</f>
        <v>9314</v>
      </c>
      <c r="BQ12" s="121">
        <v>9314</v>
      </c>
      <c r="BR12" s="121">
        <v>0</v>
      </c>
      <c r="BS12" s="121">
        <v>0</v>
      </c>
      <c r="BT12" s="121">
        <v>0</v>
      </c>
      <c r="BU12" s="121">
        <f>SUM(BV12:BX12)</f>
        <v>49454</v>
      </c>
      <c r="BV12" s="121">
        <v>0</v>
      </c>
      <c r="BW12" s="121">
        <v>49454</v>
      </c>
      <c r="BX12" s="121">
        <v>0</v>
      </c>
      <c r="BY12" s="121">
        <v>0</v>
      </c>
      <c r="BZ12" s="121">
        <f>SUM(CA12:CD12)</f>
        <v>102721</v>
      </c>
      <c r="CA12" s="121">
        <v>5515</v>
      </c>
      <c r="CB12" s="121">
        <v>97206</v>
      </c>
      <c r="CC12" s="121">
        <v>0</v>
      </c>
      <c r="CD12" s="121">
        <v>0</v>
      </c>
      <c r="CE12" s="122" t="s">
        <v>380</v>
      </c>
      <c r="CF12" s="121">
        <v>3761</v>
      </c>
      <c r="CG12" s="121">
        <v>47311</v>
      </c>
      <c r="CH12" s="121">
        <f>SUM(BG12,+BO12,+CG12)</f>
        <v>385361</v>
      </c>
      <c r="CI12" s="121">
        <f>SUM(AE12,+BG12)</f>
        <v>187823</v>
      </c>
      <c r="CJ12" s="121">
        <f>SUM(AF12,+BH12)</f>
        <v>172800</v>
      </c>
      <c r="CK12" s="121">
        <f>SUM(AG12,+BI12)</f>
        <v>0</v>
      </c>
      <c r="CL12" s="121">
        <f>SUM(AH12,+BJ12)</f>
        <v>172800</v>
      </c>
      <c r="CM12" s="121">
        <f>SUM(AI12,+BK12)</f>
        <v>0</v>
      </c>
      <c r="CN12" s="121">
        <f>SUM(AJ12,+BL12)</f>
        <v>0</v>
      </c>
      <c r="CO12" s="121">
        <f>SUM(AK12,+BM12)</f>
        <v>15023</v>
      </c>
      <c r="CP12" s="122" t="s">
        <v>380</v>
      </c>
      <c r="CQ12" s="121">
        <f>SUM(AM12,+BO12)</f>
        <v>429201</v>
      </c>
      <c r="CR12" s="121">
        <f>SUM(AN12,+BP12)</f>
        <v>57725</v>
      </c>
      <c r="CS12" s="121">
        <f>SUM(AO12,+BQ12)</f>
        <v>57725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108047</v>
      </c>
      <c r="CX12" s="121">
        <f>SUM(AT12,+BV12)</f>
        <v>0</v>
      </c>
      <c r="CY12" s="121">
        <f>SUM(AU12,+BW12)</f>
        <v>106194</v>
      </c>
      <c r="CZ12" s="121">
        <f>SUM(AV12,+BX12)</f>
        <v>1853</v>
      </c>
      <c r="DA12" s="121">
        <f>SUM(AW12,+BY12)</f>
        <v>0</v>
      </c>
      <c r="DB12" s="121">
        <f>SUM(AX12,+BZ12)</f>
        <v>251753</v>
      </c>
      <c r="DC12" s="121">
        <f>SUM(AY12,+CA12)</f>
        <v>62129</v>
      </c>
      <c r="DD12" s="121">
        <f>SUM(AZ12,+CB12)</f>
        <v>187309</v>
      </c>
      <c r="DE12" s="121">
        <f>SUM(BA12,+CC12)</f>
        <v>2315</v>
      </c>
      <c r="DF12" s="121">
        <f>SUM(BB12,+CD12)</f>
        <v>0</v>
      </c>
      <c r="DG12" s="122" t="s">
        <v>380</v>
      </c>
      <c r="DH12" s="121">
        <f>SUM(BD12,+CF12)</f>
        <v>11676</v>
      </c>
      <c r="DI12" s="121">
        <f>SUM(BE12,+CG12)</f>
        <v>543357</v>
      </c>
      <c r="DJ12" s="121">
        <f>SUM(BF12,+CH12)</f>
        <v>1160381</v>
      </c>
    </row>
    <row r="13" spans="1:114" s="136" customFormat="1" ht="13.5" customHeight="1" x14ac:dyDescent="0.15">
      <c r="A13" s="119" t="s">
        <v>37</v>
      </c>
      <c r="B13" s="120" t="s">
        <v>329</v>
      </c>
      <c r="C13" s="119" t="s">
        <v>330</v>
      </c>
      <c r="D13" s="121">
        <f>SUM(E13,+L13)</f>
        <v>118745</v>
      </c>
      <c r="E13" s="121">
        <f>SUM(F13:I13)+K13</f>
        <v>118736</v>
      </c>
      <c r="F13" s="121">
        <v>0</v>
      </c>
      <c r="G13" s="121">
        <v>0</v>
      </c>
      <c r="H13" s="121">
        <v>0</v>
      </c>
      <c r="I13" s="121">
        <v>79635</v>
      </c>
      <c r="J13" s="121">
        <v>557085</v>
      </c>
      <c r="K13" s="121">
        <v>39101</v>
      </c>
      <c r="L13" s="121">
        <v>9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118745</v>
      </c>
      <c r="W13" s="121">
        <f>+SUM(E13,N13)</f>
        <v>118736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79635</v>
      </c>
      <c r="AB13" s="121">
        <f>+SUM(J13,S13)</f>
        <v>557085</v>
      </c>
      <c r="AC13" s="121">
        <f>+SUM(K13,T13)</f>
        <v>39101</v>
      </c>
      <c r="AD13" s="121">
        <f>+SUM(L13,U13)</f>
        <v>9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380</v>
      </c>
      <c r="AM13" s="121">
        <f>SUM(AN13,AS13,AW13,AX13,BD13)</f>
        <v>617291</v>
      </c>
      <c r="AN13" s="121">
        <f>SUM(AO13:AR13)</f>
        <v>30788</v>
      </c>
      <c r="AO13" s="121">
        <v>30788</v>
      </c>
      <c r="AP13" s="121">
        <v>0</v>
      </c>
      <c r="AQ13" s="121">
        <v>0</v>
      </c>
      <c r="AR13" s="121">
        <v>0</v>
      </c>
      <c r="AS13" s="121">
        <f>SUM(AT13:AV13)</f>
        <v>998</v>
      </c>
      <c r="AT13" s="121">
        <v>0</v>
      </c>
      <c r="AU13" s="121">
        <v>998</v>
      </c>
      <c r="AV13" s="121">
        <v>0</v>
      </c>
      <c r="AW13" s="121">
        <v>0</v>
      </c>
      <c r="AX13" s="121">
        <f>SUM(AY13:BB13)</f>
        <v>585505</v>
      </c>
      <c r="AY13" s="121">
        <v>0</v>
      </c>
      <c r="AZ13" s="121">
        <v>585505</v>
      </c>
      <c r="BA13" s="121">
        <v>0</v>
      </c>
      <c r="BB13" s="121">
        <v>0</v>
      </c>
      <c r="BC13" s="122" t="s">
        <v>380</v>
      </c>
      <c r="BD13" s="121">
        <v>0</v>
      </c>
      <c r="BE13" s="121">
        <v>58539</v>
      </c>
      <c r="BF13" s="121">
        <f>SUM(AE13,+AM13,+BE13)</f>
        <v>675830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380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380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380</v>
      </c>
      <c r="CQ13" s="121">
        <f>SUM(AM13,+BO13)</f>
        <v>617291</v>
      </c>
      <c r="CR13" s="121">
        <f>SUM(AN13,+BP13)</f>
        <v>30788</v>
      </c>
      <c r="CS13" s="121">
        <f>SUM(AO13,+BQ13)</f>
        <v>30788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998</v>
      </c>
      <c r="CX13" s="121">
        <f>SUM(AT13,+BV13)</f>
        <v>0</v>
      </c>
      <c r="CY13" s="121">
        <f>SUM(AU13,+BW13)</f>
        <v>998</v>
      </c>
      <c r="CZ13" s="121">
        <f>SUM(AV13,+BX13)</f>
        <v>0</v>
      </c>
      <c r="DA13" s="121">
        <f>SUM(AW13,+BY13)</f>
        <v>0</v>
      </c>
      <c r="DB13" s="121">
        <f>SUM(AX13,+BZ13)</f>
        <v>585505</v>
      </c>
      <c r="DC13" s="121">
        <f>SUM(AY13,+CA13)</f>
        <v>0</v>
      </c>
      <c r="DD13" s="121">
        <f>SUM(AZ13,+CB13)</f>
        <v>585505</v>
      </c>
      <c r="DE13" s="121">
        <f>SUM(BA13,+CC13)</f>
        <v>0</v>
      </c>
      <c r="DF13" s="121">
        <f>SUM(BB13,+CD13)</f>
        <v>0</v>
      </c>
      <c r="DG13" s="122" t="s">
        <v>380</v>
      </c>
      <c r="DH13" s="121">
        <f>SUM(BD13,+CF13)</f>
        <v>0</v>
      </c>
      <c r="DI13" s="121">
        <f>SUM(BE13,+CG13)</f>
        <v>58539</v>
      </c>
      <c r="DJ13" s="121">
        <f>SUM(BF13,+CH13)</f>
        <v>675830</v>
      </c>
    </row>
    <row r="14" spans="1:114" s="136" customFormat="1" ht="13.5" customHeight="1" x14ac:dyDescent="0.15">
      <c r="A14" s="119" t="s">
        <v>37</v>
      </c>
      <c r="B14" s="120" t="s">
        <v>346</v>
      </c>
      <c r="C14" s="119" t="s">
        <v>347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8656</v>
      </c>
      <c r="N14" s="121">
        <f>SUM(O14:R14,T14)</f>
        <v>8656</v>
      </c>
      <c r="O14" s="121">
        <v>0</v>
      </c>
      <c r="P14" s="121">
        <v>0</v>
      </c>
      <c r="Q14" s="121">
        <v>0</v>
      </c>
      <c r="R14" s="121">
        <v>6116</v>
      </c>
      <c r="S14" s="121">
        <v>141583</v>
      </c>
      <c r="T14" s="121">
        <v>2540</v>
      </c>
      <c r="U14" s="121">
        <v>0</v>
      </c>
      <c r="V14" s="121">
        <f>+SUM(D14,M14)</f>
        <v>8656</v>
      </c>
      <c r="W14" s="121">
        <f>+SUM(E14,N14)</f>
        <v>8656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6116</v>
      </c>
      <c r="AB14" s="121">
        <f>+SUM(J14,S14)</f>
        <v>141583</v>
      </c>
      <c r="AC14" s="121">
        <f>+SUM(K14,T14)</f>
        <v>2540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380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380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380</v>
      </c>
      <c r="BO14" s="121">
        <f>SUM(BP14,BU14,BY14,BZ14,CF14)</f>
        <v>150239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150239</v>
      </c>
      <c r="CA14" s="121">
        <v>8328</v>
      </c>
      <c r="CB14" s="121">
        <v>141911</v>
      </c>
      <c r="CC14" s="121">
        <v>0</v>
      </c>
      <c r="CD14" s="121">
        <v>0</v>
      </c>
      <c r="CE14" s="122" t="s">
        <v>380</v>
      </c>
      <c r="CF14" s="121">
        <v>0</v>
      </c>
      <c r="CG14" s="121">
        <v>0</v>
      </c>
      <c r="CH14" s="121">
        <f>SUM(BG14,+BO14,+CG14)</f>
        <v>150239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380</v>
      </c>
      <c r="CQ14" s="121">
        <f>SUM(AM14,+BO14)</f>
        <v>150239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150239</v>
      </c>
      <c r="DC14" s="121">
        <f>SUM(AY14,+CA14)</f>
        <v>8328</v>
      </c>
      <c r="DD14" s="121">
        <f>SUM(AZ14,+CB14)</f>
        <v>141911</v>
      </c>
      <c r="DE14" s="121">
        <f>SUM(BA14,+CC14)</f>
        <v>0</v>
      </c>
      <c r="DF14" s="121">
        <f>SUM(BB14,+CD14)</f>
        <v>0</v>
      </c>
      <c r="DG14" s="122" t="s">
        <v>380</v>
      </c>
      <c r="DH14" s="121">
        <f>SUM(BD14,+CF14)</f>
        <v>0</v>
      </c>
      <c r="DI14" s="121">
        <f>SUM(BE14,+CG14)</f>
        <v>0</v>
      </c>
      <c r="DJ14" s="121">
        <f>SUM(BF14,+CH14)</f>
        <v>150239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&amp;L廃棄物処理事業経費（一部事務組合・広域連合の合計）（平成30年度実績）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島根県</v>
      </c>
      <c r="B7" s="139" t="str">
        <f>'廃棄物事業経費（市町村）'!B7</f>
        <v>32000</v>
      </c>
      <c r="C7" s="138" t="s">
        <v>33</v>
      </c>
      <c r="D7" s="140">
        <f>SUM(E7,+L7)</f>
        <v>12156719</v>
      </c>
      <c r="E7" s="140">
        <f>+SUM(F7:I7,K7)</f>
        <v>5079937</v>
      </c>
      <c r="F7" s="140">
        <f t="shared" ref="F7:L7" si="0">SUM(F$8:F$257)</f>
        <v>327257</v>
      </c>
      <c r="G7" s="140">
        <f t="shared" si="0"/>
        <v>0</v>
      </c>
      <c r="H7" s="140">
        <f t="shared" si="0"/>
        <v>1452300</v>
      </c>
      <c r="I7" s="140">
        <f t="shared" si="0"/>
        <v>2207758</v>
      </c>
      <c r="J7" s="140">
        <f t="shared" si="0"/>
        <v>2130897</v>
      </c>
      <c r="K7" s="140">
        <f t="shared" si="0"/>
        <v>1092622</v>
      </c>
      <c r="L7" s="140">
        <f t="shared" si="0"/>
        <v>7076782</v>
      </c>
      <c r="M7" s="140">
        <f>SUM(N7,+U7)</f>
        <v>1843779</v>
      </c>
      <c r="N7" s="140">
        <f>+SUM(O7:R7,T7)</f>
        <v>620921</v>
      </c>
      <c r="O7" s="140">
        <f t="shared" ref="O7:U7" si="1">SUM(O$8:O$257)</f>
        <v>76300</v>
      </c>
      <c r="P7" s="140">
        <f t="shared" si="1"/>
        <v>0</v>
      </c>
      <c r="Q7" s="140">
        <f t="shared" si="1"/>
        <v>226000</v>
      </c>
      <c r="R7" s="140">
        <f t="shared" si="1"/>
        <v>209784</v>
      </c>
      <c r="S7" s="140">
        <f t="shared" si="1"/>
        <v>335526</v>
      </c>
      <c r="T7" s="140">
        <f t="shared" si="1"/>
        <v>108837</v>
      </c>
      <c r="U7" s="140">
        <f t="shared" si="1"/>
        <v>1222858</v>
      </c>
      <c r="V7" s="140">
        <f t="shared" ref="V7:AB7" si="2">+SUM(D7,M7)</f>
        <v>14000498</v>
      </c>
      <c r="W7" s="140">
        <f t="shared" si="2"/>
        <v>5700858</v>
      </c>
      <c r="X7" s="140">
        <f t="shared" si="2"/>
        <v>403557</v>
      </c>
      <c r="Y7" s="140">
        <f t="shared" si="2"/>
        <v>0</v>
      </c>
      <c r="Z7" s="140">
        <f t="shared" si="2"/>
        <v>1678300</v>
      </c>
      <c r="AA7" s="140">
        <f t="shared" si="2"/>
        <v>2417542</v>
      </c>
      <c r="AB7" s="140">
        <f t="shared" si="2"/>
        <v>2466423</v>
      </c>
      <c r="AC7" s="140">
        <f>+SUM(K7,T7)</f>
        <v>1201459</v>
      </c>
      <c r="AD7" s="140">
        <f>+SUM(L7,U7)</f>
        <v>8299640</v>
      </c>
      <c r="AE7" s="208"/>
      <c r="AF7" s="208"/>
    </row>
    <row r="8" spans="1:32" s="136" customFormat="1" ht="13.5" customHeight="1" x14ac:dyDescent="0.15">
      <c r="A8" s="119" t="s">
        <v>37</v>
      </c>
      <c r="B8" s="120" t="s">
        <v>324</v>
      </c>
      <c r="C8" s="119" t="s">
        <v>325</v>
      </c>
      <c r="D8" s="121">
        <f>SUM(E8,+L8)</f>
        <v>2970628</v>
      </c>
      <c r="E8" s="121">
        <f>+SUM(F8:I8,K8)</f>
        <v>1449715</v>
      </c>
      <c r="F8" s="121">
        <v>0</v>
      </c>
      <c r="G8" s="121">
        <v>0</v>
      </c>
      <c r="H8" s="121">
        <v>312500</v>
      </c>
      <c r="I8" s="121">
        <v>745739</v>
      </c>
      <c r="J8" s="121"/>
      <c r="K8" s="121">
        <v>391476</v>
      </c>
      <c r="L8" s="121">
        <v>1520913</v>
      </c>
      <c r="M8" s="121">
        <f>SUM(N8,+U8)</f>
        <v>160192</v>
      </c>
      <c r="N8" s="121">
        <f>+SUM(O8:R8,T8)</f>
        <v>85253</v>
      </c>
      <c r="O8" s="121">
        <v>0</v>
      </c>
      <c r="P8" s="121">
        <v>0</v>
      </c>
      <c r="Q8" s="121">
        <v>0</v>
      </c>
      <c r="R8" s="121">
        <v>84935</v>
      </c>
      <c r="S8" s="121"/>
      <c r="T8" s="121">
        <v>318</v>
      </c>
      <c r="U8" s="121">
        <v>74939</v>
      </c>
      <c r="V8" s="121">
        <f>+SUM(D8,M8)</f>
        <v>3130820</v>
      </c>
      <c r="W8" s="121">
        <f>+SUM(E8,N8)</f>
        <v>1534968</v>
      </c>
      <c r="X8" s="121">
        <f>+SUM(F8,O8)</f>
        <v>0</v>
      </c>
      <c r="Y8" s="121">
        <f>+SUM(G8,P8)</f>
        <v>0</v>
      </c>
      <c r="Z8" s="121">
        <f>+SUM(H8,Q8)</f>
        <v>312500</v>
      </c>
      <c r="AA8" s="121">
        <f>+SUM(I8,R8)</f>
        <v>830674</v>
      </c>
      <c r="AB8" s="121">
        <f>+SUM(J8,S8)</f>
        <v>0</v>
      </c>
      <c r="AC8" s="121">
        <f>+SUM(K8,T8)</f>
        <v>391794</v>
      </c>
      <c r="AD8" s="121">
        <f>+SUM(L8,U8)</f>
        <v>1595852</v>
      </c>
      <c r="AE8" s="209" t="s">
        <v>326</v>
      </c>
      <c r="AF8" s="208"/>
    </row>
    <row r="9" spans="1:32" s="136" customFormat="1" ht="13.5" customHeight="1" x14ac:dyDescent="0.15">
      <c r="A9" s="119" t="s">
        <v>37</v>
      </c>
      <c r="B9" s="120" t="s">
        <v>327</v>
      </c>
      <c r="C9" s="119" t="s">
        <v>328</v>
      </c>
      <c r="D9" s="121">
        <f>SUM(E9,+L9)</f>
        <v>942131</v>
      </c>
      <c r="E9" s="121">
        <f>+SUM(F9:I9,K9)</f>
        <v>202548</v>
      </c>
      <c r="F9" s="121">
        <v>0</v>
      </c>
      <c r="G9" s="121">
        <v>0</v>
      </c>
      <c r="H9" s="121">
        <v>36600</v>
      </c>
      <c r="I9" s="121">
        <v>116813</v>
      </c>
      <c r="J9" s="121"/>
      <c r="K9" s="121">
        <v>49135</v>
      </c>
      <c r="L9" s="121">
        <v>739583</v>
      </c>
      <c r="M9" s="121">
        <f>SUM(N9,+U9)</f>
        <v>151224</v>
      </c>
      <c r="N9" s="121">
        <f>+SUM(O9:R9,T9)</f>
        <v>59202</v>
      </c>
      <c r="O9" s="121">
        <v>0</v>
      </c>
      <c r="P9" s="121">
        <v>0</v>
      </c>
      <c r="Q9" s="121">
        <v>34700</v>
      </c>
      <c r="R9" s="121">
        <v>24502</v>
      </c>
      <c r="S9" s="121"/>
      <c r="T9" s="121">
        <v>0</v>
      </c>
      <c r="U9" s="121">
        <v>92022</v>
      </c>
      <c r="V9" s="121">
        <f>+SUM(D9,M9)</f>
        <v>1093355</v>
      </c>
      <c r="W9" s="121">
        <f>+SUM(E9,N9)</f>
        <v>261750</v>
      </c>
      <c r="X9" s="121">
        <f>+SUM(F9,O9)</f>
        <v>0</v>
      </c>
      <c r="Y9" s="121">
        <f>+SUM(G9,P9)</f>
        <v>0</v>
      </c>
      <c r="Z9" s="121">
        <f>+SUM(H9,Q9)</f>
        <v>71300</v>
      </c>
      <c r="AA9" s="121">
        <f>+SUM(I9,R9)</f>
        <v>141315</v>
      </c>
      <c r="AB9" s="121">
        <f>+SUM(J9,S9)</f>
        <v>0</v>
      </c>
      <c r="AC9" s="121">
        <f>+SUM(K9,T9)</f>
        <v>49135</v>
      </c>
      <c r="AD9" s="121">
        <f>+SUM(L9,U9)</f>
        <v>831605</v>
      </c>
      <c r="AE9" s="209" t="s">
        <v>326</v>
      </c>
      <c r="AF9" s="208"/>
    </row>
    <row r="10" spans="1:32" s="136" customFormat="1" ht="13.5" customHeight="1" x14ac:dyDescent="0.15">
      <c r="A10" s="119" t="s">
        <v>37</v>
      </c>
      <c r="B10" s="120" t="s">
        <v>331</v>
      </c>
      <c r="C10" s="119" t="s">
        <v>332</v>
      </c>
      <c r="D10" s="121">
        <f>SUM(E10,+L10)</f>
        <v>3039082</v>
      </c>
      <c r="E10" s="121">
        <f>+SUM(F10:I10,K10)</f>
        <v>2058539</v>
      </c>
      <c r="F10" s="121">
        <v>203188</v>
      </c>
      <c r="G10" s="121">
        <v>0</v>
      </c>
      <c r="H10" s="121">
        <v>716600</v>
      </c>
      <c r="I10" s="121">
        <v>738913</v>
      </c>
      <c r="J10" s="121"/>
      <c r="K10" s="121">
        <v>399838</v>
      </c>
      <c r="L10" s="121">
        <v>980543</v>
      </c>
      <c r="M10" s="121">
        <f>SUM(N10,+U10)</f>
        <v>340012</v>
      </c>
      <c r="N10" s="121">
        <f>+SUM(O10:R10,T10)</f>
        <v>248953</v>
      </c>
      <c r="O10" s="121">
        <v>0</v>
      </c>
      <c r="P10" s="121">
        <v>0</v>
      </c>
      <c r="Q10" s="121">
        <v>184400</v>
      </c>
      <c r="R10" s="121">
        <v>61257</v>
      </c>
      <c r="S10" s="121"/>
      <c r="T10" s="121">
        <v>3296</v>
      </c>
      <c r="U10" s="121">
        <v>91059</v>
      </c>
      <c r="V10" s="121">
        <f>+SUM(D10,M10)</f>
        <v>3379094</v>
      </c>
      <c r="W10" s="121">
        <f>+SUM(E10,N10)</f>
        <v>2307492</v>
      </c>
      <c r="X10" s="121">
        <f>+SUM(F10,O10)</f>
        <v>203188</v>
      </c>
      <c r="Y10" s="121">
        <f>+SUM(G10,P10)</f>
        <v>0</v>
      </c>
      <c r="Z10" s="121">
        <f>+SUM(H10,Q10)</f>
        <v>901000</v>
      </c>
      <c r="AA10" s="121">
        <f>+SUM(I10,R10)</f>
        <v>800170</v>
      </c>
      <c r="AB10" s="121">
        <f>+SUM(J10,S10)</f>
        <v>0</v>
      </c>
      <c r="AC10" s="121">
        <f>+SUM(K10,T10)</f>
        <v>403134</v>
      </c>
      <c r="AD10" s="121">
        <f>+SUM(L10,U10)</f>
        <v>1071602</v>
      </c>
      <c r="AE10" s="209" t="s">
        <v>326</v>
      </c>
      <c r="AF10" s="208"/>
    </row>
    <row r="11" spans="1:32" s="136" customFormat="1" ht="13.5" customHeight="1" x14ac:dyDescent="0.15">
      <c r="A11" s="119" t="s">
        <v>37</v>
      </c>
      <c r="B11" s="120" t="s">
        <v>333</v>
      </c>
      <c r="C11" s="119" t="s">
        <v>334</v>
      </c>
      <c r="D11" s="121">
        <f>SUM(E11,+L11)</f>
        <v>817775</v>
      </c>
      <c r="E11" s="121">
        <f>+SUM(F11:I11,K11)</f>
        <v>100673</v>
      </c>
      <c r="F11" s="121">
        <v>0</v>
      </c>
      <c r="G11" s="121">
        <v>0</v>
      </c>
      <c r="H11" s="121">
        <v>0</v>
      </c>
      <c r="I11" s="121">
        <v>0</v>
      </c>
      <c r="J11" s="121"/>
      <c r="K11" s="121">
        <v>100673</v>
      </c>
      <c r="L11" s="121">
        <v>717102</v>
      </c>
      <c r="M11" s="121">
        <f>SUM(N11,+U11)</f>
        <v>123245</v>
      </c>
      <c r="N11" s="121">
        <f>+SUM(O11:R11,T11)</f>
        <v>10544</v>
      </c>
      <c r="O11" s="121">
        <v>0</v>
      </c>
      <c r="P11" s="121">
        <v>0</v>
      </c>
      <c r="Q11" s="121">
        <v>0</v>
      </c>
      <c r="R11" s="121">
        <v>44</v>
      </c>
      <c r="S11" s="121"/>
      <c r="T11" s="121">
        <v>10500</v>
      </c>
      <c r="U11" s="121">
        <v>112701</v>
      </c>
      <c r="V11" s="121">
        <f>+SUM(D11,M11)</f>
        <v>941020</v>
      </c>
      <c r="W11" s="121">
        <f>+SUM(E11,N11)</f>
        <v>111217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44</v>
      </c>
      <c r="AB11" s="121">
        <f>+SUM(J11,S11)</f>
        <v>0</v>
      </c>
      <c r="AC11" s="121">
        <f>+SUM(K11,T11)</f>
        <v>111173</v>
      </c>
      <c r="AD11" s="121">
        <f>+SUM(L11,U11)</f>
        <v>829803</v>
      </c>
      <c r="AE11" s="209" t="s">
        <v>326</v>
      </c>
      <c r="AF11" s="208"/>
    </row>
    <row r="12" spans="1:32" s="136" customFormat="1" ht="13.5" customHeight="1" x14ac:dyDescent="0.15">
      <c r="A12" s="119" t="s">
        <v>37</v>
      </c>
      <c r="B12" s="120" t="s">
        <v>337</v>
      </c>
      <c r="C12" s="119" t="s">
        <v>338</v>
      </c>
      <c r="D12" s="121">
        <f>SUM(E12,+L12)</f>
        <v>752352</v>
      </c>
      <c r="E12" s="121">
        <f>+SUM(F12:I12,K12)</f>
        <v>273509</v>
      </c>
      <c r="F12" s="121">
        <v>0</v>
      </c>
      <c r="G12" s="121">
        <v>0</v>
      </c>
      <c r="H12" s="121">
        <v>161400</v>
      </c>
      <c r="I12" s="121">
        <v>88035</v>
      </c>
      <c r="J12" s="121"/>
      <c r="K12" s="121">
        <v>24074</v>
      </c>
      <c r="L12" s="121">
        <v>478843</v>
      </c>
      <c r="M12" s="121">
        <f>SUM(N12,+U12)</f>
        <v>139756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139756</v>
      </c>
      <c r="V12" s="121">
        <f>+SUM(D12,M12)</f>
        <v>892108</v>
      </c>
      <c r="W12" s="121">
        <f>+SUM(E12,N12)</f>
        <v>273509</v>
      </c>
      <c r="X12" s="121">
        <f>+SUM(F12,O12)</f>
        <v>0</v>
      </c>
      <c r="Y12" s="121">
        <f>+SUM(G12,P12)</f>
        <v>0</v>
      </c>
      <c r="Z12" s="121">
        <f>+SUM(H12,Q12)</f>
        <v>161400</v>
      </c>
      <c r="AA12" s="121">
        <f>+SUM(I12,R12)</f>
        <v>88035</v>
      </c>
      <c r="AB12" s="121">
        <f>+SUM(J12,S12)</f>
        <v>0</v>
      </c>
      <c r="AC12" s="121">
        <f>+SUM(K12,T12)</f>
        <v>24074</v>
      </c>
      <c r="AD12" s="121">
        <f>+SUM(L12,U12)</f>
        <v>618599</v>
      </c>
      <c r="AE12" s="209" t="s">
        <v>326</v>
      </c>
      <c r="AF12" s="208"/>
    </row>
    <row r="13" spans="1:32" s="136" customFormat="1" ht="13.5" customHeight="1" x14ac:dyDescent="0.15">
      <c r="A13" s="119" t="s">
        <v>37</v>
      </c>
      <c r="B13" s="120" t="s">
        <v>339</v>
      </c>
      <c r="C13" s="119" t="s">
        <v>340</v>
      </c>
      <c r="D13" s="121">
        <f>SUM(E13,+L13)</f>
        <v>521671</v>
      </c>
      <c r="E13" s="121">
        <f>+SUM(F13:I13,K13)</f>
        <v>113771</v>
      </c>
      <c r="F13" s="121">
        <v>0</v>
      </c>
      <c r="G13" s="121">
        <v>0</v>
      </c>
      <c r="H13" s="121">
        <v>0</v>
      </c>
      <c r="I13" s="121">
        <v>105834</v>
      </c>
      <c r="J13" s="121"/>
      <c r="K13" s="121">
        <v>7937</v>
      </c>
      <c r="L13" s="121">
        <v>407900</v>
      </c>
      <c r="M13" s="121">
        <f>SUM(N13,+U13)</f>
        <v>102849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102849</v>
      </c>
      <c r="V13" s="121">
        <f>+SUM(D13,M13)</f>
        <v>624520</v>
      </c>
      <c r="W13" s="121">
        <f>+SUM(E13,N13)</f>
        <v>113771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105834</v>
      </c>
      <c r="AB13" s="121">
        <f>+SUM(J13,S13)</f>
        <v>0</v>
      </c>
      <c r="AC13" s="121">
        <f>+SUM(K13,T13)</f>
        <v>7937</v>
      </c>
      <c r="AD13" s="121">
        <f>+SUM(L13,U13)</f>
        <v>510749</v>
      </c>
      <c r="AE13" s="209" t="s">
        <v>326</v>
      </c>
      <c r="AF13" s="208"/>
    </row>
    <row r="14" spans="1:32" s="136" customFormat="1" ht="13.5" customHeight="1" x14ac:dyDescent="0.15">
      <c r="A14" s="119" t="s">
        <v>37</v>
      </c>
      <c r="B14" s="120" t="s">
        <v>341</v>
      </c>
      <c r="C14" s="119" t="s">
        <v>342</v>
      </c>
      <c r="D14" s="121">
        <f>SUM(E14,+L14)</f>
        <v>297267</v>
      </c>
      <c r="E14" s="121">
        <f>+SUM(F14:I14,K14)</f>
        <v>61750</v>
      </c>
      <c r="F14" s="121">
        <v>0</v>
      </c>
      <c r="G14" s="121">
        <v>0</v>
      </c>
      <c r="H14" s="121">
        <v>0</v>
      </c>
      <c r="I14" s="121">
        <v>41816</v>
      </c>
      <c r="J14" s="121"/>
      <c r="K14" s="121">
        <v>19934</v>
      </c>
      <c r="L14" s="121">
        <v>235517</v>
      </c>
      <c r="M14" s="121">
        <f>SUM(N14,+U14)</f>
        <v>93063</v>
      </c>
      <c r="N14" s="121">
        <f>+SUM(O14:R14,T14)</f>
        <v>12766</v>
      </c>
      <c r="O14" s="121">
        <v>0</v>
      </c>
      <c r="P14" s="121">
        <v>0</v>
      </c>
      <c r="Q14" s="121">
        <v>0</v>
      </c>
      <c r="R14" s="121">
        <v>12766</v>
      </c>
      <c r="S14" s="121"/>
      <c r="T14" s="121">
        <v>0</v>
      </c>
      <c r="U14" s="121">
        <v>80297</v>
      </c>
      <c r="V14" s="121">
        <f>+SUM(D14,M14)</f>
        <v>390330</v>
      </c>
      <c r="W14" s="121">
        <f>+SUM(E14,N14)</f>
        <v>74516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54582</v>
      </c>
      <c r="AB14" s="121">
        <f>+SUM(J14,S14)</f>
        <v>0</v>
      </c>
      <c r="AC14" s="121">
        <f>+SUM(K14,T14)</f>
        <v>19934</v>
      </c>
      <c r="AD14" s="121">
        <f>+SUM(L14,U14)</f>
        <v>315814</v>
      </c>
      <c r="AE14" s="209" t="s">
        <v>326</v>
      </c>
      <c r="AF14" s="208"/>
    </row>
    <row r="15" spans="1:32" s="136" customFormat="1" ht="13.5" customHeight="1" x14ac:dyDescent="0.15">
      <c r="A15" s="119" t="s">
        <v>37</v>
      </c>
      <c r="B15" s="120" t="s">
        <v>344</v>
      </c>
      <c r="C15" s="119" t="s">
        <v>345</v>
      </c>
      <c r="D15" s="121">
        <f>SUM(E15,+L15)</f>
        <v>513252</v>
      </c>
      <c r="E15" s="121">
        <f>+SUM(F15:I15,K15)</f>
        <v>0</v>
      </c>
      <c r="F15" s="121">
        <v>0</v>
      </c>
      <c r="G15" s="121">
        <v>0</v>
      </c>
      <c r="H15" s="121">
        <v>0</v>
      </c>
      <c r="I15" s="121">
        <v>0</v>
      </c>
      <c r="J15" s="121"/>
      <c r="K15" s="121">
        <v>0</v>
      </c>
      <c r="L15" s="121">
        <v>513252</v>
      </c>
      <c r="M15" s="121">
        <f>SUM(N15,+U15)</f>
        <v>91990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91990</v>
      </c>
      <c r="V15" s="121">
        <f>+SUM(D15,M15)</f>
        <v>605242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0</v>
      </c>
      <c r="AC15" s="121">
        <f>+SUM(K15,T15)</f>
        <v>0</v>
      </c>
      <c r="AD15" s="121">
        <f>+SUM(L15,U15)</f>
        <v>605242</v>
      </c>
      <c r="AE15" s="209" t="s">
        <v>326</v>
      </c>
      <c r="AF15" s="208"/>
    </row>
    <row r="16" spans="1:32" s="136" customFormat="1" ht="13.5" customHeight="1" x14ac:dyDescent="0.15">
      <c r="A16" s="119" t="s">
        <v>37</v>
      </c>
      <c r="B16" s="120" t="s">
        <v>350</v>
      </c>
      <c r="C16" s="119" t="s">
        <v>351</v>
      </c>
      <c r="D16" s="121">
        <f>SUM(E16,+L16)</f>
        <v>206511</v>
      </c>
      <c r="E16" s="121">
        <f>+SUM(F16:I16,K16)</f>
        <v>92552</v>
      </c>
      <c r="F16" s="121">
        <v>0</v>
      </c>
      <c r="G16" s="121">
        <v>0</v>
      </c>
      <c r="H16" s="121">
        <v>63300</v>
      </c>
      <c r="I16" s="121">
        <v>27908</v>
      </c>
      <c r="J16" s="121"/>
      <c r="K16" s="121">
        <v>1344</v>
      </c>
      <c r="L16" s="121">
        <v>113959</v>
      </c>
      <c r="M16" s="121">
        <f>SUM(N16,+U16)</f>
        <v>33371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33371</v>
      </c>
      <c r="V16" s="121">
        <f>+SUM(D16,M16)</f>
        <v>239882</v>
      </c>
      <c r="W16" s="121">
        <f>+SUM(E16,N16)</f>
        <v>92552</v>
      </c>
      <c r="X16" s="121">
        <f>+SUM(F16,O16)</f>
        <v>0</v>
      </c>
      <c r="Y16" s="121">
        <f>+SUM(G16,P16)</f>
        <v>0</v>
      </c>
      <c r="Z16" s="121">
        <f>+SUM(H16,Q16)</f>
        <v>63300</v>
      </c>
      <c r="AA16" s="121">
        <f>+SUM(I16,R16)</f>
        <v>27908</v>
      </c>
      <c r="AB16" s="121">
        <f>+SUM(J16,S16)</f>
        <v>0</v>
      </c>
      <c r="AC16" s="121">
        <f>+SUM(K16,T16)</f>
        <v>1344</v>
      </c>
      <c r="AD16" s="121">
        <f>+SUM(L16,U16)</f>
        <v>147330</v>
      </c>
      <c r="AE16" s="209" t="s">
        <v>326</v>
      </c>
      <c r="AF16" s="208"/>
    </row>
    <row r="17" spans="1:32" s="136" customFormat="1" ht="13.5" customHeight="1" x14ac:dyDescent="0.15">
      <c r="A17" s="119" t="s">
        <v>37</v>
      </c>
      <c r="B17" s="120" t="s">
        <v>352</v>
      </c>
      <c r="C17" s="119" t="s">
        <v>353</v>
      </c>
      <c r="D17" s="121">
        <f>SUM(E17,+L17)</f>
        <v>87472</v>
      </c>
      <c r="E17" s="121">
        <f>+SUM(F17:I17,K17)</f>
        <v>0</v>
      </c>
      <c r="F17" s="121">
        <v>0</v>
      </c>
      <c r="G17" s="121">
        <v>0</v>
      </c>
      <c r="H17" s="121">
        <v>0</v>
      </c>
      <c r="I17" s="121">
        <v>0</v>
      </c>
      <c r="J17" s="121"/>
      <c r="K17" s="121">
        <v>0</v>
      </c>
      <c r="L17" s="121">
        <v>87472</v>
      </c>
      <c r="M17" s="121">
        <f>SUM(N17,+U17)</f>
        <v>16222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16222</v>
      </c>
      <c r="V17" s="121">
        <f>+SUM(D17,M17)</f>
        <v>103694</v>
      </c>
      <c r="W17" s="121">
        <f>+SUM(E17,N17)</f>
        <v>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1">
        <f>+SUM(J17,S17)</f>
        <v>0</v>
      </c>
      <c r="AC17" s="121">
        <f>+SUM(K17,T17)</f>
        <v>0</v>
      </c>
      <c r="AD17" s="121">
        <f>+SUM(L17,U17)</f>
        <v>103694</v>
      </c>
      <c r="AE17" s="209" t="s">
        <v>326</v>
      </c>
      <c r="AF17" s="208"/>
    </row>
    <row r="18" spans="1:32" s="136" customFormat="1" ht="13.5" customHeight="1" x14ac:dyDescent="0.15">
      <c r="A18" s="119" t="s">
        <v>37</v>
      </c>
      <c r="B18" s="120" t="s">
        <v>355</v>
      </c>
      <c r="C18" s="119" t="s">
        <v>356</v>
      </c>
      <c r="D18" s="121">
        <f>SUM(E18,+L18)</f>
        <v>85755</v>
      </c>
      <c r="E18" s="121">
        <f>+SUM(F18:I18,K18)</f>
        <v>0</v>
      </c>
      <c r="F18" s="121">
        <v>0</v>
      </c>
      <c r="G18" s="121">
        <v>0</v>
      </c>
      <c r="H18" s="121">
        <v>0</v>
      </c>
      <c r="I18" s="121">
        <v>0</v>
      </c>
      <c r="J18" s="121"/>
      <c r="K18" s="121">
        <v>0</v>
      </c>
      <c r="L18" s="121">
        <v>85755</v>
      </c>
      <c r="M18" s="121">
        <f>SUM(N18,+U18)</f>
        <v>34897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34897</v>
      </c>
      <c r="V18" s="121">
        <f>+SUM(D18,M18)</f>
        <v>120652</v>
      </c>
      <c r="W18" s="121">
        <f>+SUM(E18,N18)</f>
        <v>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0</v>
      </c>
      <c r="AC18" s="121">
        <f>+SUM(K18,T18)</f>
        <v>0</v>
      </c>
      <c r="AD18" s="121">
        <f>+SUM(L18,U18)</f>
        <v>120652</v>
      </c>
      <c r="AE18" s="209" t="s">
        <v>326</v>
      </c>
      <c r="AF18" s="208"/>
    </row>
    <row r="19" spans="1:32" s="136" customFormat="1" ht="13.5" customHeight="1" x14ac:dyDescent="0.15">
      <c r="A19" s="119" t="s">
        <v>37</v>
      </c>
      <c r="B19" s="120" t="s">
        <v>359</v>
      </c>
      <c r="C19" s="119" t="s">
        <v>360</v>
      </c>
      <c r="D19" s="121">
        <f>SUM(E19,+L19)</f>
        <v>84190</v>
      </c>
      <c r="E19" s="121">
        <f>+SUM(F19:I19,K19)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0</v>
      </c>
      <c r="L19" s="121">
        <v>84190</v>
      </c>
      <c r="M19" s="121">
        <f>SUM(N19,+U19)</f>
        <v>31786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31786</v>
      </c>
      <c r="V19" s="121">
        <f>+SUM(D19,M19)</f>
        <v>115976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0</v>
      </c>
      <c r="AD19" s="121">
        <f>+SUM(L19,U19)</f>
        <v>115976</v>
      </c>
      <c r="AE19" s="209" t="s">
        <v>326</v>
      </c>
      <c r="AF19" s="208"/>
    </row>
    <row r="20" spans="1:32" s="136" customFormat="1" ht="13.5" customHeight="1" x14ac:dyDescent="0.15">
      <c r="A20" s="119" t="s">
        <v>37</v>
      </c>
      <c r="B20" s="120" t="s">
        <v>361</v>
      </c>
      <c r="C20" s="119" t="s">
        <v>362</v>
      </c>
      <c r="D20" s="121">
        <f>SUM(E20,+L20)</f>
        <v>154710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154710</v>
      </c>
      <c r="M20" s="121">
        <f>SUM(N20,+U20)</f>
        <v>62691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62691</v>
      </c>
      <c r="V20" s="121">
        <f>+SUM(D20,M20)</f>
        <v>217401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0</v>
      </c>
      <c r="AD20" s="121">
        <f>+SUM(L20,U20)</f>
        <v>217401</v>
      </c>
      <c r="AE20" s="209" t="s">
        <v>326</v>
      </c>
      <c r="AF20" s="208"/>
    </row>
    <row r="21" spans="1:32" s="136" customFormat="1" ht="13.5" customHeight="1" x14ac:dyDescent="0.15">
      <c r="A21" s="119" t="s">
        <v>37</v>
      </c>
      <c r="B21" s="120" t="s">
        <v>363</v>
      </c>
      <c r="C21" s="119" t="s">
        <v>364</v>
      </c>
      <c r="D21" s="121">
        <f>SUM(E21,+L21)</f>
        <v>154050</v>
      </c>
      <c r="E21" s="121">
        <f>+SUM(F21:I21,K21)</f>
        <v>16244</v>
      </c>
      <c r="F21" s="121">
        <v>0</v>
      </c>
      <c r="G21" s="121">
        <v>0</v>
      </c>
      <c r="H21" s="121">
        <v>0</v>
      </c>
      <c r="I21" s="121">
        <v>16094</v>
      </c>
      <c r="J21" s="121"/>
      <c r="K21" s="121">
        <v>150</v>
      </c>
      <c r="L21" s="121">
        <v>137806</v>
      </c>
      <c r="M21" s="121">
        <f>SUM(N21,+U21)</f>
        <v>38464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38464</v>
      </c>
      <c r="V21" s="121">
        <f>+SUM(D21,M21)</f>
        <v>192514</v>
      </c>
      <c r="W21" s="121">
        <f>+SUM(E21,N21)</f>
        <v>16244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16094</v>
      </c>
      <c r="AB21" s="121">
        <f>+SUM(J21,S21)</f>
        <v>0</v>
      </c>
      <c r="AC21" s="121">
        <f>+SUM(K21,T21)</f>
        <v>150</v>
      </c>
      <c r="AD21" s="121">
        <f>+SUM(L21,U21)</f>
        <v>176270</v>
      </c>
      <c r="AE21" s="209" t="s">
        <v>326</v>
      </c>
      <c r="AF21" s="208"/>
    </row>
    <row r="22" spans="1:32" s="136" customFormat="1" ht="13.5" customHeight="1" x14ac:dyDescent="0.15">
      <c r="A22" s="119" t="s">
        <v>37</v>
      </c>
      <c r="B22" s="120" t="s">
        <v>369</v>
      </c>
      <c r="C22" s="119" t="s">
        <v>370</v>
      </c>
      <c r="D22" s="121">
        <f>SUM(E22,+L22)</f>
        <v>111687</v>
      </c>
      <c r="E22" s="121">
        <f>+SUM(F22:I22,K22)</f>
        <v>13075</v>
      </c>
      <c r="F22" s="121">
        <v>0</v>
      </c>
      <c r="G22" s="121">
        <v>0</v>
      </c>
      <c r="H22" s="121">
        <v>0</v>
      </c>
      <c r="I22" s="121">
        <v>13075</v>
      </c>
      <c r="J22" s="121"/>
      <c r="K22" s="121">
        <v>0</v>
      </c>
      <c r="L22" s="121">
        <v>98612</v>
      </c>
      <c r="M22" s="121">
        <f>SUM(N22,+U22)</f>
        <v>26105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26105</v>
      </c>
      <c r="V22" s="121">
        <f>+SUM(D22,M22)</f>
        <v>137792</v>
      </c>
      <c r="W22" s="121">
        <f>+SUM(E22,N22)</f>
        <v>13075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13075</v>
      </c>
      <c r="AB22" s="121">
        <f>+SUM(J22,S22)</f>
        <v>0</v>
      </c>
      <c r="AC22" s="121">
        <f>+SUM(K22,T22)</f>
        <v>0</v>
      </c>
      <c r="AD22" s="121">
        <f>+SUM(L22,U22)</f>
        <v>124717</v>
      </c>
      <c r="AE22" s="209" t="s">
        <v>326</v>
      </c>
      <c r="AF22" s="208"/>
    </row>
    <row r="23" spans="1:32" s="136" customFormat="1" ht="13.5" customHeight="1" x14ac:dyDescent="0.15">
      <c r="A23" s="119" t="s">
        <v>37</v>
      </c>
      <c r="B23" s="120" t="s">
        <v>372</v>
      </c>
      <c r="C23" s="119" t="s">
        <v>373</v>
      </c>
      <c r="D23" s="121">
        <f>SUM(E23,+L23)</f>
        <v>116188</v>
      </c>
      <c r="E23" s="121">
        <f>+SUM(F23:I23,K23)</f>
        <v>53084</v>
      </c>
      <c r="F23" s="121">
        <v>0</v>
      </c>
      <c r="G23" s="121">
        <v>0</v>
      </c>
      <c r="H23" s="121">
        <v>30300</v>
      </c>
      <c r="I23" s="121">
        <v>10271</v>
      </c>
      <c r="J23" s="121"/>
      <c r="K23" s="121">
        <v>12513</v>
      </c>
      <c r="L23" s="121">
        <v>63104</v>
      </c>
      <c r="M23" s="121">
        <f>SUM(N23,+U23)</f>
        <v>0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0</v>
      </c>
      <c r="V23" s="121">
        <f>+SUM(D23,M23)</f>
        <v>116188</v>
      </c>
      <c r="W23" s="121">
        <f>+SUM(E23,N23)</f>
        <v>53084</v>
      </c>
      <c r="X23" s="121">
        <f>+SUM(F23,O23)</f>
        <v>0</v>
      </c>
      <c r="Y23" s="121">
        <f>+SUM(G23,P23)</f>
        <v>0</v>
      </c>
      <c r="Z23" s="121">
        <f>+SUM(H23,Q23)</f>
        <v>30300</v>
      </c>
      <c r="AA23" s="121">
        <f>+SUM(I23,R23)</f>
        <v>10271</v>
      </c>
      <c r="AB23" s="121">
        <f>+SUM(J23,S23)</f>
        <v>0</v>
      </c>
      <c r="AC23" s="121">
        <f>+SUM(K23,T23)</f>
        <v>12513</v>
      </c>
      <c r="AD23" s="121">
        <f>+SUM(L23,U23)</f>
        <v>63104</v>
      </c>
      <c r="AE23" s="209" t="s">
        <v>326</v>
      </c>
      <c r="AF23" s="208"/>
    </row>
    <row r="24" spans="1:32" s="136" customFormat="1" ht="13.5" customHeight="1" x14ac:dyDescent="0.15">
      <c r="A24" s="119" t="s">
        <v>37</v>
      </c>
      <c r="B24" s="120" t="s">
        <v>374</v>
      </c>
      <c r="C24" s="119" t="s">
        <v>375</v>
      </c>
      <c r="D24" s="121">
        <f>SUM(E24,+L24)</f>
        <v>154689</v>
      </c>
      <c r="E24" s="121">
        <f>+SUM(F24:I24,K24)</f>
        <v>97902</v>
      </c>
      <c r="F24" s="121">
        <v>54000</v>
      </c>
      <c r="G24" s="121">
        <v>0</v>
      </c>
      <c r="H24" s="121">
        <v>25100</v>
      </c>
      <c r="I24" s="121">
        <v>16259</v>
      </c>
      <c r="J24" s="121"/>
      <c r="K24" s="121">
        <v>2543</v>
      </c>
      <c r="L24" s="121">
        <v>56787</v>
      </c>
      <c r="M24" s="121">
        <f>SUM(N24,+U24)</f>
        <v>43032</v>
      </c>
      <c r="N24" s="121">
        <f>+SUM(O24:R24,T24)</f>
        <v>6224</v>
      </c>
      <c r="O24" s="121">
        <v>0</v>
      </c>
      <c r="P24" s="121">
        <v>0</v>
      </c>
      <c r="Q24" s="121">
        <v>0</v>
      </c>
      <c r="R24" s="121">
        <v>6224</v>
      </c>
      <c r="S24" s="121"/>
      <c r="T24" s="121">
        <v>0</v>
      </c>
      <c r="U24" s="121">
        <v>36808</v>
      </c>
      <c r="V24" s="121">
        <f>+SUM(D24,M24)</f>
        <v>197721</v>
      </c>
      <c r="W24" s="121">
        <f>+SUM(E24,N24)</f>
        <v>104126</v>
      </c>
      <c r="X24" s="121">
        <f>+SUM(F24,O24)</f>
        <v>54000</v>
      </c>
      <c r="Y24" s="121">
        <f>+SUM(G24,P24)</f>
        <v>0</v>
      </c>
      <c r="Z24" s="121">
        <f>+SUM(H24,Q24)</f>
        <v>25100</v>
      </c>
      <c r="AA24" s="121">
        <f>+SUM(I24,R24)</f>
        <v>22483</v>
      </c>
      <c r="AB24" s="121">
        <f>+SUM(J24,S24)</f>
        <v>0</v>
      </c>
      <c r="AC24" s="121">
        <f>+SUM(K24,T24)</f>
        <v>2543</v>
      </c>
      <c r="AD24" s="121">
        <f>+SUM(L24,U24)</f>
        <v>93595</v>
      </c>
      <c r="AE24" s="209" t="s">
        <v>326</v>
      </c>
      <c r="AF24" s="208"/>
    </row>
    <row r="25" spans="1:32" s="136" customFormat="1" ht="13.5" customHeight="1" x14ac:dyDescent="0.15">
      <c r="A25" s="119" t="s">
        <v>37</v>
      </c>
      <c r="B25" s="120" t="s">
        <v>376</v>
      </c>
      <c r="C25" s="119" t="s">
        <v>377</v>
      </c>
      <c r="D25" s="121">
        <f>SUM(E25,+L25)</f>
        <v>27642</v>
      </c>
      <c r="E25" s="121">
        <f>+SUM(F25:I25,K25)</f>
        <v>4325</v>
      </c>
      <c r="F25" s="121">
        <v>0</v>
      </c>
      <c r="G25" s="121">
        <v>0</v>
      </c>
      <c r="H25" s="121">
        <v>0</v>
      </c>
      <c r="I25" s="121">
        <v>4066</v>
      </c>
      <c r="J25" s="121"/>
      <c r="K25" s="121">
        <v>259</v>
      </c>
      <c r="L25" s="121">
        <v>23317</v>
      </c>
      <c r="M25" s="121">
        <f>SUM(N25,+U25)</f>
        <v>209</v>
      </c>
      <c r="N25" s="121">
        <f>+SUM(O25:R25,T25)</f>
        <v>68</v>
      </c>
      <c r="O25" s="121">
        <v>0</v>
      </c>
      <c r="P25" s="121">
        <v>0</v>
      </c>
      <c r="Q25" s="121">
        <v>0</v>
      </c>
      <c r="R25" s="121">
        <v>68</v>
      </c>
      <c r="S25" s="121"/>
      <c r="T25" s="121">
        <v>0</v>
      </c>
      <c r="U25" s="121">
        <v>141</v>
      </c>
      <c r="V25" s="121">
        <f>+SUM(D25,M25)</f>
        <v>27851</v>
      </c>
      <c r="W25" s="121">
        <f>+SUM(E25,N25)</f>
        <v>4393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4134</v>
      </c>
      <c r="AB25" s="121">
        <f>+SUM(J25,S25)</f>
        <v>0</v>
      </c>
      <c r="AC25" s="121">
        <f>+SUM(K25,T25)</f>
        <v>259</v>
      </c>
      <c r="AD25" s="121">
        <f>+SUM(L25,U25)</f>
        <v>23458</v>
      </c>
      <c r="AE25" s="209" t="s">
        <v>326</v>
      </c>
      <c r="AF25" s="208"/>
    </row>
    <row r="26" spans="1:32" s="136" customFormat="1" ht="13.5" customHeight="1" x14ac:dyDescent="0.15">
      <c r="A26" s="119" t="s">
        <v>37</v>
      </c>
      <c r="B26" s="120" t="s">
        <v>378</v>
      </c>
      <c r="C26" s="119" t="s">
        <v>379</v>
      </c>
      <c r="D26" s="121">
        <f>SUM(E26,+L26)</f>
        <v>373074</v>
      </c>
      <c r="E26" s="121">
        <f>+SUM(F26:I26,K26)</f>
        <v>169132</v>
      </c>
      <c r="F26" s="121">
        <v>0</v>
      </c>
      <c r="G26" s="121">
        <v>0</v>
      </c>
      <c r="H26" s="121">
        <v>106500</v>
      </c>
      <c r="I26" s="121">
        <v>60774</v>
      </c>
      <c r="J26" s="121"/>
      <c r="K26" s="121">
        <v>1858</v>
      </c>
      <c r="L26" s="121">
        <v>203942</v>
      </c>
      <c r="M26" s="121">
        <f>SUM(N26,+U26)</f>
        <v>85068</v>
      </c>
      <c r="N26" s="121">
        <f>+SUM(O26:R26,T26)</f>
        <v>6900</v>
      </c>
      <c r="O26" s="121">
        <v>0</v>
      </c>
      <c r="P26" s="121">
        <v>0</v>
      </c>
      <c r="Q26" s="121">
        <v>6900</v>
      </c>
      <c r="R26" s="121">
        <v>0</v>
      </c>
      <c r="S26" s="121"/>
      <c r="T26" s="121">
        <v>0</v>
      </c>
      <c r="U26" s="121">
        <v>78168</v>
      </c>
      <c r="V26" s="121">
        <f>+SUM(D26,M26)</f>
        <v>458142</v>
      </c>
      <c r="W26" s="121">
        <f>+SUM(E26,N26)</f>
        <v>176032</v>
      </c>
      <c r="X26" s="121">
        <f>+SUM(F26,O26)</f>
        <v>0</v>
      </c>
      <c r="Y26" s="121">
        <f>+SUM(G26,P26)</f>
        <v>0</v>
      </c>
      <c r="Z26" s="121">
        <f>+SUM(H26,Q26)</f>
        <v>113400</v>
      </c>
      <c r="AA26" s="121">
        <f>+SUM(I26,R26)</f>
        <v>60774</v>
      </c>
      <c r="AB26" s="121">
        <f>+SUM(J26,S26)</f>
        <v>0</v>
      </c>
      <c r="AC26" s="121">
        <f>+SUM(K26,T26)</f>
        <v>1858</v>
      </c>
      <c r="AD26" s="121">
        <f>+SUM(L26,U26)</f>
        <v>282110</v>
      </c>
      <c r="AE26" s="209" t="s">
        <v>326</v>
      </c>
      <c r="AF26" s="208"/>
    </row>
    <row r="27" spans="1:32" s="136" customFormat="1" ht="13.5" customHeight="1" x14ac:dyDescent="0.15">
      <c r="A27" s="119" t="s">
        <v>37</v>
      </c>
      <c r="B27" s="120" t="s">
        <v>365</v>
      </c>
      <c r="C27" s="119" t="s">
        <v>366</v>
      </c>
      <c r="D27" s="121">
        <f>SUM(E27,+L27)</f>
        <v>0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v>0</v>
      </c>
      <c r="M27" s="121">
        <f>SUM(N27,+U27)</f>
        <v>4960</v>
      </c>
      <c r="N27" s="121">
        <f>+SUM(O27:R27,T27)</f>
        <v>4960</v>
      </c>
      <c r="O27" s="121">
        <v>0</v>
      </c>
      <c r="P27" s="121">
        <v>0</v>
      </c>
      <c r="Q27" s="121">
        <v>0</v>
      </c>
      <c r="R27" s="121">
        <v>4960</v>
      </c>
      <c r="S27" s="121">
        <v>64569</v>
      </c>
      <c r="T27" s="121">
        <v>0</v>
      </c>
      <c r="U27" s="121">
        <v>0</v>
      </c>
      <c r="V27" s="121">
        <f>+SUM(D27,M27)</f>
        <v>4960</v>
      </c>
      <c r="W27" s="121">
        <f>+SUM(E27,N27)</f>
        <v>4960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4960</v>
      </c>
      <c r="AB27" s="121">
        <f>+SUM(J27,S27)</f>
        <v>64569</v>
      </c>
      <c r="AC27" s="121">
        <f>+SUM(K27,T27)</f>
        <v>0</v>
      </c>
      <c r="AD27" s="121">
        <f>+SUM(L27,U27)</f>
        <v>0</v>
      </c>
      <c r="AE27" s="209" t="s">
        <v>326</v>
      </c>
      <c r="AF27" s="208"/>
    </row>
    <row r="28" spans="1:32" s="136" customFormat="1" ht="13.5" customHeight="1" x14ac:dyDescent="0.15">
      <c r="A28" s="119" t="s">
        <v>37</v>
      </c>
      <c r="B28" s="120" t="s">
        <v>335</v>
      </c>
      <c r="C28" s="119" t="s">
        <v>336</v>
      </c>
      <c r="D28" s="121">
        <f>SUM(E28,+L28)</f>
        <v>74904</v>
      </c>
      <c r="E28" s="121">
        <f>+SUM(F28:I28,K28)</f>
        <v>56255</v>
      </c>
      <c r="F28" s="121">
        <v>0</v>
      </c>
      <c r="G28" s="121">
        <v>0</v>
      </c>
      <c r="H28" s="121">
        <v>0</v>
      </c>
      <c r="I28" s="121">
        <v>45625</v>
      </c>
      <c r="J28" s="121">
        <v>571077</v>
      </c>
      <c r="K28" s="121">
        <v>10630</v>
      </c>
      <c r="L28" s="121">
        <v>18649</v>
      </c>
      <c r="M28" s="121">
        <f>SUM(N28,+U28)</f>
        <v>0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0</v>
      </c>
      <c r="T28" s="121">
        <v>0</v>
      </c>
      <c r="U28" s="121">
        <v>0</v>
      </c>
      <c r="V28" s="121">
        <f>+SUM(D28,M28)</f>
        <v>74904</v>
      </c>
      <c r="W28" s="121">
        <f>+SUM(E28,N28)</f>
        <v>56255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45625</v>
      </c>
      <c r="AB28" s="121">
        <f>+SUM(J28,S28)</f>
        <v>571077</v>
      </c>
      <c r="AC28" s="121">
        <f>+SUM(K28,T28)</f>
        <v>10630</v>
      </c>
      <c r="AD28" s="121">
        <f>+SUM(L28,U28)</f>
        <v>18649</v>
      </c>
      <c r="AE28" s="209" t="s">
        <v>326</v>
      </c>
      <c r="AF28" s="208"/>
    </row>
    <row r="29" spans="1:32" s="136" customFormat="1" ht="13.5" customHeight="1" x14ac:dyDescent="0.15">
      <c r="A29" s="119" t="s">
        <v>37</v>
      </c>
      <c r="B29" s="120" t="s">
        <v>367</v>
      </c>
      <c r="C29" s="119" t="s">
        <v>368</v>
      </c>
      <c r="D29" s="121">
        <f>SUM(E29,+L29)</f>
        <v>11192</v>
      </c>
      <c r="E29" s="121">
        <f>+SUM(F29:I29,K29)</f>
        <v>11192</v>
      </c>
      <c r="F29" s="121">
        <v>0</v>
      </c>
      <c r="G29" s="121">
        <v>0</v>
      </c>
      <c r="H29" s="121">
        <v>0</v>
      </c>
      <c r="I29" s="121">
        <v>0</v>
      </c>
      <c r="J29" s="121">
        <v>77356</v>
      </c>
      <c r="K29" s="121">
        <v>11192</v>
      </c>
      <c r="L29" s="121">
        <v>0</v>
      </c>
      <c r="M29" s="121">
        <f>SUM(N29,+U29)</f>
        <v>0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0</v>
      </c>
      <c r="T29" s="121">
        <v>0</v>
      </c>
      <c r="U29" s="121">
        <v>0</v>
      </c>
      <c r="V29" s="121">
        <f>+SUM(D29,M29)</f>
        <v>11192</v>
      </c>
      <c r="W29" s="121">
        <f>+SUM(E29,N29)</f>
        <v>11192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77356</v>
      </c>
      <c r="AC29" s="121">
        <f>+SUM(K29,T29)</f>
        <v>11192</v>
      </c>
      <c r="AD29" s="121">
        <f>+SUM(L29,U29)</f>
        <v>0</v>
      </c>
      <c r="AE29" s="209" t="s">
        <v>326</v>
      </c>
      <c r="AF29" s="208"/>
    </row>
    <row r="30" spans="1:32" s="136" customFormat="1" ht="13.5" customHeight="1" x14ac:dyDescent="0.15">
      <c r="A30" s="119" t="s">
        <v>37</v>
      </c>
      <c r="B30" s="120" t="s">
        <v>348</v>
      </c>
      <c r="C30" s="119" t="s">
        <v>349</v>
      </c>
      <c r="D30" s="121">
        <f>SUM(E30,+L30)</f>
        <v>91387</v>
      </c>
      <c r="E30" s="121">
        <f>+SUM(F30:I30,K30)</f>
        <v>86373</v>
      </c>
      <c r="F30" s="121">
        <v>0</v>
      </c>
      <c r="G30" s="121">
        <v>0</v>
      </c>
      <c r="H30" s="121">
        <v>0</v>
      </c>
      <c r="I30" s="121">
        <v>86063</v>
      </c>
      <c r="J30" s="121">
        <v>600724</v>
      </c>
      <c r="K30" s="121">
        <v>310</v>
      </c>
      <c r="L30" s="121">
        <v>5014</v>
      </c>
      <c r="M30" s="121">
        <f>SUM(N30,+U30)</f>
        <v>0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>
        <v>0</v>
      </c>
      <c r="T30" s="121">
        <v>0</v>
      </c>
      <c r="U30" s="121">
        <v>0</v>
      </c>
      <c r="V30" s="121">
        <f>+SUM(D30,M30)</f>
        <v>91387</v>
      </c>
      <c r="W30" s="121">
        <f>+SUM(E30,N30)</f>
        <v>86373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86063</v>
      </c>
      <c r="AB30" s="121">
        <f>+SUM(J30,S30)</f>
        <v>600724</v>
      </c>
      <c r="AC30" s="121">
        <f>+SUM(K30,T30)</f>
        <v>310</v>
      </c>
      <c r="AD30" s="121">
        <f>+SUM(L30,U30)</f>
        <v>5014</v>
      </c>
      <c r="AE30" s="209" t="s">
        <v>326</v>
      </c>
      <c r="AF30" s="208"/>
    </row>
    <row r="31" spans="1:32" s="136" customFormat="1" ht="13.5" customHeight="1" x14ac:dyDescent="0.15">
      <c r="A31" s="119" t="s">
        <v>37</v>
      </c>
      <c r="B31" s="120" t="s">
        <v>357</v>
      </c>
      <c r="C31" s="119" t="s">
        <v>358</v>
      </c>
      <c r="D31" s="121">
        <f>SUM(E31,+L31)</f>
        <v>450365</v>
      </c>
      <c r="E31" s="121">
        <f>+SUM(F31:I31,K31)</f>
        <v>100562</v>
      </c>
      <c r="F31" s="121">
        <v>70069</v>
      </c>
      <c r="G31" s="121">
        <v>0</v>
      </c>
      <c r="H31" s="121">
        <v>0</v>
      </c>
      <c r="I31" s="121">
        <v>10838</v>
      </c>
      <c r="J31" s="121">
        <v>324655</v>
      </c>
      <c r="K31" s="121">
        <v>19655</v>
      </c>
      <c r="L31" s="121">
        <v>349803</v>
      </c>
      <c r="M31" s="121">
        <f>SUM(N31,+U31)</f>
        <v>255987</v>
      </c>
      <c r="N31" s="121">
        <f>+SUM(O31:R31,T31)</f>
        <v>177395</v>
      </c>
      <c r="O31" s="121">
        <v>76300</v>
      </c>
      <c r="P31" s="121">
        <v>0</v>
      </c>
      <c r="Q31" s="121">
        <v>0</v>
      </c>
      <c r="R31" s="121">
        <v>8912</v>
      </c>
      <c r="S31" s="121">
        <v>129374</v>
      </c>
      <c r="T31" s="121">
        <v>92183</v>
      </c>
      <c r="U31" s="121">
        <v>78592</v>
      </c>
      <c r="V31" s="121">
        <f>+SUM(D31,M31)</f>
        <v>706352</v>
      </c>
      <c r="W31" s="121">
        <f>+SUM(E31,N31)</f>
        <v>277957</v>
      </c>
      <c r="X31" s="121">
        <f>+SUM(F31,O31)</f>
        <v>146369</v>
      </c>
      <c r="Y31" s="121">
        <f>+SUM(G31,P31)</f>
        <v>0</v>
      </c>
      <c r="Z31" s="121">
        <f>+SUM(H31,Q31)</f>
        <v>0</v>
      </c>
      <c r="AA31" s="121">
        <f>+SUM(I31,R31)</f>
        <v>19750</v>
      </c>
      <c r="AB31" s="121">
        <f>+SUM(J31,S31)</f>
        <v>454029</v>
      </c>
      <c r="AC31" s="121">
        <f>+SUM(K31,T31)</f>
        <v>111838</v>
      </c>
      <c r="AD31" s="121">
        <f>+SUM(L31,U31)</f>
        <v>428395</v>
      </c>
      <c r="AE31" s="209" t="s">
        <v>326</v>
      </c>
      <c r="AF31" s="208"/>
    </row>
    <row r="32" spans="1:32" s="136" customFormat="1" ht="13.5" customHeight="1" x14ac:dyDescent="0.15">
      <c r="A32" s="119" t="s">
        <v>37</v>
      </c>
      <c r="B32" s="120" t="s">
        <v>329</v>
      </c>
      <c r="C32" s="119" t="s">
        <v>330</v>
      </c>
      <c r="D32" s="121">
        <f>SUM(E32,+L32)</f>
        <v>118745</v>
      </c>
      <c r="E32" s="121">
        <f>+SUM(F32:I32,K32)</f>
        <v>118736</v>
      </c>
      <c r="F32" s="121">
        <v>0</v>
      </c>
      <c r="G32" s="121">
        <v>0</v>
      </c>
      <c r="H32" s="121">
        <v>0</v>
      </c>
      <c r="I32" s="121">
        <v>79635</v>
      </c>
      <c r="J32" s="121">
        <v>557085</v>
      </c>
      <c r="K32" s="121">
        <v>39101</v>
      </c>
      <c r="L32" s="121">
        <v>9</v>
      </c>
      <c r="M32" s="121">
        <f>SUM(N32,+U32)</f>
        <v>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f>+SUM(D32,M32)</f>
        <v>118745</v>
      </c>
      <c r="W32" s="121">
        <f>+SUM(E32,N32)</f>
        <v>118736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79635</v>
      </c>
      <c r="AB32" s="121">
        <f>+SUM(J32,S32)</f>
        <v>557085</v>
      </c>
      <c r="AC32" s="121">
        <f>+SUM(K32,T32)</f>
        <v>39101</v>
      </c>
      <c r="AD32" s="121">
        <f>+SUM(L32,U32)</f>
        <v>9</v>
      </c>
      <c r="AE32" s="209" t="s">
        <v>326</v>
      </c>
      <c r="AF32" s="208"/>
    </row>
    <row r="33" spans="1:32" s="136" customFormat="1" ht="13.5" customHeight="1" x14ac:dyDescent="0.15">
      <c r="A33" s="119" t="s">
        <v>37</v>
      </c>
      <c r="B33" s="120" t="s">
        <v>346</v>
      </c>
      <c r="C33" s="119" t="s">
        <v>347</v>
      </c>
      <c r="D33" s="121">
        <f>SUM(E33,+L33)</f>
        <v>0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  <c r="M33" s="121">
        <f>SUM(N33,+U33)</f>
        <v>8656</v>
      </c>
      <c r="N33" s="121">
        <f>+SUM(O33:R33,T33)</f>
        <v>8656</v>
      </c>
      <c r="O33" s="121">
        <v>0</v>
      </c>
      <c r="P33" s="121">
        <v>0</v>
      </c>
      <c r="Q33" s="121">
        <v>0</v>
      </c>
      <c r="R33" s="121">
        <v>6116</v>
      </c>
      <c r="S33" s="121">
        <v>141583</v>
      </c>
      <c r="T33" s="121">
        <v>2540</v>
      </c>
      <c r="U33" s="121">
        <v>0</v>
      </c>
      <c r="V33" s="121">
        <f>+SUM(D33,M33)</f>
        <v>8656</v>
      </c>
      <c r="W33" s="121">
        <f>+SUM(E33,N33)</f>
        <v>8656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6116</v>
      </c>
      <c r="AB33" s="121">
        <f>+SUM(J33,S33)</f>
        <v>141583</v>
      </c>
      <c r="AC33" s="121">
        <f>+SUM(K33,T33)</f>
        <v>2540</v>
      </c>
      <c r="AD33" s="121">
        <f>+SUM(L33,U33)</f>
        <v>0</v>
      </c>
      <c r="AE33" s="209" t="s">
        <v>326</v>
      </c>
      <c r="AF33" s="208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8"/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3">
    <sortCondition ref="A8:A33"/>
    <sortCondition ref="B8:B33"/>
    <sortCondition ref="C8:C3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&amp;L廃棄物処理事業経費（市区町村及び一部事務組合・広域連合の合計）【歳入】（平成30年度実績）</oddHeader>
  </headerFooter>
  <colBreaks count="2" manualBreakCount="2">
    <brk id="12" min="1" max="32" man="1"/>
    <brk id="21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島根県</v>
      </c>
      <c r="B7" s="139" t="str">
        <f>'廃棄物事業経費（市町村）'!B7</f>
        <v>32000</v>
      </c>
      <c r="C7" s="138" t="s">
        <v>275</v>
      </c>
      <c r="D7" s="140">
        <f>+SUM(E7,J7)</f>
        <v>1526990</v>
      </c>
      <c r="E7" s="140">
        <f>+SUM(F7:I7)</f>
        <v>1467364</v>
      </c>
      <c r="F7" s="140">
        <f t="shared" ref="F7:K7" si="0">SUM(F$8:F$257)</f>
        <v>0</v>
      </c>
      <c r="G7" s="140">
        <f t="shared" si="0"/>
        <v>1342845</v>
      </c>
      <c r="H7" s="140">
        <f t="shared" si="0"/>
        <v>124519</v>
      </c>
      <c r="I7" s="140">
        <f t="shared" si="0"/>
        <v>0</v>
      </c>
      <c r="J7" s="140">
        <f t="shared" si="0"/>
        <v>59626</v>
      </c>
      <c r="K7" s="140">
        <f t="shared" si="0"/>
        <v>14737</v>
      </c>
      <c r="L7" s="140">
        <f>+SUM(M7,R7,V7,W7,AC7)</f>
        <v>9394625</v>
      </c>
      <c r="M7" s="140">
        <f>+SUM(N7:Q7)</f>
        <v>1310984</v>
      </c>
      <c r="N7" s="140">
        <f>SUM(N$8:N$257)</f>
        <v>981106</v>
      </c>
      <c r="O7" s="140">
        <f>SUM(O$8:O$257)</f>
        <v>118545</v>
      </c>
      <c r="P7" s="140">
        <f>SUM(P$8:P$257)</f>
        <v>194819</v>
      </c>
      <c r="Q7" s="140">
        <f>SUM(Q$8:Q$257)</f>
        <v>16514</v>
      </c>
      <c r="R7" s="140">
        <f>+SUM(S7:U7)</f>
        <v>1430958</v>
      </c>
      <c r="S7" s="140">
        <f>SUM(S$8:S$257)</f>
        <v>107041</v>
      </c>
      <c r="T7" s="140">
        <f>SUM(T$8:T$257)</f>
        <v>1185942</v>
      </c>
      <c r="U7" s="140">
        <f>SUM(U$8:U$257)</f>
        <v>137975</v>
      </c>
      <c r="V7" s="140">
        <f>SUM(V$8:V$257)</f>
        <v>22441</v>
      </c>
      <c r="W7" s="140">
        <f>+SUM(X7:AA7)</f>
        <v>6622327</v>
      </c>
      <c r="X7" s="140">
        <f t="shared" ref="X7:AD7" si="1">SUM(X$8:X$257)</f>
        <v>2134719</v>
      </c>
      <c r="Y7" s="140">
        <f t="shared" si="1"/>
        <v>3919781</v>
      </c>
      <c r="Z7" s="140">
        <f t="shared" si="1"/>
        <v>262966</v>
      </c>
      <c r="AA7" s="140">
        <f t="shared" si="1"/>
        <v>304861</v>
      </c>
      <c r="AB7" s="140">
        <f t="shared" si="1"/>
        <v>2116160</v>
      </c>
      <c r="AC7" s="140">
        <f t="shared" si="1"/>
        <v>7915</v>
      </c>
      <c r="AD7" s="140">
        <f t="shared" si="1"/>
        <v>1235104</v>
      </c>
      <c r="AE7" s="140">
        <f>+SUM(D7,L7,AD7)</f>
        <v>12156719</v>
      </c>
      <c r="AF7" s="140">
        <f>+SUM(AG7,AL7)</f>
        <v>272759</v>
      </c>
      <c r="AG7" s="140">
        <f>+SUM(AH7:AK7)</f>
        <v>272759</v>
      </c>
      <c r="AH7" s="140">
        <f t="shared" ref="AH7:AM7" si="2">SUM(AH$8:AH$257)</f>
        <v>19026</v>
      </c>
      <c r="AI7" s="140">
        <f t="shared" si="2"/>
        <v>253733</v>
      </c>
      <c r="AJ7" s="140">
        <f t="shared" si="2"/>
        <v>0</v>
      </c>
      <c r="AK7" s="140">
        <f t="shared" si="2"/>
        <v>0</v>
      </c>
      <c r="AL7" s="140">
        <f t="shared" si="2"/>
        <v>0</v>
      </c>
      <c r="AM7" s="140">
        <f t="shared" si="2"/>
        <v>0</v>
      </c>
      <c r="AN7" s="140">
        <f>+SUM(AO7,AT7,AX7,AY7,BE7)</f>
        <v>1513753</v>
      </c>
      <c r="AO7" s="140">
        <f>+SUM(AP7:AS7)</f>
        <v>227745</v>
      </c>
      <c r="AP7" s="140">
        <f>SUM(AP$8:AP$257)</f>
        <v>188380</v>
      </c>
      <c r="AQ7" s="140">
        <f>SUM(AQ$8:AQ$257)</f>
        <v>0</v>
      </c>
      <c r="AR7" s="140">
        <f>SUM(AR$8:AR$257)</f>
        <v>39365</v>
      </c>
      <c r="AS7" s="140">
        <f>SUM(AS$8:AS$257)</f>
        <v>0</v>
      </c>
      <c r="AT7" s="140">
        <f>+SUM(AU7:AW7)</f>
        <v>390706</v>
      </c>
      <c r="AU7" s="140">
        <f>SUM(AU$8:AU$257)</f>
        <v>41594</v>
      </c>
      <c r="AV7" s="140">
        <f>SUM(AV$8:AV$257)</f>
        <v>349112</v>
      </c>
      <c r="AW7" s="140">
        <f>SUM(AW$8:AW$257)</f>
        <v>0</v>
      </c>
      <c r="AX7" s="140">
        <f>SUM(AX$8:AX$257)</f>
        <v>0</v>
      </c>
      <c r="AY7" s="140">
        <f>+SUM(AZ7:BC7)</f>
        <v>891541</v>
      </c>
      <c r="AZ7" s="140">
        <f t="shared" ref="AZ7:BF7" si="3">SUM(AZ$8:AZ$257)</f>
        <v>71849</v>
      </c>
      <c r="BA7" s="140">
        <f t="shared" si="3"/>
        <v>789462</v>
      </c>
      <c r="BB7" s="140">
        <f t="shared" si="3"/>
        <v>19115</v>
      </c>
      <c r="BC7" s="140">
        <f t="shared" si="3"/>
        <v>11115</v>
      </c>
      <c r="BD7" s="140">
        <f t="shared" si="3"/>
        <v>335526</v>
      </c>
      <c r="BE7" s="140">
        <f t="shared" si="3"/>
        <v>3761</v>
      </c>
      <c r="BF7" s="140">
        <f t="shared" si="3"/>
        <v>57267</v>
      </c>
      <c r="BG7" s="140">
        <f>+SUM(BF7,AN7,AF7)</f>
        <v>1843779</v>
      </c>
      <c r="BH7" s="140">
        <f t="shared" ref="BH7:CI7" si="4">SUM(D7,AF7)</f>
        <v>1799749</v>
      </c>
      <c r="BI7" s="140">
        <f t="shared" si="4"/>
        <v>1740123</v>
      </c>
      <c r="BJ7" s="140">
        <f t="shared" si="4"/>
        <v>19026</v>
      </c>
      <c r="BK7" s="140">
        <f t="shared" si="4"/>
        <v>1596578</v>
      </c>
      <c r="BL7" s="140">
        <f t="shared" si="4"/>
        <v>124519</v>
      </c>
      <c r="BM7" s="140">
        <f t="shared" si="4"/>
        <v>0</v>
      </c>
      <c r="BN7" s="140">
        <f t="shared" si="4"/>
        <v>59626</v>
      </c>
      <c r="BO7" s="140">
        <f t="shared" si="4"/>
        <v>14737</v>
      </c>
      <c r="BP7" s="140">
        <f t="shared" si="4"/>
        <v>10908378</v>
      </c>
      <c r="BQ7" s="140">
        <f t="shared" si="4"/>
        <v>1538729</v>
      </c>
      <c r="BR7" s="140">
        <f t="shared" si="4"/>
        <v>1169486</v>
      </c>
      <c r="BS7" s="140">
        <f t="shared" si="4"/>
        <v>118545</v>
      </c>
      <c r="BT7" s="140">
        <f t="shared" si="4"/>
        <v>234184</v>
      </c>
      <c r="BU7" s="140">
        <f t="shared" si="4"/>
        <v>16514</v>
      </c>
      <c r="BV7" s="140">
        <f t="shared" si="4"/>
        <v>1821664</v>
      </c>
      <c r="BW7" s="140">
        <f t="shared" si="4"/>
        <v>148635</v>
      </c>
      <c r="BX7" s="140">
        <f t="shared" si="4"/>
        <v>1535054</v>
      </c>
      <c r="BY7" s="140">
        <f t="shared" si="4"/>
        <v>137975</v>
      </c>
      <c r="BZ7" s="140">
        <f t="shared" si="4"/>
        <v>22441</v>
      </c>
      <c r="CA7" s="140">
        <f t="shared" si="4"/>
        <v>7513868</v>
      </c>
      <c r="CB7" s="140">
        <f t="shared" si="4"/>
        <v>2206568</v>
      </c>
      <c r="CC7" s="140">
        <f t="shared" si="4"/>
        <v>4709243</v>
      </c>
      <c r="CD7" s="140">
        <f t="shared" si="4"/>
        <v>282081</v>
      </c>
      <c r="CE7" s="140">
        <f t="shared" si="4"/>
        <v>315976</v>
      </c>
      <c r="CF7" s="140">
        <f t="shared" si="4"/>
        <v>2451686</v>
      </c>
      <c r="CG7" s="140">
        <f t="shared" si="4"/>
        <v>11676</v>
      </c>
      <c r="CH7" s="140">
        <f t="shared" si="4"/>
        <v>1292371</v>
      </c>
      <c r="CI7" s="140">
        <f t="shared" si="4"/>
        <v>14000498</v>
      </c>
    </row>
    <row r="8" spans="1:87" s="136" customFormat="1" ht="13.5" customHeight="1" x14ac:dyDescent="0.15">
      <c r="A8" s="119" t="s">
        <v>37</v>
      </c>
      <c r="B8" s="120" t="s">
        <v>324</v>
      </c>
      <c r="C8" s="119" t="s">
        <v>325</v>
      </c>
      <c r="D8" s="121">
        <f>+SUM(E8,J8)</f>
        <v>332104</v>
      </c>
      <c r="E8" s="121">
        <f>+SUM(F8:I8)</f>
        <v>332104</v>
      </c>
      <c r="F8" s="121">
        <v>0</v>
      </c>
      <c r="G8" s="121">
        <v>332104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2480625</v>
      </c>
      <c r="M8" s="121">
        <f>+SUM(N8:Q8)</f>
        <v>375435</v>
      </c>
      <c r="N8" s="121">
        <v>375435</v>
      </c>
      <c r="O8" s="121">
        <v>0</v>
      </c>
      <c r="P8" s="121">
        <v>0</v>
      </c>
      <c r="Q8" s="121">
        <v>0</v>
      </c>
      <c r="R8" s="121">
        <f>+SUM(S8:U8)</f>
        <v>175168</v>
      </c>
      <c r="S8" s="121">
        <v>3195</v>
      </c>
      <c r="T8" s="121">
        <v>117857</v>
      </c>
      <c r="U8" s="121">
        <v>54116</v>
      </c>
      <c r="V8" s="121">
        <v>15341</v>
      </c>
      <c r="W8" s="121">
        <f>+SUM(X8:AA8)</f>
        <v>1914681</v>
      </c>
      <c r="X8" s="121">
        <v>687766</v>
      </c>
      <c r="Y8" s="121">
        <v>1206614</v>
      </c>
      <c r="Z8" s="121">
        <v>20301</v>
      </c>
      <c r="AA8" s="121">
        <v>0</v>
      </c>
      <c r="AB8" s="121">
        <v>0</v>
      </c>
      <c r="AC8" s="121">
        <v>0</v>
      </c>
      <c r="AD8" s="121">
        <v>157899</v>
      </c>
      <c r="AE8" s="121">
        <f>+SUM(D8,L8,AD8)</f>
        <v>2970628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158434</v>
      </c>
      <c r="AO8" s="121">
        <f>+SUM(AP8:AS8)</f>
        <v>18122</v>
      </c>
      <c r="AP8" s="121">
        <v>18122</v>
      </c>
      <c r="AQ8" s="121">
        <v>0</v>
      </c>
      <c r="AR8" s="121">
        <v>0</v>
      </c>
      <c r="AS8" s="121">
        <v>0</v>
      </c>
      <c r="AT8" s="121">
        <f>+SUM(AU8:AW8)</f>
        <v>49950</v>
      </c>
      <c r="AU8" s="121">
        <v>0</v>
      </c>
      <c r="AV8" s="121">
        <v>49950</v>
      </c>
      <c r="AW8" s="121">
        <v>0</v>
      </c>
      <c r="AX8" s="121">
        <v>0</v>
      </c>
      <c r="AY8" s="121">
        <f>+SUM(AZ8:BC8)</f>
        <v>90362</v>
      </c>
      <c r="AZ8" s="121">
        <v>43499</v>
      </c>
      <c r="BA8" s="121">
        <v>46863</v>
      </c>
      <c r="BB8" s="121">
        <v>0</v>
      </c>
      <c r="BC8" s="121">
        <v>0</v>
      </c>
      <c r="BD8" s="121">
        <v>0</v>
      </c>
      <c r="BE8" s="121">
        <v>0</v>
      </c>
      <c r="BF8" s="121">
        <v>1758</v>
      </c>
      <c r="BG8" s="121">
        <f>+SUM(BF8,AN8,AF8)</f>
        <v>160192</v>
      </c>
      <c r="BH8" s="121">
        <f>SUM(D8,AF8)</f>
        <v>332104</v>
      </c>
      <c r="BI8" s="121">
        <f>SUM(E8,AG8)</f>
        <v>332104</v>
      </c>
      <c r="BJ8" s="121">
        <f>SUM(F8,AH8)</f>
        <v>0</v>
      </c>
      <c r="BK8" s="121">
        <f>SUM(G8,AI8)</f>
        <v>332104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2639059</v>
      </c>
      <c r="BQ8" s="121">
        <f>SUM(M8,AO8)</f>
        <v>393557</v>
      </c>
      <c r="BR8" s="121">
        <f>SUM(N8,AP8)</f>
        <v>393557</v>
      </c>
      <c r="BS8" s="121">
        <f>SUM(O8,AQ8)</f>
        <v>0</v>
      </c>
      <c r="BT8" s="121">
        <f>SUM(P8,AR8)</f>
        <v>0</v>
      </c>
      <c r="BU8" s="121">
        <f>SUM(Q8,AS8)</f>
        <v>0</v>
      </c>
      <c r="BV8" s="121">
        <f>SUM(R8,AT8)</f>
        <v>225118</v>
      </c>
      <c r="BW8" s="121">
        <f>SUM(S8,AU8)</f>
        <v>3195</v>
      </c>
      <c r="BX8" s="121">
        <f>SUM(T8,AV8)</f>
        <v>167807</v>
      </c>
      <c r="BY8" s="121">
        <f>SUM(U8,AW8)</f>
        <v>54116</v>
      </c>
      <c r="BZ8" s="121">
        <f>SUM(V8,AX8)</f>
        <v>15341</v>
      </c>
      <c r="CA8" s="121">
        <f>SUM(W8,AY8)</f>
        <v>2005043</v>
      </c>
      <c r="CB8" s="121">
        <f>SUM(X8,AZ8)</f>
        <v>731265</v>
      </c>
      <c r="CC8" s="121">
        <f>SUM(Y8,BA8)</f>
        <v>1253477</v>
      </c>
      <c r="CD8" s="121">
        <f>SUM(Z8,BB8)</f>
        <v>20301</v>
      </c>
      <c r="CE8" s="121">
        <f>SUM(AA8,BC8)</f>
        <v>0</v>
      </c>
      <c r="CF8" s="121">
        <f>SUM(AB8,BD8)</f>
        <v>0</v>
      </c>
      <c r="CG8" s="121">
        <f>SUM(AC8,BE8)</f>
        <v>0</v>
      </c>
      <c r="CH8" s="121">
        <f>SUM(AD8,BF8)</f>
        <v>159657</v>
      </c>
      <c r="CI8" s="121">
        <f>SUM(AE8,BG8)</f>
        <v>3130820</v>
      </c>
    </row>
    <row r="9" spans="1:87" s="136" customFormat="1" ht="13.5" customHeight="1" x14ac:dyDescent="0.15">
      <c r="A9" s="119" t="s">
        <v>37</v>
      </c>
      <c r="B9" s="120" t="s">
        <v>327</v>
      </c>
      <c r="C9" s="119" t="s">
        <v>328</v>
      </c>
      <c r="D9" s="121">
        <f>+SUM(E9,J9)</f>
        <v>39215</v>
      </c>
      <c r="E9" s="121">
        <f>+SUM(F9:I9)</f>
        <v>39215</v>
      </c>
      <c r="F9" s="121">
        <v>0</v>
      </c>
      <c r="G9" s="121">
        <v>39215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491988</v>
      </c>
      <c r="M9" s="121">
        <f>+SUM(N9:Q9)</f>
        <v>99623</v>
      </c>
      <c r="N9" s="121">
        <v>48128</v>
      </c>
      <c r="O9" s="121">
        <v>20890</v>
      </c>
      <c r="P9" s="121">
        <v>30605</v>
      </c>
      <c r="Q9" s="121">
        <v>0</v>
      </c>
      <c r="R9" s="121">
        <f>+SUM(S9:U9)</f>
        <v>37707</v>
      </c>
      <c r="S9" s="121">
        <v>3631</v>
      </c>
      <c r="T9" s="121">
        <v>30063</v>
      </c>
      <c r="U9" s="121">
        <v>4013</v>
      </c>
      <c r="V9" s="121">
        <v>0</v>
      </c>
      <c r="W9" s="121">
        <f>+SUM(X9:AA9)</f>
        <v>354658</v>
      </c>
      <c r="X9" s="121">
        <v>221366</v>
      </c>
      <c r="Y9" s="121">
        <v>94421</v>
      </c>
      <c r="Z9" s="121">
        <v>0</v>
      </c>
      <c r="AA9" s="121">
        <v>38871</v>
      </c>
      <c r="AB9" s="121">
        <v>392413</v>
      </c>
      <c r="AC9" s="121">
        <v>0</v>
      </c>
      <c r="AD9" s="121">
        <v>18515</v>
      </c>
      <c r="AE9" s="121">
        <f>+SUM(D9,L9,AD9)</f>
        <v>549718</v>
      </c>
      <c r="AF9" s="121">
        <f>+SUM(AG9,AL9)</f>
        <v>34776</v>
      </c>
      <c r="AG9" s="121">
        <f>+SUM(AH9:AK9)</f>
        <v>34776</v>
      </c>
      <c r="AH9" s="121">
        <v>0</v>
      </c>
      <c r="AI9" s="121">
        <v>34776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116448</v>
      </c>
      <c r="AO9" s="121">
        <f>+SUM(AP9:AS9)</f>
        <v>51556</v>
      </c>
      <c r="AP9" s="121">
        <v>22993</v>
      </c>
      <c r="AQ9" s="121">
        <v>0</v>
      </c>
      <c r="AR9" s="121">
        <v>28563</v>
      </c>
      <c r="AS9" s="121">
        <v>0</v>
      </c>
      <c r="AT9" s="121">
        <f>+SUM(AU9:AW9)</f>
        <v>53777</v>
      </c>
      <c r="AU9" s="121">
        <v>0</v>
      </c>
      <c r="AV9" s="121">
        <v>53777</v>
      </c>
      <c r="AW9" s="121">
        <v>0</v>
      </c>
      <c r="AX9" s="121">
        <v>0</v>
      </c>
      <c r="AY9" s="121">
        <f>+SUM(AZ9:BC9)</f>
        <v>11115</v>
      </c>
      <c r="AZ9" s="121">
        <v>0</v>
      </c>
      <c r="BA9" s="121">
        <v>0</v>
      </c>
      <c r="BB9" s="121">
        <v>0</v>
      </c>
      <c r="BC9" s="121">
        <v>11115</v>
      </c>
      <c r="BD9" s="121">
        <v>0</v>
      </c>
      <c r="BE9" s="121">
        <v>0</v>
      </c>
      <c r="BF9" s="121">
        <v>0</v>
      </c>
      <c r="BG9" s="121">
        <f>+SUM(BF9,AN9,AF9)</f>
        <v>151224</v>
      </c>
      <c r="BH9" s="121">
        <f>SUM(D9,AF9)</f>
        <v>73991</v>
      </c>
      <c r="BI9" s="121">
        <f>SUM(E9,AG9)</f>
        <v>73991</v>
      </c>
      <c r="BJ9" s="121">
        <f>SUM(F9,AH9)</f>
        <v>0</v>
      </c>
      <c r="BK9" s="121">
        <f>SUM(G9,AI9)</f>
        <v>73991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608436</v>
      </c>
      <c r="BQ9" s="121">
        <f>SUM(M9,AO9)</f>
        <v>151179</v>
      </c>
      <c r="BR9" s="121">
        <f>SUM(N9,AP9)</f>
        <v>71121</v>
      </c>
      <c r="BS9" s="121">
        <f>SUM(O9,AQ9)</f>
        <v>20890</v>
      </c>
      <c r="BT9" s="121">
        <f>SUM(P9,AR9)</f>
        <v>59168</v>
      </c>
      <c r="BU9" s="121">
        <f>SUM(Q9,AS9)</f>
        <v>0</v>
      </c>
      <c r="BV9" s="121">
        <f>SUM(R9,AT9)</f>
        <v>91484</v>
      </c>
      <c r="BW9" s="121">
        <f>SUM(S9,AU9)</f>
        <v>3631</v>
      </c>
      <c r="BX9" s="121">
        <f>SUM(T9,AV9)</f>
        <v>83840</v>
      </c>
      <c r="BY9" s="121">
        <f>SUM(U9,AW9)</f>
        <v>4013</v>
      </c>
      <c r="BZ9" s="121">
        <f>SUM(V9,AX9)</f>
        <v>0</v>
      </c>
      <c r="CA9" s="121">
        <f>SUM(W9,AY9)</f>
        <v>365773</v>
      </c>
      <c r="CB9" s="121">
        <f>SUM(X9,AZ9)</f>
        <v>221366</v>
      </c>
      <c r="CC9" s="121">
        <f>SUM(Y9,BA9)</f>
        <v>94421</v>
      </c>
      <c r="CD9" s="121">
        <f>SUM(Z9,BB9)</f>
        <v>0</v>
      </c>
      <c r="CE9" s="121">
        <f>SUM(AA9,BC9)</f>
        <v>49986</v>
      </c>
      <c r="CF9" s="121">
        <f>SUM(AB9,BD9)</f>
        <v>392413</v>
      </c>
      <c r="CG9" s="121">
        <f>SUM(AC9,BE9)</f>
        <v>0</v>
      </c>
      <c r="CH9" s="121">
        <f>SUM(AD9,BF9)</f>
        <v>18515</v>
      </c>
      <c r="CI9" s="121">
        <f>SUM(AE9,BG9)</f>
        <v>700942</v>
      </c>
    </row>
    <row r="10" spans="1:87" s="136" customFormat="1" ht="13.5" customHeight="1" x14ac:dyDescent="0.15">
      <c r="A10" s="119" t="s">
        <v>37</v>
      </c>
      <c r="B10" s="120" t="s">
        <v>331</v>
      </c>
      <c r="C10" s="119" t="s">
        <v>332</v>
      </c>
      <c r="D10" s="121">
        <f>+SUM(E10,J10)</f>
        <v>793313</v>
      </c>
      <c r="E10" s="121">
        <f>+SUM(F10:I10)</f>
        <v>751864</v>
      </c>
      <c r="F10" s="121">
        <v>0</v>
      </c>
      <c r="G10" s="121">
        <v>690055</v>
      </c>
      <c r="H10" s="121">
        <v>61809</v>
      </c>
      <c r="I10" s="121">
        <v>0</v>
      </c>
      <c r="J10" s="121">
        <v>41449</v>
      </c>
      <c r="K10" s="121">
        <v>0</v>
      </c>
      <c r="L10" s="121">
        <f>+SUM(M10,R10,V10,W10,AC10)</f>
        <v>2024178</v>
      </c>
      <c r="M10" s="121">
        <f>+SUM(N10:Q10)</f>
        <v>192318</v>
      </c>
      <c r="N10" s="121">
        <v>192318</v>
      </c>
      <c r="O10" s="121">
        <v>0</v>
      </c>
      <c r="P10" s="121">
        <v>0</v>
      </c>
      <c r="Q10" s="121">
        <v>0</v>
      </c>
      <c r="R10" s="121">
        <f>+SUM(S10:U10)</f>
        <v>503681</v>
      </c>
      <c r="S10" s="121">
        <v>942</v>
      </c>
      <c r="T10" s="121">
        <v>463551</v>
      </c>
      <c r="U10" s="121">
        <v>39188</v>
      </c>
      <c r="V10" s="121">
        <v>0</v>
      </c>
      <c r="W10" s="121">
        <f>+SUM(X10:AA10)</f>
        <v>1328179</v>
      </c>
      <c r="X10" s="121">
        <v>480950</v>
      </c>
      <c r="Y10" s="121">
        <v>822768</v>
      </c>
      <c r="Z10" s="121">
        <v>16473</v>
      </c>
      <c r="AA10" s="121">
        <v>7988</v>
      </c>
      <c r="AB10" s="121">
        <v>0</v>
      </c>
      <c r="AC10" s="121">
        <v>0</v>
      </c>
      <c r="AD10" s="121">
        <v>221591</v>
      </c>
      <c r="AE10" s="121">
        <f>+SUM(D10,L10,AD10)</f>
        <v>3039082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331919</v>
      </c>
      <c r="AO10" s="121">
        <f>+SUM(AP10:AS10)</f>
        <v>2445</v>
      </c>
      <c r="AP10" s="121">
        <v>2445</v>
      </c>
      <c r="AQ10" s="121">
        <v>0</v>
      </c>
      <c r="AR10" s="121">
        <v>0</v>
      </c>
      <c r="AS10" s="121">
        <v>0</v>
      </c>
      <c r="AT10" s="121">
        <f>+SUM(AU10:AW10)</f>
        <v>8671</v>
      </c>
      <c r="AU10" s="121">
        <v>0</v>
      </c>
      <c r="AV10" s="121">
        <v>8671</v>
      </c>
      <c r="AW10" s="121">
        <v>0</v>
      </c>
      <c r="AX10" s="121">
        <v>0</v>
      </c>
      <c r="AY10" s="121">
        <f>+SUM(AZ10:BC10)</f>
        <v>320803</v>
      </c>
      <c r="AZ10" s="121">
        <v>0</v>
      </c>
      <c r="BA10" s="121">
        <v>320803</v>
      </c>
      <c r="BB10" s="121">
        <v>0</v>
      </c>
      <c r="BC10" s="121">
        <v>0</v>
      </c>
      <c r="BD10" s="121">
        <v>0</v>
      </c>
      <c r="BE10" s="121">
        <v>0</v>
      </c>
      <c r="BF10" s="121">
        <v>8093</v>
      </c>
      <c r="BG10" s="121">
        <f>+SUM(BF10,AN10,AF10)</f>
        <v>340012</v>
      </c>
      <c r="BH10" s="121">
        <f>SUM(D10,AF10)</f>
        <v>793313</v>
      </c>
      <c r="BI10" s="121">
        <f>SUM(E10,AG10)</f>
        <v>751864</v>
      </c>
      <c r="BJ10" s="121">
        <f>SUM(F10,AH10)</f>
        <v>0</v>
      </c>
      <c r="BK10" s="121">
        <f>SUM(G10,AI10)</f>
        <v>690055</v>
      </c>
      <c r="BL10" s="121">
        <f>SUM(H10,AJ10)</f>
        <v>61809</v>
      </c>
      <c r="BM10" s="121">
        <f>SUM(I10,AK10)</f>
        <v>0</v>
      </c>
      <c r="BN10" s="121">
        <f>SUM(J10,AL10)</f>
        <v>41449</v>
      </c>
      <c r="BO10" s="121">
        <f>SUM(K10,AM10)</f>
        <v>0</v>
      </c>
      <c r="BP10" s="121">
        <f>SUM(L10,AN10)</f>
        <v>2356097</v>
      </c>
      <c r="BQ10" s="121">
        <f>SUM(M10,AO10)</f>
        <v>194763</v>
      </c>
      <c r="BR10" s="121">
        <f>SUM(N10,AP10)</f>
        <v>194763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512352</v>
      </c>
      <c r="BW10" s="121">
        <f>SUM(S10,AU10)</f>
        <v>942</v>
      </c>
      <c r="BX10" s="121">
        <f>SUM(T10,AV10)</f>
        <v>472222</v>
      </c>
      <c r="BY10" s="121">
        <f>SUM(U10,AW10)</f>
        <v>39188</v>
      </c>
      <c r="BZ10" s="121">
        <f>SUM(V10,AX10)</f>
        <v>0</v>
      </c>
      <c r="CA10" s="121">
        <f>SUM(W10,AY10)</f>
        <v>1648982</v>
      </c>
      <c r="CB10" s="121">
        <f>SUM(X10,AZ10)</f>
        <v>480950</v>
      </c>
      <c r="CC10" s="121">
        <f>SUM(Y10,BA10)</f>
        <v>1143571</v>
      </c>
      <c r="CD10" s="121">
        <f>SUM(Z10,BB10)</f>
        <v>16473</v>
      </c>
      <c r="CE10" s="121">
        <f>SUM(AA10,BC10)</f>
        <v>7988</v>
      </c>
      <c r="CF10" s="121">
        <f>SUM(AB10,BD10)</f>
        <v>0</v>
      </c>
      <c r="CG10" s="121">
        <f>SUM(AC10,BE10)</f>
        <v>0</v>
      </c>
      <c r="CH10" s="121">
        <f>SUM(AD10,BF10)</f>
        <v>229684</v>
      </c>
      <c r="CI10" s="121">
        <f>SUM(AE10,BG10)</f>
        <v>3379094</v>
      </c>
    </row>
    <row r="11" spans="1:87" s="136" customFormat="1" ht="13.5" customHeight="1" x14ac:dyDescent="0.15">
      <c r="A11" s="119" t="s">
        <v>37</v>
      </c>
      <c r="B11" s="120" t="s">
        <v>333</v>
      </c>
      <c r="C11" s="119" t="s">
        <v>334</v>
      </c>
      <c r="D11" s="121">
        <f>+SUM(E11,J11)</f>
        <v>7899</v>
      </c>
      <c r="E11" s="121">
        <f>+SUM(F11:I11)</f>
        <v>7899</v>
      </c>
      <c r="F11" s="121">
        <v>0</v>
      </c>
      <c r="G11" s="121">
        <v>0</v>
      </c>
      <c r="H11" s="121">
        <v>7899</v>
      </c>
      <c r="I11" s="121">
        <v>0</v>
      </c>
      <c r="J11" s="121">
        <v>0</v>
      </c>
      <c r="K11" s="121">
        <v>0</v>
      </c>
      <c r="L11" s="121">
        <f>+SUM(M11,R11,V11,W11,AC11)</f>
        <v>354617</v>
      </c>
      <c r="M11" s="121">
        <f>+SUM(N11:Q11)</f>
        <v>54873</v>
      </c>
      <c r="N11" s="121">
        <v>36578</v>
      </c>
      <c r="O11" s="121">
        <v>18295</v>
      </c>
      <c r="P11" s="121">
        <v>0</v>
      </c>
      <c r="Q11" s="121">
        <v>0</v>
      </c>
      <c r="R11" s="121">
        <f>+SUM(S11:U11)</f>
        <v>6441</v>
      </c>
      <c r="S11" s="121">
        <v>3578</v>
      </c>
      <c r="T11" s="121">
        <v>1674</v>
      </c>
      <c r="U11" s="121">
        <v>1189</v>
      </c>
      <c r="V11" s="121">
        <v>0</v>
      </c>
      <c r="W11" s="121">
        <f>+SUM(X11:AA11)</f>
        <v>293303</v>
      </c>
      <c r="X11" s="121">
        <v>197586</v>
      </c>
      <c r="Y11" s="121">
        <v>74796</v>
      </c>
      <c r="Z11" s="121">
        <v>20921</v>
      </c>
      <c r="AA11" s="121">
        <v>0</v>
      </c>
      <c r="AB11" s="121">
        <v>454437</v>
      </c>
      <c r="AC11" s="121">
        <v>0</v>
      </c>
      <c r="AD11" s="121">
        <v>822</v>
      </c>
      <c r="AE11" s="121">
        <f>+SUM(D11,L11,AD11)</f>
        <v>363338</v>
      </c>
      <c r="AF11" s="121">
        <f>+SUM(AG11,AL11)</f>
        <v>19026</v>
      </c>
      <c r="AG11" s="121">
        <f>+SUM(AH11:AK11)</f>
        <v>19026</v>
      </c>
      <c r="AH11" s="121">
        <v>19026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104219</v>
      </c>
      <c r="AO11" s="121">
        <f>+SUM(AP11:AS11)</f>
        <v>51491</v>
      </c>
      <c r="AP11" s="121">
        <v>51491</v>
      </c>
      <c r="AQ11" s="121">
        <v>0</v>
      </c>
      <c r="AR11" s="121">
        <v>0</v>
      </c>
      <c r="AS11" s="121">
        <v>0</v>
      </c>
      <c r="AT11" s="121">
        <f>+SUM(AU11:AW11)</f>
        <v>41385</v>
      </c>
      <c r="AU11" s="121">
        <v>41385</v>
      </c>
      <c r="AV11" s="121">
        <v>0</v>
      </c>
      <c r="AW11" s="121">
        <v>0</v>
      </c>
      <c r="AX11" s="121">
        <v>0</v>
      </c>
      <c r="AY11" s="121">
        <f>+SUM(AZ11:BC11)</f>
        <v>11343</v>
      </c>
      <c r="AZ11" s="121">
        <v>11343</v>
      </c>
      <c r="BA11" s="121">
        <v>0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123245</v>
      </c>
      <c r="BH11" s="121">
        <f>SUM(D11,AF11)</f>
        <v>26925</v>
      </c>
      <c r="BI11" s="121">
        <f>SUM(E11,AG11)</f>
        <v>26925</v>
      </c>
      <c r="BJ11" s="121">
        <f>SUM(F11,AH11)</f>
        <v>19026</v>
      </c>
      <c r="BK11" s="121">
        <f>SUM(G11,AI11)</f>
        <v>0</v>
      </c>
      <c r="BL11" s="121">
        <f>SUM(H11,AJ11)</f>
        <v>7899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458836</v>
      </c>
      <c r="BQ11" s="121">
        <f>SUM(M11,AO11)</f>
        <v>106364</v>
      </c>
      <c r="BR11" s="121">
        <f>SUM(N11,AP11)</f>
        <v>88069</v>
      </c>
      <c r="BS11" s="121">
        <f>SUM(O11,AQ11)</f>
        <v>18295</v>
      </c>
      <c r="BT11" s="121">
        <f>SUM(P11,AR11)</f>
        <v>0</v>
      </c>
      <c r="BU11" s="121">
        <f>SUM(Q11,AS11)</f>
        <v>0</v>
      </c>
      <c r="BV11" s="121">
        <f>SUM(R11,AT11)</f>
        <v>47826</v>
      </c>
      <c r="BW11" s="121">
        <f>SUM(S11,AU11)</f>
        <v>44963</v>
      </c>
      <c r="BX11" s="121">
        <f>SUM(T11,AV11)</f>
        <v>1674</v>
      </c>
      <c r="BY11" s="121">
        <f>SUM(U11,AW11)</f>
        <v>1189</v>
      </c>
      <c r="BZ11" s="121">
        <f>SUM(V11,AX11)</f>
        <v>0</v>
      </c>
      <c r="CA11" s="121">
        <f>SUM(W11,AY11)</f>
        <v>304646</v>
      </c>
      <c r="CB11" s="121">
        <f>SUM(X11,AZ11)</f>
        <v>208929</v>
      </c>
      <c r="CC11" s="121">
        <f>SUM(Y11,BA11)</f>
        <v>74796</v>
      </c>
      <c r="CD11" s="121">
        <f>SUM(Z11,BB11)</f>
        <v>20921</v>
      </c>
      <c r="CE11" s="121">
        <f>SUM(AA11,BC11)</f>
        <v>0</v>
      </c>
      <c r="CF11" s="121">
        <f>SUM(AB11,BD11)</f>
        <v>454437</v>
      </c>
      <c r="CG11" s="121">
        <f>SUM(AC11,BE11)</f>
        <v>0</v>
      </c>
      <c r="CH11" s="121">
        <f>SUM(AD11,BF11)</f>
        <v>822</v>
      </c>
      <c r="CI11" s="121">
        <f>SUM(AE11,BG11)</f>
        <v>486583</v>
      </c>
    </row>
    <row r="12" spans="1:87" s="136" customFormat="1" ht="13.5" customHeight="1" x14ac:dyDescent="0.15">
      <c r="A12" s="119" t="s">
        <v>37</v>
      </c>
      <c r="B12" s="120" t="s">
        <v>337</v>
      </c>
      <c r="C12" s="119" t="s">
        <v>338</v>
      </c>
      <c r="D12" s="121">
        <f>+SUM(E12,J12)</f>
        <v>9601</v>
      </c>
      <c r="E12" s="121">
        <f>+SUM(F12:I12)</f>
        <v>9601</v>
      </c>
      <c r="F12" s="121">
        <v>0</v>
      </c>
      <c r="G12" s="121">
        <v>0</v>
      </c>
      <c r="H12" s="121">
        <v>9601</v>
      </c>
      <c r="I12" s="121">
        <v>0</v>
      </c>
      <c r="J12" s="121">
        <v>0</v>
      </c>
      <c r="K12" s="121">
        <v>0</v>
      </c>
      <c r="L12" s="121">
        <f>+SUM(M12,R12,V12,W12,AC12)</f>
        <v>533368</v>
      </c>
      <c r="M12" s="121">
        <f>+SUM(N12:Q12)</f>
        <v>131310</v>
      </c>
      <c r="N12" s="121">
        <v>81577</v>
      </c>
      <c r="O12" s="121">
        <v>39209</v>
      </c>
      <c r="P12" s="121">
        <v>10524</v>
      </c>
      <c r="Q12" s="121">
        <v>0</v>
      </c>
      <c r="R12" s="121">
        <f>+SUM(S12:U12)</f>
        <v>60731</v>
      </c>
      <c r="S12" s="121">
        <v>6655</v>
      </c>
      <c r="T12" s="121">
        <v>46566</v>
      </c>
      <c r="U12" s="121">
        <v>7510</v>
      </c>
      <c r="V12" s="121">
        <v>0</v>
      </c>
      <c r="W12" s="121">
        <f>+SUM(X12:AA12)</f>
        <v>341327</v>
      </c>
      <c r="X12" s="121">
        <v>76175</v>
      </c>
      <c r="Y12" s="121">
        <v>89381</v>
      </c>
      <c r="Z12" s="121">
        <v>175771</v>
      </c>
      <c r="AA12" s="121">
        <v>0</v>
      </c>
      <c r="AB12" s="121">
        <v>0</v>
      </c>
      <c r="AC12" s="121">
        <v>0</v>
      </c>
      <c r="AD12" s="121">
        <v>209383</v>
      </c>
      <c r="AE12" s="121">
        <f>+SUM(D12,L12,AD12)</f>
        <v>752352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139706</v>
      </c>
      <c r="AO12" s="121">
        <f>+SUM(AP12:AS12)</f>
        <v>50543</v>
      </c>
      <c r="AP12" s="121">
        <v>39741</v>
      </c>
      <c r="AQ12" s="121">
        <v>0</v>
      </c>
      <c r="AR12" s="121">
        <v>10802</v>
      </c>
      <c r="AS12" s="121">
        <v>0</v>
      </c>
      <c r="AT12" s="121">
        <f>+SUM(AU12:AW12)</f>
        <v>75283</v>
      </c>
      <c r="AU12" s="121">
        <v>0</v>
      </c>
      <c r="AV12" s="121">
        <v>75283</v>
      </c>
      <c r="AW12" s="121">
        <v>0</v>
      </c>
      <c r="AX12" s="121">
        <v>0</v>
      </c>
      <c r="AY12" s="121">
        <f>+SUM(AZ12:BC12)</f>
        <v>13880</v>
      </c>
      <c r="AZ12" s="121">
        <v>0</v>
      </c>
      <c r="BA12" s="121">
        <v>0</v>
      </c>
      <c r="BB12" s="121">
        <v>13880</v>
      </c>
      <c r="BC12" s="121">
        <v>0</v>
      </c>
      <c r="BD12" s="121">
        <v>0</v>
      </c>
      <c r="BE12" s="121">
        <v>0</v>
      </c>
      <c r="BF12" s="121">
        <v>50</v>
      </c>
      <c r="BG12" s="121">
        <f>+SUM(BF12,AN12,AF12)</f>
        <v>139756</v>
      </c>
      <c r="BH12" s="121">
        <f>SUM(D12,AF12)</f>
        <v>9601</v>
      </c>
      <c r="BI12" s="121">
        <f>SUM(E12,AG12)</f>
        <v>9601</v>
      </c>
      <c r="BJ12" s="121">
        <f>SUM(F12,AH12)</f>
        <v>0</v>
      </c>
      <c r="BK12" s="121">
        <f>SUM(G12,AI12)</f>
        <v>0</v>
      </c>
      <c r="BL12" s="121">
        <f>SUM(H12,AJ12)</f>
        <v>9601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673074</v>
      </c>
      <c r="BQ12" s="121">
        <f>SUM(M12,AO12)</f>
        <v>181853</v>
      </c>
      <c r="BR12" s="121">
        <f>SUM(N12,AP12)</f>
        <v>121318</v>
      </c>
      <c r="BS12" s="121">
        <f>SUM(O12,AQ12)</f>
        <v>39209</v>
      </c>
      <c r="BT12" s="121">
        <f>SUM(P12,AR12)</f>
        <v>21326</v>
      </c>
      <c r="BU12" s="121">
        <f>SUM(Q12,AS12)</f>
        <v>0</v>
      </c>
      <c r="BV12" s="121">
        <f>SUM(R12,AT12)</f>
        <v>136014</v>
      </c>
      <c r="BW12" s="121">
        <f>SUM(S12,AU12)</f>
        <v>6655</v>
      </c>
      <c r="BX12" s="121">
        <f>SUM(T12,AV12)</f>
        <v>121849</v>
      </c>
      <c r="BY12" s="121">
        <f>SUM(U12,AW12)</f>
        <v>7510</v>
      </c>
      <c r="BZ12" s="121">
        <f>SUM(V12,AX12)</f>
        <v>0</v>
      </c>
      <c r="CA12" s="121">
        <f>SUM(W12,AY12)</f>
        <v>355207</v>
      </c>
      <c r="CB12" s="121">
        <f>SUM(X12,AZ12)</f>
        <v>76175</v>
      </c>
      <c r="CC12" s="121">
        <f>SUM(Y12,BA12)</f>
        <v>89381</v>
      </c>
      <c r="CD12" s="121">
        <f>SUM(Z12,BB12)</f>
        <v>189651</v>
      </c>
      <c r="CE12" s="121">
        <f>SUM(AA12,BC12)</f>
        <v>0</v>
      </c>
      <c r="CF12" s="121">
        <f>SUM(AB12,BD12)</f>
        <v>0</v>
      </c>
      <c r="CG12" s="121">
        <f>SUM(AC12,BE12)</f>
        <v>0</v>
      </c>
      <c r="CH12" s="121">
        <f>SUM(AD12,BF12)</f>
        <v>209433</v>
      </c>
      <c r="CI12" s="121">
        <f>SUM(AE12,BG12)</f>
        <v>892108</v>
      </c>
    </row>
    <row r="13" spans="1:87" s="136" customFormat="1" ht="13.5" customHeight="1" x14ac:dyDescent="0.15">
      <c r="A13" s="119" t="s">
        <v>37</v>
      </c>
      <c r="B13" s="120" t="s">
        <v>339</v>
      </c>
      <c r="C13" s="119" t="s">
        <v>340</v>
      </c>
      <c r="D13" s="121">
        <f>+SUM(E13,J13)</f>
        <v>4212</v>
      </c>
      <c r="E13" s="121">
        <f>+SUM(F13:I13)</f>
        <v>4212</v>
      </c>
      <c r="F13" s="121">
        <v>0</v>
      </c>
      <c r="G13" s="121">
        <v>4212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517459</v>
      </c>
      <c r="M13" s="121">
        <f>+SUM(N13:Q13)</f>
        <v>36895</v>
      </c>
      <c r="N13" s="121">
        <v>36895</v>
      </c>
      <c r="O13" s="121">
        <v>0</v>
      </c>
      <c r="P13" s="121">
        <v>0</v>
      </c>
      <c r="Q13" s="121">
        <v>0</v>
      </c>
      <c r="R13" s="121">
        <f>+SUM(S13:U13)</f>
        <v>14805</v>
      </c>
      <c r="S13" s="121">
        <v>976</v>
      </c>
      <c r="T13" s="121">
        <v>7097</v>
      </c>
      <c r="U13" s="121">
        <v>6732</v>
      </c>
      <c r="V13" s="121">
        <v>0</v>
      </c>
      <c r="W13" s="121">
        <f>+SUM(X13:AA13)</f>
        <v>465759</v>
      </c>
      <c r="X13" s="121">
        <v>137182</v>
      </c>
      <c r="Y13" s="121">
        <v>327214</v>
      </c>
      <c r="Z13" s="121">
        <v>1363</v>
      </c>
      <c r="AA13" s="121">
        <v>0</v>
      </c>
      <c r="AB13" s="121">
        <v>0</v>
      </c>
      <c r="AC13" s="121">
        <v>0</v>
      </c>
      <c r="AD13" s="121">
        <v>0</v>
      </c>
      <c r="AE13" s="121">
        <f>+SUM(D13,L13,AD13)</f>
        <v>521671</v>
      </c>
      <c r="AF13" s="121">
        <f>+SUM(AG13,AL13)</f>
        <v>1251</v>
      </c>
      <c r="AG13" s="121">
        <f>+SUM(AH13:AK13)</f>
        <v>1251</v>
      </c>
      <c r="AH13" s="121">
        <v>0</v>
      </c>
      <c r="AI13" s="121">
        <v>1251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101598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101598</v>
      </c>
      <c r="AZ13" s="121">
        <v>3164</v>
      </c>
      <c r="BA13" s="121">
        <v>98434</v>
      </c>
      <c r="BB13" s="121">
        <v>0</v>
      </c>
      <c r="BC13" s="121">
        <v>0</v>
      </c>
      <c r="BD13" s="121">
        <v>0</v>
      </c>
      <c r="BE13" s="121">
        <v>0</v>
      </c>
      <c r="BF13" s="121">
        <v>0</v>
      </c>
      <c r="BG13" s="121">
        <f>+SUM(BF13,AN13,AF13)</f>
        <v>102849</v>
      </c>
      <c r="BH13" s="121">
        <f>SUM(D13,AF13)</f>
        <v>5463</v>
      </c>
      <c r="BI13" s="121">
        <f>SUM(E13,AG13)</f>
        <v>5463</v>
      </c>
      <c r="BJ13" s="121">
        <f>SUM(F13,AH13)</f>
        <v>0</v>
      </c>
      <c r="BK13" s="121">
        <f>SUM(G13,AI13)</f>
        <v>5463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619057</v>
      </c>
      <c r="BQ13" s="121">
        <f>SUM(M13,AO13)</f>
        <v>36895</v>
      </c>
      <c r="BR13" s="121">
        <f>SUM(N13,AP13)</f>
        <v>36895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14805</v>
      </c>
      <c r="BW13" s="121">
        <f>SUM(S13,AU13)</f>
        <v>976</v>
      </c>
      <c r="BX13" s="121">
        <f>SUM(T13,AV13)</f>
        <v>7097</v>
      </c>
      <c r="BY13" s="121">
        <f>SUM(U13,AW13)</f>
        <v>6732</v>
      </c>
      <c r="BZ13" s="121">
        <f>SUM(V13,AX13)</f>
        <v>0</v>
      </c>
      <c r="CA13" s="121">
        <f>SUM(W13,AY13)</f>
        <v>567357</v>
      </c>
      <c r="CB13" s="121">
        <f>SUM(X13,AZ13)</f>
        <v>140346</v>
      </c>
      <c r="CC13" s="121">
        <f>SUM(Y13,BA13)</f>
        <v>425648</v>
      </c>
      <c r="CD13" s="121">
        <f>SUM(Z13,BB13)</f>
        <v>1363</v>
      </c>
      <c r="CE13" s="121">
        <f>SUM(AA13,BC13)</f>
        <v>0</v>
      </c>
      <c r="CF13" s="121">
        <f>SUM(AB13,BD13)</f>
        <v>0</v>
      </c>
      <c r="CG13" s="121">
        <f>SUM(AC13,BE13)</f>
        <v>0</v>
      </c>
      <c r="CH13" s="121">
        <f>SUM(AD13,BF13)</f>
        <v>0</v>
      </c>
      <c r="CI13" s="121">
        <f>SUM(AE13,BG13)</f>
        <v>624520</v>
      </c>
    </row>
    <row r="14" spans="1:87" s="136" customFormat="1" ht="13.5" customHeight="1" x14ac:dyDescent="0.15">
      <c r="A14" s="119" t="s">
        <v>37</v>
      </c>
      <c r="B14" s="120" t="s">
        <v>341</v>
      </c>
      <c r="C14" s="119" t="s">
        <v>342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132595</v>
      </c>
      <c r="M14" s="121">
        <f>+SUM(N14:Q14)</f>
        <v>38891</v>
      </c>
      <c r="N14" s="121">
        <v>28449</v>
      </c>
      <c r="O14" s="121">
        <v>0</v>
      </c>
      <c r="P14" s="121">
        <v>5221</v>
      </c>
      <c r="Q14" s="121">
        <v>5221</v>
      </c>
      <c r="R14" s="121">
        <f>+SUM(S14:U14)</f>
        <v>35610</v>
      </c>
      <c r="S14" s="121">
        <v>0</v>
      </c>
      <c r="T14" s="121">
        <v>35610</v>
      </c>
      <c r="U14" s="121">
        <v>0</v>
      </c>
      <c r="V14" s="121">
        <v>0</v>
      </c>
      <c r="W14" s="121">
        <f>+SUM(X14:AA14)</f>
        <v>58094</v>
      </c>
      <c r="X14" s="121">
        <v>58094</v>
      </c>
      <c r="Y14" s="121">
        <v>0</v>
      </c>
      <c r="Z14" s="121">
        <v>0</v>
      </c>
      <c r="AA14" s="121">
        <v>0</v>
      </c>
      <c r="AB14" s="121">
        <v>164672</v>
      </c>
      <c r="AC14" s="121">
        <v>0</v>
      </c>
      <c r="AD14" s="121">
        <v>0</v>
      </c>
      <c r="AE14" s="121">
        <f>+SUM(D14,L14,AD14)</f>
        <v>132595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93063</v>
      </c>
      <c r="AO14" s="121">
        <f>+SUM(AP14:AS14)</f>
        <v>9002</v>
      </c>
      <c r="AP14" s="121">
        <v>9002</v>
      </c>
      <c r="AQ14" s="121">
        <v>0</v>
      </c>
      <c r="AR14" s="121">
        <v>0</v>
      </c>
      <c r="AS14" s="121">
        <v>0</v>
      </c>
      <c r="AT14" s="121">
        <f>+SUM(AU14:AW14)</f>
        <v>54901</v>
      </c>
      <c r="AU14" s="121">
        <v>0</v>
      </c>
      <c r="AV14" s="121">
        <v>54901</v>
      </c>
      <c r="AW14" s="121">
        <v>0</v>
      </c>
      <c r="AX14" s="121">
        <v>0</v>
      </c>
      <c r="AY14" s="121">
        <f>+SUM(AZ14:BC14)</f>
        <v>29160</v>
      </c>
      <c r="AZ14" s="121">
        <v>0</v>
      </c>
      <c r="BA14" s="121">
        <v>29160</v>
      </c>
      <c r="BB14" s="121">
        <v>0</v>
      </c>
      <c r="BC14" s="121">
        <v>0</v>
      </c>
      <c r="BD14" s="121">
        <v>0</v>
      </c>
      <c r="BE14" s="121">
        <v>0</v>
      </c>
      <c r="BF14" s="121">
        <v>0</v>
      </c>
      <c r="BG14" s="121">
        <f>+SUM(BF14,AN14,AF14)</f>
        <v>93063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225658</v>
      </c>
      <c r="BQ14" s="121">
        <f>SUM(M14,AO14)</f>
        <v>47893</v>
      </c>
      <c r="BR14" s="121">
        <f>SUM(N14,AP14)</f>
        <v>37451</v>
      </c>
      <c r="BS14" s="121">
        <f>SUM(O14,AQ14)</f>
        <v>0</v>
      </c>
      <c r="BT14" s="121">
        <f>SUM(P14,AR14)</f>
        <v>5221</v>
      </c>
      <c r="BU14" s="121">
        <f>SUM(Q14,AS14)</f>
        <v>5221</v>
      </c>
      <c r="BV14" s="121">
        <f>SUM(R14,AT14)</f>
        <v>90511</v>
      </c>
      <c r="BW14" s="121">
        <f>SUM(S14,AU14)</f>
        <v>0</v>
      </c>
      <c r="BX14" s="121">
        <f>SUM(T14,AV14)</f>
        <v>90511</v>
      </c>
      <c r="BY14" s="121">
        <f>SUM(U14,AW14)</f>
        <v>0</v>
      </c>
      <c r="BZ14" s="121">
        <f>SUM(V14,AX14)</f>
        <v>0</v>
      </c>
      <c r="CA14" s="121">
        <f>SUM(W14,AY14)</f>
        <v>87254</v>
      </c>
      <c r="CB14" s="121">
        <f>SUM(X14,AZ14)</f>
        <v>58094</v>
      </c>
      <c r="CC14" s="121">
        <f>SUM(Y14,BA14)</f>
        <v>29160</v>
      </c>
      <c r="CD14" s="121">
        <f>SUM(Z14,BB14)</f>
        <v>0</v>
      </c>
      <c r="CE14" s="121">
        <f>SUM(AA14,BC14)</f>
        <v>0</v>
      </c>
      <c r="CF14" s="121">
        <f>SUM(AB14,BD14)</f>
        <v>164672</v>
      </c>
      <c r="CG14" s="121">
        <f>SUM(AC14,BE14)</f>
        <v>0</v>
      </c>
      <c r="CH14" s="121">
        <f>SUM(AD14,BF14)</f>
        <v>0</v>
      </c>
      <c r="CI14" s="121">
        <f>SUM(AE14,BG14)</f>
        <v>225658</v>
      </c>
    </row>
    <row r="15" spans="1:87" s="136" customFormat="1" ht="13.5" customHeight="1" x14ac:dyDescent="0.15">
      <c r="A15" s="119" t="s">
        <v>37</v>
      </c>
      <c r="B15" s="120" t="s">
        <v>344</v>
      </c>
      <c r="C15" s="119" t="s">
        <v>345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0</v>
      </c>
      <c r="M15" s="121">
        <f>+SUM(N15:Q15)</f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0</v>
      </c>
      <c r="X15" s="121">
        <v>0</v>
      </c>
      <c r="Y15" s="121">
        <v>0</v>
      </c>
      <c r="Z15" s="121">
        <v>0</v>
      </c>
      <c r="AA15" s="121">
        <v>0</v>
      </c>
      <c r="AB15" s="121">
        <v>513252</v>
      </c>
      <c r="AC15" s="121">
        <v>0</v>
      </c>
      <c r="AD15" s="121">
        <v>0</v>
      </c>
      <c r="AE15" s="121">
        <f>+SUM(D15,L15,AD15)</f>
        <v>0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91990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0</v>
      </c>
      <c r="BQ15" s="121">
        <f>SUM(M15,AO15)</f>
        <v>0</v>
      </c>
      <c r="BR15" s="121">
        <f>SUM(N15,AP15)</f>
        <v>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0</v>
      </c>
      <c r="CB15" s="121">
        <f>SUM(X15,AZ15)</f>
        <v>0</v>
      </c>
      <c r="CC15" s="121">
        <f>SUM(Y15,BA15)</f>
        <v>0</v>
      </c>
      <c r="CD15" s="121">
        <f>SUM(Z15,BB15)</f>
        <v>0</v>
      </c>
      <c r="CE15" s="121">
        <f>SUM(AA15,BC15)</f>
        <v>0</v>
      </c>
      <c r="CF15" s="121">
        <f>SUM(AB15,BD15)</f>
        <v>605242</v>
      </c>
      <c r="CG15" s="121">
        <f>SUM(AC15,BE15)</f>
        <v>0</v>
      </c>
      <c r="CH15" s="121">
        <f>SUM(AD15,BF15)</f>
        <v>0</v>
      </c>
      <c r="CI15" s="121">
        <f>SUM(AE15,BG15)</f>
        <v>0</v>
      </c>
    </row>
    <row r="16" spans="1:87" s="136" customFormat="1" ht="13.5" customHeight="1" x14ac:dyDescent="0.15">
      <c r="A16" s="119" t="s">
        <v>37</v>
      </c>
      <c r="B16" s="120" t="s">
        <v>350</v>
      </c>
      <c r="C16" s="119" t="s">
        <v>351</v>
      </c>
      <c r="D16" s="121">
        <f>+SUM(E16,J16)</f>
        <v>76959</v>
      </c>
      <c r="E16" s="121">
        <f>+SUM(F16:I16)</f>
        <v>76959</v>
      </c>
      <c r="F16" s="121">
        <v>0</v>
      </c>
      <c r="G16" s="121">
        <v>48101</v>
      </c>
      <c r="H16" s="121">
        <v>28858</v>
      </c>
      <c r="I16" s="121">
        <v>0</v>
      </c>
      <c r="J16" s="121">
        <v>0</v>
      </c>
      <c r="K16" s="121">
        <v>0</v>
      </c>
      <c r="L16" s="121">
        <f>+SUM(M16,R16,V16,W16,AC16)</f>
        <v>117353</v>
      </c>
      <c r="M16" s="121">
        <f>+SUM(N16:Q16)</f>
        <v>17525</v>
      </c>
      <c r="N16" s="121">
        <v>3404</v>
      </c>
      <c r="O16" s="121">
        <v>0</v>
      </c>
      <c r="P16" s="121">
        <v>14121</v>
      </c>
      <c r="Q16" s="121">
        <v>0</v>
      </c>
      <c r="R16" s="121">
        <f>+SUM(S16:U16)</f>
        <v>61113</v>
      </c>
      <c r="S16" s="121">
        <v>13732</v>
      </c>
      <c r="T16" s="121">
        <v>42487</v>
      </c>
      <c r="U16" s="121">
        <v>4894</v>
      </c>
      <c r="V16" s="121">
        <v>0</v>
      </c>
      <c r="W16" s="121">
        <f>+SUM(X16:AA16)</f>
        <v>38715</v>
      </c>
      <c r="X16" s="121">
        <v>15336</v>
      </c>
      <c r="Y16" s="121">
        <v>20392</v>
      </c>
      <c r="Z16" s="121">
        <v>2987</v>
      </c>
      <c r="AA16" s="121">
        <v>0</v>
      </c>
      <c r="AB16" s="121">
        <v>0</v>
      </c>
      <c r="AC16" s="121">
        <v>0</v>
      </c>
      <c r="AD16" s="121">
        <v>12199</v>
      </c>
      <c r="AE16" s="121">
        <f>+SUM(D16,L16,AD16)</f>
        <v>206511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33371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76959</v>
      </c>
      <c r="BI16" s="121">
        <f>SUM(E16,AG16)</f>
        <v>76959</v>
      </c>
      <c r="BJ16" s="121">
        <f>SUM(F16,AH16)</f>
        <v>0</v>
      </c>
      <c r="BK16" s="121">
        <f>SUM(G16,AI16)</f>
        <v>48101</v>
      </c>
      <c r="BL16" s="121">
        <f>SUM(H16,AJ16)</f>
        <v>28858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117353</v>
      </c>
      <c r="BQ16" s="121">
        <f>SUM(M16,AO16)</f>
        <v>17525</v>
      </c>
      <c r="BR16" s="121">
        <f>SUM(N16,AP16)</f>
        <v>3404</v>
      </c>
      <c r="BS16" s="121">
        <f>SUM(O16,AQ16)</f>
        <v>0</v>
      </c>
      <c r="BT16" s="121">
        <f>SUM(P16,AR16)</f>
        <v>14121</v>
      </c>
      <c r="BU16" s="121">
        <f>SUM(Q16,AS16)</f>
        <v>0</v>
      </c>
      <c r="BV16" s="121">
        <f>SUM(R16,AT16)</f>
        <v>61113</v>
      </c>
      <c r="BW16" s="121">
        <f>SUM(S16,AU16)</f>
        <v>13732</v>
      </c>
      <c r="BX16" s="121">
        <f>SUM(T16,AV16)</f>
        <v>42487</v>
      </c>
      <c r="BY16" s="121">
        <f>SUM(U16,AW16)</f>
        <v>4894</v>
      </c>
      <c r="BZ16" s="121">
        <f>SUM(V16,AX16)</f>
        <v>0</v>
      </c>
      <c r="CA16" s="121">
        <f>SUM(W16,AY16)</f>
        <v>38715</v>
      </c>
      <c r="CB16" s="121">
        <f>SUM(X16,AZ16)</f>
        <v>15336</v>
      </c>
      <c r="CC16" s="121">
        <f>SUM(Y16,BA16)</f>
        <v>20392</v>
      </c>
      <c r="CD16" s="121">
        <f>SUM(Z16,BB16)</f>
        <v>2987</v>
      </c>
      <c r="CE16" s="121">
        <f>SUM(AA16,BC16)</f>
        <v>0</v>
      </c>
      <c r="CF16" s="121">
        <f>SUM(AB16,BD16)</f>
        <v>33371</v>
      </c>
      <c r="CG16" s="121">
        <f>SUM(AC16,BE16)</f>
        <v>0</v>
      </c>
      <c r="CH16" s="121">
        <f>SUM(AD16,BF16)</f>
        <v>12199</v>
      </c>
      <c r="CI16" s="121">
        <f>SUM(AE16,BG16)</f>
        <v>206511</v>
      </c>
    </row>
    <row r="17" spans="1:87" s="136" customFormat="1" ht="13.5" customHeight="1" x14ac:dyDescent="0.15">
      <c r="A17" s="119" t="s">
        <v>37</v>
      </c>
      <c r="B17" s="120" t="s">
        <v>352</v>
      </c>
      <c r="C17" s="119" t="s">
        <v>353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0</v>
      </c>
      <c r="M17" s="121">
        <f>+SUM(N17:Q17)</f>
        <v>0</v>
      </c>
      <c r="N17" s="121">
        <v>0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0</v>
      </c>
      <c r="X17" s="121">
        <v>0</v>
      </c>
      <c r="Y17" s="121">
        <v>0</v>
      </c>
      <c r="Z17" s="121">
        <v>0</v>
      </c>
      <c r="AA17" s="121">
        <v>0</v>
      </c>
      <c r="AB17" s="121">
        <v>87472</v>
      </c>
      <c r="AC17" s="121">
        <v>0</v>
      </c>
      <c r="AD17" s="121">
        <v>0</v>
      </c>
      <c r="AE17" s="121">
        <f>+SUM(D17,L17,AD17)</f>
        <v>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16222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0</v>
      </c>
      <c r="BQ17" s="121">
        <f>SUM(M17,AO17)</f>
        <v>0</v>
      </c>
      <c r="BR17" s="121">
        <f>SUM(N17,AP17)</f>
        <v>0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0</v>
      </c>
      <c r="CB17" s="121">
        <f>SUM(X17,AZ17)</f>
        <v>0</v>
      </c>
      <c r="CC17" s="121">
        <f>SUM(Y17,BA17)</f>
        <v>0</v>
      </c>
      <c r="CD17" s="121">
        <f>SUM(Z17,BB17)</f>
        <v>0</v>
      </c>
      <c r="CE17" s="121">
        <f>SUM(AA17,BC17)</f>
        <v>0</v>
      </c>
      <c r="CF17" s="121">
        <f>SUM(AB17,BD17)</f>
        <v>103694</v>
      </c>
      <c r="CG17" s="121">
        <f>SUM(AC17,BE17)</f>
        <v>0</v>
      </c>
      <c r="CH17" s="121">
        <f>SUM(AD17,BF17)</f>
        <v>0</v>
      </c>
      <c r="CI17" s="121">
        <f>SUM(AE17,BG17)</f>
        <v>0</v>
      </c>
    </row>
    <row r="18" spans="1:87" s="136" customFormat="1" ht="13.5" customHeight="1" x14ac:dyDescent="0.15">
      <c r="A18" s="119" t="s">
        <v>37</v>
      </c>
      <c r="B18" s="120" t="s">
        <v>355</v>
      </c>
      <c r="C18" s="119" t="s">
        <v>356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0</v>
      </c>
      <c r="M18" s="121">
        <f>+SUM(N18:Q18)</f>
        <v>0</v>
      </c>
      <c r="N18" s="121">
        <v>0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0</v>
      </c>
      <c r="X18" s="121">
        <v>0</v>
      </c>
      <c r="Y18" s="121">
        <v>0</v>
      </c>
      <c r="Z18" s="121">
        <v>0</v>
      </c>
      <c r="AA18" s="121">
        <v>0</v>
      </c>
      <c r="AB18" s="121">
        <v>85755</v>
      </c>
      <c r="AC18" s="121">
        <v>0</v>
      </c>
      <c r="AD18" s="121">
        <v>0</v>
      </c>
      <c r="AE18" s="121">
        <f>+SUM(D18,L18,AD18)</f>
        <v>0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34897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0</v>
      </c>
      <c r="BQ18" s="121">
        <f>SUM(M18,AO18)</f>
        <v>0</v>
      </c>
      <c r="BR18" s="121">
        <f>SUM(N18,AP18)</f>
        <v>0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0</v>
      </c>
      <c r="CB18" s="121">
        <f>SUM(X18,AZ18)</f>
        <v>0</v>
      </c>
      <c r="CC18" s="121">
        <f>SUM(Y18,BA18)</f>
        <v>0</v>
      </c>
      <c r="CD18" s="121">
        <f>SUM(Z18,BB18)</f>
        <v>0</v>
      </c>
      <c r="CE18" s="121">
        <f>SUM(AA18,BC18)</f>
        <v>0</v>
      </c>
      <c r="CF18" s="121">
        <f>SUM(AB18,BD18)</f>
        <v>120652</v>
      </c>
      <c r="CG18" s="121">
        <f>SUM(AC18,BE18)</f>
        <v>0</v>
      </c>
      <c r="CH18" s="121">
        <f>SUM(AD18,BF18)</f>
        <v>0</v>
      </c>
      <c r="CI18" s="121">
        <f>SUM(AE18,BG18)</f>
        <v>0</v>
      </c>
    </row>
    <row r="19" spans="1:87" s="136" customFormat="1" ht="13.5" customHeight="1" x14ac:dyDescent="0.15">
      <c r="A19" s="119" t="s">
        <v>37</v>
      </c>
      <c r="B19" s="120" t="s">
        <v>359</v>
      </c>
      <c r="C19" s="119" t="s">
        <v>360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0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0</v>
      </c>
      <c r="X19" s="121">
        <v>0</v>
      </c>
      <c r="Y19" s="121">
        <v>0</v>
      </c>
      <c r="Z19" s="121">
        <v>0</v>
      </c>
      <c r="AA19" s="121">
        <v>0</v>
      </c>
      <c r="AB19" s="121">
        <v>84190</v>
      </c>
      <c r="AC19" s="121">
        <v>0</v>
      </c>
      <c r="AD19" s="121">
        <v>0</v>
      </c>
      <c r="AE19" s="121">
        <f>+SUM(D19,L19,AD19)</f>
        <v>0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31786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0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0</v>
      </c>
      <c r="CB19" s="121">
        <f>SUM(X19,AZ19)</f>
        <v>0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115976</v>
      </c>
      <c r="CG19" s="121">
        <f>SUM(AC19,BE19)</f>
        <v>0</v>
      </c>
      <c r="CH19" s="121">
        <f>SUM(AD19,BF19)</f>
        <v>0</v>
      </c>
      <c r="CI19" s="121">
        <f>SUM(AE19,BG19)</f>
        <v>0</v>
      </c>
    </row>
    <row r="20" spans="1:87" s="136" customFormat="1" ht="13.5" customHeight="1" x14ac:dyDescent="0.15">
      <c r="A20" s="119" t="s">
        <v>37</v>
      </c>
      <c r="B20" s="120" t="s">
        <v>361</v>
      </c>
      <c r="C20" s="119" t="s">
        <v>362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0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154710</v>
      </c>
      <c r="AC20" s="121">
        <v>0</v>
      </c>
      <c r="AD20" s="121">
        <v>0</v>
      </c>
      <c r="AE20" s="121">
        <f>+SUM(D20,L20,AD20)</f>
        <v>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62691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0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0</v>
      </c>
      <c r="CB20" s="121">
        <f>SUM(X20,AZ20)</f>
        <v>0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217401</v>
      </c>
      <c r="CG20" s="121">
        <f>SUM(AC20,BE20)</f>
        <v>0</v>
      </c>
      <c r="CH20" s="121">
        <f>SUM(AD20,BF20)</f>
        <v>0</v>
      </c>
      <c r="CI20" s="121">
        <f>SUM(AE20,BG20)</f>
        <v>0</v>
      </c>
    </row>
    <row r="21" spans="1:87" s="136" customFormat="1" ht="13.5" customHeight="1" x14ac:dyDescent="0.15">
      <c r="A21" s="119" t="s">
        <v>37</v>
      </c>
      <c r="B21" s="120" t="s">
        <v>363</v>
      </c>
      <c r="C21" s="119" t="s">
        <v>364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7800</v>
      </c>
      <c r="L21" s="121">
        <f>+SUM(M21,R21,V21,W21,AC21)</f>
        <v>47262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47262</v>
      </c>
      <c r="S21" s="121">
        <v>47262</v>
      </c>
      <c r="T21" s="121">
        <v>0</v>
      </c>
      <c r="U21" s="121">
        <v>0</v>
      </c>
      <c r="V21" s="121">
        <v>0</v>
      </c>
      <c r="W21" s="121">
        <f>+SUM(X21:AA21)</f>
        <v>0</v>
      </c>
      <c r="X21" s="121">
        <v>0</v>
      </c>
      <c r="Y21" s="121">
        <v>0</v>
      </c>
      <c r="Z21" s="121">
        <v>0</v>
      </c>
      <c r="AA21" s="121">
        <v>0</v>
      </c>
      <c r="AB21" s="121">
        <v>98988</v>
      </c>
      <c r="AC21" s="121">
        <v>0</v>
      </c>
      <c r="AD21" s="121">
        <v>0</v>
      </c>
      <c r="AE21" s="121">
        <f>+SUM(D21,L21,AD21)</f>
        <v>47262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38464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7800</v>
      </c>
      <c r="BP21" s="121">
        <f>SUM(L21,AN21)</f>
        <v>47262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47262</v>
      </c>
      <c r="BW21" s="121">
        <f>SUM(S21,AU21)</f>
        <v>47262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0</v>
      </c>
      <c r="CB21" s="121">
        <f>SUM(X21,AZ21)</f>
        <v>0</v>
      </c>
      <c r="CC21" s="121">
        <f>SUM(Y21,BA21)</f>
        <v>0</v>
      </c>
      <c r="CD21" s="121">
        <f>SUM(Z21,BB21)</f>
        <v>0</v>
      </c>
      <c r="CE21" s="121">
        <f>SUM(AA21,BC21)</f>
        <v>0</v>
      </c>
      <c r="CF21" s="121">
        <f>SUM(AB21,BD21)</f>
        <v>137452</v>
      </c>
      <c r="CG21" s="121">
        <f>SUM(AC21,BE21)</f>
        <v>0</v>
      </c>
      <c r="CH21" s="121">
        <f>SUM(AD21,BF21)</f>
        <v>0</v>
      </c>
      <c r="CI21" s="121">
        <f>SUM(AE21,BG21)</f>
        <v>47262</v>
      </c>
    </row>
    <row r="22" spans="1:87" s="136" customFormat="1" ht="13.5" customHeight="1" x14ac:dyDescent="0.15">
      <c r="A22" s="119" t="s">
        <v>37</v>
      </c>
      <c r="B22" s="120" t="s">
        <v>369</v>
      </c>
      <c r="C22" s="119" t="s">
        <v>370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6937</v>
      </c>
      <c r="L22" s="121">
        <f>+SUM(M22,R22,V22,W22,AC22)</f>
        <v>24479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24479</v>
      </c>
      <c r="X22" s="121">
        <v>24479</v>
      </c>
      <c r="Y22" s="121">
        <v>0</v>
      </c>
      <c r="Z22" s="121">
        <v>0</v>
      </c>
      <c r="AA22" s="121">
        <v>0</v>
      </c>
      <c r="AB22" s="121">
        <v>80271</v>
      </c>
      <c r="AC22" s="121">
        <v>0</v>
      </c>
      <c r="AD22" s="121">
        <v>0</v>
      </c>
      <c r="AE22" s="121">
        <f>+SUM(D22,L22,AD22)</f>
        <v>24479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26105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6937</v>
      </c>
      <c r="BP22" s="121">
        <f>SUM(L22,AN22)</f>
        <v>24479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24479</v>
      </c>
      <c r="CB22" s="121">
        <f>SUM(X22,AZ22)</f>
        <v>24479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106376</v>
      </c>
      <c r="CG22" s="121">
        <f>SUM(AC22,BE22)</f>
        <v>0</v>
      </c>
      <c r="CH22" s="121">
        <f>SUM(AD22,BF22)</f>
        <v>0</v>
      </c>
      <c r="CI22" s="121">
        <f>SUM(AE22,BG22)</f>
        <v>24479</v>
      </c>
    </row>
    <row r="23" spans="1:87" s="136" customFormat="1" ht="13.5" customHeight="1" x14ac:dyDescent="0.15">
      <c r="A23" s="119" t="s">
        <v>37</v>
      </c>
      <c r="B23" s="120" t="s">
        <v>372</v>
      </c>
      <c r="C23" s="119" t="s">
        <v>373</v>
      </c>
      <c r="D23" s="121">
        <f>+SUM(E23,J23)</f>
        <v>26460</v>
      </c>
      <c r="E23" s="121">
        <f>+SUM(F23:I23)</f>
        <v>26460</v>
      </c>
      <c r="F23" s="121">
        <v>0</v>
      </c>
      <c r="G23" s="121">
        <v>15876</v>
      </c>
      <c r="H23" s="121">
        <v>10584</v>
      </c>
      <c r="I23" s="121">
        <v>0</v>
      </c>
      <c r="J23" s="121">
        <v>0</v>
      </c>
      <c r="K23" s="121">
        <v>0</v>
      </c>
      <c r="L23" s="121">
        <f>+SUM(M23,R23,V23,W23,AC23)</f>
        <v>89728</v>
      </c>
      <c r="M23" s="121">
        <f>+SUM(N23:Q23)</f>
        <v>37730</v>
      </c>
      <c r="N23" s="121">
        <v>0</v>
      </c>
      <c r="O23" s="121">
        <v>11672</v>
      </c>
      <c r="P23" s="121">
        <v>14765</v>
      </c>
      <c r="Q23" s="121">
        <v>11293</v>
      </c>
      <c r="R23" s="121">
        <f>+SUM(S23:U23)</f>
        <v>26199</v>
      </c>
      <c r="S23" s="121">
        <v>2864</v>
      </c>
      <c r="T23" s="121">
        <v>18777</v>
      </c>
      <c r="U23" s="121">
        <v>4558</v>
      </c>
      <c r="V23" s="121">
        <v>0</v>
      </c>
      <c r="W23" s="121">
        <f>+SUM(X23:AA23)</f>
        <v>25799</v>
      </c>
      <c r="X23" s="121">
        <v>0</v>
      </c>
      <c r="Y23" s="121">
        <v>17267</v>
      </c>
      <c r="Z23" s="121">
        <v>8532</v>
      </c>
      <c r="AA23" s="121">
        <v>0</v>
      </c>
      <c r="AB23" s="121">
        <v>0</v>
      </c>
      <c r="AC23" s="121">
        <v>0</v>
      </c>
      <c r="AD23" s="121">
        <v>0</v>
      </c>
      <c r="AE23" s="121">
        <f>+SUM(D23,L23,AD23)</f>
        <v>116188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0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26460</v>
      </c>
      <c r="BI23" s="121">
        <f>SUM(E23,AG23)</f>
        <v>26460</v>
      </c>
      <c r="BJ23" s="121">
        <f>SUM(F23,AH23)</f>
        <v>0</v>
      </c>
      <c r="BK23" s="121">
        <f>SUM(G23,AI23)</f>
        <v>15876</v>
      </c>
      <c r="BL23" s="121">
        <f>SUM(H23,AJ23)</f>
        <v>10584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89728</v>
      </c>
      <c r="BQ23" s="121">
        <f>SUM(M23,AO23)</f>
        <v>37730</v>
      </c>
      <c r="BR23" s="121">
        <f>SUM(N23,AP23)</f>
        <v>0</v>
      </c>
      <c r="BS23" s="121">
        <f>SUM(O23,AQ23)</f>
        <v>11672</v>
      </c>
      <c r="BT23" s="121">
        <f>SUM(P23,AR23)</f>
        <v>14765</v>
      </c>
      <c r="BU23" s="121">
        <f>SUM(Q23,AS23)</f>
        <v>11293</v>
      </c>
      <c r="BV23" s="121">
        <f>SUM(R23,AT23)</f>
        <v>26199</v>
      </c>
      <c r="BW23" s="121">
        <f>SUM(S23,AU23)</f>
        <v>2864</v>
      </c>
      <c r="BX23" s="121">
        <f>SUM(T23,AV23)</f>
        <v>18777</v>
      </c>
      <c r="BY23" s="121">
        <f>SUM(U23,AW23)</f>
        <v>4558</v>
      </c>
      <c r="BZ23" s="121">
        <f>SUM(V23,AX23)</f>
        <v>0</v>
      </c>
      <c r="CA23" s="121">
        <f>SUM(W23,AY23)</f>
        <v>25799</v>
      </c>
      <c r="CB23" s="121">
        <f>SUM(X23,AZ23)</f>
        <v>0</v>
      </c>
      <c r="CC23" s="121">
        <f>SUM(Y23,BA23)</f>
        <v>17267</v>
      </c>
      <c r="CD23" s="121">
        <f>SUM(Z23,BB23)</f>
        <v>8532</v>
      </c>
      <c r="CE23" s="121">
        <f>SUM(AA23,BC23)</f>
        <v>0</v>
      </c>
      <c r="CF23" s="121">
        <f>SUM(AB23,BD23)</f>
        <v>0</v>
      </c>
      <c r="CG23" s="121">
        <f>SUM(AC23,BE23)</f>
        <v>0</v>
      </c>
      <c r="CH23" s="121">
        <f>SUM(AD23,BF23)</f>
        <v>0</v>
      </c>
      <c r="CI23" s="121">
        <f>SUM(AE23,BG23)</f>
        <v>116188</v>
      </c>
    </row>
    <row r="24" spans="1:87" s="136" customFormat="1" ht="13.5" customHeight="1" x14ac:dyDescent="0.15">
      <c r="A24" s="119" t="s">
        <v>37</v>
      </c>
      <c r="B24" s="120" t="s">
        <v>374</v>
      </c>
      <c r="C24" s="119" t="s">
        <v>375</v>
      </c>
      <c r="D24" s="121">
        <f>+SUM(E24,J24)</f>
        <v>77695</v>
      </c>
      <c r="E24" s="121">
        <f>+SUM(F24:I24)</f>
        <v>77695</v>
      </c>
      <c r="F24" s="121">
        <v>0</v>
      </c>
      <c r="G24" s="121">
        <v>77695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76994</v>
      </c>
      <c r="M24" s="121">
        <f>+SUM(N24:Q24)</f>
        <v>10612</v>
      </c>
      <c r="N24" s="121">
        <v>10612</v>
      </c>
      <c r="O24" s="121">
        <v>0</v>
      </c>
      <c r="P24" s="121">
        <v>0</v>
      </c>
      <c r="Q24" s="121">
        <v>0</v>
      </c>
      <c r="R24" s="121">
        <f>+SUM(S24:U24)</f>
        <v>21698</v>
      </c>
      <c r="S24" s="121">
        <v>1098</v>
      </c>
      <c r="T24" s="121">
        <v>16272</v>
      </c>
      <c r="U24" s="121">
        <v>4328</v>
      </c>
      <c r="V24" s="121">
        <v>0</v>
      </c>
      <c r="W24" s="121">
        <f>+SUM(X24:AA24)</f>
        <v>44684</v>
      </c>
      <c r="X24" s="121">
        <v>27529</v>
      </c>
      <c r="Y24" s="121">
        <v>11898</v>
      </c>
      <c r="Z24" s="121">
        <v>5257</v>
      </c>
      <c r="AA24" s="121">
        <v>0</v>
      </c>
      <c r="AB24" s="121">
        <v>0</v>
      </c>
      <c r="AC24" s="121">
        <v>0</v>
      </c>
      <c r="AD24" s="121">
        <v>0</v>
      </c>
      <c r="AE24" s="121">
        <f>+SUM(D24,L24,AD24)</f>
        <v>154689</v>
      </c>
      <c r="AF24" s="121">
        <f>+SUM(AG24,AL24)</f>
        <v>12020</v>
      </c>
      <c r="AG24" s="121">
        <f>+SUM(AH24:AK24)</f>
        <v>12020</v>
      </c>
      <c r="AH24" s="121">
        <v>0</v>
      </c>
      <c r="AI24" s="121">
        <v>12020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30957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1257</v>
      </c>
      <c r="AU24" s="121">
        <v>0</v>
      </c>
      <c r="AV24" s="121">
        <v>1257</v>
      </c>
      <c r="AW24" s="121">
        <v>0</v>
      </c>
      <c r="AX24" s="121">
        <v>0</v>
      </c>
      <c r="AY24" s="121">
        <f>+SUM(AZ24:BC24)</f>
        <v>29700</v>
      </c>
      <c r="AZ24" s="121">
        <v>0</v>
      </c>
      <c r="BA24" s="121">
        <v>29700</v>
      </c>
      <c r="BB24" s="121">
        <v>0</v>
      </c>
      <c r="BC24" s="121">
        <v>0</v>
      </c>
      <c r="BD24" s="121">
        <v>0</v>
      </c>
      <c r="BE24" s="121">
        <v>0</v>
      </c>
      <c r="BF24" s="121">
        <v>55</v>
      </c>
      <c r="BG24" s="121">
        <f>+SUM(BF24,AN24,AF24)</f>
        <v>43032</v>
      </c>
      <c r="BH24" s="121">
        <f>SUM(D24,AF24)</f>
        <v>89715</v>
      </c>
      <c r="BI24" s="121">
        <f>SUM(E24,AG24)</f>
        <v>89715</v>
      </c>
      <c r="BJ24" s="121">
        <f>SUM(F24,AH24)</f>
        <v>0</v>
      </c>
      <c r="BK24" s="121">
        <f>SUM(G24,AI24)</f>
        <v>89715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107951</v>
      </c>
      <c r="BQ24" s="121">
        <f>SUM(M24,AO24)</f>
        <v>10612</v>
      </c>
      <c r="BR24" s="121">
        <f>SUM(N24,AP24)</f>
        <v>10612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22955</v>
      </c>
      <c r="BW24" s="121">
        <f>SUM(S24,AU24)</f>
        <v>1098</v>
      </c>
      <c r="BX24" s="121">
        <f>SUM(T24,AV24)</f>
        <v>17529</v>
      </c>
      <c r="BY24" s="121">
        <f>SUM(U24,AW24)</f>
        <v>4328</v>
      </c>
      <c r="BZ24" s="121">
        <f>SUM(V24,AX24)</f>
        <v>0</v>
      </c>
      <c r="CA24" s="121">
        <f>SUM(W24,AY24)</f>
        <v>74384</v>
      </c>
      <c r="CB24" s="121">
        <f>SUM(X24,AZ24)</f>
        <v>27529</v>
      </c>
      <c r="CC24" s="121">
        <f>SUM(Y24,BA24)</f>
        <v>41598</v>
      </c>
      <c r="CD24" s="121">
        <f>SUM(Z24,BB24)</f>
        <v>5257</v>
      </c>
      <c r="CE24" s="121">
        <f>SUM(AA24,BC24)</f>
        <v>0</v>
      </c>
      <c r="CF24" s="121">
        <f>SUM(AB24,BD24)</f>
        <v>0</v>
      </c>
      <c r="CG24" s="121">
        <f>SUM(AC24,BE24)</f>
        <v>0</v>
      </c>
      <c r="CH24" s="121">
        <f>SUM(AD24,BF24)</f>
        <v>55</v>
      </c>
      <c r="CI24" s="121">
        <f>SUM(AE24,BG24)</f>
        <v>197721</v>
      </c>
    </row>
    <row r="25" spans="1:87" s="136" customFormat="1" ht="13.5" customHeight="1" x14ac:dyDescent="0.15">
      <c r="A25" s="119" t="s">
        <v>37</v>
      </c>
      <c r="B25" s="120" t="s">
        <v>376</v>
      </c>
      <c r="C25" s="119" t="s">
        <v>377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27642</v>
      </c>
      <c r="M25" s="121">
        <f>+SUM(N25:Q25)</f>
        <v>68</v>
      </c>
      <c r="N25" s="121">
        <v>68</v>
      </c>
      <c r="O25" s="121">
        <v>0</v>
      </c>
      <c r="P25" s="121">
        <v>0</v>
      </c>
      <c r="Q25" s="121">
        <v>0</v>
      </c>
      <c r="R25" s="121">
        <f>+SUM(S25:U25)</f>
        <v>12467</v>
      </c>
      <c r="S25" s="121">
        <v>4519</v>
      </c>
      <c r="T25" s="121">
        <v>7948</v>
      </c>
      <c r="U25" s="121">
        <v>0</v>
      </c>
      <c r="V25" s="121">
        <v>0</v>
      </c>
      <c r="W25" s="121">
        <f>+SUM(X25:AA25)</f>
        <v>15107</v>
      </c>
      <c r="X25" s="121">
        <v>0</v>
      </c>
      <c r="Y25" s="121">
        <v>14724</v>
      </c>
      <c r="Z25" s="121">
        <v>383</v>
      </c>
      <c r="AA25" s="121">
        <v>0</v>
      </c>
      <c r="AB25" s="121">
        <v>0</v>
      </c>
      <c r="AC25" s="121">
        <v>0</v>
      </c>
      <c r="AD25" s="121">
        <v>0</v>
      </c>
      <c r="AE25" s="121">
        <f>+SUM(D25,L25,AD25)</f>
        <v>27642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209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209</v>
      </c>
      <c r="AU25" s="121">
        <v>209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0</v>
      </c>
      <c r="BE25" s="121">
        <v>0</v>
      </c>
      <c r="BF25" s="121">
        <v>0</v>
      </c>
      <c r="BG25" s="121">
        <f>+SUM(BF25,AN25,AF25)</f>
        <v>209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27851</v>
      </c>
      <c r="BQ25" s="121">
        <f>SUM(M25,AO25)</f>
        <v>68</v>
      </c>
      <c r="BR25" s="121">
        <f>SUM(N25,AP25)</f>
        <v>68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12676</v>
      </c>
      <c r="BW25" s="121">
        <f>SUM(S25,AU25)</f>
        <v>4728</v>
      </c>
      <c r="BX25" s="121">
        <f>SUM(T25,AV25)</f>
        <v>7948</v>
      </c>
      <c r="BY25" s="121">
        <f>SUM(U25,AW25)</f>
        <v>0</v>
      </c>
      <c r="BZ25" s="121">
        <f>SUM(V25,AX25)</f>
        <v>0</v>
      </c>
      <c r="CA25" s="121">
        <f>SUM(W25,AY25)</f>
        <v>15107</v>
      </c>
      <c r="CB25" s="121">
        <f>SUM(X25,AZ25)</f>
        <v>0</v>
      </c>
      <c r="CC25" s="121">
        <f>SUM(Y25,BA25)</f>
        <v>14724</v>
      </c>
      <c r="CD25" s="121">
        <f>SUM(Z25,BB25)</f>
        <v>383</v>
      </c>
      <c r="CE25" s="121">
        <f>SUM(AA25,BC25)</f>
        <v>0</v>
      </c>
      <c r="CF25" s="121">
        <f>SUM(AB25,BD25)</f>
        <v>0</v>
      </c>
      <c r="CG25" s="121">
        <f>SUM(AC25,BE25)</f>
        <v>0</v>
      </c>
      <c r="CH25" s="121">
        <f>SUM(AD25,BF25)</f>
        <v>0</v>
      </c>
      <c r="CI25" s="121">
        <f>SUM(AE25,BG25)</f>
        <v>27851</v>
      </c>
    </row>
    <row r="26" spans="1:87" s="136" customFormat="1" ht="13.5" customHeight="1" x14ac:dyDescent="0.15">
      <c r="A26" s="119" t="s">
        <v>37</v>
      </c>
      <c r="B26" s="120" t="s">
        <v>378</v>
      </c>
      <c r="C26" s="119" t="s">
        <v>379</v>
      </c>
      <c r="D26" s="121">
        <f>+SUM(E26,J26)</f>
        <v>121758</v>
      </c>
      <c r="E26" s="121">
        <f>+SUM(F26:I26)</f>
        <v>121758</v>
      </c>
      <c r="F26" s="121">
        <v>0</v>
      </c>
      <c r="G26" s="121">
        <v>115990</v>
      </c>
      <c r="H26" s="121">
        <v>5768</v>
      </c>
      <c r="I26" s="121">
        <v>0</v>
      </c>
      <c r="J26" s="121">
        <v>0</v>
      </c>
      <c r="K26" s="121">
        <v>0</v>
      </c>
      <c r="L26" s="121">
        <f>+SUM(M26,R26,V26,W26,AC26)</f>
        <v>239944</v>
      </c>
      <c r="M26" s="121">
        <f>+SUM(N26:Q26)</f>
        <v>95868</v>
      </c>
      <c r="N26" s="121">
        <v>43623</v>
      </c>
      <c r="O26" s="121">
        <v>28479</v>
      </c>
      <c r="P26" s="121">
        <v>23766</v>
      </c>
      <c r="Q26" s="121">
        <v>0</v>
      </c>
      <c r="R26" s="121">
        <f>+SUM(S26:U26)</f>
        <v>60260</v>
      </c>
      <c r="S26" s="121">
        <v>17985</v>
      </c>
      <c r="T26" s="121">
        <v>41801</v>
      </c>
      <c r="U26" s="121">
        <v>474</v>
      </c>
      <c r="V26" s="121">
        <v>7100</v>
      </c>
      <c r="W26" s="121">
        <f>+SUM(X26:AA26)</f>
        <v>76716</v>
      </c>
      <c r="X26" s="121">
        <v>18752</v>
      </c>
      <c r="Y26" s="121">
        <v>54308</v>
      </c>
      <c r="Z26" s="121">
        <v>3656</v>
      </c>
      <c r="AA26" s="121">
        <v>0</v>
      </c>
      <c r="AB26" s="121">
        <v>0</v>
      </c>
      <c r="AC26" s="121">
        <v>0</v>
      </c>
      <c r="AD26" s="121">
        <v>11372</v>
      </c>
      <c r="AE26" s="121">
        <f>+SUM(D26,L26,AD26)</f>
        <v>373074</v>
      </c>
      <c r="AF26" s="121">
        <f>+SUM(AG26,AL26)</f>
        <v>32886</v>
      </c>
      <c r="AG26" s="121">
        <f>+SUM(AH26:AK26)</f>
        <v>32886</v>
      </c>
      <c r="AH26" s="121">
        <v>0</v>
      </c>
      <c r="AI26" s="121">
        <v>32886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52182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26797</v>
      </c>
      <c r="AU26" s="121">
        <v>0</v>
      </c>
      <c r="AV26" s="121">
        <v>26797</v>
      </c>
      <c r="AW26" s="121">
        <v>0</v>
      </c>
      <c r="AX26" s="121">
        <v>0</v>
      </c>
      <c r="AY26" s="121">
        <f>+SUM(AZ26:BC26)</f>
        <v>25385</v>
      </c>
      <c r="AZ26" s="121">
        <v>0</v>
      </c>
      <c r="BA26" s="121">
        <v>25385</v>
      </c>
      <c r="BB26" s="121">
        <v>0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85068</v>
      </c>
      <c r="BH26" s="121">
        <f>SUM(D26,AF26)</f>
        <v>154644</v>
      </c>
      <c r="BI26" s="121">
        <f>SUM(E26,AG26)</f>
        <v>154644</v>
      </c>
      <c r="BJ26" s="121">
        <f>SUM(F26,AH26)</f>
        <v>0</v>
      </c>
      <c r="BK26" s="121">
        <f>SUM(G26,AI26)</f>
        <v>148876</v>
      </c>
      <c r="BL26" s="121">
        <f>SUM(H26,AJ26)</f>
        <v>5768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292126</v>
      </c>
      <c r="BQ26" s="121">
        <f>SUM(M26,AO26)</f>
        <v>95868</v>
      </c>
      <c r="BR26" s="121">
        <f>SUM(N26,AP26)</f>
        <v>43623</v>
      </c>
      <c r="BS26" s="121">
        <f>SUM(O26,AQ26)</f>
        <v>28479</v>
      </c>
      <c r="BT26" s="121">
        <f>SUM(P26,AR26)</f>
        <v>23766</v>
      </c>
      <c r="BU26" s="121">
        <f>SUM(Q26,AS26)</f>
        <v>0</v>
      </c>
      <c r="BV26" s="121">
        <f>SUM(R26,AT26)</f>
        <v>87057</v>
      </c>
      <c r="BW26" s="121">
        <f>SUM(S26,AU26)</f>
        <v>17985</v>
      </c>
      <c r="BX26" s="121">
        <f>SUM(T26,AV26)</f>
        <v>68598</v>
      </c>
      <c r="BY26" s="121">
        <f>SUM(U26,AW26)</f>
        <v>474</v>
      </c>
      <c r="BZ26" s="121">
        <f>SUM(V26,AX26)</f>
        <v>7100</v>
      </c>
      <c r="CA26" s="121">
        <f>SUM(W26,AY26)</f>
        <v>102101</v>
      </c>
      <c r="CB26" s="121">
        <f>SUM(X26,AZ26)</f>
        <v>18752</v>
      </c>
      <c r="CC26" s="121">
        <f>SUM(Y26,BA26)</f>
        <v>79693</v>
      </c>
      <c r="CD26" s="121">
        <f>SUM(Z26,BB26)</f>
        <v>3656</v>
      </c>
      <c r="CE26" s="121">
        <f>SUM(AA26,BC26)</f>
        <v>0</v>
      </c>
      <c r="CF26" s="121">
        <f>SUM(AB26,BD26)</f>
        <v>0</v>
      </c>
      <c r="CG26" s="121">
        <f>SUM(AC26,BE26)</f>
        <v>0</v>
      </c>
      <c r="CH26" s="121">
        <f>SUM(AD26,BF26)</f>
        <v>11372</v>
      </c>
      <c r="CI26" s="121">
        <f>SUM(AE26,BG26)</f>
        <v>458142</v>
      </c>
    </row>
    <row r="27" spans="1:87" s="136" customFormat="1" ht="13.5" customHeight="1" x14ac:dyDescent="0.15">
      <c r="A27" s="119" t="s">
        <v>37</v>
      </c>
      <c r="B27" s="120" t="s">
        <v>365</v>
      </c>
      <c r="C27" s="119" t="s">
        <v>366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0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69529</v>
      </c>
      <c r="AO27" s="121">
        <f>+SUM(AP27:AS27)</f>
        <v>35272</v>
      </c>
      <c r="AP27" s="121">
        <v>35272</v>
      </c>
      <c r="AQ27" s="121">
        <v>0</v>
      </c>
      <c r="AR27" s="121">
        <v>0</v>
      </c>
      <c r="AS27" s="121">
        <v>0</v>
      </c>
      <c r="AT27" s="121">
        <f>+SUM(AU27:AW27)</f>
        <v>29022</v>
      </c>
      <c r="AU27" s="121">
        <v>0</v>
      </c>
      <c r="AV27" s="121">
        <v>29022</v>
      </c>
      <c r="AW27" s="121">
        <v>0</v>
      </c>
      <c r="AX27" s="121">
        <v>0</v>
      </c>
      <c r="AY27" s="121">
        <f>+SUM(AZ27:BC27)</f>
        <v>5235</v>
      </c>
      <c r="AZ27" s="121">
        <v>0</v>
      </c>
      <c r="BA27" s="121">
        <v>0</v>
      </c>
      <c r="BB27" s="121">
        <v>5235</v>
      </c>
      <c r="BC27" s="121">
        <v>0</v>
      </c>
      <c r="BD27" s="121">
        <v>0</v>
      </c>
      <c r="BE27" s="121">
        <v>0</v>
      </c>
      <c r="BF27" s="121">
        <v>0</v>
      </c>
      <c r="BG27" s="121">
        <f>+SUM(BF27,AN27,AF27)</f>
        <v>69529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69529</v>
      </c>
      <c r="BQ27" s="121">
        <f>SUM(M27,AO27)</f>
        <v>35272</v>
      </c>
      <c r="BR27" s="121">
        <f>SUM(N27,AP27)</f>
        <v>35272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29022</v>
      </c>
      <c r="BW27" s="121">
        <f>SUM(S27,AU27)</f>
        <v>0</v>
      </c>
      <c r="BX27" s="121">
        <f>SUM(T27,AV27)</f>
        <v>29022</v>
      </c>
      <c r="BY27" s="121">
        <f>SUM(U27,AW27)</f>
        <v>0</v>
      </c>
      <c r="BZ27" s="121">
        <f>SUM(V27,AX27)</f>
        <v>0</v>
      </c>
      <c r="CA27" s="121">
        <f>SUM(W27,AY27)</f>
        <v>5235</v>
      </c>
      <c r="CB27" s="121">
        <f>SUM(X27,AZ27)</f>
        <v>0</v>
      </c>
      <c r="CC27" s="121">
        <f>SUM(Y27,BA27)</f>
        <v>0</v>
      </c>
      <c r="CD27" s="121">
        <f>SUM(Z27,BB27)</f>
        <v>5235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0</v>
      </c>
      <c r="CI27" s="121">
        <f>SUM(AE27,BG27)</f>
        <v>69529</v>
      </c>
    </row>
    <row r="28" spans="1:87" s="136" customFormat="1" ht="13.5" customHeight="1" x14ac:dyDescent="0.15">
      <c r="A28" s="119" t="s">
        <v>37</v>
      </c>
      <c r="B28" s="120" t="s">
        <v>335</v>
      </c>
      <c r="C28" s="119" t="s">
        <v>336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597244</v>
      </c>
      <c r="M28" s="121">
        <f>+SUM(N28:Q28)</f>
        <v>8925</v>
      </c>
      <c r="N28" s="121">
        <v>8925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588319</v>
      </c>
      <c r="X28" s="121">
        <v>0</v>
      </c>
      <c r="Y28" s="121">
        <v>340901</v>
      </c>
      <c r="Z28" s="121">
        <v>0</v>
      </c>
      <c r="AA28" s="121">
        <v>247418</v>
      </c>
      <c r="AB28" s="121">
        <v>0</v>
      </c>
      <c r="AC28" s="121">
        <v>0</v>
      </c>
      <c r="AD28" s="121">
        <v>48737</v>
      </c>
      <c r="AE28" s="121">
        <f>+SUM(D28,L28,AD28)</f>
        <v>645981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0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597244</v>
      </c>
      <c r="BQ28" s="121">
        <f>SUM(M28,AO28)</f>
        <v>8925</v>
      </c>
      <c r="BR28" s="121">
        <f>SUM(N28,AP28)</f>
        <v>8925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588319</v>
      </c>
      <c r="CB28" s="121">
        <f>SUM(X28,AZ28)</f>
        <v>0</v>
      </c>
      <c r="CC28" s="121">
        <f>SUM(Y28,BA28)</f>
        <v>340901</v>
      </c>
      <c r="CD28" s="121">
        <f>SUM(Z28,BB28)</f>
        <v>0</v>
      </c>
      <c r="CE28" s="121">
        <f>SUM(AA28,BC28)</f>
        <v>247418</v>
      </c>
      <c r="CF28" s="121">
        <f>SUM(AB28,BD28)</f>
        <v>0</v>
      </c>
      <c r="CG28" s="121">
        <f>SUM(AC28,BE28)</f>
        <v>0</v>
      </c>
      <c r="CH28" s="121">
        <f>SUM(AD28,BF28)</f>
        <v>48737</v>
      </c>
      <c r="CI28" s="121">
        <f>SUM(AE28,BG28)</f>
        <v>645981</v>
      </c>
    </row>
    <row r="29" spans="1:87" s="136" customFormat="1" ht="13.5" customHeight="1" x14ac:dyDescent="0.15">
      <c r="A29" s="119" t="s">
        <v>37</v>
      </c>
      <c r="B29" s="120" t="s">
        <v>367</v>
      </c>
      <c r="C29" s="119" t="s">
        <v>368</v>
      </c>
      <c r="D29" s="121">
        <f>+SUM(E29,J29)</f>
        <v>14737</v>
      </c>
      <c r="E29" s="121">
        <f>+SUM(F29:I29)</f>
        <v>14737</v>
      </c>
      <c r="F29" s="121">
        <v>0</v>
      </c>
      <c r="G29" s="121">
        <v>14737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73811</v>
      </c>
      <c r="M29" s="121">
        <f>+SUM(N29:Q29)</f>
        <v>28139</v>
      </c>
      <c r="N29" s="121">
        <v>16267</v>
      </c>
      <c r="O29" s="121">
        <v>0</v>
      </c>
      <c r="P29" s="121">
        <v>11872</v>
      </c>
      <c r="Q29" s="121">
        <v>0</v>
      </c>
      <c r="R29" s="121">
        <f>+SUM(S29:U29)</f>
        <v>18698</v>
      </c>
      <c r="S29" s="121">
        <v>0</v>
      </c>
      <c r="T29" s="121">
        <v>18658</v>
      </c>
      <c r="U29" s="121">
        <v>40</v>
      </c>
      <c r="V29" s="121">
        <v>0</v>
      </c>
      <c r="W29" s="121">
        <f>+SUM(X29:AA29)</f>
        <v>26974</v>
      </c>
      <c r="X29" s="121">
        <v>0</v>
      </c>
      <c r="Y29" s="121">
        <v>22298</v>
      </c>
      <c r="Z29" s="121">
        <v>0</v>
      </c>
      <c r="AA29" s="121">
        <v>4676</v>
      </c>
      <c r="AB29" s="121">
        <v>0</v>
      </c>
      <c r="AC29" s="121">
        <v>0</v>
      </c>
      <c r="AD29" s="121">
        <v>0</v>
      </c>
      <c r="AE29" s="121">
        <f>+SUM(D29,L29,AD29)</f>
        <v>88548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14737</v>
      </c>
      <c r="BI29" s="121">
        <f>SUM(E29,AG29)</f>
        <v>14737</v>
      </c>
      <c r="BJ29" s="121">
        <f>SUM(F29,AH29)</f>
        <v>0</v>
      </c>
      <c r="BK29" s="121">
        <f>SUM(G29,AI29)</f>
        <v>14737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73811</v>
      </c>
      <c r="BQ29" s="121">
        <f>SUM(M29,AO29)</f>
        <v>28139</v>
      </c>
      <c r="BR29" s="121">
        <f>SUM(N29,AP29)</f>
        <v>16267</v>
      </c>
      <c r="BS29" s="121">
        <f>SUM(O29,AQ29)</f>
        <v>0</v>
      </c>
      <c r="BT29" s="121">
        <f>SUM(P29,AR29)</f>
        <v>11872</v>
      </c>
      <c r="BU29" s="121">
        <f>SUM(Q29,AS29)</f>
        <v>0</v>
      </c>
      <c r="BV29" s="121">
        <f>SUM(R29,AT29)</f>
        <v>18698</v>
      </c>
      <c r="BW29" s="121">
        <f>SUM(S29,AU29)</f>
        <v>0</v>
      </c>
      <c r="BX29" s="121">
        <f>SUM(T29,AV29)</f>
        <v>18658</v>
      </c>
      <c r="BY29" s="121">
        <f>SUM(U29,AW29)</f>
        <v>40</v>
      </c>
      <c r="BZ29" s="121">
        <f>SUM(V29,AX29)</f>
        <v>0</v>
      </c>
      <c r="CA29" s="121">
        <f>SUM(W29,AY29)</f>
        <v>26974</v>
      </c>
      <c r="CB29" s="121">
        <f>SUM(X29,AZ29)</f>
        <v>0</v>
      </c>
      <c r="CC29" s="121">
        <f>SUM(Y29,BA29)</f>
        <v>22298</v>
      </c>
      <c r="CD29" s="121">
        <f>SUM(Z29,BB29)</f>
        <v>0</v>
      </c>
      <c r="CE29" s="121">
        <f>SUM(AA29,BC29)</f>
        <v>4676</v>
      </c>
      <c r="CF29" s="121">
        <f>SUM(AB29,BD29)</f>
        <v>0</v>
      </c>
      <c r="CG29" s="121">
        <f>SUM(AC29,BE29)</f>
        <v>0</v>
      </c>
      <c r="CH29" s="121">
        <f>SUM(AD29,BF29)</f>
        <v>0</v>
      </c>
      <c r="CI29" s="121">
        <f>SUM(AE29,BG29)</f>
        <v>88548</v>
      </c>
    </row>
    <row r="30" spans="1:87" s="136" customFormat="1" ht="13.5" customHeight="1" x14ac:dyDescent="0.15">
      <c r="A30" s="119" t="s">
        <v>37</v>
      </c>
      <c r="B30" s="120" t="s">
        <v>348</v>
      </c>
      <c r="C30" s="119" t="s">
        <v>349</v>
      </c>
      <c r="D30" s="121">
        <f>+SUM(E30,J30)</f>
        <v>8014</v>
      </c>
      <c r="E30" s="121">
        <f>+SUM(F30:I30)</f>
        <v>4860</v>
      </c>
      <c r="F30" s="121">
        <v>0</v>
      </c>
      <c r="G30" s="121">
        <v>4860</v>
      </c>
      <c r="H30" s="121">
        <v>0</v>
      </c>
      <c r="I30" s="121">
        <v>0</v>
      </c>
      <c r="J30" s="121">
        <v>3154</v>
      </c>
      <c r="K30" s="121">
        <v>0</v>
      </c>
      <c r="L30" s="121">
        <f>+SUM(M30,R30,V30,W30,AC30)</f>
        <v>684096</v>
      </c>
      <c r="M30" s="121">
        <f>+SUM(N30:Q30)</f>
        <v>103573</v>
      </c>
      <c r="N30" s="121">
        <v>19628</v>
      </c>
      <c r="O30" s="121">
        <v>0</v>
      </c>
      <c r="P30" s="121">
        <v>83945</v>
      </c>
      <c r="Q30" s="121">
        <v>0</v>
      </c>
      <c r="R30" s="121">
        <f>+SUM(S30:U30)</f>
        <v>289527</v>
      </c>
      <c r="S30" s="121">
        <v>604</v>
      </c>
      <c r="T30" s="121">
        <v>279843</v>
      </c>
      <c r="U30" s="121">
        <v>9080</v>
      </c>
      <c r="V30" s="121">
        <v>0</v>
      </c>
      <c r="W30" s="121">
        <f>+SUM(X30:AA30)</f>
        <v>290996</v>
      </c>
      <c r="X30" s="121">
        <v>132890</v>
      </c>
      <c r="Y30" s="121">
        <v>147191</v>
      </c>
      <c r="Z30" s="121">
        <v>5007</v>
      </c>
      <c r="AA30" s="121">
        <v>5908</v>
      </c>
      <c r="AB30" s="121">
        <v>0</v>
      </c>
      <c r="AC30" s="121">
        <v>0</v>
      </c>
      <c r="AD30" s="121">
        <v>1</v>
      </c>
      <c r="AE30" s="121">
        <f>+SUM(D30,L30,AD30)</f>
        <v>692111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0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8014</v>
      </c>
      <c r="BI30" s="121">
        <f>SUM(E30,AG30)</f>
        <v>4860</v>
      </c>
      <c r="BJ30" s="121">
        <f>SUM(F30,AH30)</f>
        <v>0</v>
      </c>
      <c r="BK30" s="121">
        <f>SUM(G30,AI30)</f>
        <v>4860</v>
      </c>
      <c r="BL30" s="121">
        <f>SUM(H30,AJ30)</f>
        <v>0</v>
      </c>
      <c r="BM30" s="121">
        <f>SUM(I30,AK30)</f>
        <v>0</v>
      </c>
      <c r="BN30" s="121">
        <f>SUM(J30,AL30)</f>
        <v>3154</v>
      </c>
      <c r="BO30" s="121">
        <f>SUM(K30,AM30)</f>
        <v>0</v>
      </c>
      <c r="BP30" s="121">
        <f>SUM(L30,AN30)</f>
        <v>684096</v>
      </c>
      <c r="BQ30" s="121">
        <f>SUM(M30,AO30)</f>
        <v>103573</v>
      </c>
      <c r="BR30" s="121">
        <f>SUM(N30,AP30)</f>
        <v>19628</v>
      </c>
      <c r="BS30" s="121">
        <f>SUM(O30,AQ30)</f>
        <v>0</v>
      </c>
      <c r="BT30" s="121">
        <f>SUM(P30,AR30)</f>
        <v>83945</v>
      </c>
      <c r="BU30" s="121">
        <f>SUM(Q30,AS30)</f>
        <v>0</v>
      </c>
      <c r="BV30" s="121">
        <f>SUM(R30,AT30)</f>
        <v>289527</v>
      </c>
      <c r="BW30" s="121">
        <f>SUM(S30,AU30)</f>
        <v>604</v>
      </c>
      <c r="BX30" s="121">
        <f>SUM(T30,AV30)</f>
        <v>279843</v>
      </c>
      <c r="BY30" s="121">
        <f>SUM(U30,AW30)</f>
        <v>9080</v>
      </c>
      <c r="BZ30" s="121">
        <f>SUM(V30,AX30)</f>
        <v>0</v>
      </c>
      <c r="CA30" s="121">
        <f>SUM(W30,AY30)</f>
        <v>290996</v>
      </c>
      <c r="CB30" s="121">
        <f>SUM(X30,AZ30)</f>
        <v>132890</v>
      </c>
      <c r="CC30" s="121">
        <f>SUM(Y30,BA30)</f>
        <v>147191</v>
      </c>
      <c r="CD30" s="121">
        <f>SUM(Z30,BB30)</f>
        <v>5007</v>
      </c>
      <c r="CE30" s="121">
        <f>SUM(AA30,BC30)</f>
        <v>5908</v>
      </c>
      <c r="CF30" s="121">
        <f>SUM(AB30,BD30)</f>
        <v>0</v>
      </c>
      <c r="CG30" s="121">
        <f>SUM(AC30,BE30)</f>
        <v>0</v>
      </c>
      <c r="CH30" s="121">
        <f>SUM(AD30,BF30)</f>
        <v>1</v>
      </c>
      <c r="CI30" s="121">
        <f>SUM(AE30,BG30)</f>
        <v>692111</v>
      </c>
    </row>
    <row r="31" spans="1:87" s="136" customFormat="1" ht="13.5" customHeight="1" x14ac:dyDescent="0.15">
      <c r="A31" s="119" t="s">
        <v>37</v>
      </c>
      <c r="B31" s="120" t="s">
        <v>357</v>
      </c>
      <c r="C31" s="119" t="s">
        <v>358</v>
      </c>
      <c r="D31" s="121">
        <f>+SUM(E31,J31)</f>
        <v>15023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15023</v>
      </c>
      <c r="K31" s="121">
        <v>0</v>
      </c>
      <c r="L31" s="121">
        <f>+SUM(M31,R31,V31,W31,AC31)</f>
        <v>263951</v>
      </c>
      <c r="M31" s="121">
        <f>+SUM(N31:Q31)</f>
        <v>48411</v>
      </c>
      <c r="N31" s="121">
        <v>48411</v>
      </c>
      <c r="O31" s="121">
        <v>0</v>
      </c>
      <c r="P31" s="121">
        <v>0</v>
      </c>
      <c r="Q31" s="121">
        <v>0</v>
      </c>
      <c r="R31" s="121">
        <f>+SUM(S31:U31)</f>
        <v>58593</v>
      </c>
      <c r="S31" s="121">
        <v>0</v>
      </c>
      <c r="T31" s="121">
        <v>56740</v>
      </c>
      <c r="U31" s="121">
        <v>1853</v>
      </c>
      <c r="V31" s="121">
        <v>0</v>
      </c>
      <c r="W31" s="121">
        <f>+SUM(X31:AA31)</f>
        <v>149032</v>
      </c>
      <c r="X31" s="121">
        <v>56614</v>
      </c>
      <c r="Y31" s="121">
        <v>90103</v>
      </c>
      <c r="Z31" s="121">
        <v>2315</v>
      </c>
      <c r="AA31" s="121">
        <v>0</v>
      </c>
      <c r="AB31" s="121">
        <v>0</v>
      </c>
      <c r="AC31" s="121">
        <v>7915</v>
      </c>
      <c r="AD31" s="121">
        <v>496046</v>
      </c>
      <c r="AE31" s="121">
        <f>+SUM(D31,L31,AD31)</f>
        <v>775020</v>
      </c>
      <c r="AF31" s="121">
        <f>+SUM(AG31,AL31)</f>
        <v>172800</v>
      </c>
      <c r="AG31" s="121">
        <f>+SUM(AH31:AK31)</f>
        <v>172800</v>
      </c>
      <c r="AH31" s="121">
        <v>0</v>
      </c>
      <c r="AI31" s="121">
        <v>172800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165250</v>
      </c>
      <c r="AO31" s="121">
        <f>+SUM(AP31:AS31)</f>
        <v>9314</v>
      </c>
      <c r="AP31" s="121">
        <v>9314</v>
      </c>
      <c r="AQ31" s="121">
        <v>0</v>
      </c>
      <c r="AR31" s="121">
        <v>0</v>
      </c>
      <c r="AS31" s="121">
        <v>0</v>
      </c>
      <c r="AT31" s="121">
        <f>+SUM(AU31:AW31)</f>
        <v>49454</v>
      </c>
      <c r="AU31" s="121">
        <v>0</v>
      </c>
      <c r="AV31" s="121">
        <v>49454</v>
      </c>
      <c r="AW31" s="121">
        <v>0</v>
      </c>
      <c r="AX31" s="121">
        <v>0</v>
      </c>
      <c r="AY31" s="121">
        <f>+SUM(AZ31:BC31)</f>
        <v>102721</v>
      </c>
      <c r="AZ31" s="121">
        <v>5515</v>
      </c>
      <c r="BA31" s="121">
        <v>97206</v>
      </c>
      <c r="BB31" s="121">
        <v>0</v>
      </c>
      <c r="BC31" s="121">
        <v>0</v>
      </c>
      <c r="BD31" s="121">
        <v>0</v>
      </c>
      <c r="BE31" s="121">
        <v>3761</v>
      </c>
      <c r="BF31" s="121">
        <v>47311</v>
      </c>
      <c r="BG31" s="121">
        <f>+SUM(BF31,AN31,AF31)</f>
        <v>385361</v>
      </c>
      <c r="BH31" s="121">
        <f>SUM(D31,AF31)</f>
        <v>187823</v>
      </c>
      <c r="BI31" s="121">
        <f>SUM(E31,AG31)</f>
        <v>172800</v>
      </c>
      <c r="BJ31" s="121">
        <f>SUM(F31,AH31)</f>
        <v>0</v>
      </c>
      <c r="BK31" s="121">
        <f>SUM(G31,AI31)</f>
        <v>172800</v>
      </c>
      <c r="BL31" s="121">
        <f>SUM(H31,AJ31)</f>
        <v>0</v>
      </c>
      <c r="BM31" s="121">
        <f>SUM(I31,AK31)</f>
        <v>0</v>
      </c>
      <c r="BN31" s="121">
        <f>SUM(J31,AL31)</f>
        <v>15023</v>
      </c>
      <c r="BO31" s="121">
        <f>SUM(K31,AM31)</f>
        <v>0</v>
      </c>
      <c r="BP31" s="121">
        <f>SUM(L31,AN31)</f>
        <v>429201</v>
      </c>
      <c r="BQ31" s="121">
        <f>SUM(M31,AO31)</f>
        <v>57725</v>
      </c>
      <c r="BR31" s="121">
        <f>SUM(N31,AP31)</f>
        <v>57725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108047</v>
      </c>
      <c r="BW31" s="121">
        <f>SUM(S31,AU31)</f>
        <v>0</v>
      </c>
      <c r="BX31" s="121">
        <f>SUM(T31,AV31)</f>
        <v>106194</v>
      </c>
      <c r="BY31" s="121">
        <f>SUM(U31,AW31)</f>
        <v>1853</v>
      </c>
      <c r="BZ31" s="121">
        <f>SUM(V31,AX31)</f>
        <v>0</v>
      </c>
      <c r="CA31" s="121">
        <f>SUM(W31,AY31)</f>
        <v>251753</v>
      </c>
      <c r="CB31" s="121">
        <f>SUM(X31,AZ31)</f>
        <v>62129</v>
      </c>
      <c r="CC31" s="121">
        <f>SUM(Y31,BA31)</f>
        <v>187309</v>
      </c>
      <c r="CD31" s="121">
        <f>SUM(Z31,BB31)</f>
        <v>2315</v>
      </c>
      <c r="CE31" s="121">
        <f>SUM(AA31,BC31)</f>
        <v>0</v>
      </c>
      <c r="CF31" s="121">
        <f>SUM(AB31,BD31)</f>
        <v>0</v>
      </c>
      <c r="CG31" s="121">
        <f>SUM(AC31,BE31)</f>
        <v>11676</v>
      </c>
      <c r="CH31" s="121">
        <f>SUM(AD31,BF31)</f>
        <v>543357</v>
      </c>
      <c r="CI31" s="121">
        <f>SUM(AE31,BG31)</f>
        <v>1160381</v>
      </c>
    </row>
    <row r="32" spans="1:87" s="136" customFormat="1" ht="13.5" customHeight="1" x14ac:dyDescent="0.15">
      <c r="A32" s="119" t="s">
        <v>37</v>
      </c>
      <c r="B32" s="120" t="s">
        <v>329</v>
      </c>
      <c r="C32" s="119" t="s">
        <v>330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617291</v>
      </c>
      <c r="M32" s="121">
        <f>+SUM(N32:Q32)</f>
        <v>30788</v>
      </c>
      <c r="N32" s="121">
        <v>30788</v>
      </c>
      <c r="O32" s="121">
        <v>0</v>
      </c>
      <c r="P32" s="121">
        <v>0</v>
      </c>
      <c r="Q32" s="121">
        <v>0</v>
      </c>
      <c r="R32" s="121">
        <f>+SUM(S32:U32)</f>
        <v>998</v>
      </c>
      <c r="S32" s="121">
        <v>0</v>
      </c>
      <c r="T32" s="121">
        <v>998</v>
      </c>
      <c r="U32" s="121">
        <v>0</v>
      </c>
      <c r="V32" s="121">
        <v>0</v>
      </c>
      <c r="W32" s="121">
        <f>+SUM(X32:AA32)</f>
        <v>585505</v>
      </c>
      <c r="X32" s="121">
        <v>0</v>
      </c>
      <c r="Y32" s="121">
        <v>585505</v>
      </c>
      <c r="Z32" s="121">
        <v>0</v>
      </c>
      <c r="AA32" s="121">
        <v>0</v>
      </c>
      <c r="AB32" s="121">
        <v>0</v>
      </c>
      <c r="AC32" s="121">
        <v>0</v>
      </c>
      <c r="AD32" s="121">
        <v>58539</v>
      </c>
      <c r="AE32" s="121">
        <f>+SUM(D32,L32,AD32)</f>
        <v>675830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617291</v>
      </c>
      <c r="BQ32" s="121">
        <f>SUM(M32,AO32)</f>
        <v>30788</v>
      </c>
      <c r="BR32" s="121">
        <f>SUM(N32,AP32)</f>
        <v>30788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998</v>
      </c>
      <c r="BW32" s="121">
        <f>SUM(S32,AU32)</f>
        <v>0</v>
      </c>
      <c r="BX32" s="121">
        <f>SUM(T32,AV32)</f>
        <v>998</v>
      </c>
      <c r="BY32" s="121">
        <f>SUM(U32,AW32)</f>
        <v>0</v>
      </c>
      <c r="BZ32" s="121">
        <f>SUM(V32,AX32)</f>
        <v>0</v>
      </c>
      <c r="CA32" s="121">
        <f>SUM(W32,AY32)</f>
        <v>585505</v>
      </c>
      <c r="CB32" s="121">
        <f>SUM(X32,AZ32)</f>
        <v>0</v>
      </c>
      <c r="CC32" s="121">
        <f>SUM(Y32,BA32)</f>
        <v>585505</v>
      </c>
      <c r="CD32" s="121">
        <f>SUM(Z32,BB32)</f>
        <v>0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58539</v>
      </c>
      <c r="CI32" s="121">
        <f>SUM(AE32,BG32)</f>
        <v>675830</v>
      </c>
    </row>
    <row r="33" spans="1:87" s="136" customFormat="1" ht="13.5" customHeight="1" x14ac:dyDescent="0.15">
      <c r="A33" s="119" t="s">
        <v>37</v>
      </c>
      <c r="B33" s="120" t="s">
        <v>346</v>
      </c>
      <c r="C33" s="119" t="s">
        <v>347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0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0</v>
      </c>
      <c r="AC33" s="121">
        <v>0</v>
      </c>
      <c r="AD33" s="121">
        <v>0</v>
      </c>
      <c r="AE33" s="121">
        <f>+SUM(D33,L33,AD33)</f>
        <v>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150239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150239</v>
      </c>
      <c r="AZ33" s="121">
        <v>8328</v>
      </c>
      <c r="BA33" s="121">
        <v>141911</v>
      </c>
      <c r="BB33" s="121">
        <v>0</v>
      </c>
      <c r="BC33" s="121">
        <v>0</v>
      </c>
      <c r="BD33" s="121">
        <v>0</v>
      </c>
      <c r="BE33" s="121">
        <v>0</v>
      </c>
      <c r="BF33" s="121">
        <v>0</v>
      </c>
      <c r="BG33" s="121">
        <f>+SUM(BF33,AN33,AF33)</f>
        <v>150239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150239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150239</v>
      </c>
      <c r="CB33" s="121">
        <f>SUM(X33,AZ33)</f>
        <v>8328</v>
      </c>
      <c r="CC33" s="121">
        <f>SUM(Y33,BA33)</f>
        <v>141911</v>
      </c>
      <c r="CD33" s="121">
        <f>SUM(Z33,BB33)</f>
        <v>0</v>
      </c>
      <c r="CE33" s="121">
        <f>SUM(AA33,BC33)</f>
        <v>0</v>
      </c>
      <c r="CF33" s="121">
        <f>SUM(AB33,BD33)</f>
        <v>0</v>
      </c>
      <c r="CG33" s="121">
        <f>SUM(AC33,BE33)</f>
        <v>0</v>
      </c>
      <c r="CH33" s="121">
        <f>SUM(AD33,BF33)</f>
        <v>0</v>
      </c>
      <c r="CI33" s="121">
        <f>SUM(AE33,BG33)</f>
        <v>150239</v>
      </c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3">
    <sortCondition ref="A8:A33"/>
    <sortCondition ref="B8:B33"/>
    <sortCondition ref="C8:C3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&amp;L廃棄物処理事業経費（市区町村及び一部事務組合・広域連合の合計）【歳出】（平成30年度実績）</oddHeader>
  </headerFooter>
  <colBreaks count="2" manualBreakCount="2">
    <brk id="39" min="1" max="32" man="1"/>
    <brk id="67" min="1" max="3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島根県</v>
      </c>
      <c r="B7" s="139" t="str">
        <f>'廃棄物事業経費（市町村）'!B7</f>
        <v>32000</v>
      </c>
      <c r="C7" s="138" t="s">
        <v>279</v>
      </c>
      <c r="D7" s="140">
        <f>SUM(L7,T7,AB7,AJ7,AR7,AZ7)</f>
        <v>14737</v>
      </c>
      <c r="E7" s="140">
        <f>SUM(M7,U7,AC7,AK7,AS7,BA7)</f>
        <v>2116160</v>
      </c>
      <c r="F7" s="140">
        <f>SUM(D7:E7)</f>
        <v>2130897</v>
      </c>
      <c r="G7" s="140">
        <f>SUM(O7,W7,AE7,AM7,AU7,BC7)</f>
        <v>0</v>
      </c>
      <c r="H7" s="140">
        <f>SUM(P7,X7,AF7,AN7,AV7,BD7)</f>
        <v>335526</v>
      </c>
      <c r="I7" s="140">
        <f>SUM(G7:H7)</f>
        <v>335526</v>
      </c>
      <c r="J7" s="141">
        <f>COUNTIF(J$8:J$207,"&lt;&gt;")</f>
        <v>11</v>
      </c>
      <c r="K7" s="141">
        <f>COUNTIF(K$8:K$207,"&lt;&gt;")</f>
        <v>11</v>
      </c>
      <c r="L7" s="140">
        <f>SUM(L$8:L$207)</f>
        <v>0</v>
      </c>
      <c r="M7" s="140">
        <f>SUM(M$8:M$207)</f>
        <v>1474443</v>
      </c>
      <c r="N7" s="140">
        <f>IF(AND(L7&lt;&gt;"",M7&lt;&gt;""),SUM(L7:M7),"")</f>
        <v>1474443</v>
      </c>
      <c r="O7" s="140">
        <f>SUM(O$8:O$207)</f>
        <v>0</v>
      </c>
      <c r="P7" s="140">
        <f>SUM(P$8:P$207)</f>
        <v>293199</v>
      </c>
      <c r="Q7" s="140">
        <f>IF(AND(O7&lt;&gt;"",P7&lt;&gt;""),SUM(O7:P7),"")</f>
        <v>293199</v>
      </c>
      <c r="R7" s="141">
        <f>COUNTIF(R$8:R$207,"&lt;&gt;")</f>
        <v>4</v>
      </c>
      <c r="S7" s="141">
        <f>COUNTIF(S$8:S$207,"&lt;&gt;")</f>
        <v>4</v>
      </c>
      <c r="T7" s="140">
        <f>SUM(T$8:T$207)</f>
        <v>6937</v>
      </c>
      <c r="U7" s="140">
        <f>SUM(U$8:U$207)</f>
        <v>608575</v>
      </c>
      <c r="V7" s="140">
        <f>IF(AND(T7&lt;&gt;"",U7&lt;&gt;""),SUM(T7:U7),"")</f>
        <v>615512</v>
      </c>
      <c r="W7" s="140">
        <f>SUM(W$8:W$207)</f>
        <v>0</v>
      </c>
      <c r="X7" s="140">
        <f>SUM(X$8:X$207)</f>
        <v>16222</v>
      </c>
      <c r="Y7" s="140">
        <f>IF(AND(W7&lt;&gt;"",X7&lt;&gt;""),SUM(W7:X7),"")</f>
        <v>16222</v>
      </c>
      <c r="Z7" s="141">
        <f>COUNTIF(Z$8:Z$207,"&lt;&gt;")</f>
        <v>2</v>
      </c>
      <c r="AA7" s="141">
        <f>COUNTIF(AA$8:AA$207,"&lt;&gt;")</f>
        <v>2</v>
      </c>
      <c r="AB7" s="140">
        <f>SUM(AB$8:AB$207)</f>
        <v>7800</v>
      </c>
      <c r="AC7" s="140">
        <f>SUM(AC$8:AC$207)</f>
        <v>33142</v>
      </c>
      <c r="AD7" s="140">
        <f>IF(AND(AB7&lt;&gt;"",AC7&lt;&gt;""),SUM(AB7:AC7),"")</f>
        <v>40942</v>
      </c>
      <c r="AE7" s="140">
        <f>SUM(AE$8:AE$207)</f>
        <v>0</v>
      </c>
      <c r="AF7" s="140">
        <f>SUM(AF$8:AF$207)</f>
        <v>26105</v>
      </c>
      <c r="AG7" s="140">
        <f>IF(AND(AE7&lt;&gt;"",AF7&lt;&gt;""),SUM(AE7:AF7),"")</f>
        <v>26105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37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37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392413</v>
      </c>
      <c r="F9" s="121">
        <f>SUM(D9:E9)</f>
        <v>392413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 t="s">
        <v>329</v>
      </c>
      <c r="K9" s="119" t="s">
        <v>330</v>
      </c>
      <c r="L9" s="121">
        <v>0</v>
      </c>
      <c r="M9" s="121">
        <v>392413</v>
      </c>
      <c r="N9" s="121">
        <f>IF(AND(L9&lt;&gt;"",M9&lt;&gt;""),SUM(L9:M9),"")</f>
        <v>392413</v>
      </c>
      <c r="O9" s="121">
        <v>0</v>
      </c>
      <c r="P9" s="121">
        <v>0</v>
      </c>
      <c r="Q9" s="121">
        <f>IF(AND(O9&lt;&gt;"",P9&lt;&gt;""),SUM(O9:P9),"")</f>
        <v>0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37</v>
      </c>
      <c r="B10" s="120" t="s">
        <v>331</v>
      </c>
      <c r="C10" s="119" t="s">
        <v>332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37</v>
      </c>
      <c r="B11" s="120" t="s">
        <v>333</v>
      </c>
      <c r="C11" s="119" t="s">
        <v>334</v>
      </c>
      <c r="D11" s="121">
        <f>SUM(L11,T11,AB11,AJ11,AR11,AZ11)</f>
        <v>0</v>
      </c>
      <c r="E11" s="121">
        <f>SUM(M11,U11,AC11,AK11,AS11,BA11)</f>
        <v>454437</v>
      </c>
      <c r="F11" s="121">
        <f>SUM(D11:E11)</f>
        <v>454437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335</v>
      </c>
      <c r="K11" s="119" t="s">
        <v>336</v>
      </c>
      <c r="L11" s="121">
        <v>0</v>
      </c>
      <c r="M11" s="121">
        <v>454437</v>
      </c>
      <c r="N11" s="121">
        <f>IF(AND(L11&lt;&gt;"",M11&lt;&gt;""),SUM(L11:M11),"")</f>
        <v>454437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37</v>
      </c>
      <c r="B12" s="120" t="s">
        <v>337</v>
      </c>
      <c r="C12" s="119" t="s">
        <v>338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37</v>
      </c>
      <c r="B13" s="120" t="s">
        <v>339</v>
      </c>
      <c r="C13" s="119" t="s">
        <v>340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37</v>
      </c>
      <c r="B14" s="120" t="s">
        <v>341</v>
      </c>
      <c r="C14" s="119" t="s">
        <v>342</v>
      </c>
      <c r="D14" s="121">
        <f>SUM(L14,T14,AB14,AJ14,AR14,AZ14)</f>
        <v>0</v>
      </c>
      <c r="E14" s="121">
        <f>SUM(M14,U14,AC14,AK14,AS14,BA14)</f>
        <v>164672</v>
      </c>
      <c r="F14" s="121">
        <f>SUM(D14:E14)</f>
        <v>164672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 t="s">
        <v>329</v>
      </c>
      <c r="K14" s="119" t="s">
        <v>343</v>
      </c>
      <c r="L14" s="121">
        <v>0</v>
      </c>
      <c r="M14" s="121">
        <v>164672</v>
      </c>
      <c r="N14" s="121">
        <f>IF(AND(L14&lt;&gt;"",M14&lt;&gt;""),SUM(L14:M14),"")</f>
        <v>164672</v>
      </c>
      <c r="O14" s="121">
        <v>0</v>
      </c>
      <c r="P14" s="121">
        <v>0</v>
      </c>
      <c r="Q14" s="121">
        <f>IF(AND(O14&lt;&gt;"",P14&lt;&gt;""),SUM(O14:P14),"")</f>
        <v>0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37</v>
      </c>
      <c r="B15" s="120" t="s">
        <v>344</v>
      </c>
      <c r="C15" s="119" t="s">
        <v>345</v>
      </c>
      <c r="D15" s="121">
        <f>SUM(L15,T15,AB15,AJ15,AR15,AZ15)</f>
        <v>0</v>
      </c>
      <c r="E15" s="121">
        <f>SUM(M15,U15,AC15,AK15,AS15,BA15)</f>
        <v>513252</v>
      </c>
      <c r="F15" s="121">
        <f>SUM(D15:E15)</f>
        <v>513252</v>
      </c>
      <c r="G15" s="121">
        <f>SUM(O15,W15,AE15,AM15,AU15,BC15)</f>
        <v>0</v>
      </c>
      <c r="H15" s="121">
        <f>SUM(P15,X15,AF15,AN15,AV15,BD15)</f>
        <v>91990</v>
      </c>
      <c r="I15" s="121">
        <f>SUM(G15:H15)</f>
        <v>91990</v>
      </c>
      <c r="J15" s="120" t="s">
        <v>346</v>
      </c>
      <c r="K15" s="119" t="s">
        <v>347</v>
      </c>
      <c r="L15" s="121">
        <v>0</v>
      </c>
      <c r="M15" s="121">
        <v>0</v>
      </c>
      <c r="N15" s="121">
        <f>IF(AND(L15&lt;&gt;"",M15&lt;&gt;""),SUM(L15:M15),"")</f>
        <v>0</v>
      </c>
      <c r="O15" s="121">
        <v>0</v>
      </c>
      <c r="P15" s="121">
        <v>91990</v>
      </c>
      <c r="Q15" s="121">
        <f>IF(AND(O15&lt;&gt;"",P15&lt;&gt;""),SUM(O15:P15),"")</f>
        <v>91990</v>
      </c>
      <c r="R15" s="120" t="s">
        <v>348</v>
      </c>
      <c r="S15" s="119" t="s">
        <v>349</v>
      </c>
      <c r="T15" s="121">
        <v>0</v>
      </c>
      <c r="U15" s="121">
        <v>513252</v>
      </c>
      <c r="V15" s="121">
        <f>IF(AND(T15&lt;&gt;"",U15&lt;&gt;""),SUM(T15:U15),"")</f>
        <v>513252</v>
      </c>
      <c r="W15" s="121">
        <v>0</v>
      </c>
      <c r="X15" s="121">
        <v>0</v>
      </c>
      <c r="Y15" s="121">
        <f>IF(AND(W15&lt;&gt;"",X15&lt;&gt;""),SUM(W15:X15),"")</f>
        <v>0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37</v>
      </c>
      <c r="B16" s="120" t="s">
        <v>350</v>
      </c>
      <c r="C16" s="119" t="s">
        <v>351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33371</v>
      </c>
      <c r="I16" s="121">
        <f>SUM(G16:H16)</f>
        <v>33371</v>
      </c>
      <c r="J16" s="120" t="s">
        <v>346</v>
      </c>
      <c r="K16" s="119" t="s">
        <v>347</v>
      </c>
      <c r="L16" s="121">
        <v>0</v>
      </c>
      <c r="M16" s="121">
        <v>0</v>
      </c>
      <c r="N16" s="121">
        <f>IF(AND(L16&lt;&gt;"",M16&lt;&gt;""),SUM(L16:M16),"")</f>
        <v>0</v>
      </c>
      <c r="O16" s="121">
        <v>0</v>
      </c>
      <c r="P16" s="121">
        <v>33371</v>
      </c>
      <c r="Q16" s="121">
        <f>IF(AND(O16&lt;&gt;"",P16&lt;&gt;""),SUM(O16:P16),"")</f>
        <v>33371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37</v>
      </c>
      <c r="B17" s="120" t="s">
        <v>352</v>
      </c>
      <c r="C17" s="119" t="s">
        <v>353</v>
      </c>
      <c r="D17" s="121">
        <f>SUM(L17,T17,AB17,AJ17,AR17,AZ17)</f>
        <v>0</v>
      </c>
      <c r="E17" s="121">
        <f>SUM(M17,U17,AC17,AK17,AS17,BA17)</f>
        <v>87472</v>
      </c>
      <c r="F17" s="121">
        <f>SUM(D17:E17)</f>
        <v>87472</v>
      </c>
      <c r="G17" s="121">
        <f>SUM(O17,W17,AE17,AM17,AU17,BC17)</f>
        <v>0</v>
      </c>
      <c r="H17" s="121">
        <f>SUM(P17,X17,AF17,AN17,AV17,BD17)</f>
        <v>16222</v>
      </c>
      <c r="I17" s="121">
        <f>SUM(G17:H17)</f>
        <v>16222</v>
      </c>
      <c r="J17" s="120" t="s">
        <v>348</v>
      </c>
      <c r="K17" s="119" t="s">
        <v>354</v>
      </c>
      <c r="L17" s="121">
        <v>0</v>
      </c>
      <c r="M17" s="121">
        <v>87472</v>
      </c>
      <c r="N17" s="121">
        <f>IF(AND(L17&lt;&gt;"",M17&lt;&gt;""),SUM(L17:M17),"")</f>
        <v>87472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346</v>
      </c>
      <c r="S17" s="119" t="s">
        <v>347</v>
      </c>
      <c r="T17" s="121">
        <v>0</v>
      </c>
      <c r="U17" s="121">
        <v>0</v>
      </c>
      <c r="V17" s="121">
        <f>IF(AND(T17&lt;&gt;"",U17&lt;&gt;""),SUM(T17:U17),"")</f>
        <v>0</v>
      </c>
      <c r="W17" s="121">
        <v>0</v>
      </c>
      <c r="X17" s="121">
        <v>16222</v>
      </c>
      <c r="Y17" s="121">
        <f>IF(AND(W17&lt;&gt;"",X17&lt;&gt;""),SUM(W17:X17),"")</f>
        <v>16222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37</v>
      </c>
      <c r="B18" s="120" t="s">
        <v>355</v>
      </c>
      <c r="C18" s="119" t="s">
        <v>356</v>
      </c>
      <c r="D18" s="121">
        <f>SUM(L18,T18,AB18,AJ18,AR18,AZ18)</f>
        <v>0</v>
      </c>
      <c r="E18" s="121">
        <f>SUM(M18,U18,AC18,AK18,AS18,BA18)</f>
        <v>85755</v>
      </c>
      <c r="F18" s="121">
        <f>SUM(D18:E18)</f>
        <v>85755</v>
      </c>
      <c r="G18" s="121">
        <f>SUM(O18,W18,AE18,AM18,AU18,BC18)</f>
        <v>0</v>
      </c>
      <c r="H18" s="121">
        <f>SUM(P18,X18,AF18,AN18,AV18,BD18)</f>
        <v>34897</v>
      </c>
      <c r="I18" s="121">
        <f>SUM(G18:H18)</f>
        <v>34897</v>
      </c>
      <c r="J18" s="120" t="s">
        <v>357</v>
      </c>
      <c r="K18" s="119" t="s">
        <v>358</v>
      </c>
      <c r="L18" s="121">
        <v>0</v>
      </c>
      <c r="M18" s="121">
        <v>85755</v>
      </c>
      <c r="N18" s="121">
        <f>IF(AND(L18&lt;&gt;"",M18&lt;&gt;""),SUM(L18:M18),"")</f>
        <v>85755</v>
      </c>
      <c r="O18" s="121">
        <v>0</v>
      </c>
      <c r="P18" s="121">
        <v>34897</v>
      </c>
      <c r="Q18" s="121">
        <f>IF(AND(O18&lt;&gt;"",P18&lt;&gt;""),SUM(O18:P18),"")</f>
        <v>34897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37</v>
      </c>
      <c r="B19" s="120" t="s">
        <v>359</v>
      </c>
      <c r="C19" s="119" t="s">
        <v>360</v>
      </c>
      <c r="D19" s="121">
        <f>SUM(L19,T19,AB19,AJ19,AR19,AZ19)</f>
        <v>0</v>
      </c>
      <c r="E19" s="121">
        <f>SUM(M19,U19,AC19,AK19,AS19,BA19)</f>
        <v>84190</v>
      </c>
      <c r="F19" s="121">
        <f>SUM(D19:E19)</f>
        <v>84190</v>
      </c>
      <c r="G19" s="121">
        <f>SUM(O19,W19,AE19,AM19,AU19,BC19)</f>
        <v>0</v>
      </c>
      <c r="H19" s="121">
        <f>SUM(P19,X19,AF19,AN19,AV19,BD19)</f>
        <v>31786</v>
      </c>
      <c r="I19" s="121">
        <f>SUM(G19:H19)</f>
        <v>31786</v>
      </c>
      <c r="J19" s="120" t="s">
        <v>357</v>
      </c>
      <c r="K19" s="119" t="s">
        <v>358</v>
      </c>
      <c r="L19" s="121">
        <v>0</v>
      </c>
      <c r="M19" s="121">
        <v>84190</v>
      </c>
      <c r="N19" s="121">
        <f>IF(AND(L19&lt;&gt;"",M19&lt;&gt;""),SUM(L19:M19),"")</f>
        <v>84190</v>
      </c>
      <c r="O19" s="121">
        <v>0</v>
      </c>
      <c r="P19" s="121">
        <v>31786</v>
      </c>
      <c r="Q19" s="121">
        <f>IF(AND(O19&lt;&gt;"",P19&lt;&gt;""),SUM(O19:P19),"")</f>
        <v>31786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37</v>
      </c>
      <c r="B20" s="120" t="s">
        <v>361</v>
      </c>
      <c r="C20" s="119" t="s">
        <v>362</v>
      </c>
      <c r="D20" s="121">
        <f>SUM(L20,T20,AB20,AJ20,AR20,AZ20)</f>
        <v>0</v>
      </c>
      <c r="E20" s="121">
        <f>SUM(M20,U20,AC20,AK20,AS20,BA20)</f>
        <v>154710</v>
      </c>
      <c r="F20" s="121">
        <f>SUM(D20:E20)</f>
        <v>154710</v>
      </c>
      <c r="G20" s="121">
        <f>SUM(O20,W20,AE20,AM20,AU20,BC20)</f>
        <v>0</v>
      </c>
      <c r="H20" s="121">
        <f>SUM(P20,X20,AF20,AN20,AV20,BD20)</f>
        <v>62691</v>
      </c>
      <c r="I20" s="121">
        <f>SUM(G20:H20)</f>
        <v>62691</v>
      </c>
      <c r="J20" s="120" t="s">
        <v>357</v>
      </c>
      <c r="K20" s="119" t="s">
        <v>358</v>
      </c>
      <c r="L20" s="121">
        <v>0</v>
      </c>
      <c r="M20" s="121">
        <v>154710</v>
      </c>
      <c r="N20" s="121">
        <f>IF(AND(L20&lt;&gt;"",M20&lt;&gt;""),SUM(L20:M20),"")</f>
        <v>154710</v>
      </c>
      <c r="O20" s="121">
        <v>0</v>
      </c>
      <c r="P20" s="121">
        <v>62691</v>
      </c>
      <c r="Q20" s="121">
        <f>IF(AND(O20&lt;&gt;"",P20&lt;&gt;""),SUM(O20:P20),"")</f>
        <v>62691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37</v>
      </c>
      <c r="B21" s="120" t="s">
        <v>363</v>
      </c>
      <c r="C21" s="119" t="s">
        <v>364</v>
      </c>
      <c r="D21" s="121">
        <f>SUM(L21,T21,AB21,AJ21,AR21,AZ21)</f>
        <v>7800</v>
      </c>
      <c r="E21" s="121">
        <f>SUM(M21,U21,AC21,AK21,AS21,BA21)</f>
        <v>98988</v>
      </c>
      <c r="F21" s="121">
        <f>SUM(D21:E21)</f>
        <v>106788</v>
      </c>
      <c r="G21" s="121">
        <f>SUM(O21,W21,AE21,AM21,AU21,BC21)</f>
        <v>0</v>
      </c>
      <c r="H21" s="121">
        <f>SUM(P21,X21,AF21,AN21,AV21,BD21)</f>
        <v>38464</v>
      </c>
      <c r="I21" s="121">
        <f>SUM(G21:H21)</f>
        <v>38464</v>
      </c>
      <c r="J21" s="120" t="s">
        <v>365</v>
      </c>
      <c r="K21" s="119" t="s">
        <v>366</v>
      </c>
      <c r="L21" s="121">
        <v>0</v>
      </c>
      <c r="M21" s="121">
        <v>0</v>
      </c>
      <c r="N21" s="121">
        <f>IF(AND(L21&lt;&gt;"",M21&lt;&gt;""),SUM(L21:M21),"")</f>
        <v>0</v>
      </c>
      <c r="O21" s="121">
        <v>0</v>
      </c>
      <c r="P21" s="121">
        <v>38464</v>
      </c>
      <c r="Q21" s="121">
        <f>IF(AND(O21&lt;&gt;"",P21&lt;&gt;""),SUM(O21:P21),"")</f>
        <v>38464</v>
      </c>
      <c r="R21" s="120" t="s">
        <v>335</v>
      </c>
      <c r="S21" s="119" t="s">
        <v>336</v>
      </c>
      <c r="T21" s="121">
        <v>0</v>
      </c>
      <c r="U21" s="121">
        <v>65846</v>
      </c>
      <c r="V21" s="121">
        <f>IF(AND(T21&lt;&gt;"",U21&lt;&gt;""),SUM(T21:U21),"")</f>
        <v>65846</v>
      </c>
      <c r="W21" s="121">
        <v>0</v>
      </c>
      <c r="X21" s="121">
        <v>0</v>
      </c>
      <c r="Y21" s="121">
        <f>IF(AND(W21&lt;&gt;"",X21&lt;&gt;""),SUM(W21:X21),"")</f>
        <v>0</v>
      </c>
      <c r="Z21" s="120" t="s">
        <v>367</v>
      </c>
      <c r="AA21" s="119" t="s">
        <v>368</v>
      </c>
      <c r="AB21" s="121">
        <v>7800</v>
      </c>
      <c r="AC21" s="121">
        <v>33142</v>
      </c>
      <c r="AD21" s="121">
        <f>IF(AND(AB21&lt;&gt;"",AC21&lt;&gt;""),SUM(AB21:AC21),"")</f>
        <v>40942</v>
      </c>
      <c r="AE21" s="121">
        <v>0</v>
      </c>
      <c r="AF21" s="121">
        <v>0</v>
      </c>
      <c r="AG21" s="121">
        <f>IF(AND(AE21&lt;&gt;"",AF21&lt;&gt;""),SUM(AE21:AF21),"")</f>
        <v>0</v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37</v>
      </c>
      <c r="B22" s="120" t="s">
        <v>369</v>
      </c>
      <c r="C22" s="119" t="s">
        <v>370</v>
      </c>
      <c r="D22" s="121">
        <f>SUM(L22,T22,AB22,AJ22,AR22,AZ22)</f>
        <v>6937</v>
      </c>
      <c r="E22" s="121">
        <f>SUM(M22,U22,AC22,AK22,AS22,BA22)</f>
        <v>80271</v>
      </c>
      <c r="F22" s="121">
        <f>SUM(D22:E22)</f>
        <v>87208</v>
      </c>
      <c r="G22" s="121">
        <f>SUM(O22,W22,AE22,AM22,AU22,BC22)</f>
        <v>0</v>
      </c>
      <c r="H22" s="121">
        <f>SUM(P22,X22,AF22,AN22,AV22,BD22)</f>
        <v>26105</v>
      </c>
      <c r="I22" s="121">
        <f>SUM(G22:H22)</f>
        <v>26105</v>
      </c>
      <c r="J22" s="120" t="s">
        <v>335</v>
      </c>
      <c r="K22" s="119" t="s">
        <v>371</v>
      </c>
      <c r="L22" s="121">
        <v>0</v>
      </c>
      <c r="M22" s="121">
        <v>50794</v>
      </c>
      <c r="N22" s="121">
        <f>IF(AND(L22&lt;&gt;"",M22&lt;&gt;""),SUM(L22:M22),"")</f>
        <v>50794</v>
      </c>
      <c r="O22" s="121">
        <v>0</v>
      </c>
      <c r="P22" s="121">
        <v>0</v>
      </c>
      <c r="Q22" s="121">
        <f>IF(AND(O22&lt;&gt;"",P22&lt;&gt;""),SUM(O22:P22),"")</f>
        <v>0</v>
      </c>
      <c r="R22" s="120" t="s">
        <v>367</v>
      </c>
      <c r="S22" s="119" t="s">
        <v>368</v>
      </c>
      <c r="T22" s="121">
        <v>6937</v>
      </c>
      <c r="U22" s="121">
        <v>29477</v>
      </c>
      <c r="V22" s="121">
        <f>IF(AND(T22&lt;&gt;"",U22&lt;&gt;""),SUM(T22:U22),"")</f>
        <v>36414</v>
      </c>
      <c r="W22" s="121">
        <v>0</v>
      </c>
      <c r="X22" s="121">
        <v>0</v>
      </c>
      <c r="Y22" s="121">
        <f>IF(AND(W22&lt;&gt;"",X22&lt;&gt;""),SUM(W22:X22),"")</f>
        <v>0</v>
      </c>
      <c r="Z22" s="120" t="s">
        <v>365</v>
      </c>
      <c r="AA22" s="119" t="s">
        <v>366</v>
      </c>
      <c r="AB22" s="121">
        <v>0</v>
      </c>
      <c r="AC22" s="121">
        <v>0</v>
      </c>
      <c r="AD22" s="121">
        <f>IF(AND(AB22&lt;&gt;"",AC22&lt;&gt;""),SUM(AB22:AC22),"")</f>
        <v>0</v>
      </c>
      <c r="AE22" s="121">
        <v>0</v>
      </c>
      <c r="AF22" s="121">
        <v>26105</v>
      </c>
      <c r="AG22" s="121">
        <f>IF(AND(AE22&lt;&gt;"",AF22&lt;&gt;""),SUM(AE22:AF22),"")</f>
        <v>26105</v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37</v>
      </c>
      <c r="B23" s="120" t="s">
        <v>372</v>
      </c>
      <c r="C23" s="119" t="s">
        <v>373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0</v>
      </c>
      <c r="I23" s="121">
        <f>SUM(G23:H23)</f>
        <v>0</v>
      </c>
      <c r="J23" s="120"/>
      <c r="K23" s="119"/>
      <c r="L23" s="121"/>
      <c r="M23" s="121"/>
      <c r="N23" s="121" t="str">
        <f>IF(AND(L23&lt;&gt;"",M23&lt;&gt;""),SUM(L23:M23),"")</f>
        <v/>
      </c>
      <c r="O23" s="121"/>
      <c r="P23" s="121"/>
      <c r="Q23" s="121" t="str">
        <f>IF(AND(O23&lt;&gt;"",P23&lt;&gt;""),SUM(O23:P23),"")</f>
        <v/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37</v>
      </c>
      <c r="B24" s="120" t="s">
        <v>374</v>
      </c>
      <c r="C24" s="119" t="s">
        <v>375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/>
      <c r="K24" s="119"/>
      <c r="L24" s="121"/>
      <c r="M24" s="121"/>
      <c r="N24" s="121" t="str">
        <f>IF(AND(L24&lt;&gt;"",M24&lt;&gt;""),SUM(L24:M24),"")</f>
        <v/>
      </c>
      <c r="O24" s="121"/>
      <c r="P24" s="121"/>
      <c r="Q24" s="121" t="str">
        <f>IF(AND(O24&lt;&gt;"",P24&lt;&gt;""),SUM(O24:P24),"")</f>
        <v/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37</v>
      </c>
      <c r="B25" s="120" t="s">
        <v>376</v>
      </c>
      <c r="C25" s="119" t="s">
        <v>377</v>
      </c>
      <c r="D25" s="121">
        <f>SUM(L25,T25,AB25,AJ25,AR25,AZ25)</f>
        <v>0</v>
      </c>
      <c r="E25" s="121">
        <f>SUM(M25,U25,AC25,AK25,AS25,BA25)</f>
        <v>0</v>
      </c>
      <c r="F25" s="121">
        <f>SUM(D25:E25)</f>
        <v>0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/>
      <c r="K25" s="119"/>
      <c r="L25" s="121"/>
      <c r="M25" s="121"/>
      <c r="N25" s="121" t="str">
        <f>IF(AND(L25&lt;&gt;"",M25&lt;&gt;""),SUM(L25:M25),"")</f>
        <v/>
      </c>
      <c r="O25" s="121"/>
      <c r="P25" s="121"/>
      <c r="Q25" s="121" t="str">
        <f>IF(AND(O25&lt;&gt;"",P25&lt;&gt;""),SUM(O25:P25),"")</f>
        <v/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37</v>
      </c>
      <c r="B26" s="120" t="s">
        <v>378</v>
      </c>
      <c r="C26" s="119" t="s">
        <v>379</v>
      </c>
      <c r="D26" s="121">
        <f>SUM(L26,T26,AB26,AJ26,AR26,AZ26)</f>
        <v>0</v>
      </c>
      <c r="E26" s="121">
        <f>SUM(M26,U26,AC26,AK26,AS26,BA26)</f>
        <v>0</v>
      </c>
      <c r="F26" s="121">
        <f>SUM(D26:E26)</f>
        <v>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/>
      <c r="K26" s="119"/>
      <c r="L26" s="121"/>
      <c r="M26" s="121"/>
      <c r="N26" s="121" t="str">
        <f>IF(AND(L26&lt;&gt;"",M26&lt;&gt;""),SUM(L26:M26),"")</f>
        <v/>
      </c>
      <c r="O26" s="121"/>
      <c r="P26" s="121"/>
      <c r="Q26" s="121" t="str">
        <f>IF(AND(O26&lt;&gt;"",P26&lt;&gt;""),SUM(O26:P26),"")</f>
        <v/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6">
    <sortCondition ref="A8:A26"/>
    <sortCondition ref="B8:B26"/>
    <sortCondition ref="C8:C26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&amp;L廃棄物処理事業経費【分担金の合計】（平成30年度実績）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島根県</v>
      </c>
      <c r="B7" s="139" t="str">
        <f>'廃棄物事業経費（市町村）'!B7</f>
        <v>32000</v>
      </c>
      <c r="C7" s="138" t="s">
        <v>33</v>
      </c>
      <c r="D7" s="140">
        <f>SUM(H7,L7,P7,T7,X7,AB7,AF7,AJ7,AN7,AR7,AV7,AZ7,BD7,BH7,BL7,BP7,BT7,BX7,CB7,CF7,CJ7,CN7,CR7,CV7,CZ7,DD7,DH7,DL7,DP7,DT7)</f>
        <v>2130897</v>
      </c>
      <c r="E7" s="140">
        <f>SUM(I7,M7,Q7,U7,Y7,AC7,AG7,AK7,AO7,AS7,AW7,BA7,BE7,BI7,BM7,BQ7,BU7,BY7,CC7,CG7,CK7,CO7,CS7,CW7,DA7,DE7,DI7,DM7,DQ7,DU7)</f>
        <v>335526</v>
      </c>
      <c r="F7" s="141">
        <f>COUNTIF(F$8:F$57,"&lt;&gt;")</f>
        <v>7</v>
      </c>
      <c r="G7" s="141">
        <f>COUNTIF(G$8:G$57,"&lt;&gt;")</f>
        <v>7</v>
      </c>
      <c r="H7" s="140">
        <f>SUM(H$8:H$57)</f>
        <v>1482271</v>
      </c>
      <c r="I7" s="140">
        <f>SUM(I$8:I$57)</f>
        <v>165351</v>
      </c>
      <c r="J7" s="141">
        <f>COUNTIF(J$8:J$57,"&lt;&gt;")</f>
        <v>7</v>
      </c>
      <c r="K7" s="141">
        <f>COUNTIF(K$8:K$57,"&lt;&gt;")</f>
        <v>7</v>
      </c>
      <c r="L7" s="140">
        <f>SUM(L$8:L$57)</f>
        <v>443122</v>
      </c>
      <c r="M7" s="140">
        <f>SUM(M$8:M$57)</f>
        <v>91262</v>
      </c>
      <c r="N7" s="141">
        <f>COUNTIF(N$8:N$57,"&lt;&gt;")</f>
        <v>3</v>
      </c>
      <c r="O7" s="141">
        <f>COUNTIF(O$8:O$57,"&lt;&gt;")</f>
        <v>3</v>
      </c>
      <c r="P7" s="140">
        <f>SUM(P$8:P$57)</f>
        <v>205504</v>
      </c>
      <c r="Q7" s="140">
        <f>SUM(Q$8:Q$57)</f>
        <v>78913</v>
      </c>
      <c r="R7" s="141">
        <f>COUNTIF(R$8:R$57,"&lt;&gt;")</f>
        <v>0</v>
      </c>
      <c r="S7" s="141">
        <f>COUNTIF(S$8:S$57,"&lt;&gt;")</f>
        <v>0</v>
      </c>
      <c r="T7" s="140">
        <f>SUM(T$8:T$57)</f>
        <v>0</v>
      </c>
      <c r="U7" s="140">
        <f>SUM(U$8:U$57)</f>
        <v>0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37</v>
      </c>
      <c r="B8" s="120" t="s">
        <v>365</v>
      </c>
      <c r="C8" s="119" t="s">
        <v>366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64569</v>
      </c>
      <c r="F8" s="120" t="s">
        <v>363</v>
      </c>
      <c r="G8" s="119" t="s">
        <v>364</v>
      </c>
      <c r="H8" s="121">
        <v>0</v>
      </c>
      <c r="I8" s="121">
        <v>38464</v>
      </c>
      <c r="J8" s="120" t="s">
        <v>369</v>
      </c>
      <c r="K8" s="119" t="s">
        <v>370</v>
      </c>
      <c r="L8" s="121">
        <v>0</v>
      </c>
      <c r="M8" s="121">
        <v>26105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37</v>
      </c>
      <c r="B9" s="120" t="s">
        <v>335</v>
      </c>
      <c r="C9" s="119" t="s">
        <v>336</v>
      </c>
      <c r="D9" s="121">
        <f>SUM(H9,L9,P9,T9,X9,AB9,AF9,AJ9,AN9,AR9,AV9,AZ9,BD9,BH9,BL9,BP9,BT9,BX9,CB9,CF9,CJ9,CN9,CR9,CV9,CZ9,DD9,DH9,DL9,DP9,DT9)</f>
        <v>571077</v>
      </c>
      <c r="E9" s="121">
        <f>SUM(I9,M9,Q9,U9,Y9,AC9,AG9,AK9,AO9,AS9,AW9,BA9,BE9,BI9,BM9,BQ9,BU9,BY9,CC9,CG9,CK9,CO9,CS9,CW9,DA9,DE9,DI9,DM9,DQ9,DU9)</f>
        <v>0</v>
      </c>
      <c r="F9" s="120" t="s">
        <v>333</v>
      </c>
      <c r="G9" s="119" t="s">
        <v>334</v>
      </c>
      <c r="H9" s="121">
        <v>454437</v>
      </c>
      <c r="I9" s="121">
        <v>0</v>
      </c>
      <c r="J9" s="120" t="s">
        <v>363</v>
      </c>
      <c r="K9" s="119" t="s">
        <v>364</v>
      </c>
      <c r="L9" s="121">
        <v>65846</v>
      </c>
      <c r="M9" s="121">
        <v>0</v>
      </c>
      <c r="N9" s="120" t="s">
        <v>369</v>
      </c>
      <c r="O9" s="119" t="s">
        <v>370</v>
      </c>
      <c r="P9" s="121">
        <v>50794</v>
      </c>
      <c r="Q9" s="121">
        <v>0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37</v>
      </c>
      <c r="B10" s="120" t="s">
        <v>367</v>
      </c>
      <c r="C10" s="119" t="s">
        <v>368</v>
      </c>
      <c r="D10" s="121">
        <f>SUM(H10,L10,P10,T10,X10,AB10,AF10,AJ10,AN10,AR10,AV10,AZ10,BD10,BH10,BL10,BP10,BT10,BX10,CB10,CF10,CJ10,CN10,CR10,CV10,CZ10,DD10,DH10,DL10,DP10,DT10)</f>
        <v>77356</v>
      </c>
      <c r="E10" s="121">
        <f>SUM(I10,M10,Q10,U10,Y10,AC10,AG10,AK10,AO10,AS10,AW10,BA10,BE10,BI10,BM10,BQ10,BU10,BY10,CC10,CG10,CK10,CO10,CS10,CW10,DA10,DE10,DI10,DM10,DQ10,DU10)</f>
        <v>0</v>
      </c>
      <c r="F10" s="120" t="s">
        <v>369</v>
      </c>
      <c r="G10" s="119" t="s">
        <v>370</v>
      </c>
      <c r="H10" s="121">
        <v>36414</v>
      </c>
      <c r="I10" s="121">
        <v>0</v>
      </c>
      <c r="J10" s="120" t="s">
        <v>363</v>
      </c>
      <c r="K10" s="119" t="s">
        <v>364</v>
      </c>
      <c r="L10" s="121">
        <v>40942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37</v>
      </c>
      <c r="B11" s="120" t="s">
        <v>348</v>
      </c>
      <c r="C11" s="119" t="s">
        <v>349</v>
      </c>
      <c r="D11" s="121">
        <f>SUM(H11,L11,P11,T11,X11,AB11,AF11,AJ11,AN11,AR11,AV11,AZ11,BD11,BH11,BL11,BP11,BT11,BX11,CB11,CF11,CJ11,CN11,CR11,CV11,CZ11,DD11,DH11,DL11,DP11,DT11)</f>
        <v>600724</v>
      </c>
      <c r="E11" s="121">
        <f>SUM(I11,M11,Q11,U11,Y11,AC11,AG11,AK11,AO11,AS11,AW11,BA11,BE11,BI11,BM11,BQ11,BU11,BY11,CC11,CG11,CK11,CO11,CS11,CW11,DA11,DE11,DI11,DM11,DQ11,DU11)</f>
        <v>0</v>
      </c>
      <c r="F11" s="120" t="s">
        <v>344</v>
      </c>
      <c r="G11" s="119" t="s">
        <v>345</v>
      </c>
      <c r="H11" s="121">
        <v>513252</v>
      </c>
      <c r="I11" s="121">
        <v>0</v>
      </c>
      <c r="J11" s="120" t="s">
        <v>352</v>
      </c>
      <c r="K11" s="119" t="s">
        <v>353</v>
      </c>
      <c r="L11" s="121">
        <v>87472</v>
      </c>
      <c r="M11" s="121">
        <v>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37</v>
      </c>
      <c r="B12" s="120" t="s">
        <v>357</v>
      </c>
      <c r="C12" s="119" t="s">
        <v>358</v>
      </c>
      <c r="D12" s="121">
        <f>SUM(H12,L12,P12,T12,X12,AB12,AF12,AJ12,AN12,AR12,AV12,AZ12,BD12,BH12,BL12,BP12,BT12,BX12,CB12,CF12,CJ12,CN12,CR12,CV12,CZ12,DD12,DH12,DL12,DP12,DT12)</f>
        <v>324655</v>
      </c>
      <c r="E12" s="121">
        <f>SUM(I12,M12,Q12,U12,Y12,AC12,AG12,AK12,AO12,AS12,AW12,BA12,BE12,BI12,BM12,BQ12,BU12,BY12,CC12,CG12,CK12,CO12,CS12,CW12,DA12,DE12,DI12,DM12,DQ12,DU12)</f>
        <v>129374</v>
      </c>
      <c r="F12" s="120" t="s">
        <v>355</v>
      </c>
      <c r="G12" s="119" t="s">
        <v>356</v>
      </c>
      <c r="H12" s="121">
        <v>85755</v>
      </c>
      <c r="I12" s="121">
        <v>34897</v>
      </c>
      <c r="J12" s="120" t="s">
        <v>359</v>
      </c>
      <c r="K12" s="119" t="s">
        <v>360</v>
      </c>
      <c r="L12" s="121">
        <v>84190</v>
      </c>
      <c r="M12" s="121">
        <v>31786</v>
      </c>
      <c r="N12" s="120" t="s">
        <v>361</v>
      </c>
      <c r="O12" s="119" t="s">
        <v>362</v>
      </c>
      <c r="P12" s="121">
        <v>154710</v>
      </c>
      <c r="Q12" s="121">
        <v>62691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37</v>
      </c>
      <c r="B13" s="120" t="s">
        <v>329</v>
      </c>
      <c r="C13" s="119" t="s">
        <v>330</v>
      </c>
      <c r="D13" s="121">
        <f>SUM(H13,L13,P13,T13,X13,AB13,AF13,AJ13,AN13,AR13,AV13,AZ13,BD13,BH13,BL13,BP13,BT13,BX13,CB13,CF13,CJ13,CN13,CR13,CV13,CZ13,DD13,DH13,DL13,DP13,DT13)</f>
        <v>557085</v>
      </c>
      <c r="E13" s="121">
        <f>SUM(I13,M13,Q13,U13,Y13,AC13,AG13,AK13,AO13,AS13,AW13,BA13,BE13,BI13,BM13,BQ13,BU13,BY13,CC13,CG13,CK13,CO13,CS13,CW13,DA13,DE13,DI13,DM13,DQ13,DU13)</f>
        <v>0</v>
      </c>
      <c r="F13" s="120" t="s">
        <v>327</v>
      </c>
      <c r="G13" s="119" t="s">
        <v>328</v>
      </c>
      <c r="H13" s="121">
        <v>392413</v>
      </c>
      <c r="I13" s="121">
        <v>0</v>
      </c>
      <c r="J13" s="120" t="s">
        <v>341</v>
      </c>
      <c r="K13" s="119" t="s">
        <v>342</v>
      </c>
      <c r="L13" s="121">
        <v>164672</v>
      </c>
      <c r="M13" s="121">
        <v>0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37</v>
      </c>
      <c r="B14" s="120" t="s">
        <v>346</v>
      </c>
      <c r="C14" s="119" t="s">
        <v>347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141583</v>
      </c>
      <c r="F14" s="120" t="s">
        <v>344</v>
      </c>
      <c r="G14" s="119" t="s">
        <v>345</v>
      </c>
      <c r="H14" s="121">
        <v>0</v>
      </c>
      <c r="I14" s="121">
        <v>91990</v>
      </c>
      <c r="J14" s="120" t="s">
        <v>350</v>
      </c>
      <c r="K14" s="119" t="s">
        <v>351</v>
      </c>
      <c r="L14" s="121">
        <v>0</v>
      </c>
      <c r="M14" s="121">
        <v>33371</v>
      </c>
      <c r="N14" s="120" t="s">
        <v>352</v>
      </c>
      <c r="O14" s="119" t="s">
        <v>353</v>
      </c>
      <c r="P14" s="121">
        <v>0</v>
      </c>
      <c r="Q14" s="121">
        <v>16222</v>
      </c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&amp;L廃棄物処理事業経費【市区町村分担金の合計（平成30年度実績）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32000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32201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32202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32203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32204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32205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32206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32207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32209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32343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32386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32441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32448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32449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32501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32505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32525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32526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32527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32528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32841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32852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32874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32876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32888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32891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32893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2015-10-13T05:25:08Z</cp:lastPrinted>
  <dcterms:created xsi:type="dcterms:W3CDTF">2008-01-24T06:28:57Z</dcterms:created>
  <dcterms:modified xsi:type="dcterms:W3CDTF">2020-02-18T10:16:25Z</dcterms:modified>
</cp:coreProperties>
</file>