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\wk_共有\データマネジメントセンター\MOE一廃調査\03_入力G作業用\10_3回目集約結果\05秋田県\環境省廃棄物実態調査集約結果（05秋田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水洗化人口等!$A$6:$AA$31</definedName>
    <definedName name="_xlnm.Print_Area" localSheetId="2">し尿集計結果!$A$1:$M$36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I22" i="1" l="1"/>
  <c r="E22" i="1"/>
  <c r="D22" i="1"/>
  <c r="N22" i="1" s="1"/>
  <c r="F22" i="1" l="1"/>
  <c r="Q22" i="1"/>
  <c r="J22" i="1"/>
  <c r="L22" i="1"/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N8" i="2" s="1"/>
  <c r="AC9" i="2"/>
  <c r="AC10" i="2"/>
  <c r="AC11" i="2"/>
  <c r="AC12" i="2"/>
  <c r="N12" i="2" s="1"/>
  <c r="AC13" i="2"/>
  <c r="AC14" i="2"/>
  <c r="AC15" i="2"/>
  <c r="AC16" i="2"/>
  <c r="N16" i="2" s="1"/>
  <c r="AC17" i="2"/>
  <c r="AC18" i="2"/>
  <c r="AC19" i="2"/>
  <c r="AC20" i="2"/>
  <c r="N20" i="2" s="1"/>
  <c r="AC21" i="2"/>
  <c r="AC22" i="2"/>
  <c r="AC23" i="2"/>
  <c r="AC24" i="2"/>
  <c r="N24" i="2" s="1"/>
  <c r="AC25" i="2"/>
  <c r="AC26" i="2"/>
  <c r="AC27" i="2"/>
  <c r="AC28" i="2"/>
  <c r="N28" i="2" s="1"/>
  <c r="AC29" i="2"/>
  <c r="AC30" i="2"/>
  <c r="AC31" i="2"/>
  <c r="AC32" i="2"/>
  <c r="N32" i="2" s="1"/>
  <c r="V8" i="2"/>
  <c r="V9" i="2"/>
  <c r="V10" i="2"/>
  <c r="V11" i="2"/>
  <c r="N11" i="2" s="1"/>
  <c r="V12" i="2"/>
  <c r="V13" i="2"/>
  <c r="V14" i="2"/>
  <c r="V15" i="2"/>
  <c r="N15" i="2" s="1"/>
  <c r="V16" i="2"/>
  <c r="V17" i="2"/>
  <c r="V18" i="2"/>
  <c r="V19" i="2"/>
  <c r="N19" i="2" s="1"/>
  <c r="V20" i="2"/>
  <c r="V21" i="2"/>
  <c r="V22" i="2"/>
  <c r="V23" i="2"/>
  <c r="N23" i="2" s="1"/>
  <c r="V24" i="2"/>
  <c r="V25" i="2"/>
  <c r="V26" i="2"/>
  <c r="V27" i="2"/>
  <c r="N27" i="2" s="1"/>
  <c r="V28" i="2"/>
  <c r="V29" i="2"/>
  <c r="V30" i="2"/>
  <c r="V31" i="2"/>
  <c r="N31" i="2" s="1"/>
  <c r="V32" i="2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O26" i="2"/>
  <c r="O27" i="2"/>
  <c r="O28" i="2"/>
  <c r="O29" i="2"/>
  <c r="N29" i="2" s="1"/>
  <c r="O30" i="2"/>
  <c r="O31" i="2"/>
  <c r="O32" i="2"/>
  <c r="N9" i="2"/>
  <c r="N17" i="2"/>
  <c r="N25" i="2"/>
  <c r="K8" i="2"/>
  <c r="D8" i="2" s="1"/>
  <c r="K9" i="2"/>
  <c r="K10" i="2"/>
  <c r="K11" i="2"/>
  <c r="K12" i="2"/>
  <c r="D12" i="2" s="1"/>
  <c r="K13" i="2"/>
  <c r="K14" i="2"/>
  <c r="K15" i="2"/>
  <c r="K16" i="2"/>
  <c r="D16" i="2" s="1"/>
  <c r="K17" i="2"/>
  <c r="K18" i="2"/>
  <c r="K19" i="2"/>
  <c r="K20" i="2"/>
  <c r="D20" i="2" s="1"/>
  <c r="K21" i="2"/>
  <c r="K22" i="2"/>
  <c r="K23" i="2"/>
  <c r="K24" i="2"/>
  <c r="D24" i="2" s="1"/>
  <c r="K25" i="2"/>
  <c r="K26" i="2"/>
  <c r="K27" i="2"/>
  <c r="K28" i="2"/>
  <c r="D28" i="2" s="1"/>
  <c r="K29" i="2"/>
  <c r="K30" i="2"/>
  <c r="K31" i="2"/>
  <c r="K32" i="2"/>
  <c r="D32" i="2" s="1"/>
  <c r="H8" i="2"/>
  <c r="H9" i="2"/>
  <c r="H10" i="2"/>
  <c r="H11" i="2"/>
  <c r="D11" i="2" s="1"/>
  <c r="H12" i="2"/>
  <c r="H13" i="2"/>
  <c r="H14" i="2"/>
  <c r="H15" i="2"/>
  <c r="D15" i="2" s="1"/>
  <c r="H16" i="2"/>
  <c r="H17" i="2"/>
  <c r="H18" i="2"/>
  <c r="H19" i="2"/>
  <c r="D19" i="2" s="1"/>
  <c r="H20" i="2"/>
  <c r="H21" i="2"/>
  <c r="H22" i="2"/>
  <c r="H23" i="2"/>
  <c r="D23" i="2" s="1"/>
  <c r="H24" i="2"/>
  <c r="H25" i="2"/>
  <c r="H26" i="2"/>
  <c r="H27" i="2"/>
  <c r="D27" i="2" s="1"/>
  <c r="H28" i="2"/>
  <c r="H29" i="2"/>
  <c r="H30" i="2"/>
  <c r="H31" i="2"/>
  <c r="D31" i="2" s="1"/>
  <c r="H32" i="2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E28" i="2"/>
  <c r="E29" i="2"/>
  <c r="D29" i="2" s="1"/>
  <c r="E30" i="2"/>
  <c r="E31" i="2"/>
  <c r="E32" i="2"/>
  <c r="D9" i="2"/>
  <c r="D17" i="2"/>
  <c r="D25" i="2"/>
  <c r="N14" i="1"/>
  <c r="N23" i="1"/>
  <c r="N30" i="1"/>
  <c r="L14" i="1"/>
  <c r="L30" i="1"/>
  <c r="I8" i="1"/>
  <c r="I9" i="1"/>
  <c r="I10" i="1"/>
  <c r="D10" i="1" s="1"/>
  <c r="I11" i="1"/>
  <c r="D11" i="1" s="1"/>
  <c r="I12" i="1"/>
  <c r="D12" i="1" s="1"/>
  <c r="I13" i="1"/>
  <c r="I14" i="1"/>
  <c r="D14" i="1" s="1"/>
  <c r="I15" i="1"/>
  <c r="D15" i="1" s="1"/>
  <c r="I16" i="1"/>
  <c r="D16" i="1" s="1"/>
  <c r="I17" i="1"/>
  <c r="I18" i="1"/>
  <c r="D18" i="1" s="1"/>
  <c r="I19" i="1"/>
  <c r="I20" i="1"/>
  <c r="D20" i="1" s="1"/>
  <c r="I21" i="1"/>
  <c r="I23" i="1"/>
  <c r="I24" i="1"/>
  <c r="I25" i="1"/>
  <c r="I26" i="1"/>
  <c r="D26" i="1" s="1"/>
  <c r="I27" i="1"/>
  <c r="D27" i="1" s="1"/>
  <c r="I28" i="1"/>
  <c r="D28" i="1" s="1"/>
  <c r="I29" i="1"/>
  <c r="I30" i="1"/>
  <c r="D30" i="1" s="1"/>
  <c r="I31" i="1"/>
  <c r="D31" i="1" s="1"/>
  <c r="I32" i="1"/>
  <c r="D32" i="1" s="1"/>
  <c r="F10" i="1"/>
  <c r="F18" i="1"/>
  <c r="F23" i="1"/>
  <c r="F26" i="1"/>
  <c r="E8" i="1"/>
  <c r="E9" i="1"/>
  <c r="D9" i="1" s="1"/>
  <c r="E10" i="1"/>
  <c r="E11" i="1"/>
  <c r="E12" i="1"/>
  <c r="E13" i="1"/>
  <c r="E14" i="1"/>
  <c r="E15" i="1"/>
  <c r="E16" i="1"/>
  <c r="E17" i="1"/>
  <c r="D17" i="1" s="1"/>
  <c r="E18" i="1"/>
  <c r="E19" i="1"/>
  <c r="E20" i="1"/>
  <c r="E21" i="1"/>
  <c r="D21" i="1" s="1"/>
  <c r="E23" i="1"/>
  <c r="E24" i="1"/>
  <c r="E25" i="1"/>
  <c r="D25" i="1" s="1"/>
  <c r="E26" i="1"/>
  <c r="E27" i="1"/>
  <c r="E28" i="1"/>
  <c r="E29" i="1"/>
  <c r="E30" i="1"/>
  <c r="E31" i="1"/>
  <c r="E32" i="1"/>
  <c r="D8" i="1"/>
  <c r="D13" i="1"/>
  <c r="D19" i="1"/>
  <c r="D23" i="1"/>
  <c r="D24" i="1"/>
  <c r="D29" i="1"/>
  <c r="N32" i="1" l="1"/>
  <c r="F32" i="1"/>
  <c r="L32" i="1"/>
  <c r="J32" i="1"/>
  <c r="Q32" i="1"/>
  <c r="N28" i="1"/>
  <c r="F28" i="1"/>
  <c r="L28" i="1"/>
  <c r="Q28" i="1"/>
  <c r="J28" i="1"/>
  <c r="N20" i="1"/>
  <c r="F20" i="1"/>
  <c r="L20" i="1"/>
  <c r="Q20" i="1"/>
  <c r="J20" i="1"/>
  <c r="N16" i="1"/>
  <c r="F16" i="1"/>
  <c r="L16" i="1"/>
  <c r="J16" i="1"/>
  <c r="Q16" i="1"/>
  <c r="N12" i="1"/>
  <c r="F12" i="1"/>
  <c r="L12" i="1"/>
  <c r="Q12" i="1"/>
  <c r="J12" i="1"/>
  <c r="Q25" i="1"/>
  <c r="N25" i="1"/>
  <c r="L25" i="1"/>
  <c r="F25" i="1"/>
  <c r="J25" i="1"/>
  <c r="Q21" i="1"/>
  <c r="N21" i="1"/>
  <c r="F21" i="1"/>
  <c r="L21" i="1"/>
  <c r="J21" i="1"/>
  <c r="Q17" i="1"/>
  <c r="N17" i="1"/>
  <c r="L17" i="1"/>
  <c r="J17" i="1"/>
  <c r="F17" i="1"/>
  <c r="Q9" i="1"/>
  <c r="N9" i="1"/>
  <c r="L9" i="1"/>
  <c r="F9" i="1"/>
  <c r="J9" i="1"/>
  <c r="L31" i="1"/>
  <c r="J31" i="1"/>
  <c r="F31" i="1"/>
  <c r="Q31" i="1"/>
  <c r="N31" i="1"/>
  <c r="L27" i="1"/>
  <c r="Q27" i="1"/>
  <c r="N27" i="1"/>
  <c r="J27" i="1"/>
  <c r="F27" i="1"/>
  <c r="L15" i="1"/>
  <c r="J15" i="1"/>
  <c r="F15" i="1"/>
  <c r="Q15" i="1"/>
  <c r="N15" i="1"/>
  <c r="L11" i="1"/>
  <c r="J11" i="1"/>
  <c r="Q11" i="1"/>
  <c r="N11" i="1"/>
  <c r="F11" i="1"/>
  <c r="Q29" i="1"/>
  <c r="N29" i="1"/>
  <c r="N24" i="1"/>
  <c r="F24" i="1"/>
  <c r="L24" i="1"/>
  <c r="L19" i="1"/>
  <c r="J19" i="1"/>
  <c r="Q13" i="1"/>
  <c r="N13" i="1"/>
  <c r="N8" i="1"/>
  <c r="F8" i="1"/>
  <c r="L8" i="1"/>
  <c r="F29" i="1"/>
  <c r="F13" i="1"/>
  <c r="J13" i="1"/>
  <c r="Q24" i="1"/>
  <c r="Q8" i="1"/>
  <c r="L23" i="1"/>
  <c r="J23" i="1"/>
  <c r="L29" i="1"/>
  <c r="L13" i="1"/>
  <c r="Q23" i="1"/>
  <c r="D30" i="2"/>
  <c r="D26" i="2"/>
  <c r="D22" i="2"/>
  <c r="D18" i="2"/>
  <c r="D14" i="2"/>
  <c r="D10" i="2"/>
  <c r="N30" i="2"/>
  <c r="N26" i="2"/>
  <c r="N22" i="2"/>
  <c r="N18" i="2"/>
  <c r="N14" i="2"/>
  <c r="N10" i="2"/>
  <c r="J30" i="1"/>
  <c r="Q30" i="1"/>
  <c r="J26" i="1"/>
  <c r="Q26" i="1"/>
  <c r="J18" i="1"/>
  <c r="Q18" i="1"/>
  <c r="J14" i="1"/>
  <c r="Q14" i="1"/>
  <c r="J10" i="1"/>
  <c r="Q10" i="1"/>
  <c r="L26" i="1"/>
  <c r="L18" i="1"/>
  <c r="L10" i="1"/>
  <c r="N19" i="1"/>
  <c r="F30" i="1"/>
  <c r="F19" i="1"/>
  <c r="F14" i="1"/>
  <c r="J29" i="1"/>
  <c r="J24" i="1"/>
  <c r="J8" i="1"/>
  <c r="N26" i="1"/>
  <c r="N18" i="1"/>
  <c r="N10" i="1"/>
  <c r="Q1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<sst xmlns="http://schemas.openxmlformats.org/spreadsheetml/2006/main" count="709" uniqueCount="306">
  <si>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</si>
  <si>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</si>
  <si>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</si>
  <si>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</si>
  <si>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</si>
  <si>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</si>
  <si>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</si>
  <si>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</si>
  <si>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</si>
  <si>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</si>
  <si>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</si>
  <si>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</si>
  <si>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</si>
  <si>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</si>
  <si>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</si>
  <si>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</si>
  <si>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</si>
  <si>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</si>
  <si>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</si>
  <si>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</si>
  <si>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</si>
  <si>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</si>
  <si>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</si>
  <si>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</si>
  <si>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</si>
  <si>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</si>
  <si>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</si>
  <si>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</si>
  <si>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</si>
  <si>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</si>
  <si>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</si>
  <si>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</si>
  <si>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</si>
  <si>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</si>
  <si>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</si>
  <si>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</si>
  <si>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</si>
  <si>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</si>
  <si>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</si>
  <si>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</si>
  <si>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</si>
  <si>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</si>
  <si>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</si>
  <si>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</si>
  <si>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</si>
  <si>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</si>
  <si>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</si>
  <si>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</si>
  <si>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</si>
  <si>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</si>
  <si>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</si>
  <si>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</si>
  <si>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</si>
  <si>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</si>
  <si>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</si>
  <si>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</si>
  <si>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</si>
  <si>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</si>
  <si>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</si>
  <si>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</si>
  <si>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</si>
  <si>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</si>
  <si>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</si>
  <si>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</si>
  <si>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</si>
  <si>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</si>
  <si>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</si>
  <si>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</si>
  <si>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</si>
  <si>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</si>
  <si>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</si>
  <si>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</si>
  <si>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</si>
  <si>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</si>
  <si>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</si>
  <si>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</si>
  <si>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</si>
  <si>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</si>
  <si>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</si>
  <si>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</si>
  <si>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</si>
  <si>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</si>
  <si>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</si>
  <si>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</si>
  <si>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</si>
  <si>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</si>
  <si>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</si>
  <si>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</si>
  <si>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</si>
  <si>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</si>
  <si>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</si>
  <si>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</si>
  <si>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</si>
  <si>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</si>
  <si>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</si>
  <si>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</si>
  <si>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</si>
  <si>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</si>
  <si>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</si>
  <si>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</si>
  <si>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</si>
  <si>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</si>
  <si>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</si>
  <si>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</si>
  <si>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</si>
  <si>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</si>
  <si>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</si>
  <si>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</si>
  <si>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</si>
  <si>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</si>
  <si>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</si>
  <si>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</si>
  <si>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</si>
  <si>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</si>
  <si>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</si>
  <si>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</si>
  <si>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</si>
  <si>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</si>
  <si>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</si>
  <si>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</si>
  <si>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</si>
  <si>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</si>
  <si>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</si>
  <si>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</si>
  <si>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</si>
  <si>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</si>
  <si>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</si>
  <si>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</si>
  <si>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</si>
  <si>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</si>
  <si>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</si>
  <si>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</si>
  <si>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</si>
  <si>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</si>
  <si>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</si>
  <si>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</si>
  <si>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</si>
  <si>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</si>
  <si>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</si>
  <si>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</si>
  <si>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</si>
  <si>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</si>
  <si>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</si>
  <si>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</si>
  <si>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</si>
  <si>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</si>
  <si>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</si>
  <si>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</si>
  <si>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</si>
  <si>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</si>
  <si>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</si>
  <si>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</si>
  <si>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</si>
  <si>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</si>
  <si>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</si>
  <si>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</si>
  <si>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</si>
  <si>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</si>
  <si>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</si>
  <si>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</si>
  <si>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</si>
  <si>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</si>
  <si>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</si>
  <si>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</si>
  <si>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</si>
  <si>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</si>
  <si>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</si>
  <si>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</si>
  <si>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</si>
  <si>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</si>
  <si>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</si>
  <si>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</si>
  <si>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</si>
  <si>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</si>
  <si>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</si>
  <si>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</si>
  <si>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</si>
  <si>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</si>
  <si>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</si>
  <si>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</si>
  <si>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</si>
  <si>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</si>
  <si>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</si>
  <si>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</si>
  <si>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</si>
  <si>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</si>
  <si>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</si>
  <si>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</si>
  <si>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</si>
  <si>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</si>
  <si>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</si>
  <si>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</si>
  <si>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</si>
  <si>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</si>
  <si>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</si>
  <si>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</si>
  <si>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</si>
  <si>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</si>
  <si>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</si>
  <si>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</si>
  <si>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</si>
  <si>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</si>
  <si>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</si>
  <si>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</si>
  <si>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</si>
  <si>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</si>
  <si>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</si>
  <si>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</si>
  <si>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</si>
  <si>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</si>
  <si>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</si>
  <si>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</si>
  <si>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</si>
  <si>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</si>
  <si>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</si>
  <si>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</si>
  <si>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</si>
  <si>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</si>
  <si>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</si>
  <si>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</si>
  <si>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</si>
  <si>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</si>
  <si>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</si>
  <si>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</si>
  <si>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</si>
  <si>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</si>
  <si>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</si>
  <si>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</si>
  <si>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</si>
  <si>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</si>
  <si>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</si>
  <si>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</si>
  <si>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</si>
  <si>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</si>
  <si>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</si>
  <si>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</si>
  <si>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</si>
  <si>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</si>
  <si>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</si>
  <si>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</si>
  <si>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</si>
  <si>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</si>
  <si>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</si>
  <si>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</si>
  <si>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</si>
  <si>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</si>
  <si>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</si>
  <si>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</si>
  <si>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</si>
  <si>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</si>
  <si>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</si>
  <si>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05000</t>
  </si>
  <si>
    <t>水洗化人口等（平成30年度実績）</t>
    <phoneticPr fontId="3"/>
  </si>
  <si>
    <t>し尿処理の状況（平成30年度実績）</t>
    <phoneticPr fontId="3"/>
  </si>
  <si>
    <t>05201</t>
  </si>
  <si>
    <t>秋田市</t>
  </si>
  <si>
    <t/>
  </si>
  <si>
    <t>○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</si>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</sst>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6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>
      <alignment vertical="center"/>
    </xf>
    <xf numFmtId="49" fontId="7" fillId="0" borderId="2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right"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E19" sqref="E19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>
      <c r="A2" s="126" t="s">
        <v>193</v>
      </c>
      <c r="B2" s="128" t="s">
        <v>194</v>
      </c>
      <c r="C2" s="12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32" t="s">
        <v>198</v>
      </c>
      <c r="T2" s="133"/>
      <c r="U2" s="133"/>
      <c r="V2" s="134"/>
      <c r="W2" s="138" t="s">
        <v>199</v>
      </c>
      <c r="X2" s="133"/>
      <c r="Y2" s="133"/>
      <c r="Z2" s="134"/>
      <c r="AA2" s="118"/>
      <c r="AB2" s="118"/>
    </row>
    <row r="3" spans="1:28" s="76" customFormat="1" ht="13.5" customHeight="1">
      <c r="A3" s="127"/>
      <c r="B3" s="127"/>
      <c r="C3" s="13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35"/>
      <c r="T3" s="136"/>
      <c r="U3" s="136"/>
      <c r="V3" s="137"/>
      <c r="W3" s="135"/>
      <c r="X3" s="136"/>
      <c r="Y3" s="136"/>
      <c r="Z3" s="137"/>
      <c r="AA3" s="118"/>
      <c r="AB3" s="118"/>
    </row>
    <row r="4" spans="1:28" s="76" customFormat="1" ht="18.75" customHeight="1">
      <c r="A4" s="127"/>
      <c r="B4" s="127"/>
      <c r="C4" s="130"/>
      <c r="D4" s="64"/>
      <c r="E4" s="131" t="s">
        <v>200</v>
      </c>
      <c r="F4" s="124" t="s">
        <v>203</v>
      </c>
      <c r="G4" s="124" t="s">
        <v>246</v>
      </c>
      <c r="H4" s="124" t="s">
        <v>204</v>
      </c>
      <c r="I4" s="131" t="s">
        <v>200</v>
      </c>
      <c r="J4" s="124" t="s">
        <v>205</v>
      </c>
      <c r="K4" s="124" t="s">
        <v>206</v>
      </c>
      <c r="L4" s="124" t="s">
        <v>207</v>
      </c>
      <c r="M4" s="124" t="s">
        <v>247</v>
      </c>
      <c r="N4" s="124" t="s">
        <v>208</v>
      </c>
      <c r="O4" s="140" t="s">
        <v>209</v>
      </c>
      <c r="P4" s="67"/>
      <c r="Q4" s="124" t="s">
        <v>210</v>
      </c>
      <c r="R4" s="68"/>
      <c r="S4" s="124" t="s">
        <v>211</v>
      </c>
      <c r="T4" s="124" t="s">
        <v>249</v>
      </c>
      <c r="U4" s="126" t="s">
        <v>212</v>
      </c>
      <c r="V4" s="126" t="s">
        <v>213</v>
      </c>
      <c r="W4" s="124" t="s">
        <v>211</v>
      </c>
      <c r="X4" s="124" t="s">
        <v>248</v>
      </c>
      <c r="Y4" s="126" t="s">
        <v>212</v>
      </c>
      <c r="Z4" s="126" t="s">
        <v>213</v>
      </c>
      <c r="AA4" s="118"/>
      <c r="AB4" s="118"/>
    </row>
    <row r="5" spans="1:28" s="76" customFormat="1" ht="22.5" customHeight="1">
      <c r="A5" s="127"/>
      <c r="B5" s="127"/>
      <c r="C5" s="130"/>
      <c r="D5" s="64"/>
      <c r="E5" s="131"/>
      <c r="F5" s="125"/>
      <c r="G5" s="125"/>
      <c r="H5" s="125"/>
      <c r="I5" s="131"/>
      <c r="J5" s="125"/>
      <c r="K5" s="125"/>
      <c r="L5" s="125"/>
      <c r="M5" s="125"/>
      <c r="N5" s="125"/>
      <c r="O5" s="125"/>
      <c r="P5" s="69" t="s">
        <v>214</v>
      </c>
      <c r="Q5" s="125"/>
      <c r="R5" s="70"/>
      <c r="S5" s="125"/>
      <c r="T5" s="125"/>
      <c r="U5" s="139"/>
      <c r="V5" s="139"/>
      <c r="W5" s="125"/>
      <c r="X5" s="125"/>
      <c r="Y5" s="139"/>
      <c r="Z5" s="139"/>
      <c r="AA5" s="118"/>
      <c r="AB5" s="118"/>
    </row>
    <row r="6" spans="1:28" s="77" customFormat="1" ht="13.5" customHeight="1">
      <c r="A6" s="127"/>
      <c r="B6" s="127"/>
      <c r="C6" s="13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>
      <c r="A7" s="109" t="s">
        <v>49</v>
      </c>
      <c r="B7" s="116" t="s">
        <v>251</v>
      </c>
      <c r="C7" s="109" t="s">
        <v>200</v>
      </c>
      <c r="D7" s="110">
        <f t="shared" ref="D7:D32" si="0">+SUM(E7,+I7)</f>
        <v>1001565</v>
      </c>
      <c r="E7" s="110">
        <f t="shared" ref="E7:E32" si="1">+SUM(G7,+H7)</f>
        <v>191490</v>
      </c>
      <c r="F7" s="111">
        <f t="shared" ref="F7:F32" si="2">IF(D7&gt;0,E7/D7*100,"-")</f>
        <v>19.119078641925384</v>
      </c>
      <c r="G7" s="108">
        <f>SUM(G$8:G$207)</f>
        <v>191490</v>
      </c>
      <c r="H7" s="108">
        <f>SUM(H$8:H$207)</f>
        <v>0</v>
      </c>
      <c r="I7" s="110">
        <f t="shared" ref="I7:I32" si="3">+SUM(K7,+M7,+O7)</f>
        <v>810075</v>
      </c>
      <c r="J7" s="111">
        <f t="shared" ref="J7:J32" si="4">IF(D7&gt;0,I7/D7*100,"-")</f>
        <v>80.880921358074602</v>
      </c>
      <c r="K7" s="108">
        <f>SUM(K$8:K$207)</f>
        <v>560914</v>
      </c>
      <c r="L7" s="111">
        <f t="shared" ref="L7:L32" si="5">IF(D7&gt;0,K7/D7*100,"-")</f>
        <v>56.003754124794689</v>
      </c>
      <c r="M7" s="108">
        <f>SUM(M$8:M$207)</f>
        <v>0</v>
      </c>
      <c r="N7" s="111">
        <f t="shared" ref="N7:N32" si="6">IF(D7&gt;0,M7/D7*100,"-")</f>
        <v>0</v>
      </c>
      <c r="O7" s="108">
        <f>SUM(O$8:O$207)</f>
        <v>249161</v>
      </c>
      <c r="P7" s="108">
        <f>SUM(P$8:P$207)</f>
        <v>188060</v>
      </c>
      <c r="Q7" s="111">
        <f t="shared" ref="Q7:Q32" si="7">IF(D7&gt;0,O7/D7*100,"-")</f>
        <v>24.877167233279916</v>
      </c>
      <c r="R7" s="108">
        <f>SUM(R$8:R$207)</f>
        <v>4010</v>
      </c>
      <c r="S7" s="112">
        <f t="shared" ref="S7:Z7" si="8">COUNTIF(S$8:S$207,"○")</f>
        <v>19</v>
      </c>
      <c r="T7" s="112">
        <f t="shared" si="8"/>
        <v>0</v>
      </c>
      <c r="U7" s="112">
        <f t="shared" si="8"/>
        <v>0</v>
      </c>
      <c r="V7" s="112">
        <f t="shared" si="8"/>
        <v>6</v>
      </c>
      <c r="W7" s="112">
        <f t="shared" si="8"/>
        <v>19</v>
      </c>
      <c r="X7" s="112">
        <f t="shared" si="8"/>
        <v>0</v>
      </c>
      <c r="Y7" s="112">
        <f t="shared" si="8"/>
        <v>0</v>
      </c>
      <c r="Z7" s="112">
        <f t="shared" si="8"/>
        <v>6</v>
      </c>
      <c r="AA7" s="120"/>
      <c r="AB7" s="120"/>
    </row>
    <row r="8" spans="1:28" s="105" customFormat="1" ht="13.5" customHeight="1">
      <c r="A8" s="101" t="s">
        <v>49</v>
      </c>
      <c r="B8" s="102" t="s">
        <v>254</v>
      </c>
      <c r="C8" s="101" t="s">
        <v>255</v>
      </c>
      <c r="D8" s="103">
        <f t="shared" si="0"/>
        <v>310233</v>
      </c>
      <c r="E8" s="103">
        <f t="shared" si="1"/>
        <v>11375</v>
      </c>
      <c r="F8" s="104">
        <f t="shared" si="2"/>
        <v>3.6665989756086557</v>
      </c>
      <c r="G8" s="103">
        <v>11375</v>
      </c>
      <c r="H8" s="103">
        <v>0</v>
      </c>
      <c r="I8" s="103">
        <f t="shared" si="3"/>
        <v>298858</v>
      </c>
      <c r="J8" s="104">
        <f t="shared" si="4"/>
        <v>96.333401024391335</v>
      </c>
      <c r="K8" s="103">
        <v>260203</v>
      </c>
      <c r="L8" s="104">
        <f t="shared" si="5"/>
        <v>83.873411274751547</v>
      </c>
      <c r="M8" s="103">
        <v>0</v>
      </c>
      <c r="N8" s="104">
        <f t="shared" si="6"/>
        <v>0</v>
      </c>
      <c r="O8" s="103">
        <v>38655</v>
      </c>
      <c r="P8" s="103">
        <v>16508</v>
      </c>
      <c r="Q8" s="104">
        <f t="shared" si="7"/>
        <v>12.459989749639787</v>
      </c>
      <c r="R8" s="103">
        <v>1460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21" t="s">
        <v>256</v>
      </c>
      <c r="AB8" s="122"/>
    </row>
    <row r="9" spans="1:28" s="105" customFormat="1" ht="13.5" customHeight="1">
      <c r="A9" s="101" t="s">
        <v>49</v>
      </c>
      <c r="B9" s="102" t="s">
        <v>258</v>
      </c>
      <c r="C9" s="101" t="s">
        <v>259</v>
      </c>
      <c r="D9" s="103">
        <f t="shared" si="0"/>
        <v>53435</v>
      </c>
      <c r="E9" s="103">
        <f t="shared" si="1"/>
        <v>19312</v>
      </c>
      <c r="F9" s="104">
        <f t="shared" si="2"/>
        <v>36.141106016655748</v>
      </c>
      <c r="G9" s="103">
        <v>19312</v>
      </c>
      <c r="H9" s="103">
        <v>0</v>
      </c>
      <c r="I9" s="103">
        <f t="shared" si="3"/>
        <v>34123</v>
      </c>
      <c r="J9" s="104">
        <f t="shared" si="4"/>
        <v>63.858893983344245</v>
      </c>
      <c r="K9" s="103">
        <v>19729</v>
      </c>
      <c r="L9" s="104">
        <f t="shared" si="5"/>
        <v>36.921493403200152</v>
      </c>
      <c r="M9" s="103">
        <v>0</v>
      </c>
      <c r="N9" s="104">
        <f t="shared" si="6"/>
        <v>0</v>
      </c>
      <c r="O9" s="103">
        <v>14394</v>
      </c>
      <c r="P9" s="103">
        <v>13101</v>
      </c>
      <c r="Q9" s="104">
        <f t="shared" si="7"/>
        <v>26.9374005801441</v>
      </c>
      <c r="R9" s="103">
        <v>208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21" t="s">
        <v>256</v>
      </c>
      <c r="AB9" s="122"/>
    </row>
    <row r="10" spans="1:28" s="105" customFormat="1" ht="13.5" customHeight="1">
      <c r="A10" s="101" t="s">
        <v>49</v>
      </c>
      <c r="B10" s="102" t="s">
        <v>260</v>
      </c>
      <c r="C10" s="101" t="s">
        <v>261</v>
      </c>
      <c r="D10" s="103">
        <f t="shared" si="0"/>
        <v>89646</v>
      </c>
      <c r="E10" s="103">
        <f t="shared" si="1"/>
        <v>27014</v>
      </c>
      <c r="F10" s="104">
        <f t="shared" si="2"/>
        <v>30.134082948486267</v>
      </c>
      <c r="G10" s="103">
        <v>27014</v>
      </c>
      <c r="H10" s="103">
        <v>0</v>
      </c>
      <c r="I10" s="103">
        <f t="shared" si="3"/>
        <v>62632</v>
      </c>
      <c r="J10" s="104">
        <f t="shared" si="4"/>
        <v>69.865917051513733</v>
      </c>
      <c r="K10" s="103">
        <v>31496</v>
      </c>
      <c r="L10" s="104">
        <f t="shared" si="5"/>
        <v>35.133748298864418</v>
      </c>
      <c r="M10" s="103">
        <v>0</v>
      </c>
      <c r="N10" s="104">
        <f t="shared" si="6"/>
        <v>0</v>
      </c>
      <c r="O10" s="103">
        <v>31136</v>
      </c>
      <c r="P10" s="103">
        <v>27231</v>
      </c>
      <c r="Q10" s="104">
        <f t="shared" si="7"/>
        <v>34.732168752649315</v>
      </c>
      <c r="R10" s="103">
        <v>405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21" t="s">
        <v>256</v>
      </c>
      <c r="AB10" s="122"/>
    </row>
    <row r="11" spans="1:28" s="105" customFormat="1" ht="13.5" customHeight="1">
      <c r="A11" s="101" t="s">
        <v>49</v>
      </c>
      <c r="B11" s="102" t="s">
        <v>262</v>
      </c>
      <c r="C11" s="101" t="s">
        <v>263</v>
      </c>
      <c r="D11" s="103">
        <f t="shared" si="0"/>
        <v>72791</v>
      </c>
      <c r="E11" s="103">
        <f t="shared" si="1"/>
        <v>19025</v>
      </c>
      <c r="F11" s="104">
        <f t="shared" si="2"/>
        <v>26.136472915607701</v>
      </c>
      <c r="G11" s="103">
        <v>19025</v>
      </c>
      <c r="H11" s="103">
        <v>0</v>
      </c>
      <c r="I11" s="103">
        <f t="shared" si="3"/>
        <v>53766</v>
      </c>
      <c r="J11" s="104">
        <f t="shared" si="4"/>
        <v>73.863527084392302</v>
      </c>
      <c r="K11" s="103">
        <v>32787</v>
      </c>
      <c r="L11" s="104">
        <f t="shared" si="5"/>
        <v>45.042656372353726</v>
      </c>
      <c r="M11" s="103">
        <v>0</v>
      </c>
      <c r="N11" s="104">
        <f t="shared" si="6"/>
        <v>0</v>
      </c>
      <c r="O11" s="103">
        <v>20979</v>
      </c>
      <c r="P11" s="103">
        <v>20022</v>
      </c>
      <c r="Q11" s="104">
        <f t="shared" si="7"/>
        <v>28.820870712038577</v>
      </c>
      <c r="R11" s="103">
        <v>335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21" t="s">
        <v>256</v>
      </c>
      <c r="AB11" s="122"/>
    </row>
    <row r="12" spans="1:28" s="105" customFormat="1" ht="13.5" customHeight="1">
      <c r="A12" s="101" t="s">
        <v>49</v>
      </c>
      <c r="B12" s="102" t="s">
        <v>264</v>
      </c>
      <c r="C12" s="101" t="s">
        <v>265</v>
      </c>
      <c r="D12" s="103">
        <f t="shared" si="0"/>
        <v>27803</v>
      </c>
      <c r="E12" s="103">
        <f t="shared" si="1"/>
        <v>10347</v>
      </c>
      <c r="F12" s="104">
        <f t="shared" si="2"/>
        <v>37.215408409164482</v>
      </c>
      <c r="G12" s="103">
        <v>10347</v>
      </c>
      <c r="H12" s="103">
        <v>0</v>
      </c>
      <c r="I12" s="103">
        <f t="shared" si="3"/>
        <v>17456</v>
      </c>
      <c r="J12" s="104">
        <f t="shared" si="4"/>
        <v>62.784591590835525</v>
      </c>
      <c r="K12" s="103">
        <v>14533</v>
      </c>
      <c r="L12" s="104">
        <f t="shared" si="5"/>
        <v>52.271337625436111</v>
      </c>
      <c r="M12" s="103">
        <v>0</v>
      </c>
      <c r="N12" s="104">
        <f t="shared" si="6"/>
        <v>0</v>
      </c>
      <c r="O12" s="103">
        <v>2923</v>
      </c>
      <c r="P12" s="103">
        <v>1550</v>
      </c>
      <c r="Q12" s="104">
        <f t="shared" si="7"/>
        <v>10.513253965399418</v>
      </c>
      <c r="R12" s="103">
        <v>48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21" t="s">
        <v>256</v>
      </c>
      <c r="AB12" s="122"/>
    </row>
    <row r="13" spans="1:28" s="105" customFormat="1" ht="13.5" customHeight="1">
      <c r="A13" s="101" t="s">
        <v>49</v>
      </c>
      <c r="B13" s="102" t="s">
        <v>266</v>
      </c>
      <c r="C13" s="101" t="s">
        <v>267</v>
      </c>
      <c r="D13" s="103">
        <f t="shared" si="0"/>
        <v>45528</v>
      </c>
      <c r="E13" s="103">
        <f t="shared" si="1"/>
        <v>12312</v>
      </c>
      <c r="F13" s="104">
        <f t="shared" si="2"/>
        <v>27.042698998418558</v>
      </c>
      <c r="G13" s="103">
        <v>12312</v>
      </c>
      <c r="H13" s="103">
        <v>0</v>
      </c>
      <c r="I13" s="103">
        <f t="shared" si="3"/>
        <v>33216</v>
      </c>
      <c r="J13" s="104">
        <f t="shared" si="4"/>
        <v>72.957301001581442</v>
      </c>
      <c r="K13" s="103">
        <v>19273</v>
      </c>
      <c r="L13" s="104">
        <f t="shared" si="5"/>
        <v>42.332191179054647</v>
      </c>
      <c r="M13" s="103">
        <v>0</v>
      </c>
      <c r="N13" s="104">
        <f t="shared" si="6"/>
        <v>0</v>
      </c>
      <c r="O13" s="103">
        <v>13943</v>
      </c>
      <c r="P13" s="103">
        <v>10148</v>
      </c>
      <c r="Q13" s="104">
        <f t="shared" si="7"/>
        <v>30.625109822526795</v>
      </c>
      <c r="R13" s="103">
        <v>134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21" t="s">
        <v>256</v>
      </c>
      <c r="AB13" s="122"/>
    </row>
    <row r="14" spans="1:28" s="105" customFormat="1" ht="13.5" customHeight="1">
      <c r="A14" s="101" t="s">
        <v>49</v>
      </c>
      <c r="B14" s="102" t="s">
        <v>268</v>
      </c>
      <c r="C14" s="101" t="s">
        <v>269</v>
      </c>
      <c r="D14" s="103">
        <f t="shared" si="0"/>
        <v>31136</v>
      </c>
      <c r="E14" s="103">
        <f t="shared" si="1"/>
        <v>11524</v>
      </c>
      <c r="F14" s="104">
        <f t="shared" si="2"/>
        <v>37.011819116135662</v>
      </c>
      <c r="G14" s="103">
        <v>11524</v>
      </c>
      <c r="H14" s="103">
        <v>0</v>
      </c>
      <c r="I14" s="103">
        <f t="shared" si="3"/>
        <v>19612</v>
      </c>
      <c r="J14" s="104">
        <f t="shared" si="4"/>
        <v>62.988180883864345</v>
      </c>
      <c r="K14" s="103">
        <v>13931</v>
      </c>
      <c r="L14" s="104">
        <f t="shared" si="5"/>
        <v>44.742420349434738</v>
      </c>
      <c r="M14" s="103">
        <v>0</v>
      </c>
      <c r="N14" s="104">
        <f t="shared" si="6"/>
        <v>0</v>
      </c>
      <c r="O14" s="103">
        <v>5681</v>
      </c>
      <c r="P14" s="103">
        <v>3954</v>
      </c>
      <c r="Q14" s="104">
        <f t="shared" si="7"/>
        <v>18.2457605344296</v>
      </c>
      <c r="R14" s="103">
        <v>91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21" t="s">
        <v>256</v>
      </c>
      <c r="AB14" s="122"/>
    </row>
    <row r="15" spans="1:28" s="105" customFormat="1" ht="13.5" customHeight="1">
      <c r="A15" s="101" t="s">
        <v>49</v>
      </c>
      <c r="B15" s="102" t="s">
        <v>270</v>
      </c>
      <c r="C15" s="101" t="s">
        <v>271</v>
      </c>
      <c r="D15" s="103">
        <f t="shared" si="0"/>
        <v>77525</v>
      </c>
      <c r="E15" s="103">
        <f t="shared" si="1"/>
        <v>6648</v>
      </c>
      <c r="F15" s="104">
        <f t="shared" si="2"/>
        <v>8.5752982908739117</v>
      </c>
      <c r="G15" s="103">
        <v>6648</v>
      </c>
      <c r="H15" s="103">
        <v>0</v>
      </c>
      <c r="I15" s="103">
        <f t="shared" si="3"/>
        <v>70877</v>
      </c>
      <c r="J15" s="104">
        <f t="shared" si="4"/>
        <v>91.424701709126083</v>
      </c>
      <c r="K15" s="103">
        <v>34953</v>
      </c>
      <c r="L15" s="104">
        <f t="shared" si="5"/>
        <v>45.086101257658818</v>
      </c>
      <c r="M15" s="103">
        <v>0</v>
      </c>
      <c r="N15" s="104">
        <f t="shared" si="6"/>
        <v>0</v>
      </c>
      <c r="O15" s="103">
        <v>35924</v>
      </c>
      <c r="P15" s="103">
        <v>34015</v>
      </c>
      <c r="Q15" s="104">
        <f t="shared" si="7"/>
        <v>46.338600451467272</v>
      </c>
      <c r="R15" s="103">
        <v>273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21" t="s">
        <v>256</v>
      </c>
      <c r="AB15" s="122"/>
    </row>
    <row r="16" spans="1:28" s="105" customFormat="1" ht="13.5" customHeight="1">
      <c r="A16" s="101" t="s">
        <v>49</v>
      </c>
      <c r="B16" s="102" t="s">
        <v>272</v>
      </c>
      <c r="C16" s="101" t="s">
        <v>273</v>
      </c>
      <c r="D16" s="103">
        <f t="shared" si="0"/>
        <v>33005</v>
      </c>
      <c r="E16" s="103">
        <f t="shared" si="1"/>
        <v>3038</v>
      </c>
      <c r="F16" s="104">
        <f t="shared" si="2"/>
        <v>9.2046659597030747</v>
      </c>
      <c r="G16" s="103">
        <v>3038</v>
      </c>
      <c r="H16" s="103">
        <v>0</v>
      </c>
      <c r="I16" s="103">
        <f t="shared" si="3"/>
        <v>29967</v>
      </c>
      <c r="J16" s="104">
        <f t="shared" si="4"/>
        <v>90.795334040296922</v>
      </c>
      <c r="K16" s="103">
        <v>27271</v>
      </c>
      <c r="L16" s="104">
        <f t="shared" si="5"/>
        <v>82.626874715952127</v>
      </c>
      <c r="M16" s="103">
        <v>0</v>
      </c>
      <c r="N16" s="104">
        <f t="shared" si="6"/>
        <v>0</v>
      </c>
      <c r="O16" s="103">
        <v>2696</v>
      </c>
      <c r="P16" s="103">
        <v>1309</v>
      </c>
      <c r="Q16" s="104">
        <f t="shared" si="7"/>
        <v>8.1684593243447949</v>
      </c>
      <c r="R16" s="103">
        <v>62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21" t="s">
        <v>256</v>
      </c>
      <c r="AB16" s="122"/>
    </row>
    <row r="17" spans="1:28" s="105" customFormat="1" ht="13.5" customHeight="1">
      <c r="A17" s="101" t="s">
        <v>49</v>
      </c>
      <c r="B17" s="102" t="s">
        <v>274</v>
      </c>
      <c r="C17" s="101" t="s">
        <v>275</v>
      </c>
      <c r="D17" s="103">
        <f t="shared" si="0"/>
        <v>82008</v>
      </c>
      <c r="E17" s="103">
        <f t="shared" si="1"/>
        <v>30239</v>
      </c>
      <c r="F17" s="104">
        <f t="shared" si="2"/>
        <v>36.873231879816601</v>
      </c>
      <c r="G17" s="103">
        <v>30239</v>
      </c>
      <c r="H17" s="103">
        <v>0</v>
      </c>
      <c r="I17" s="103">
        <f t="shared" si="3"/>
        <v>51769</v>
      </c>
      <c r="J17" s="104">
        <f t="shared" si="4"/>
        <v>63.126768120183399</v>
      </c>
      <c r="K17" s="103">
        <v>25105</v>
      </c>
      <c r="L17" s="104">
        <f t="shared" si="5"/>
        <v>30.612867037362207</v>
      </c>
      <c r="M17" s="103">
        <v>0</v>
      </c>
      <c r="N17" s="104">
        <f t="shared" si="6"/>
        <v>0</v>
      </c>
      <c r="O17" s="103">
        <v>26664</v>
      </c>
      <c r="P17" s="103">
        <v>26664</v>
      </c>
      <c r="Q17" s="104">
        <f t="shared" si="7"/>
        <v>32.513901082821192</v>
      </c>
      <c r="R17" s="103">
        <v>248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21" t="s">
        <v>256</v>
      </c>
      <c r="AB17" s="122"/>
    </row>
    <row r="18" spans="1:28" s="105" customFormat="1" ht="13.5" customHeight="1">
      <c r="A18" s="101" t="s">
        <v>49</v>
      </c>
      <c r="B18" s="102" t="s">
        <v>276</v>
      </c>
      <c r="C18" s="101" t="s">
        <v>277</v>
      </c>
      <c r="D18" s="103">
        <f t="shared" si="0"/>
        <v>31884</v>
      </c>
      <c r="E18" s="103">
        <f t="shared" si="1"/>
        <v>6243</v>
      </c>
      <c r="F18" s="104">
        <f t="shared" si="2"/>
        <v>19.580353782461422</v>
      </c>
      <c r="G18" s="103">
        <v>6243</v>
      </c>
      <c r="H18" s="103">
        <v>0</v>
      </c>
      <c r="I18" s="103">
        <f t="shared" si="3"/>
        <v>25641</v>
      </c>
      <c r="J18" s="104">
        <f t="shared" si="4"/>
        <v>80.41964621753857</v>
      </c>
      <c r="K18" s="103">
        <v>16384</v>
      </c>
      <c r="L18" s="104">
        <f t="shared" si="5"/>
        <v>51.386275247773185</v>
      </c>
      <c r="M18" s="103">
        <v>0</v>
      </c>
      <c r="N18" s="104">
        <f t="shared" si="6"/>
        <v>0</v>
      </c>
      <c r="O18" s="103">
        <v>9257</v>
      </c>
      <c r="P18" s="103">
        <v>4037</v>
      </c>
      <c r="Q18" s="104">
        <f t="shared" si="7"/>
        <v>29.0333709697654</v>
      </c>
      <c r="R18" s="103">
        <v>164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21" t="s">
        <v>256</v>
      </c>
      <c r="AB18" s="122"/>
    </row>
    <row r="19" spans="1:28" s="105" customFormat="1" ht="13.5" customHeight="1">
      <c r="A19" s="101" t="s">
        <v>49</v>
      </c>
      <c r="B19" s="102" t="s">
        <v>278</v>
      </c>
      <c r="C19" s="101" t="s">
        <v>279</v>
      </c>
      <c r="D19" s="103">
        <f t="shared" si="0"/>
        <v>24794</v>
      </c>
      <c r="E19" s="103">
        <f t="shared" si="1"/>
        <v>499</v>
      </c>
      <c r="F19" s="104">
        <f t="shared" si="2"/>
        <v>2.012583689602323</v>
      </c>
      <c r="G19" s="103">
        <v>499</v>
      </c>
      <c r="H19" s="103">
        <v>0</v>
      </c>
      <c r="I19" s="103">
        <f t="shared" si="3"/>
        <v>24295</v>
      </c>
      <c r="J19" s="104">
        <f t="shared" si="4"/>
        <v>97.987416310397677</v>
      </c>
      <c r="K19" s="103">
        <v>14994</v>
      </c>
      <c r="L19" s="104">
        <f t="shared" si="5"/>
        <v>60.474308300395251</v>
      </c>
      <c r="M19" s="103">
        <v>0</v>
      </c>
      <c r="N19" s="104">
        <f t="shared" si="6"/>
        <v>0</v>
      </c>
      <c r="O19" s="103">
        <v>9301</v>
      </c>
      <c r="P19" s="103">
        <v>1899</v>
      </c>
      <c r="Q19" s="104">
        <f t="shared" si="7"/>
        <v>37.513108010002419</v>
      </c>
      <c r="R19" s="103">
        <v>91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21" t="s">
        <v>256</v>
      </c>
      <c r="AB19" s="122"/>
    </row>
    <row r="20" spans="1:28" s="105" customFormat="1" ht="13.5" customHeight="1">
      <c r="A20" s="101" t="s">
        <v>49</v>
      </c>
      <c r="B20" s="102" t="s">
        <v>280</v>
      </c>
      <c r="C20" s="101" t="s">
        <v>281</v>
      </c>
      <c r="D20" s="103">
        <f t="shared" si="0"/>
        <v>26565</v>
      </c>
      <c r="E20" s="103">
        <f t="shared" si="1"/>
        <v>10412</v>
      </c>
      <c r="F20" s="104">
        <f t="shared" si="2"/>
        <v>39.194428759646151</v>
      </c>
      <c r="G20" s="103">
        <v>10412</v>
      </c>
      <c r="H20" s="103">
        <v>0</v>
      </c>
      <c r="I20" s="103">
        <f t="shared" si="3"/>
        <v>16153</v>
      </c>
      <c r="J20" s="104">
        <f t="shared" si="4"/>
        <v>60.805571240353849</v>
      </c>
      <c r="K20" s="103">
        <v>7102</v>
      </c>
      <c r="L20" s="104">
        <f t="shared" si="5"/>
        <v>26.73442499529456</v>
      </c>
      <c r="M20" s="103">
        <v>0</v>
      </c>
      <c r="N20" s="104">
        <f t="shared" si="6"/>
        <v>0</v>
      </c>
      <c r="O20" s="103">
        <v>9051</v>
      </c>
      <c r="P20" s="103">
        <v>5690</v>
      </c>
      <c r="Q20" s="104">
        <f t="shared" si="7"/>
        <v>34.071146245059289</v>
      </c>
      <c r="R20" s="103">
        <v>106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21" t="s">
        <v>256</v>
      </c>
      <c r="AB20" s="122"/>
    </row>
    <row r="21" spans="1:28" s="105" customFormat="1" ht="13.5" customHeight="1">
      <c r="A21" s="192" t="s">
        <v>49</v>
      </c>
      <c r="B21" s="193" t="s">
        <v>282</v>
      </c>
      <c r="C21" s="192" t="s">
        <v>283</v>
      </c>
      <c r="D21" s="194">
        <f t="shared" si="0"/>
        <v>5132</v>
      </c>
      <c r="E21" s="194">
        <f t="shared" si="1"/>
        <v>520</v>
      </c>
      <c r="F21" s="195">
        <f t="shared" si="2"/>
        <v>10.132501948558067</v>
      </c>
      <c r="G21" s="194">
        <v>520</v>
      </c>
      <c r="H21" s="194">
        <v>0</v>
      </c>
      <c r="I21" s="194">
        <f t="shared" si="3"/>
        <v>4612</v>
      </c>
      <c r="J21" s="195">
        <f t="shared" si="4"/>
        <v>89.867498051441927</v>
      </c>
      <c r="K21" s="194">
        <v>3487</v>
      </c>
      <c r="L21" s="195">
        <f t="shared" si="5"/>
        <v>67.946219797349954</v>
      </c>
      <c r="M21" s="194">
        <v>0</v>
      </c>
      <c r="N21" s="195">
        <f t="shared" si="6"/>
        <v>0</v>
      </c>
      <c r="O21" s="194">
        <v>1125</v>
      </c>
      <c r="P21" s="194">
        <v>790</v>
      </c>
      <c r="Q21" s="195">
        <f t="shared" si="7"/>
        <v>21.921278254091973</v>
      </c>
      <c r="R21" s="194">
        <v>16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21" t="s">
        <v>256</v>
      </c>
      <c r="AB21" s="122"/>
    </row>
    <row r="22" spans="1:28" s="105" customFormat="1" ht="13.5" customHeight="1">
      <c r="A22" s="192" t="s">
        <v>49</v>
      </c>
      <c r="B22" s="193" t="s">
        <v>284</v>
      </c>
      <c r="C22" s="192" t="s">
        <v>285</v>
      </c>
      <c r="D22" s="194">
        <f t="shared" si="0"/>
        <v>2356</v>
      </c>
      <c r="E22" s="194">
        <f t="shared" si="1"/>
        <v>318</v>
      </c>
      <c r="F22" s="195">
        <f t="shared" si="2"/>
        <v>13.497453310696095</v>
      </c>
      <c r="G22" s="194">
        <v>318</v>
      </c>
      <c r="H22" s="194">
        <v>0</v>
      </c>
      <c r="I22" s="194">
        <f t="shared" si="3"/>
        <v>2038</v>
      </c>
      <c r="J22" s="195">
        <f t="shared" si="4"/>
        <v>86.502546689303898</v>
      </c>
      <c r="K22" s="194">
        <v>888</v>
      </c>
      <c r="L22" s="195">
        <f t="shared" si="5"/>
        <v>37.691001697792871</v>
      </c>
      <c r="M22" s="194">
        <v>0</v>
      </c>
      <c r="N22" s="195">
        <f t="shared" si="6"/>
        <v>0</v>
      </c>
      <c r="O22" s="194">
        <v>1150</v>
      </c>
      <c r="P22" s="194">
        <v>1150</v>
      </c>
      <c r="Q22" s="195">
        <f t="shared" si="7"/>
        <v>48.811544991511035</v>
      </c>
      <c r="R22" s="194">
        <v>21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21" t="s">
        <v>256</v>
      </c>
      <c r="AB22" s="122"/>
    </row>
    <row r="23" spans="1:28" s="105" customFormat="1" ht="13.5" customHeight="1">
      <c r="A23" s="192" t="s">
        <v>49</v>
      </c>
      <c r="B23" s="193" t="s">
        <v>286</v>
      </c>
      <c r="C23" s="192" t="s">
        <v>287</v>
      </c>
      <c r="D23" s="194">
        <f t="shared" si="0"/>
        <v>3252</v>
      </c>
      <c r="E23" s="194">
        <f t="shared" si="1"/>
        <v>510</v>
      </c>
      <c r="F23" s="195">
        <f t="shared" si="2"/>
        <v>15.682656826568268</v>
      </c>
      <c r="G23" s="194">
        <v>510</v>
      </c>
      <c r="H23" s="194">
        <v>0</v>
      </c>
      <c r="I23" s="194">
        <f t="shared" si="3"/>
        <v>2742</v>
      </c>
      <c r="J23" s="195">
        <f t="shared" si="4"/>
        <v>84.317343173431738</v>
      </c>
      <c r="K23" s="194">
        <v>2130</v>
      </c>
      <c r="L23" s="195">
        <f t="shared" si="5"/>
        <v>65.498154981549817</v>
      </c>
      <c r="M23" s="194">
        <v>0</v>
      </c>
      <c r="N23" s="195">
        <f t="shared" si="6"/>
        <v>0</v>
      </c>
      <c r="O23" s="194">
        <v>612</v>
      </c>
      <c r="P23" s="194">
        <v>436</v>
      </c>
      <c r="Q23" s="195">
        <f t="shared" si="7"/>
        <v>18.819188191881921</v>
      </c>
      <c r="R23" s="194">
        <v>19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21" t="s">
        <v>256</v>
      </c>
      <c r="AB23" s="122"/>
    </row>
    <row r="24" spans="1:28" s="105" customFormat="1" ht="13.5" customHeight="1">
      <c r="A24" s="101" t="s">
        <v>49</v>
      </c>
      <c r="B24" s="102" t="s">
        <v>288</v>
      </c>
      <c r="C24" s="101" t="s">
        <v>289</v>
      </c>
      <c r="D24" s="103">
        <f t="shared" si="0"/>
        <v>16790</v>
      </c>
      <c r="E24" s="103">
        <f t="shared" si="1"/>
        <v>4608</v>
      </c>
      <c r="F24" s="104">
        <f t="shared" si="2"/>
        <v>27.444907683144731</v>
      </c>
      <c r="G24" s="103">
        <v>4608</v>
      </c>
      <c r="H24" s="103">
        <v>0</v>
      </c>
      <c r="I24" s="103">
        <f t="shared" si="3"/>
        <v>12182</v>
      </c>
      <c r="J24" s="104">
        <f t="shared" si="4"/>
        <v>72.55509231685528</v>
      </c>
      <c r="K24" s="103">
        <v>8676</v>
      </c>
      <c r="L24" s="104">
        <f t="shared" si="5"/>
        <v>51.673615247170936</v>
      </c>
      <c r="M24" s="103">
        <v>0</v>
      </c>
      <c r="N24" s="104">
        <f t="shared" si="6"/>
        <v>0</v>
      </c>
      <c r="O24" s="103">
        <v>3506</v>
      </c>
      <c r="P24" s="103">
        <v>2842</v>
      </c>
      <c r="Q24" s="104">
        <f t="shared" si="7"/>
        <v>20.881477069684337</v>
      </c>
      <c r="R24" s="103">
        <v>54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21" t="s">
        <v>256</v>
      </c>
      <c r="AB24" s="122"/>
    </row>
    <row r="25" spans="1:28" s="105" customFormat="1" ht="13.5" customHeight="1">
      <c r="A25" s="101" t="s">
        <v>49</v>
      </c>
      <c r="B25" s="102" t="s">
        <v>290</v>
      </c>
      <c r="C25" s="101" t="s">
        <v>291</v>
      </c>
      <c r="D25" s="103">
        <f t="shared" si="0"/>
        <v>7230</v>
      </c>
      <c r="E25" s="103">
        <f t="shared" si="1"/>
        <v>2255</v>
      </c>
      <c r="F25" s="104">
        <f t="shared" si="2"/>
        <v>31.189488243430151</v>
      </c>
      <c r="G25" s="103">
        <v>2255</v>
      </c>
      <c r="H25" s="103">
        <v>0</v>
      </c>
      <c r="I25" s="103">
        <f t="shared" si="3"/>
        <v>4975</v>
      </c>
      <c r="J25" s="104">
        <f t="shared" si="4"/>
        <v>68.810511756569852</v>
      </c>
      <c r="K25" s="103">
        <v>3578</v>
      </c>
      <c r="L25" s="104">
        <f t="shared" si="5"/>
        <v>49.488243430152146</v>
      </c>
      <c r="M25" s="103">
        <v>0</v>
      </c>
      <c r="N25" s="104">
        <f t="shared" si="6"/>
        <v>0</v>
      </c>
      <c r="O25" s="103">
        <v>1397</v>
      </c>
      <c r="P25" s="103">
        <v>1295</v>
      </c>
      <c r="Q25" s="104">
        <f t="shared" si="7"/>
        <v>19.322268326417706</v>
      </c>
      <c r="R25" s="103">
        <v>41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21" t="s">
        <v>256</v>
      </c>
      <c r="AB25" s="122"/>
    </row>
    <row r="26" spans="1:28" s="105" customFormat="1" ht="13.5" customHeight="1">
      <c r="A26" s="101" t="s">
        <v>49</v>
      </c>
      <c r="B26" s="102" t="s">
        <v>292</v>
      </c>
      <c r="C26" s="101" t="s">
        <v>293</v>
      </c>
      <c r="D26" s="103">
        <f t="shared" si="0"/>
        <v>9188</v>
      </c>
      <c r="E26" s="103">
        <f t="shared" si="1"/>
        <v>2660</v>
      </c>
      <c r="F26" s="104">
        <f t="shared" si="2"/>
        <v>28.950805398345668</v>
      </c>
      <c r="G26" s="103">
        <v>2660</v>
      </c>
      <c r="H26" s="103">
        <v>0</v>
      </c>
      <c r="I26" s="103">
        <f t="shared" si="3"/>
        <v>6528</v>
      </c>
      <c r="J26" s="104">
        <f t="shared" si="4"/>
        <v>71.049194601654335</v>
      </c>
      <c r="K26" s="103">
        <v>5643</v>
      </c>
      <c r="L26" s="104">
        <f t="shared" si="5"/>
        <v>61.417065737919032</v>
      </c>
      <c r="M26" s="103">
        <v>0</v>
      </c>
      <c r="N26" s="104">
        <f t="shared" si="6"/>
        <v>0</v>
      </c>
      <c r="O26" s="103">
        <v>885</v>
      </c>
      <c r="P26" s="103">
        <v>777</v>
      </c>
      <c r="Q26" s="104">
        <f t="shared" si="7"/>
        <v>9.6321288637353071</v>
      </c>
      <c r="R26" s="103">
        <v>17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21" t="s">
        <v>256</v>
      </c>
      <c r="AB26" s="122"/>
    </row>
    <row r="27" spans="1:28" s="105" customFormat="1" ht="13.5" customHeight="1">
      <c r="A27" s="101" t="s">
        <v>49</v>
      </c>
      <c r="B27" s="102" t="s">
        <v>294</v>
      </c>
      <c r="C27" s="101" t="s">
        <v>295</v>
      </c>
      <c r="D27" s="103">
        <f t="shared" si="0"/>
        <v>5917</v>
      </c>
      <c r="E27" s="103">
        <f t="shared" si="1"/>
        <v>274</v>
      </c>
      <c r="F27" s="104">
        <f t="shared" si="2"/>
        <v>4.6307250295757987</v>
      </c>
      <c r="G27" s="103">
        <v>274</v>
      </c>
      <c r="H27" s="103">
        <v>0</v>
      </c>
      <c r="I27" s="103">
        <f t="shared" si="3"/>
        <v>5643</v>
      </c>
      <c r="J27" s="104">
        <f t="shared" si="4"/>
        <v>95.3692749704242</v>
      </c>
      <c r="K27" s="103">
        <v>5335</v>
      </c>
      <c r="L27" s="104">
        <f t="shared" si="5"/>
        <v>90.163934426229503</v>
      </c>
      <c r="M27" s="103">
        <v>0</v>
      </c>
      <c r="N27" s="104">
        <f t="shared" si="6"/>
        <v>0</v>
      </c>
      <c r="O27" s="103">
        <v>308</v>
      </c>
      <c r="P27" s="103">
        <v>19</v>
      </c>
      <c r="Q27" s="104">
        <f t="shared" si="7"/>
        <v>5.2053405441946934</v>
      </c>
      <c r="R27" s="103">
        <v>26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21" t="s">
        <v>256</v>
      </c>
      <c r="AB27" s="122"/>
    </row>
    <row r="28" spans="1:28" s="105" customFormat="1" ht="13.5" customHeight="1">
      <c r="A28" s="101" t="s">
        <v>49</v>
      </c>
      <c r="B28" s="102" t="s">
        <v>296</v>
      </c>
      <c r="C28" s="101" t="s">
        <v>297</v>
      </c>
      <c r="D28" s="103">
        <f t="shared" si="0"/>
        <v>4744</v>
      </c>
      <c r="E28" s="103">
        <f t="shared" si="1"/>
        <v>218</v>
      </c>
      <c r="F28" s="104">
        <f t="shared" si="2"/>
        <v>4.5952782462057336</v>
      </c>
      <c r="G28" s="103">
        <v>218</v>
      </c>
      <c r="H28" s="103">
        <v>0</v>
      </c>
      <c r="I28" s="103">
        <f t="shared" si="3"/>
        <v>4526</v>
      </c>
      <c r="J28" s="104">
        <f t="shared" si="4"/>
        <v>95.404721753794263</v>
      </c>
      <c r="K28" s="103">
        <v>4375</v>
      </c>
      <c r="L28" s="104">
        <f t="shared" si="5"/>
        <v>92.221753794266434</v>
      </c>
      <c r="M28" s="103">
        <v>0</v>
      </c>
      <c r="N28" s="104">
        <f t="shared" si="6"/>
        <v>0</v>
      </c>
      <c r="O28" s="103">
        <v>151</v>
      </c>
      <c r="P28" s="103">
        <v>132</v>
      </c>
      <c r="Q28" s="104">
        <f t="shared" si="7"/>
        <v>3.1829679595278244</v>
      </c>
      <c r="R28" s="103">
        <v>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21" t="s">
        <v>256</v>
      </c>
      <c r="AB28" s="122"/>
    </row>
    <row r="29" spans="1:28" s="105" customFormat="1" ht="13.5" customHeight="1">
      <c r="A29" s="101" t="s">
        <v>49</v>
      </c>
      <c r="B29" s="102" t="s">
        <v>298</v>
      </c>
      <c r="C29" s="101" t="s">
        <v>299</v>
      </c>
      <c r="D29" s="103">
        <f t="shared" si="0"/>
        <v>3185</v>
      </c>
      <c r="E29" s="103">
        <f t="shared" si="1"/>
        <v>0</v>
      </c>
      <c r="F29" s="104">
        <f t="shared" si="2"/>
        <v>0</v>
      </c>
      <c r="G29" s="103">
        <v>0</v>
      </c>
      <c r="H29" s="103">
        <v>0</v>
      </c>
      <c r="I29" s="103">
        <f t="shared" si="3"/>
        <v>3185</v>
      </c>
      <c r="J29" s="104">
        <f t="shared" si="4"/>
        <v>100</v>
      </c>
      <c r="K29" s="103">
        <v>3185</v>
      </c>
      <c r="L29" s="104">
        <f t="shared" si="5"/>
        <v>100</v>
      </c>
      <c r="M29" s="103">
        <v>0</v>
      </c>
      <c r="N29" s="104">
        <f t="shared" si="6"/>
        <v>0</v>
      </c>
      <c r="O29" s="103">
        <v>0</v>
      </c>
      <c r="P29" s="103">
        <v>0</v>
      </c>
      <c r="Q29" s="104">
        <f t="shared" si="7"/>
        <v>0</v>
      </c>
      <c r="R29" s="103">
        <v>8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21" t="s">
        <v>256</v>
      </c>
      <c r="AB29" s="122"/>
    </row>
    <row r="30" spans="1:28" s="105" customFormat="1" ht="13.5" customHeight="1">
      <c r="A30" s="101" t="s">
        <v>49</v>
      </c>
      <c r="B30" s="102" t="s">
        <v>300</v>
      </c>
      <c r="C30" s="101" t="s">
        <v>301</v>
      </c>
      <c r="D30" s="103">
        <f t="shared" si="0"/>
        <v>19788</v>
      </c>
      <c r="E30" s="103">
        <f t="shared" si="1"/>
        <v>5216</v>
      </c>
      <c r="F30" s="104">
        <f t="shared" si="2"/>
        <v>26.359409743278757</v>
      </c>
      <c r="G30" s="103">
        <v>5216</v>
      </c>
      <c r="H30" s="103">
        <v>0</v>
      </c>
      <c r="I30" s="103">
        <f t="shared" si="3"/>
        <v>14572</v>
      </c>
      <c r="J30" s="104">
        <f t="shared" si="4"/>
        <v>73.640590256721254</v>
      </c>
      <c r="K30" s="103">
        <v>2467</v>
      </c>
      <c r="L30" s="104">
        <f t="shared" si="5"/>
        <v>12.467151809177279</v>
      </c>
      <c r="M30" s="103">
        <v>0</v>
      </c>
      <c r="N30" s="104">
        <f t="shared" si="6"/>
        <v>0</v>
      </c>
      <c r="O30" s="103">
        <v>12105</v>
      </c>
      <c r="P30" s="103">
        <v>8199</v>
      </c>
      <c r="Q30" s="104">
        <f t="shared" si="7"/>
        <v>61.173438447543973</v>
      </c>
      <c r="R30" s="103">
        <v>54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21" t="s">
        <v>256</v>
      </c>
      <c r="AB30" s="122"/>
    </row>
    <row r="31" spans="1:28" s="105" customFormat="1" ht="13.5" customHeight="1">
      <c r="A31" s="101" t="s">
        <v>49</v>
      </c>
      <c r="B31" s="102" t="s">
        <v>302</v>
      </c>
      <c r="C31" s="101" t="s">
        <v>303</v>
      </c>
      <c r="D31" s="103">
        <f t="shared" si="0"/>
        <v>15051</v>
      </c>
      <c r="E31" s="103">
        <f t="shared" si="1"/>
        <v>6573</v>
      </c>
      <c r="F31" s="104">
        <f t="shared" si="2"/>
        <v>43.671516842734704</v>
      </c>
      <c r="G31" s="103">
        <v>6573</v>
      </c>
      <c r="H31" s="103">
        <v>0</v>
      </c>
      <c r="I31" s="103">
        <f t="shared" si="3"/>
        <v>8478</v>
      </c>
      <c r="J31" s="104">
        <f t="shared" si="4"/>
        <v>56.328483157265296</v>
      </c>
      <c r="K31" s="103">
        <v>3389</v>
      </c>
      <c r="L31" s="104">
        <f t="shared" si="5"/>
        <v>22.516776293933958</v>
      </c>
      <c r="M31" s="103">
        <v>0</v>
      </c>
      <c r="N31" s="104">
        <f t="shared" si="6"/>
        <v>0</v>
      </c>
      <c r="O31" s="103">
        <v>5089</v>
      </c>
      <c r="P31" s="103">
        <v>4134</v>
      </c>
      <c r="Q31" s="104">
        <f t="shared" si="7"/>
        <v>33.811706863331345</v>
      </c>
      <c r="R31" s="103">
        <v>104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21" t="s">
        <v>256</v>
      </c>
      <c r="AB31" s="122"/>
    </row>
    <row r="32" spans="1:28" s="105" customFormat="1" ht="13.5" customHeight="1">
      <c r="A32" s="101" t="s">
        <v>49</v>
      </c>
      <c r="B32" s="102" t="s">
        <v>304</v>
      </c>
      <c r="C32" s="101" t="s">
        <v>305</v>
      </c>
      <c r="D32" s="103">
        <f t="shared" si="0"/>
        <v>2579</v>
      </c>
      <c r="E32" s="103">
        <f t="shared" si="1"/>
        <v>350</v>
      </c>
      <c r="F32" s="104">
        <f t="shared" si="2"/>
        <v>13.571151609150833</v>
      </c>
      <c r="G32" s="103">
        <v>350</v>
      </c>
      <c r="H32" s="103">
        <v>0</v>
      </c>
      <c r="I32" s="103">
        <f t="shared" si="3"/>
        <v>2229</v>
      </c>
      <c r="J32" s="104">
        <f t="shared" si="4"/>
        <v>86.428848390849168</v>
      </c>
      <c r="K32" s="103">
        <v>0</v>
      </c>
      <c r="L32" s="104">
        <f t="shared" si="5"/>
        <v>0</v>
      </c>
      <c r="M32" s="103">
        <v>0</v>
      </c>
      <c r="N32" s="104">
        <f t="shared" si="6"/>
        <v>0</v>
      </c>
      <c r="O32" s="103">
        <v>2229</v>
      </c>
      <c r="P32" s="103">
        <v>2158</v>
      </c>
      <c r="Q32" s="104">
        <f t="shared" si="7"/>
        <v>86.428848390849168</v>
      </c>
      <c r="R32" s="103">
        <v>20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21" t="s">
        <v>256</v>
      </c>
      <c r="AB32" s="122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22"/>
      <c r="AB33" s="122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22"/>
      <c r="AB34" s="122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22"/>
      <c r="AB35" s="122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22"/>
      <c r="AB36" s="122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22"/>
      <c r="AB37" s="122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22"/>
      <c r="AB38" s="122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22"/>
      <c r="AB39" s="122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22"/>
      <c r="AB40" s="122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22"/>
      <c r="AB41" s="122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22"/>
      <c r="AB42" s="122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22"/>
      <c r="AB43" s="122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22"/>
      <c r="AB44" s="122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22"/>
      <c r="AB45" s="122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22"/>
      <c r="AB46" s="122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22"/>
      <c r="AB47" s="122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22"/>
      <c r="AB48" s="122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22"/>
      <c r="AB49" s="122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22"/>
      <c r="AB50" s="122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22"/>
      <c r="AB51" s="122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22"/>
      <c r="AB52" s="122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22"/>
      <c r="AB53" s="122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22"/>
      <c r="AB54" s="122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22"/>
      <c r="AB55" s="122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22"/>
      <c r="AB56" s="122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22"/>
      <c r="AB57" s="122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22"/>
      <c r="AB58" s="122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22"/>
      <c r="AB59" s="122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22"/>
      <c r="AB60" s="122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22"/>
      <c r="AB61" s="122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22"/>
      <c r="AB62" s="122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22"/>
      <c r="AB63" s="122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22"/>
      <c r="AB64" s="122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22"/>
      <c r="AB65" s="122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22"/>
      <c r="AB66" s="122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22"/>
      <c r="AB67" s="122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22"/>
      <c r="AB68" s="122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22"/>
      <c r="AB69" s="122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22"/>
      <c r="AB70" s="122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</sheetData>
  <sortState ref="A8:AA32">
    <sortCondition ref="A8:A32"/>
    <sortCondition ref="B8:B32"/>
    <sortCondition ref="C8:C3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52" t="s">
        <v>193</v>
      </c>
      <c r="B2" s="149" t="s">
        <v>194</v>
      </c>
      <c r="C2" s="153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1" t="s">
        <v>219</v>
      </c>
      <c r="AG2" s="142"/>
      <c r="AH2" s="142"/>
      <c r="AI2" s="143"/>
      <c r="AJ2" s="141" t="s">
        <v>220</v>
      </c>
      <c r="AK2" s="142"/>
      <c r="AL2" s="142"/>
      <c r="AM2" s="142"/>
      <c r="AN2" s="142"/>
      <c r="AO2" s="142"/>
      <c r="AP2" s="142"/>
      <c r="AQ2" s="142"/>
      <c r="AR2" s="142"/>
      <c r="AS2" s="143"/>
      <c r="AT2" s="151" t="s">
        <v>221</v>
      </c>
      <c r="AU2" s="149"/>
      <c r="AV2" s="149"/>
      <c r="AW2" s="149"/>
      <c r="AX2" s="149"/>
      <c r="AY2" s="149"/>
      <c r="AZ2" s="141" t="s">
        <v>222</v>
      </c>
      <c r="BA2" s="142"/>
      <c r="BB2" s="142"/>
      <c r="BC2" s="143"/>
    </row>
    <row r="3" spans="1:55" s="100" customFormat="1" ht="13.5" customHeight="1">
      <c r="A3" s="150"/>
      <c r="B3" s="150"/>
      <c r="C3" s="150"/>
      <c r="D3" s="91" t="s">
        <v>200</v>
      </c>
      <c r="E3" s="144" t="s">
        <v>223</v>
      </c>
      <c r="F3" s="142"/>
      <c r="G3" s="143"/>
      <c r="H3" s="145" t="s">
        <v>224</v>
      </c>
      <c r="I3" s="146"/>
      <c r="J3" s="147"/>
      <c r="K3" s="144" t="s">
        <v>225</v>
      </c>
      <c r="L3" s="146"/>
      <c r="M3" s="147"/>
      <c r="N3" s="91" t="s">
        <v>200</v>
      </c>
      <c r="O3" s="144" t="s">
        <v>226</v>
      </c>
      <c r="P3" s="154"/>
      <c r="Q3" s="154"/>
      <c r="R3" s="154"/>
      <c r="S3" s="154"/>
      <c r="T3" s="154"/>
      <c r="U3" s="155"/>
      <c r="V3" s="144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8" t="s">
        <v>200</v>
      </c>
      <c r="AG3" s="149" t="s">
        <v>229</v>
      </c>
      <c r="AH3" s="149" t="s">
        <v>230</v>
      </c>
      <c r="AI3" s="149" t="s">
        <v>231</v>
      </c>
      <c r="AJ3" s="150" t="s">
        <v>200</v>
      </c>
      <c r="AK3" s="149" t="s">
        <v>232</v>
      </c>
      <c r="AL3" s="149" t="s">
        <v>233</v>
      </c>
      <c r="AM3" s="149" t="s">
        <v>234</v>
      </c>
      <c r="AN3" s="149" t="s">
        <v>230</v>
      </c>
      <c r="AO3" s="149" t="s">
        <v>231</v>
      </c>
      <c r="AP3" s="149" t="s">
        <v>235</v>
      </c>
      <c r="AQ3" s="149" t="s">
        <v>236</v>
      </c>
      <c r="AR3" s="149" t="s">
        <v>237</v>
      </c>
      <c r="AS3" s="149" t="s">
        <v>238</v>
      </c>
      <c r="AT3" s="148" t="s">
        <v>200</v>
      </c>
      <c r="AU3" s="149" t="s">
        <v>232</v>
      </c>
      <c r="AV3" s="149" t="s">
        <v>233</v>
      </c>
      <c r="AW3" s="149" t="s">
        <v>234</v>
      </c>
      <c r="AX3" s="149" t="s">
        <v>230</v>
      </c>
      <c r="AY3" s="149" t="s">
        <v>231</v>
      </c>
      <c r="AZ3" s="148" t="s">
        <v>200</v>
      </c>
      <c r="BA3" s="149" t="s">
        <v>229</v>
      </c>
      <c r="BB3" s="149" t="s">
        <v>230</v>
      </c>
      <c r="BC3" s="149" t="s">
        <v>231</v>
      </c>
    </row>
    <row r="4" spans="1:55" s="100" customFormat="1" ht="18.75" customHeight="1">
      <c r="A4" s="150"/>
      <c r="B4" s="150"/>
      <c r="C4" s="150"/>
      <c r="D4" s="91"/>
      <c r="E4" s="91" t="s">
        <v>200</v>
      </c>
      <c r="F4" s="158" t="s">
        <v>239</v>
      </c>
      <c r="G4" s="158" t="s">
        <v>240</v>
      </c>
      <c r="H4" s="91" t="s">
        <v>200</v>
      </c>
      <c r="I4" s="158" t="s">
        <v>239</v>
      </c>
      <c r="J4" s="158" t="s">
        <v>240</v>
      </c>
      <c r="K4" s="91" t="s">
        <v>200</v>
      </c>
      <c r="L4" s="158" t="s">
        <v>239</v>
      </c>
      <c r="M4" s="158" t="s">
        <v>240</v>
      </c>
      <c r="N4" s="91"/>
      <c r="O4" s="91" t="s">
        <v>200</v>
      </c>
      <c r="P4" s="158" t="s">
        <v>229</v>
      </c>
      <c r="Q4" s="156" t="s">
        <v>230</v>
      </c>
      <c r="R4" s="156" t="s">
        <v>231</v>
      </c>
      <c r="S4" s="158" t="s">
        <v>241</v>
      </c>
      <c r="T4" s="158" t="s">
        <v>242</v>
      </c>
      <c r="U4" s="158" t="s">
        <v>243</v>
      </c>
      <c r="V4" s="91" t="s">
        <v>200</v>
      </c>
      <c r="W4" s="158" t="s">
        <v>229</v>
      </c>
      <c r="X4" s="156" t="s">
        <v>230</v>
      </c>
      <c r="Y4" s="156" t="s">
        <v>231</v>
      </c>
      <c r="Z4" s="158" t="s">
        <v>241</v>
      </c>
      <c r="AA4" s="158" t="s">
        <v>242</v>
      </c>
      <c r="AB4" s="158" t="s">
        <v>243</v>
      </c>
      <c r="AC4" s="91" t="s">
        <v>200</v>
      </c>
      <c r="AD4" s="158" t="s">
        <v>239</v>
      </c>
      <c r="AE4" s="158" t="s">
        <v>240</v>
      </c>
      <c r="AF4" s="148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48"/>
      <c r="AU4" s="150"/>
      <c r="AV4" s="150"/>
      <c r="AW4" s="150"/>
      <c r="AX4" s="150"/>
      <c r="AY4" s="150"/>
      <c r="AZ4" s="148"/>
      <c r="BA4" s="150"/>
      <c r="BB4" s="150"/>
      <c r="BC4" s="150"/>
    </row>
    <row r="5" spans="1:55" s="52" customFormat="1" ht="22.5" customHeight="1">
      <c r="A5" s="150"/>
      <c r="B5" s="150"/>
      <c r="C5" s="150"/>
      <c r="D5" s="93"/>
      <c r="E5" s="93"/>
      <c r="F5" s="159"/>
      <c r="G5" s="159"/>
      <c r="H5" s="93"/>
      <c r="I5" s="159"/>
      <c r="J5" s="159"/>
      <c r="K5" s="93"/>
      <c r="L5" s="159"/>
      <c r="M5" s="159"/>
      <c r="N5" s="93"/>
      <c r="O5" s="93"/>
      <c r="P5" s="159"/>
      <c r="Q5" s="157"/>
      <c r="R5" s="157"/>
      <c r="S5" s="159"/>
      <c r="T5" s="159"/>
      <c r="U5" s="159"/>
      <c r="V5" s="93"/>
      <c r="W5" s="159"/>
      <c r="X5" s="157"/>
      <c r="Y5" s="157"/>
      <c r="Z5" s="159"/>
      <c r="AA5" s="159"/>
      <c r="AB5" s="159"/>
      <c r="AC5" s="93"/>
      <c r="AD5" s="159"/>
      <c r="AE5" s="159"/>
      <c r="AF5" s="90"/>
      <c r="AG5" s="90"/>
      <c r="AH5" s="90"/>
      <c r="AI5" s="90"/>
      <c r="AJ5" s="90"/>
      <c r="AK5" s="90"/>
      <c r="AL5" s="150"/>
      <c r="AM5" s="90"/>
      <c r="AN5" s="90"/>
      <c r="AO5" s="90"/>
      <c r="AP5" s="90"/>
      <c r="AQ5" s="90"/>
      <c r="AR5" s="90"/>
      <c r="AS5" s="90"/>
      <c r="AT5" s="90"/>
      <c r="AU5" s="90"/>
      <c r="AV5" s="150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50"/>
      <c r="B6" s="150"/>
      <c r="C6" s="150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秋田県</v>
      </c>
      <c r="B7" s="107" t="str">
        <f>水洗化人口等!B7</f>
        <v>05000</v>
      </c>
      <c r="C7" s="106" t="s">
        <v>200</v>
      </c>
      <c r="D7" s="108">
        <f t="shared" ref="D7:D32" si="0">SUM(E7,+H7,+K7)</f>
        <v>398867</v>
      </c>
      <c r="E7" s="108">
        <f t="shared" ref="E7:E32" si="1">SUM(F7:G7)</f>
        <v>0</v>
      </c>
      <c r="F7" s="108">
        <f>SUM(F$8:F$207)</f>
        <v>0</v>
      </c>
      <c r="G7" s="108">
        <f>SUM(G$8:G$207)</f>
        <v>0</v>
      </c>
      <c r="H7" s="108">
        <f t="shared" ref="H7:H32" si="2">SUM(I7:J7)</f>
        <v>0</v>
      </c>
      <c r="I7" s="108">
        <f>SUM(I$8:I$207)</f>
        <v>0</v>
      </c>
      <c r="J7" s="108">
        <f>SUM(J$8:J$207)</f>
        <v>0</v>
      </c>
      <c r="K7" s="108">
        <f t="shared" ref="K7:K32" si="3">SUM(L7:M7)</f>
        <v>398867</v>
      </c>
      <c r="L7" s="108">
        <f>SUM(L$8:L$207)</f>
        <v>177805</v>
      </c>
      <c r="M7" s="108">
        <f>SUM(M$8:M$207)</f>
        <v>221062</v>
      </c>
      <c r="N7" s="108">
        <f t="shared" ref="N7:N32" si="4">SUM(O7,+V7,+AC7)</f>
        <v>398867</v>
      </c>
      <c r="O7" s="108">
        <f t="shared" ref="O7:O32" si="5">SUM(P7:U7)</f>
        <v>177805</v>
      </c>
      <c r="P7" s="108">
        <f t="shared" ref="P7:U7" si="6">SUM(P$8:P$207)</f>
        <v>177805</v>
      </c>
      <c r="Q7" s="108">
        <f t="shared" si="6"/>
        <v>0</v>
      </c>
      <c r="R7" s="108">
        <f t="shared" si="6"/>
        <v>0</v>
      </c>
      <c r="S7" s="108">
        <f t="shared" si="6"/>
        <v>0</v>
      </c>
      <c r="T7" s="108">
        <f t="shared" si="6"/>
        <v>0</v>
      </c>
      <c r="U7" s="108">
        <f t="shared" si="6"/>
        <v>0</v>
      </c>
      <c r="V7" s="108">
        <f t="shared" ref="V7:V32" si="7">SUM(W7:AB7)</f>
        <v>221062</v>
      </c>
      <c r="W7" s="108">
        <f t="shared" ref="W7:AB7" si="8">SUM(W$8:W$207)</f>
        <v>221062</v>
      </c>
      <c r="X7" s="108">
        <f t="shared" si="8"/>
        <v>0</v>
      </c>
      <c r="Y7" s="108">
        <f t="shared" si="8"/>
        <v>0</v>
      </c>
      <c r="Z7" s="108">
        <f t="shared" si="8"/>
        <v>0</v>
      </c>
      <c r="AA7" s="108">
        <f t="shared" si="8"/>
        <v>0</v>
      </c>
      <c r="AB7" s="108">
        <f t="shared" si="8"/>
        <v>0</v>
      </c>
      <c r="AC7" s="108">
        <f t="shared" ref="AC7:AC32" si="9">SUM(AD7:AE7)</f>
        <v>0</v>
      </c>
      <c r="AD7" s="108">
        <f>SUM(AD$8:AD$207)</f>
        <v>0</v>
      </c>
      <c r="AE7" s="108">
        <f>SUM(AE$8:AE$207)</f>
        <v>0</v>
      </c>
      <c r="AF7" s="108">
        <f t="shared" ref="AF7:AF32" si="10">SUM(AG7:AI7)</f>
        <v>6702</v>
      </c>
      <c r="AG7" s="108">
        <f>SUM(AG$8:AG$207)</f>
        <v>6702</v>
      </c>
      <c r="AH7" s="108">
        <f>SUM(AH$8:AH$207)</f>
        <v>0</v>
      </c>
      <c r="AI7" s="108">
        <f>SUM(AI$8:AI$207)</f>
        <v>0</v>
      </c>
      <c r="AJ7" s="108">
        <f t="shared" ref="AJ7:AJ32" si="11">SUM(AK7:AS7)</f>
        <v>75747</v>
      </c>
      <c r="AK7" s="108">
        <f t="shared" ref="AK7:AS7" si="12">SUM(AK$8:AK$207)</f>
        <v>69543</v>
      </c>
      <c r="AL7" s="108">
        <f t="shared" si="12"/>
        <v>0</v>
      </c>
      <c r="AM7" s="108">
        <f t="shared" si="12"/>
        <v>4410</v>
      </c>
      <c r="AN7" s="108">
        <f t="shared" si="12"/>
        <v>0</v>
      </c>
      <c r="AO7" s="108">
        <f t="shared" si="12"/>
        <v>0</v>
      </c>
      <c r="AP7" s="108">
        <f t="shared" si="12"/>
        <v>0</v>
      </c>
      <c r="AQ7" s="108">
        <f t="shared" si="12"/>
        <v>0</v>
      </c>
      <c r="AR7" s="108">
        <f t="shared" si="12"/>
        <v>55</v>
      </c>
      <c r="AS7" s="108">
        <f t="shared" si="12"/>
        <v>1739</v>
      </c>
      <c r="AT7" s="108">
        <f t="shared" ref="AT7:AT32" si="13">SUM(AU7:AY7)</f>
        <v>509</v>
      </c>
      <c r="AU7" s="108">
        <f>SUM(AU$8:AU$207)</f>
        <v>498</v>
      </c>
      <c r="AV7" s="108">
        <f>SUM(AV$8:AV$207)</f>
        <v>0</v>
      </c>
      <c r="AW7" s="108">
        <f>SUM(AW$8:AW$207)</f>
        <v>11</v>
      </c>
      <c r="AX7" s="108">
        <f>SUM(AX$8:AX$207)</f>
        <v>0</v>
      </c>
      <c r="AY7" s="108">
        <f>SUM(AY$8:AY$207)</f>
        <v>0</v>
      </c>
      <c r="AZ7" s="108">
        <f t="shared" ref="AZ7:AZ32" si="14">SUM(BA7:BC7)</f>
        <v>9</v>
      </c>
      <c r="BA7" s="108">
        <f>SUM(BA$8:BA$207)</f>
        <v>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49</v>
      </c>
      <c r="B8" s="113" t="s">
        <v>254</v>
      </c>
      <c r="C8" s="101" t="s">
        <v>255</v>
      </c>
      <c r="D8" s="103">
        <f t="shared" si="0"/>
        <v>36824</v>
      </c>
      <c r="E8" s="103">
        <f t="shared" si="1"/>
        <v>0</v>
      </c>
      <c r="F8" s="103">
        <v>0</v>
      </c>
      <c r="G8" s="103">
        <v>0</v>
      </c>
      <c r="H8" s="103">
        <f t="shared" si="2"/>
        <v>0</v>
      </c>
      <c r="I8" s="103">
        <v>0</v>
      </c>
      <c r="J8" s="103">
        <v>0</v>
      </c>
      <c r="K8" s="103">
        <f t="shared" si="3"/>
        <v>36824</v>
      </c>
      <c r="L8" s="103">
        <v>15204</v>
      </c>
      <c r="M8" s="103">
        <v>21620</v>
      </c>
      <c r="N8" s="103">
        <f t="shared" si="4"/>
        <v>36824</v>
      </c>
      <c r="O8" s="103">
        <f t="shared" si="5"/>
        <v>15204</v>
      </c>
      <c r="P8" s="103">
        <v>15204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 t="shared" si="7"/>
        <v>21620</v>
      </c>
      <c r="W8" s="103">
        <v>21620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 t="shared" si="9"/>
        <v>0</v>
      </c>
      <c r="AD8" s="103">
        <v>0</v>
      </c>
      <c r="AE8" s="103">
        <v>0</v>
      </c>
      <c r="AF8" s="103">
        <f t="shared" si="10"/>
        <v>1263</v>
      </c>
      <c r="AG8" s="103">
        <v>1263</v>
      </c>
      <c r="AH8" s="103">
        <v>0</v>
      </c>
      <c r="AI8" s="103">
        <v>0</v>
      </c>
      <c r="AJ8" s="103">
        <f t="shared" si="11"/>
        <v>1263</v>
      </c>
      <c r="AK8" s="103">
        <v>0</v>
      </c>
      <c r="AL8" s="103">
        <v>0</v>
      </c>
      <c r="AM8" s="103">
        <v>1263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 t="shared" si="13"/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 t="shared" si="14"/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49</v>
      </c>
      <c r="B9" s="113" t="s">
        <v>258</v>
      </c>
      <c r="C9" s="101" t="s">
        <v>259</v>
      </c>
      <c r="D9" s="103">
        <f t="shared" si="0"/>
        <v>31139</v>
      </c>
      <c r="E9" s="103">
        <f t="shared" si="1"/>
        <v>0</v>
      </c>
      <c r="F9" s="103">
        <v>0</v>
      </c>
      <c r="G9" s="103">
        <v>0</v>
      </c>
      <c r="H9" s="103">
        <f t="shared" si="2"/>
        <v>0</v>
      </c>
      <c r="I9" s="103">
        <v>0</v>
      </c>
      <c r="J9" s="103">
        <v>0</v>
      </c>
      <c r="K9" s="103">
        <f t="shared" si="3"/>
        <v>31139</v>
      </c>
      <c r="L9" s="103">
        <v>16874</v>
      </c>
      <c r="M9" s="103">
        <v>14265</v>
      </c>
      <c r="N9" s="103">
        <f t="shared" si="4"/>
        <v>31139</v>
      </c>
      <c r="O9" s="103">
        <f t="shared" si="5"/>
        <v>16874</v>
      </c>
      <c r="P9" s="103">
        <v>16874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7"/>
        <v>14265</v>
      </c>
      <c r="W9" s="103">
        <v>14265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9"/>
        <v>0</v>
      </c>
      <c r="AD9" s="103">
        <v>0</v>
      </c>
      <c r="AE9" s="103">
        <v>0</v>
      </c>
      <c r="AF9" s="103">
        <f t="shared" si="10"/>
        <v>179</v>
      </c>
      <c r="AG9" s="103">
        <v>179</v>
      </c>
      <c r="AH9" s="103">
        <v>0</v>
      </c>
      <c r="AI9" s="103">
        <v>0</v>
      </c>
      <c r="AJ9" s="103">
        <f t="shared" si="11"/>
        <v>1241</v>
      </c>
      <c r="AK9" s="103">
        <v>1100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141</v>
      </c>
      <c r="AT9" s="103">
        <f t="shared" si="13"/>
        <v>38</v>
      </c>
      <c r="AU9" s="103">
        <v>38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49</v>
      </c>
      <c r="B10" s="113" t="s">
        <v>260</v>
      </c>
      <c r="C10" s="101" t="s">
        <v>261</v>
      </c>
      <c r="D10" s="103">
        <f t="shared" si="0"/>
        <v>47397</v>
      </c>
      <c r="E10" s="103">
        <f t="shared" si="1"/>
        <v>0</v>
      </c>
      <c r="F10" s="103">
        <v>0</v>
      </c>
      <c r="G10" s="103">
        <v>0</v>
      </c>
      <c r="H10" s="103">
        <f t="shared" si="2"/>
        <v>0</v>
      </c>
      <c r="I10" s="103">
        <v>0</v>
      </c>
      <c r="J10" s="103">
        <v>0</v>
      </c>
      <c r="K10" s="103">
        <f t="shared" si="3"/>
        <v>47397</v>
      </c>
      <c r="L10" s="103">
        <v>23477</v>
      </c>
      <c r="M10" s="103">
        <v>23920</v>
      </c>
      <c r="N10" s="103">
        <f t="shared" si="4"/>
        <v>47397</v>
      </c>
      <c r="O10" s="103">
        <f t="shared" si="5"/>
        <v>23477</v>
      </c>
      <c r="P10" s="103">
        <v>23477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7"/>
        <v>23920</v>
      </c>
      <c r="W10" s="103">
        <v>23920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211</v>
      </c>
      <c r="AG10" s="103">
        <v>211</v>
      </c>
      <c r="AH10" s="103">
        <v>0</v>
      </c>
      <c r="AI10" s="103">
        <v>0</v>
      </c>
      <c r="AJ10" s="103">
        <f t="shared" si="11"/>
        <v>1799</v>
      </c>
      <c r="AK10" s="103">
        <v>1704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95</v>
      </c>
      <c r="AT10" s="103">
        <f t="shared" si="13"/>
        <v>116</v>
      </c>
      <c r="AU10" s="103">
        <v>116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49</v>
      </c>
      <c r="B11" s="113" t="s">
        <v>262</v>
      </c>
      <c r="C11" s="101" t="s">
        <v>263</v>
      </c>
      <c r="D11" s="103">
        <f t="shared" si="0"/>
        <v>47635</v>
      </c>
      <c r="E11" s="103">
        <f t="shared" si="1"/>
        <v>0</v>
      </c>
      <c r="F11" s="103">
        <v>0</v>
      </c>
      <c r="G11" s="103">
        <v>0</v>
      </c>
      <c r="H11" s="103">
        <f t="shared" si="2"/>
        <v>0</v>
      </c>
      <c r="I11" s="103">
        <v>0</v>
      </c>
      <c r="J11" s="103">
        <v>0</v>
      </c>
      <c r="K11" s="103">
        <f t="shared" si="3"/>
        <v>47635</v>
      </c>
      <c r="L11" s="103">
        <v>29464</v>
      </c>
      <c r="M11" s="103">
        <v>18171</v>
      </c>
      <c r="N11" s="103">
        <f t="shared" si="4"/>
        <v>47635</v>
      </c>
      <c r="O11" s="103">
        <f t="shared" si="5"/>
        <v>29464</v>
      </c>
      <c r="P11" s="103">
        <v>29464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 t="shared" si="7"/>
        <v>18171</v>
      </c>
      <c r="W11" s="103">
        <v>18171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 t="shared" si="9"/>
        <v>0</v>
      </c>
      <c r="AD11" s="103">
        <v>0</v>
      </c>
      <c r="AE11" s="103">
        <v>0</v>
      </c>
      <c r="AF11" s="103">
        <f t="shared" si="10"/>
        <v>1459</v>
      </c>
      <c r="AG11" s="103">
        <v>1459</v>
      </c>
      <c r="AH11" s="103">
        <v>0</v>
      </c>
      <c r="AI11" s="103">
        <v>0</v>
      </c>
      <c r="AJ11" s="103">
        <f t="shared" si="11"/>
        <v>1459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1459</v>
      </c>
      <c r="AT11" s="103">
        <f t="shared" si="13"/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49</v>
      </c>
      <c r="B12" s="113" t="s">
        <v>264</v>
      </c>
      <c r="C12" s="101" t="s">
        <v>265</v>
      </c>
      <c r="D12" s="103">
        <f t="shared" si="0"/>
        <v>11159</v>
      </c>
      <c r="E12" s="103">
        <f t="shared" si="1"/>
        <v>0</v>
      </c>
      <c r="F12" s="103">
        <v>0</v>
      </c>
      <c r="G12" s="103">
        <v>0</v>
      </c>
      <c r="H12" s="103">
        <f t="shared" si="2"/>
        <v>0</v>
      </c>
      <c r="I12" s="103">
        <v>0</v>
      </c>
      <c r="J12" s="103">
        <v>0</v>
      </c>
      <c r="K12" s="103">
        <f t="shared" si="3"/>
        <v>11159</v>
      </c>
      <c r="L12" s="103">
        <v>7578</v>
      </c>
      <c r="M12" s="103">
        <v>3581</v>
      </c>
      <c r="N12" s="103">
        <f t="shared" si="4"/>
        <v>11159</v>
      </c>
      <c r="O12" s="103">
        <f t="shared" si="5"/>
        <v>7578</v>
      </c>
      <c r="P12" s="103">
        <v>7578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7"/>
        <v>3581</v>
      </c>
      <c r="W12" s="103">
        <v>3581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28</v>
      </c>
      <c r="AG12" s="103">
        <v>28</v>
      </c>
      <c r="AH12" s="103">
        <v>0</v>
      </c>
      <c r="AI12" s="103">
        <v>0</v>
      </c>
      <c r="AJ12" s="103">
        <f t="shared" si="11"/>
        <v>211</v>
      </c>
      <c r="AK12" s="103">
        <v>211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28</v>
      </c>
      <c r="AU12" s="103">
        <v>28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49</v>
      </c>
      <c r="B13" s="113" t="s">
        <v>266</v>
      </c>
      <c r="C13" s="101" t="s">
        <v>267</v>
      </c>
      <c r="D13" s="103">
        <f t="shared" si="0"/>
        <v>32122</v>
      </c>
      <c r="E13" s="103">
        <f t="shared" si="1"/>
        <v>0</v>
      </c>
      <c r="F13" s="103">
        <v>0</v>
      </c>
      <c r="G13" s="103">
        <v>0</v>
      </c>
      <c r="H13" s="103">
        <f t="shared" si="2"/>
        <v>0</v>
      </c>
      <c r="I13" s="103">
        <v>0</v>
      </c>
      <c r="J13" s="103">
        <v>0</v>
      </c>
      <c r="K13" s="103">
        <f t="shared" si="3"/>
        <v>32122</v>
      </c>
      <c r="L13" s="103">
        <v>15590</v>
      </c>
      <c r="M13" s="103">
        <v>16532</v>
      </c>
      <c r="N13" s="103">
        <f t="shared" si="4"/>
        <v>32122</v>
      </c>
      <c r="O13" s="103">
        <f t="shared" si="5"/>
        <v>15590</v>
      </c>
      <c r="P13" s="103">
        <v>15590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7"/>
        <v>16532</v>
      </c>
      <c r="W13" s="103">
        <v>16532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9"/>
        <v>0</v>
      </c>
      <c r="AD13" s="103">
        <v>0</v>
      </c>
      <c r="AE13" s="103">
        <v>0</v>
      </c>
      <c r="AF13" s="103">
        <f t="shared" si="10"/>
        <v>1047</v>
      </c>
      <c r="AG13" s="103">
        <v>1047</v>
      </c>
      <c r="AH13" s="103">
        <v>0</v>
      </c>
      <c r="AI13" s="103">
        <v>0</v>
      </c>
      <c r="AJ13" s="103">
        <f t="shared" si="11"/>
        <v>33169</v>
      </c>
      <c r="AK13" s="103">
        <v>32122</v>
      </c>
      <c r="AL13" s="103">
        <v>0</v>
      </c>
      <c r="AM13" s="103">
        <v>1047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 t="shared" si="13"/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49</v>
      </c>
      <c r="B14" s="113" t="s">
        <v>268</v>
      </c>
      <c r="C14" s="101" t="s">
        <v>269</v>
      </c>
      <c r="D14" s="103">
        <f t="shared" si="0"/>
        <v>19732</v>
      </c>
      <c r="E14" s="103">
        <f t="shared" si="1"/>
        <v>0</v>
      </c>
      <c r="F14" s="103">
        <v>0</v>
      </c>
      <c r="G14" s="103">
        <v>0</v>
      </c>
      <c r="H14" s="103">
        <f t="shared" si="2"/>
        <v>0</v>
      </c>
      <c r="I14" s="103">
        <v>0</v>
      </c>
      <c r="J14" s="103">
        <v>0</v>
      </c>
      <c r="K14" s="103">
        <f t="shared" si="3"/>
        <v>19732</v>
      </c>
      <c r="L14" s="103">
        <v>12180</v>
      </c>
      <c r="M14" s="103">
        <v>7552</v>
      </c>
      <c r="N14" s="103">
        <f t="shared" si="4"/>
        <v>19732</v>
      </c>
      <c r="O14" s="103">
        <f t="shared" si="5"/>
        <v>12180</v>
      </c>
      <c r="P14" s="103">
        <v>12180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7552</v>
      </c>
      <c r="W14" s="103">
        <v>7552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0</v>
      </c>
      <c r="AD14" s="103">
        <v>0</v>
      </c>
      <c r="AE14" s="103">
        <v>0</v>
      </c>
      <c r="AF14" s="103">
        <f t="shared" si="10"/>
        <v>32</v>
      </c>
      <c r="AG14" s="103">
        <v>32</v>
      </c>
      <c r="AH14" s="103">
        <v>0</v>
      </c>
      <c r="AI14" s="103">
        <v>0</v>
      </c>
      <c r="AJ14" s="103">
        <f t="shared" si="11"/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 t="shared" si="13"/>
        <v>32</v>
      </c>
      <c r="AU14" s="103">
        <v>32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49</v>
      </c>
      <c r="B15" s="113" t="s">
        <v>270</v>
      </c>
      <c r="C15" s="101" t="s">
        <v>271</v>
      </c>
      <c r="D15" s="103">
        <f t="shared" si="0"/>
        <v>46320</v>
      </c>
      <c r="E15" s="103">
        <f t="shared" si="1"/>
        <v>0</v>
      </c>
      <c r="F15" s="103">
        <v>0</v>
      </c>
      <c r="G15" s="103">
        <v>0</v>
      </c>
      <c r="H15" s="103">
        <f t="shared" si="2"/>
        <v>0</v>
      </c>
      <c r="I15" s="103">
        <v>0</v>
      </c>
      <c r="J15" s="103">
        <v>0</v>
      </c>
      <c r="K15" s="103">
        <f t="shared" si="3"/>
        <v>46320</v>
      </c>
      <c r="L15" s="103">
        <v>7165</v>
      </c>
      <c r="M15" s="103">
        <v>39155</v>
      </c>
      <c r="N15" s="103">
        <f t="shared" si="4"/>
        <v>46320</v>
      </c>
      <c r="O15" s="103">
        <f t="shared" si="5"/>
        <v>7165</v>
      </c>
      <c r="P15" s="103">
        <v>7165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 t="shared" si="7"/>
        <v>39155</v>
      </c>
      <c r="W15" s="103">
        <v>39155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 t="shared" si="9"/>
        <v>0</v>
      </c>
      <c r="AD15" s="103">
        <v>0</v>
      </c>
      <c r="AE15" s="103">
        <v>0</v>
      </c>
      <c r="AF15" s="103">
        <f t="shared" si="10"/>
        <v>126</v>
      </c>
      <c r="AG15" s="103">
        <v>126</v>
      </c>
      <c r="AH15" s="103">
        <v>0</v>
      </c>
      <c r="AI15" s="103">
        <v>0</v>
      </c>
      <c r="AJ15" s="103">
        <f t="shared" si="11"/>
        <v>2782</v>
      </c>
      <c r="AK15" s="103">
        <v>2782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3"/>
        <v>126</v>
      </c>
      <c r="AU15" s="103">
        <v>126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49</v>
      </c>
      <c r="B16" s="113" t="s">
        <v>272</v>
      </c>
      <c r="C16" s="101" t="s">
        <v>273</v>
      </c>
      <c r="D16" s="103">
        <f t="shared" si="0"/>
        <v>5358</v>
      </c>
      <c r="E16" s="103">
        <f t="shared" si="1"/>
        <v>0</v>
      </c>
      <c r="F16" s="103">
        <v>0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5358</v>
      </c>
      <c r="L16" s="103">
        <v>3152</v>
      </c>
      <c r="M16" s="103">
        <v>2206</v>
      </c>
      <c r="N16" s="103">
        <f t="shared" si="4"/>
        <v>5358</v>
      </c>
      <c r="O16" s="103">
        <f t="shared" si="5"/>
        <v>3152</v>
      </c>
      <c r="P16" s="103">
        <v>3152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7"/>
        <v>2206</v>
      </c>
      <c r="W16" s="103">
        <v>2206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9"/>
        <v>0</v>
      </c>
      <c r="AD16" s="103">
        <v>0</v>
      </c>
      <c r="AE16" s="103">
        <v>0</v>
      </c>
      <c r="AF16" s="103">
        <f t="shared" si="10"/>
        <v>0</v>
      </c>
      <c r="AG16" s="103">
        <v>0</v>
      </c>
      <c r="AH16" s="103">
        <v>0</v>
      </c>
      <c r="AI16" s="103">
        <v>0</v>
      </c>
      <c r="AJ16" s="103">
        <f t="shared" si="11"/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 t="shared" si="13"/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49</v>
      </c>
      <c r="B17" s="113" t="s">
        <v>274</v>
      </c>
      <c r="C17" s="101" t="s">
        <v>275</v>
      </c>
      <c r="D17" s="103">
        <f t="shared" si="0"/>
        <v>42427</v>
      </c>
      <c r="E17" s="103">
        <f t="shared" si="1"/>
        <v>0</v>
      </c>
      <c r="F17" s="103">
        <v>0</v>
      </c>
      <c r="G17" s="103">
        <v>0</v>
      </c>
      <c r="H17" s="103">
        <f t="shared" si="2"/>
        <v>0</v>
      </c>
      <c r="I17" s="103">
        <v>0</v>
      </c>
      <c r="J17" s="103">
        <v>0</v>
      </c>
      <c r="K17" s="103">
        <f t="shared" si="3"/>
        <v>42427</v>
      </c>
      <c r="L17" s="103">
        <v>13144</v>
      </c>
      <c r="M17" s="103">
        <v>29283</v>
      </c>
      <c r="N17" s="103">
        <f t="shared" si="4"/>
        <v>42427</v>
      </c>
      <c r="O17" s="103">
        <f t="shared" si="5"/>
        <v>13144</v>
      </c>
      <c r="P17" s="103">
        <v>13144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 t="shared" si="7"/>
        <v>29283</v>
      </c>
      <c r="W17" s="103">
        <v>29283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 t="shared" si="9"/>
        <v>0</v>
      </c>
      <c r="AD17" s="103">
        <v>0</v>
      </c>
      <c r="AE17" s="103">
        <v>0</v>
      </c>
      <c r="AF17" s="103">
        <f t="shared" si="10"/>
        <v>1589</v>
      </c>
      <c r="AG17" s="103">
        <v>1589</v>
      </c>
      <c r="AH17" s="103">
        <v>0</v>
      </c>
      <c r="AI17" s="103">
        <v>0</v>
      </c>
      <c r="AJ17" s="103">
        <f t="shared" si="11"/>
        <v>1589</v>
      </c>
      <c r="AK17" s="103">
        <v>0</v>
      </c>
      <c r="AL17" s="103">
        <v>0</v>
      </c>
      <c r="AM17" s="103">
        <v>1589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3"/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49</v>
      </c>
      <c r="B18" s="113" t="s">
        <v>276</v>
      </c>
      <c r="C18" s="101" t="s">
        <v>277</v>
      </c>
      <c r="D18" s="103">
        <f t="shared" si="0"/>
        <v>17058</v>
      </c>
      <c r="E18" s="103">
        <f t="shared" si="1"/>
        <v>0</v>
      </c>
      <c r="F18" s="103">
        <v>0</v>
      </c>
      <c r="G18" s="103">
        <v>0</v>
      </c>
      <c r="H18" s="103">
        <f t="shared" si="2"/>
        <v>0</v>
      </c>
      <c r="I18" s="103">
        <v>0</v>
      </c>
      <c r="J18" s="103">
        <v>0</v>
      </c>
      <c r="K18" s="103">
        <f t="shared" si="3"/>
        <v>17058</v>
      </c>
      <c r="L18" s="103">
        <v>8433</v>
      </c>
      <c r="M18" s="103">
        <v>8625</v>
      </c>
      <c r="N18" s="103">
        <f t="shared" si="4"/>
        <v>17058</v>
      </c>
      <c r="O18" s="103">
        <f t="shared" si="5"/>
        <v>8433</v>
      </c>
      <c r="P18" s="103">
        <v>8433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 t="shared" si="7"/>
        <v>8625</v>
      </c>
      <c r="W18" s="103">
        <v>8625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 t="shared" si="9"/>
        <v>0</v>
      </c>
      <c r="AD18" s="103">
        <v>0</v>
      </c>
      <c r="AE18" s="103">
        <v>0</v>
      </c>
      <c r="AF18" s="103">
        <f t="shared" si="10"/>
        <v>127</v>
      </c>
      <c r="AG18" s="103">
        <v>127</v>
      </c>
      <c r="AH18" s="103">
        <v>0</v>
      </c>
      <c r="AI18" s="103">
        <v>0</v>
      </c>
      <c r="AJ18" s="103">
        <f t="shared" si="11"/>
        <v>127</v>
      </c>
      <c r="AK18" s="103">
        <v>0</v>
      </c>
      <c r="AL18" s="103">
        <v>0</v>
      </c>
      <c r="AM18" s="103">
        <v>127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 t="shared" si="13"/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49</v>
      </c>
      <c r="B19" s="113" t="s">
        <v>278</v>
      </c>
      <c r="C19" s="101" t="s">
        <v>279</v>
      </c>
      <c r="D19" s="103">
        <f t="shared" si="0"/>
        <v>9109</v>
      </c>
      <c r="E19" s="103">
        <f t="shared" si="1"/>
        <v>0</v>
      </c>
      <c r="F19" s="103">
        <v>0</v>
      </c>
      <c r="G19" s="103">
        <v>0</v>
      </c>
      <c r="H19" s="103">
        <f t="shared" si="2"/>
        <v>0</v>
      </c>
      <c r="I19" s="103">
        <v>0</v>
      </c>
      <c r="J19" s="103">
        <v>0</v>
      </c>
      <c r="K19" s="103">
        <f t="shared" si="3"/>
        <v>9109</v>
      </c>
      <c r="L19" s="103">
        <v>898</v>
      </c>
      <c r="M19" s="103">
        <v>8211</v>
      </c>
      <c r="N19" s="103">
        <f t="shared" si="4"/>
        <v>9109</v>
      </c>
      <c r="O19" s="103">
        <f t="shared" si="5"/>
        <v>898</v>
      </c>
      <c r="P19" s="103">
        <v>898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7"/>
        <v>8211</v>
      </c>
      <c r="W19" s="103">
        <v>8211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9"/>
        <v>0</v>
      </c>
      <c r="AD19" s="103">
        <v>0</v>
      </c>
      <c r="AE19" s="103">
        <v>0</v>
      </c>
      <c r="AF19" s="103">
        <f t="shared" si="10"/>
        <v>21</v>
      </c>
      <c r="AG19" s="103">
        <v>21</v>
      </c>
      <c r="AH19" s="103">
        <v>0</v>
      </c>
      <c r="AI19" s="103">
        <v>0</v>
      </c>
      <c r="AJ19" s="103">
        <f t="shared" si="11"/>
        <v>9109</v>
      </c>
      <c r="AK19" s="103">
        <v>9109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 t="shared" si="13"/>
        <v>21</v>
      </c>
      <c r="AU19" s="103">
        <v>21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49</v>
      </c>
      <c r="B20" s="113" t="s">
        <v>280</v>
      </c>
      <c r="C20" s="101" t="s">
        <v>281</v>
      </c>
      <c r="D20" s="103">
        <f t="shared" si="0"/>
        <v>15246</v>
      </c>
      <c r="E20" s="103">
        <f t="shared" si="1"/>
        <v>0</v>
      </c>
      <c r="F20" s="103">
        <v>0</v>
      </c>
      <c r="G20" s="103">
        <v>0</v>
      </c>
      <c r="H20" s="103">
        <f t="shared" si="2"/>
        <v>0</v>
      </c>
      <c r="I20" s="103">
        <v>0</v>
      </c>
      <c r="J20" s="103">
        <v>0</v>
      </c>
      <c r="K20" s="103">
        <f t="shared" si="3"/>
        <v>15246</v>
      </c>
      <c r="L20" s="103">
        <v>8218</v>
      </c>
      <c r="M20" s="103">
        <v>7028</v>
      </c>
      <c r="N20" s="103">
        <f t="shared" si="4"/>
        <v>15246</v>
      </c>
      <c r="O20" s="103">
        <f t="shared" si="5"/>
        <v>8218</v>
      </c>
      <c r="P20" s="103">
        <v>8218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7"/>
        <v>7028</v>
      </c>
      <c r="W20" s="103">
        <v>7028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9"/>
        <v>0</v>
      </c>
      <c r="AD20" s="103">
        <v>0</v>
      </c>
      <c r="AE20" s="103">
        <v>0</v>
      </c>
      <c r="AF20" s="103">
        <f t="shared" si="10"/>
        <v>32</v>
      </c>
      <c r="AG20" s="103">
        <v>32</v>
      </c>
      <c r="AH20" s="103">
        <v>0</v>
      </c>
      <c r="AI20" s="103">
        <v>0</v>
      </c>
      <c r="AJ20" s="103">
        <f t="shared" si="11"/>
        <v>15264</v>
      </c>
      <c r="AK20" s="103">
        <v>15264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 t="shared" si="13"/>
        <v>32</v>
      </c>
      <c r="AU20" s="103">
        <v>32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9</v>
      </c>
      <c r="BA20" s="103">
        <v>9</v>
      </c>
      <c r="BB20" s="103">
        <v>0</v>
      </c>
      <c r="BC20" s="103">
        <v>0</v>
      </c>
    </row>
    <row r="21" spans="1:55" s="105" customFormat="1" ht="13.5" customHeight="1">
      <c r="A21" s="115" t="s">
        <v>49</v>
      </c>
      <c r="B21" s="113" t="s">
        <v>282</v>
      </c>
      <c r="C21" s="101" t="s">
        <v>283</v>
      </c>
      <c r="D21" s="103">
        <f t="shared" si="0"/>
        <v>2750</v>
      </c>
      <c r="E21" s="103">
        <f t="shared" si="1"/>
        <v>0</v>
      </c>
      <c r="F21" s="103">
        <v>0</v>
      </c>
      <c r="G21" s="103">
        <v>0</v>
      </c>
      <c r="H21" s="103">
        <f t="shared" si="2"/>
        <v>0</v>
      </c>
      <c r="I21" s="103">
        <v>0</v>
      </c>
      <c r="J21" s="103">
        <v>0</v>
      </c>
      <c r="K21" s="103">
        <f t="shared" si="3"/>
        <v>2750</v>
      </c>
      <c r="L21" s="103">
        <v>1567</v>
      </c>
      <c r="M21" s="103">
        <v>1183</v>
      </c>
      <c r="N21" s="103">
        <f t="shared" si="4"/>
        <v>2750</v>
      </c>
      <c r="O21" s="103">
        <f t="shared" si="5"/>
        <v>1567</v>
      </c>
      <c r="P21" s="103">
        <v>1567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7"/>
        <v>1183</v>
      </c>
      <c r="W21" s="103">
        <v>1183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4</v>
      </c>
      <c r="AG21" s="103">
        <v>4</v>
      </c>
      <c r="AH21" s="103">
        <v>0</v>
      </c>
      <c r="AI21" s="103">
        <v>0</v>
      </c>
      <c r="AJ21" s="103">
        <f t="shared" si="11"/>
        <v>4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4</v>
      </c>
      <c r="AT21" s="103">
        <f t="shared" si="13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49</v>
      </c>
      <c r="B22" s="113" t="s">
        <v>284</v>
      </c>
      <c r="C22" s="101" t="s">
        <v>285</v>
      </c>
      <c r="D22" s="103">
        <f t="shared" si="0"/>
        <v>602</v>
      </c>
      <c r="E22" s="103">
        <f t="shared" si="1"/>
        <v>0</v>
      </c>
      <c r="F22" s="103">
        <v>0</v>
      </c>
      <c r="G22" s="103">
        <v>0</v>
      </c>
      <c r="H22" s="103">
        <f t="shared" si="2"/>
        <v>0</v>
      </c>
      <c r="I22" s="103">
        <v>0</v>
      </c>
      <c r="J22" s="103">
        <v>0</v>
      </c>
      <c r="K22" s="103">
        <f t="shared" si="3"/>
        <v>602</v>
      </c>
      <c r="L22" s="103">
        <v>360</v>
      </c>
      <c r="M22" s="103">
        <v>242</v>
      </c>
      <c r="N22" s="103">
        <f t="shared" si="4"/>
        <v>602</v>
      </c>
      <c r="O22" s="103">
        <f t="shared" si="5"/>
        <v>360</v>
      </c>
      <c r="P22" s="103">
        <v>360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 t="shared" si="7"/>
        <v>242</v>
      </c>
      <c r="W22" s="103">
        <v>242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 t="shared" si="9"/>
        <v>0</v>
      </c>
      <c r="AD22" s="103">
        <v>0</v>
      </c>
      <c r="AE22" s="103">
        <v>0</v>
      </c>
      <c r="AF22" s="103">
        <f t="shared" si="10"/>
        <v>11</v>
      </c>
      <c r="AG22" s="103">
        <v>11</v>
      </c>
      <c r="AH22" s="103">
        <v>0</v>
      </c>
      <c r="AI22" s="103">
        <v>0</v>
      </c>
      <c r="AJ22" s="103">
        <f t="shared" si="11"/>
        <v>47</v>
      </c>
      <c r="AK22" s="103">
        <v>36</v>
      </c>
      <c r="AL22" s="103">
        <v>0</v>
      </c>
      <c r="AM22" s="103">
        <v>11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3"/>
        <v>11</v>
      </c>
      <c r="AU22" s="103">
        <v>0</v>
      </c>
      <c r="AV22" s="103">
        <v>0</v>
      </c>
      <c r="AW22" s="103">
        <v>11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49</v>
      </c>
      <c r="B23" s="113" t="s">
        <v>286</v>
      </c>
      <c r="C23" s="101" t="s">
        <v>287</v>
      </c>
      <c r="D23" s="103">
        <f t="shared" si="0"/>
        <v>946</v>
      </c>
      <c r="E23" s="103">
        <f t="shared" si="1"/>
        <v>0</v>
      </c>
      <c r="F23" s="103">
        <v>0</v>
      </c>
      <c r="G23" s="103">
        <v>0</v>
      </c>
      <c r="H23" s="103">
        <f t="shared" si="2"/>
        <v>0</v>
      </c>
      <c r="I23" s="103">
        <v>0</v>
      </c>
      <c r="J23" s="103">
        <v>0</v>
      </c>
      <c r="K23" s="103">
        <f t="shared" si="3"/>
        <v>946</v>
      </c>
      <c r="L23" s="103">
        <v>209</v>
      </c>
      <c r="M23" s="103">
        <v>737</v>
      </c>
      <c r="N23" s="103">
        <f t="shared" si="4"/>
        <v>946</v>
      </c>
      <c r="O23" s="103">
        <f t="shared" si="5"/>
        <v>209</v>
      </c>
      <c r="P23" s="103">
        <v>209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7"/>
        <v>737</v>
      </c>
      <c r="W23" s="103">
        <v>737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9"/>
        <v>0</v>
      </c>
      <c r="AD23" s="103">
        <v>0</v>
      </c>
      <c r="AE23" s="103">
        <v>0</v>
      </c>
      <c r="AF23" s="103">
        <f t="shared" si="10"/>
        <v>55</v>
      </c>
      <c r="AG23" s="103">
        <v>55</v>
      </c>
      <c r="AH23" s="103">
        <v>0</v>
      </c>
      <c r="AI23" s="103">
        <v>0</v>
      </c>
      <c r="AJ23" s="103">
        <f t="shared" si="11"/>
        <v>55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55</v>
      </c>
      <c r="AS23" s="103">
        <v>0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49</v>
      </c>
      <c r="B24" s="113" t="s">
        <v>288</v>
      </c>
      <c r="C24" s="101" t="s">
        <v>289</v>
      </c>
      <c r="D24" s="103">
        <f t="shared" si="0"/>
        <v>5185</v>
      </c>
      <c r="E24" s="103">
        <f t="shared" si="1"/>
        <v>0</v>
      </c>
      <c r="F24" s="103">
        <v>0</v>
      </c>
      <c r="G24" s="103">
        <v>0</v>
      </c>
      <c r="H24" s="103">
        <f t="shared" si="2"/>
        <v>0</v>
      </c>
      <c r="I24" s="103">
        <v>0</v>
      </c>
      <c r="J24" s="103">
        <v>0</v>
      </c>
      <c r="K24" s="103">
        <f t="shared" si="3"/>
        <v>5185</v>
      </c>
      <c r="L24" s="103">
        <v>3261</v>
      </c>
      <c r="M24" s="103">
        <v>1924</v>
      </c>
      <c r="N24" s="103">
        <f t="shared" si="4"/>
        <v>5185</v>
      </c>
      <c r="O24" s="103">
        <f t="shared" si="5"/>
        <v>3261</v>
      </c>
      <c r="P24" s="103">
        <v>3261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7"/>
        <v>1924</v>
      </c>
      <c r="W24" s="103">
        <v>1924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9"/>
        <v>0</v>
      </c>
      <c r="AD24" s="103">
        <v>0</v>
      </c>
      <c r="AE24" s="103">
        <v>0</v>
      </c>
      <c r="AF24" s="103">
        <f t="shared" si="10"/>
        <v>30</v>
      </c>
      <c r="AG24" s="103">
        <v>30</v>
      </c>
      <c r="AH24" s="103">
        <v>0</v>
      </c>
      <c r="AI24" s="103">
        <v>0</v>
      </c>
      <c r="AJ24" s="103">
        <f t="shared" si="11"/>
        <v>21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21</v>
      </c>
      <c r="AT24" s="103">
        <f t="shared" si="13"/>
        <v>9</v>
      </c>
      <c r="AU24" s="103">
        <v>9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49</v>
      </c>
      <c r="B25" s="113" t="s">
        <v>290</v>
      </c>
      <c r="C25" s="101" t="s">
        <v>291</v>
      </c>
      <c r="D25" s="103">
        <f t="shared" si="0"/>
        <v>2696</v>
      </c>
      <c r="E25" s="103">
        <f t="shared" si="1"/>
        <v>0</v>
      </c>
      <c r="F25" s="103">
        <v>0</v>
      </c>
      <c r="G25" s="103">
        <v>0</v>
      </c>
      <c r="H25" s="103">
        <f t="shared" si="2"/>
        <v>0</v>
      </c>
      <c r="I25" s="103">
        <v>0</v>
      </c>
      <c r="J25" s="103">
        <v>0</v>
      </c>
      <c r="K25" s="103">
        <f t="shared" si="3"/>
        <v>2696</v>
      </c>
      <c r="L25" s="103">
        <v>1715</v>
      </c>
      <c r="M25" s="103">
        <v>981</v>
      </c>
      <c r="N25" s="103">
        <f t="shared" si="4"/>
        <v>2696</v>
      </c>
      <c r="O25" s="103">
        <f t="shared" si="5"/>
        <v>1715</v>
      </c>
      <c r="P25" s="103">
        <v>1715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7"/>
        <v>981</v>
      </c>
      <c r="W25" s="103">
        <v>981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9"/>
        <v>0</v>
      </c>
      <c r="AD25" s="103">
        <v>0</v>
      </c>
      <c r="AE25" s="103">
        <v>0</v>
      </c>
      <c r="AF25" s="103">
        <f t="shared" si="10"/>
        <v>5</v>
      </c>
      <c r="AG25" s="103">
        <v>5</v>
      </c>
      <c r="AH25" s="103">
        <v>0</v>
      </c>
      <c r="AI25" s="103">
        <v>0</v>
      </c>
      <c r="AJ25" s="103">
        <f t="shared" si="11"/>
        <v>87</v>
      </c>
      <c r="AK25" s="103">
        <v>87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3"/>
        <v>5</v>
      </c>
      <c r="AU25" s="103">
        <v>5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49</v>
      </c>
      <c r="B26" s="113" t="s">
        <v>292</v>
      </c>
      <c r="C26" s="101" t="s">
        <v>293</v>
      </c>
      <c r="D26" s="103">
        <f t="shared" si="0"/>
        <v>1999</v>
      </c>
      <c r="E26" s="103">
        <f t="shared" si="1"/>
        <v>0</v>
      </c>
      <c r="F26" s="103">
        <v>0</v>
      </c>
      <c r="G26" s="103">
        <v>0</v>
      </c>
      <c r="H26" s="103">
        <f t="shared" si="2"/>
        <v>0</v>
      </c>
      <c r="I26" s="103">
        <v>0</v>
      </c>
      <c r="J26" s="103">
        <v>0</v>
      </c>
      <c r="K26" s="103">
        <f t="shared" si="3"/>
        <v>1999</v>
      </c>
      <c r="L26" s="103">
        <v>998</v>
      </c>
      <c r="M26" s="103">
        <v>1001</v>
      </c>
      <c r="N26" s="103">
        <f t="shared" si="4"/>
        <v>1999</v>
      </c>
      <c r="O26" s="103">
        <f t="shared" si="5"/>
        <v>998</v>
      </c>
      <c r="P26" s="103">
        <v>998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7"/>
        <v>1001</v>
      </c>
      <c r="W26" s="103">
        <v>1001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9"/>
        <v>0</v>
      </c>
      <c r="AD26" s="103">
        <v>0</v>
      </c>
      <c r="AE26" s="103">
        <v>0</v>
      </c>
      <c r="AF26" s="103">
        <f t="shared" si="10"/>
        <v>0</v>
      </c>
      <c r="AG26" s="103">
        <v>0</v>
      </c>
      <c r="AH26" s="103">
        <v>0</v>
      </c>
      <c r="AI26" s="103">
        <v>0</v>
      </c>
      <c r="AJ26" s="103">
        <f t="shared" si="11"/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 t="shared" si="13"/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49</v>
      </c>
      <c r="B27" s="113" t="s">
        <v>294</v>
      </c>
      <c r="C27" s="101" t="s">
        <v>295</v>
      </c>
      <c r="D27" s="103">
        <f t="shared" si="0"/>
        <v>396</v>
      </c>
      <c r="E27" s="103">
        <f t="shared" si="1"/>
        <v>0</v>
      </c>
      <c r="F27" s="103">
        <v>0</v>
      </c>
      <c r="G27" s="103">
        <v>0</v>
      </c>
      <c r="H27" s="103">
        <f t="shared" si="2"/>
        <v>0</v>
      </c>
      <c r="I27" s="103">
        <v>0</v>
      </c>
      <c r="J27" s="103">
        <v>0</v>
      </c>
      <c r="K27" s="103">
        <f t="shared" si="3"/>
        <v>396</v>
      </c>
      <c r="L27" s="103">
        <v>276</v>
      </c>
      <c r="M27" s="103">
        <v>120</v>
      </c>
      <c r="N27" s="103">
        <f t="shared" si="4"/>
        <v>396</v>
      </c>
      <c r="O27" s="103">
        <f t="shared" si="5"/>
        <v>276</v>
      </c>
      <c r="P27" s="103">
        <v>276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 t="shared" si="7"/>
        <v>120</v>
      </c>
      <c r="W27" s="103">
        <v>120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 t="shared" si="9"/>
        <v>0</v>
      </c>
      <c r="AD27" s="103">
        <v>0</v>
      </c>
      <c r="AE27" s="103">
        <v>0</v>
      </c>
      <c r="AF27" s="103">
        <f t="shared" si="10"/>
        <v>19</v>
      </c>
      <c r="AG27" s="103">
        <v>19</v>
      </c>
      <c r="AH27" s="103">
        <v>0</v>
      </c>
      <c r="AI27" s="103">
        <v>0</v>
      </c>
      <c r="AJ27" s="103">
        <f t="shared" si="11"/>
        <v>19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19</v>
      </c>
      <c r="AT27" s="103">
        <f t="shared" si="13"/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49</v>
      </c>
      <c r="B28" s="113" t="s">
        <v>296</v>
      </c>
      <c r="C28" s="101" t="s">
        <v>297</v>
      </c>
      <c r="D28" s="103">
        <f t="shared" si="0"/>
        <v>249</v>
      </c>
      <c r="E28" s="103">
        <f t="shared" si="1"/>
        <v>0</v>
      </c>
      <c r="F28" s="103">
        <v>0</v>
      </c>
      <c r="G28" s="103">
        <v>0</v>
      </c>
      <c r="H28" s="103">
        <f t="shared" si="2"/>
        <v>0</v>
      </c>
      <c r="I28" s="103">
        <v>0</v>
      </c>
      <c r="J28" s="103">
        <v>0</v>
      </c>
      <c r="K28" s="103">
        <f t="shared" si="3"/>
        <v>249</v>
      </c>
      <c r="L28" s="103">
        <v>114</v>
      </c>
      <c r="M28" s="103">
        <v>135</v>
      </c>
      <c r="N28" s="103">
        <f t="shared" si="4"/>
        <v>249</v>
      </c>
      <c r="O28" s="103">
        <f t="shared" si="5"/>
        <v>114</v>
      </c>
      <c r="P28" s="103">
        <v>114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7"/>
        <v>135</v>
      </c>
      <c r="W28" s="103">
        <v>135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9"/>
        <v>0</v>
      </c>
      <c r="AD28" s="103">
        <v>0</v>
      </c>
      <c r="AE28" s="103">
        <v>0</v>
      </c>
      <c r="AF28" s="103">
        <f t="shared" si="10"/>
        <v>0</v>
      </c>
      <c r="AG28" s="103">
        <v>0</v>
      </c>
      <c r="AH28" s="103">
        <v>0</v>
      </c>
      <c r="AI28" s="103">
        <v>0</v>
      </c>
      <c r="AJ28" s="103">
        <f t="shared" si="11"/>
        <v>114</v>
      </c>
      <c r="AK28" s="103">
        <v>114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 t="shared" si="13"/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 t="shared" si="14"/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49</v>
      </c>
      <c r="B29" s="113" t="s">
        <v>298</v>
      </c>
      <c r="C29" s="101" t="s">
        <v>299</v>
      </c>
      <c r="D29" s="103">
        <f t="shared" si="0"/>
        <v>0</v>
      </c>
      <c r="E29" s="103">
        <f t="shared" si="1"/>
        <v>0</v>
      </c>
      <c r="F29" s="103">
        <v>0</v>
      </c>
      <c r="G29" s="103">
        <v>0</v>
      </c>
      <c r="H29" s="103">
        <f t="shared" si="2"/>
        <v>0</v>
      </c>
      <c r="I29" s="103">
        <v>0</v>
      </c>
      <c r="J29" s="103">
        <v>0</v>
      </c>
      <c r="K29" s="103">
        <f t="shared" si="3"/>
        <v>0</v>
      </c>
      <c r="L29" s="103">
        <v>0</v>
      </c>
      <c r="M29" s="103">
        <v>0</v>
      </c>
      <c r="N29" s="103">
        <f t="shared" si="4"/>
        <v>0</v>
      </c>
      <c r="O29" s="103">
        <f t="shared" si="5"/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7"/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9"/>
        <v>0</v>
      </c>
      <c r="AD29" s="103">
        <v>0</v>
      </c>
      <c r="AE29" s="103">
        <v>0</v>
      </c>
      <c r="AF29" s="103">
        <f t="shared" si="10"/>
        <v>0</v>
      </c>
      <c r="AG29" s="103">
        <v>0</v>
      </c>
      <c r="AH29" s="103">
        <v>0</v>
      </c>
      <c r="AI29" s="103">
        <v>0</v>
      </c>
      <c r="AJ29" s="103">
        <f t="shared" si="11"/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 t="shared" si="13"/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49</v>
      </c>
      <c r="B30" s="113" t="s">
        <v>300</v>
      </c>
      <c r="C30" s="101" t="s">
        <v>301</v>
      </c>
      <c r="D30" s="103">
        <f t="shared" si="0"/>
        <v>12720</v>
      </c>
      <c r="E30" s="103">
        <f t="shared" si="1"/>
        <v>0</v>
      </c>
      <c r="F30" s="103">
        <v>0</v>
      </c>
      <c r="G30" s="103">
        <v>0</v>
      </c>
      <c r="H30" s="103">
        <f t="shared" si="2"/>
        <v>0</v>
      </c>
      <c r="I30" s="103">
        <v>0</v>
      </c>
      <c r="J30" s="103">
        <v>0</v>
      </c>
      <c r="K30" s="103">
        <f t="shared" si="3"/>
        <v>12720</v>
      </c>
      <c r="L30" s="103">
        <v>2843</v>
      </c>
      <c r="M30" s="103">
        <v>9877</v>
      </c>
      <c r="N30" s="103">
        <f t="shared" si="4"/>
        <v>12720</v>
      </c>
      <c r="O30" s="103">
        <f t="shared" si="5"/>
        <v>2843</v>
      </c>
      <c r="P30" s="103">
        <v>2843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7"/>
        <v>9877</v>
      </c>
      <c r="W30" s="103">
        <v>9877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9"/>
        <v>0</v>
      </c>
      <c r="AD30" s="103">
        <v>0</v>
      </c>
      <c r="AE30" s="103">
        <v>0</v>
      </c>
      <c r="AF30" s="103">
        <f t="shared" si="10"/>
        <v>373</v>
      </c>
      <c r="AG30" s="103">
        <v>373</v>
      </c>
      <c r="AH30" s="103">
        <v>0</v>
      </c>
      <c r="AI30" s="103">
        <v>0</v>
      </c>
      <c r="AJ30" s="103">
        <f t="shared" si="11"/>
        <v>373</v>
      </c>
      <c r="AK30" s="103">
        <v>0</v>
      </c>
      <c r="AL30" s="103">
        <v>0</v>
      </c>
      <c r="AM30" s="103">
        <v>373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49</v>
      </c>
      <c r="B31" s="113" t="s">
        <v>302</v>
      </c>
      <c r="C31" s="101" t="s">
        <v>303</v>
      </c>
      <c r="D31" s="103">
        <f t="shared" si="0"/>
        <v>7014</v>
      </c>
      <c r="E31" s="103">
        <f t="shared" si="1"/>
        <v>0</v>
      </c>
      <c r="F31" s="103">
        <v>0</v>
      </c>
      <c r="G31" s="103">
        <v>0</v>
      </c>
      <c r="H31" s="103">
        <f t="shared" si="2"/>
        <v>0</v>
      </c>
      <c r="I31" s="103">
        <v>0</v>
      </c>
      <c r="J31" s="103">
        <v>0</v>
      </c>
      <c r="K31" s="103">
        <f t="shared" si="3"/>
        <v>7014</v>
      </c>
      <c r="L31" s="103">
        <v>4638</v>
      </c>
      <c r="M31" s="103">
        <v>2376</v>
      </c>
      <c r="N31" s="103">
        <f t="shared" si="4"/>
        <v>7014</v>
      </c>
      <c r="O31" s="103">
        <f t="shared" si="5"/>
        <v>4638</v>
      </c>
      <c r="P31" s="103">
        <v>4638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 t="shared" si="7"/>
        <v>2376</v>
      </c>
      <c r="W31" s="103">
        <v>2376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9"/>
        <v>0</v>
      </c>
      <c r="AD31" s="103">
        <v>0</v>
      </c>
      <c r="AE31" s="103">
        <v>0</v>
      </c>
      <c r="AF31" s="103">
        <f t="shared" si="10"/>
        <v>0</v>
      </c>
      <c r="AG31" s="103">
        <v>0</v>
      </c>
      <c r="AH31" s="103">
        <v>0</v>
      </c>
      <c r="AI31" s="103">
        <v>0</v>
      </c>
      <c r="AJ31" s="103">
        <f t="shared" si="11"/>
        <v>7014</v>
      </c>
      <c r="AK31" s="103">
        <v>7014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 t="shared" si="13"/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49</v>
      </c>
      <c r="B32" s="113" t="s">
        <v>304</v>
      </c>
      <c r="C32" s="101" t="s">
        <v>305</v>
      </c>
      <c r="D32" s="103">
        <f t="shared" si="0"/>
        <v>2784</v>
      </c>
      <c r="E32" s="103">
        <f t="shared" si="1"/>
        <v>0</v>
      </c>
      <c r="F32" s="103">
        <v>0</v>
      </c>
      <c r="G32" s="103">
        <v>0</v>
      </c>
      <c r="H32" s="103">
        <f t="shared" si="2"/>
        <v>0</v>
      </c>
      <c r="I32" s="103">
        <v>0</v>
      </c>
      <c r="J32" s="103">
        <v>0</v>
      </c>
      <c r="K32" s="103">
        <f t="shared" si="3"/>
        <v>2784</v>
      </c>
      <c r="L32" s="103">
        <v>447</v>
      </c>
      <c r="M32" s="103">
        <v>2337</v>
      </c>
      <c r="N32" s="103">
        <f t="shared" si="4"/>
        <v>2784</v>
      </c>
      <c r="O32" s="103">
        <f t="shared" si="5"/>
        <v>447</v>
      </c>
      <c r="P32" s="103">
        <v>447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7"/>
        <v>2337</v>
      </c>
      <c r="W32" s="103">
        <v>2337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9"/>
        <v>0</v>
      </c>
      <c r="AD32" s="103">
        <v>0</v>
      </c>
      <c r="AE32" s="103">
        <v>0</v>
      </c>
      <c r="AF32" s="103">
        <f t="shared" si="10"/>
        <v>91</v>
      </c>
      <c r="AG32" s="103">
        <v>91</v>
      </c>
      <c r="AH32" s="103">
        <v>0</v>
      </c>
      <c r="AI32" s="103">
        <v>0</v>
      </c>
      <c r="AJ32" s="103">
        <f t="shared" si="11"/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 t="shared" si="13"/>
        <v>91</v>
      </c>
      <c r="AU32" s="103">
        <v>91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2">
    <sortCondition ref="A8:A32"/>
    <sortCondition ref="B8:B32"/>
    <sortCondition ref="C8:C3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81" t="s">
        <v>65</v>
      </c>
      <c r="G6" s="182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83" t="s">
        <v>73</v>
      </c>
      <c r="C7" s="5" t="s">
        <v>74</v>
      </c>
      <c r="D7" s="18">
        <f ca="1">AD7</f>
        <v>0</v>
      </c>
      <c r="F7" s="189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05000</v>
      </c>
      <c r="AG7" s="11">
        <v>7</v>
      </c>
      <c r="AI7" s="45" t="s">
        <v>78</v>
      </c>
      <c r="AJ7" s="2" t="s">
        <v>52</v>
      </c>
    </row>
    <row r="8" spans="1:36" ht="16.5" customHeight="1">
      <c r="B8" s="184"/>
      <c r="C8" s="6" t="s">
        <v>56</v>
      </c>
      <c r="D8" s="23">
        <f ca="1">AD8</f>
        <v>0</v>
      </c>
      <c r="F8" s="190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05201</v>
      </c>
      <c r="AG8" s="11">
        <v>8</v>
      </c>
      <c r="AI8" s="45" t="s">
        <v>80</v>
      </c>
      <c r="AJ8" s="2" t="s">
        <v>51</v>
      </c>
    </row>
    <row r="9" spans="1:36" ht="16.5" customHeight="1">
      <c r="B9" s="185"/>
      <c r="C9" s="7" t="s">
        <v>81</v>
      </c>
      <c r="D9" s="24">
        <f ca="1">SUM(D7:D8)</f>
        <v>0</v>
      </c>
      <c r="F9" s="190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86" t="s">
        <v>85</v>
      </c>
      <c r="C10" s="8" t="s">
        <v>82</v>
      </c>
      <c r="D10" s="23">
        <f ca="1">AD9</f>
        <v>0</v>
      </c>
      <c r="F10" s="190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7"/>
      <c r="C11" s="6" t="s">
        <v>87</v>
      </c>
      <c r="D11" s="23">
        <f ca="1">AD10</f>
        <v>0</v>
      </c>
      <c r="F11" s="190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7"/>
      <c r="C12" s="6" t="s">
        <v>90</v>
      </c>
      <c r="D12" s="23">
        <f ca="1">AD11</f>
        <v>0</v>
      </c>
      <c r="F12" s="190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8"/>
      <c r="C13" s="7" t="s">
        <v>81</v>
      </c>
      <c r="D13" s="24">
        <f ca="1">SUM(D10:D12)</f>
        <v>0</v>
      </c>
      <c r="F13" s="191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8" t="s">
        <v>98</v>
      </c>
      <c r="C14" s="169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05209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81" t="s">
        <v>109</v>
      </c>
      <c r="G18" s="182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05214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05215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05303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05327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05346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05348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7" t="s">
        <v>6</v>
      </c>
      <c r="G25" s="178"/>
      <c r="H25" s="178"/>
      <c r="I25" s="170" t="s">
        <v>135</v>
      </c>
      <c r="J25" s="172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05349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9"/>
      <c r="G26" s="180"/>
      <c r="H26" s="180"/>
      <c r="I26" s="171"/>
      <c r="J26" s="173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05361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63" t="s">
        <v>59</v>
      </c>
      <c r="G27" s="164"/>
      <c r="H27" s="165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05363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4" t="s">
        <v>143</v>
      </c>
      <c r="G28" s="175"/>
      <c r="H28" s="176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05366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63" t="s">
        <v>0</v>
      </c>
      <c r="G29" s="164"/>
      <c r="H29" s="165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05368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63" t="s">
        <v>58</v>
      </c>
      <c r="G30" s="164"/>
      <c r="H30" s="165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05434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63" t="s">
        <v>1</v>
      </c>
      <c r="G31" s="164"/>
      <c r="H31" s="165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05463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63" t="s">
        <v>2</v>
      </c>
      <c r="G32" s="164"/>
      <c r="H32" s="165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05464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63" t="s">
        <v>3</v>
      </c>
      <c r="G33" s="164"/>
      <c r="H33" s="165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63" t="s">
        <v>4</v>
      </c>
      <c r="G34" s="164"/>
      <c r="H34" s="165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63" t="s">
        <v>5</v>
      </c>
      <c r="G35" s="164"/>
      <c r="H35" s="165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60" t="s">
        <v>54</v>
      </c>
      <c r="G36" s="161"/>
      <c r="H36" s="162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細川 祥子</cp:lastModifiedBy>
  <cp:lastPrinted>2016-10-24T05:42:31Z</cp:lastPrinted>
  <dcterms:created xsi:type="dcterms:W3CDTF">2008-01-06T09:25:24Z</dcterms:created>
  <dcterms:modified xsi:type="dcterms:W3CDTF">2020-02-25T02:55:41Z</dcterms:modified>
</cp:coreProperties>
</file>