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44大分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水洗化人口等!$A$6:$AA$24</definedName>
    <definedName name="_xlnm.Print_Area" localSheetId="2">し尿集計結果!$A$1:$M$36</definedName>
    <definedName name="_xlnm.Print_Area" localSheetId="1">し尿処理状況!$2:$25</definedName>
    <definedName name="_xlnm.Print_Area" localSheetId="0">水洗化人口等!$2:$25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D8" i="1"/>
  <c r="Q8" i="1" s="1"/>
  <c r="D9" i="1"/>
  <c r="D10" i="1"/>
  <c r="Q10" i="1" s="1"/>
  <c r="D11" i="1"/>
  <c r="D12" i="1"/>
  <c r="Q12" i="1" s="1"/>
  <c r="D13" i="1"/>
  <c r="D14" i="1"/>
  <c r="Q14" i="1" s="1"/>
  <c r="D15" i="1"/>
  <c r="D16" i="1"/>
  <c r="Q16" i="1" s="1"/>
  <c r="D17" i="1"/>
  <c r="D18" i="1"/>
  <c r="Q18" i="1" s="1"/>
  <c r="D19" i="1"/>
  <c r="D20" i="1"/>
  <c r="Q20" i="1" s="1"/>
  <c r="D21" i="1"/>
  <c r="D22" i="1"/>
  <c r="Q22" i="1" s="1"/>
  <c r="D23" i="1"/>
  <c r="D24" i="1"/>
  <c r="Q24" i="1" s="1"/>
  <c r="D25" i="1"/>
  <c r="Q25" i="1" l="1"/>
  <c r="N25" i="1"/>
  <c r="L25" i="1"/>
  <c r="J25" i="1"/>
  <c r="Q23" i="1"/>
  <c r="N23" i="1"/>
  <c r="L23" i="1"/>
  <c r="J23" i="1"/>
  <c r="Q21" i="1"/>
  <c r="N21" i="1"/>
  <c r="L21" i="1"/>
  <c r="J21" i="1"/>
  <c r="Q19" i="1"/>
  <c r="N19" i="1"/>
  <c r="L19" i="1"/>
  <c r="J19" i="1"/>
  <c r="Q17" i="1"/>
  <c r="N17" i="1"/>
  <c r="L17" i="1"/>
  <c r="J17" i="1"/>
  <c r="Q15" i="1"/>
  <c r="N15" i="1"/>
  <c r="L15" i="1"/>
  <c r="J15" i="1"/>
  <c r="Q13" i="1"/>
  <c r="N13" i="1"/>
  <c r="L13" i="1"/>
  <c r="J13" i="1"/>
  <c r="F13" i="1"/>
  <c r="Q11" i="1"/>
  <c r="N11" i="1"/>
  <c r="L11" i="1"/>
  <c r="J11" i="1"/>
  <c r="F11" i="1"/>
  <c r="Q9" i="1"/>
  <c r="N9" i="1"/>
  <c r="L9" i="1"/>
  <c r="J9" i="1"/>
  <c r="F9" i="1"/>
  <c r="F25" i="1"/>
  <c r="F21" i="1"/>
  <c r="F17" i="1"/>
  <c r="F23" i="1"/>
  <c r="F19" i="1"/>
  <c r="F15" i="1"/>
  <c r="F24" i="1"/>
  <c r="F22" i="1"/>
  <c r="F20" i="1"/>
  <c r="F18" i="1"/>
  <c r="F16" i="1"/>
  <c r="F14" i="1"/>
  <c r="F12" i="1"/>
  <c r="F10" i="1"/>
  <c r="F8" i="1"/>
  <c r="J24" i="1"/>
  <c r="J22" i="1"/>
  <c r="J20" i="1"/>
  <c r="J18" i="1"/>
  <c r="J16" i="1"/>
  <c r="J14" i="1"/>
  <c r="J12" i="1"/>
  <c r="J10" i="1"/>
  <c r="J8" i="1"/>
  <c r="L24" i="1"/>
  <c r="L22" i="1"/>
  <c r="L20" i="1"/>
  <c r="L18" i="1"/>
  <c r="L16" i="1"/>
  <c r="L14" i="1"/>
  <c r="L12" i="1"/>
  <c r="L10" i="1"/>
  <c r="L8" i="1"/>
  <c r="N24" i="1"/>
  <c r="N22" i="1"/>
  <c r="N20" i="1"/>
  <c r="N18" i="1"/>
  <c r="N16" i="1"/>
  <c r="N14" i="1"/>
  <c r="N12" i="1"/>
  <c r="N10" i="1"/>
  <c r="N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<sst xmlns="http://schemas.openxmlformats.org/spreadsheetml/2006/main" count="646" uniqueCount="309">
  <si>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</si>
  <si>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</si>
  <si>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</si>
  <si>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</si>
  <si>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</si>
  <si>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</si>
  <si>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</si>
  <si>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</si>
  <si>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</si>
  <si>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</si>
  <si>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</si>
  <si>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</si>
  <si>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</si>
  <si>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</si>
  <si>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</si>
  <si>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</si>
  <si>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</si>
  <si>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</si>
  <si>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</si>
  <si>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</si>
  <si>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</si>
  <si>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</si>
  <si>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</si>
  <si>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</si>
  <si>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</si>
  <si>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</si>
  <si>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</si>
  <si>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</si>
  <si>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</si>
  <si>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</si>
  <si>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</si>
  <si>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</si>
  <si>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</si>
  <si>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</si>
  <si>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</si>
  <si>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</si>
  <si>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</si>
  <si>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</si>
  <si>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</si>
  <si>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</si>
  <si>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</si>
  <si>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</si>
  <si>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</si>
  <si>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</si>
  <si>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</si>
  <si>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</si>
  <si>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</si>
  <si>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</si>
  <si>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</si>
  <si>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</si>
  <si>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</si>
  <si>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</si>
  <si>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</si>
  <si>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</si>
  <si>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</si>
  <si>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</si>
  <si>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</si>
  <si>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</si>
  <si>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</si>
  <si>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</si>
  <si>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</si>
  <si>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</si>
  <si>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</si>
  <si>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</si>
  <si>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</si>
  <si>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</si>
  <si>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</si>
  <si>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</si>
  <si>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</si>
  <si>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</si>
  <si>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</si>
  <si>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</si>
  <si>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</si>
  <si>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</si>
  <si>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</si>
  <si>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</si>
  <si>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</si>
  <si>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</si>
  <si>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</si>
  <si>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</si>
  <si>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</si>
  <si>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</si>
  <si>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</si>
  <si>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</si>
  <si>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</si>
  <si>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</si>
  <si>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</si>
  <si>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</si>
  <si>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</si>
  <si>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</si>
  <si>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</si>
  <si>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</si>
  <si>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</si>
  <si>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</si>
  <si>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</si>
  <si>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</si>
  <si>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</si>
  <si>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</si>
  <si>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</si>
  <si>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</si>
  <si>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</si>
  <si>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</si>
  <si>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</si>
  <si>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</si>
  <si>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</si>
  <si>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</si>
  <si>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</si>
  <si>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</si>
  <si>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</si>
  <si>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</si>
  <si>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</si>
  <si>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</si>
  <si>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</si>
  <si>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</si>
  <si>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</si>
  <si>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</si>
  <si>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</si>
  <si>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</si>
  <si>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</si>
  <si>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</si>
  <si>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</si>
  <si>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</si>
  <si>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</si>
  <si>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</si>
  <si>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</si>
  <si>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</si>
  <si>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</si>
  <si>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</si>
  <si>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</si>
  <si>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</si>
  <si>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</si>
  <si>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</si>
  <si>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</si>
  <si>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</si>
  <si>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</si>
  <si>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</si>
  <si>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</si>
  <si>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</si>
  <si>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</si>
  <si>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</si>
  <si>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</si>
  <si>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</si>
  <si>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</si>
  <si>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</si>
  <si>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</si>
  <si>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</si>
  <si>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</si>
  <si>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</si>
  <si>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</si>
  <si>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</si>
  <si>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</si>
  <si>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</si>
  <si>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</si>
  <si>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</si>
  <si>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</si>
  <si>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</si>
  <si>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</si>
  <si>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</si>
  <si>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</si>
  <si>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</si>
  <si>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</si>
  <si>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</si>
  <si>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</si>
  <si>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</si>
  <si>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</si>
  <si>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</si>
  <si>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</si>
  <si>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</si>
  <si>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</si>
  <si>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</si>
  <si>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</si>
  <si>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</si>
  <si>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</si>
  <si>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</si>
  <si>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</si>
  <si>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</si>
  <si>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</si>
  <si>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</si>
  <si>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</si>
  <si>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</si>
  <si>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</si>
  <si>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</si>
  <si>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</si>
  <si>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</si>
  <si>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</si>
  <si>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</si>
  <si>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</si>
  <si>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</si>
  <si>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</si>
  <si>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</si>
  <si>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</si>
  <si>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</si>
  <si>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</si>
  <si>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</si>
  <si>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</si>
  <si>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</si>
  <si>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</si>
  <si>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</si>
  <si>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</si>
  <si>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</si>
  <si>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</si>
  <si>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</si>
  <si>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</si>
  <si>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</si>
  <si>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</si>
  <si>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</si>
  <si>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</si>
  <si>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</si>
  <si>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</si>
  <si>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</si>
  <si>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</si>
  <si>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</si>
  <si>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</si>
  <si>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</si>
  <si>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</si>
  <si>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</si>
  <si>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</si>
  <si>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</si>
  <si>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</si>
  <si>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</si>
  <si>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</si>
  <si>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</si>
  <si>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</si>
  <si>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</si>
  <si>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</si>
  <si>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</si>
  <si>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</si>
  <si>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</si>
  <si>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</si>
  <si>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</si>
  <si>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</si>
  <si>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</si>
  <si>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</si>
  <si>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</si>
  <si>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</si>
  <si>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</si>
  <si>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</si>
  <si>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</si>
  <si>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</si>
  <si>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</si>
  <si>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</si>
  <si>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</si>
  <si>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</si>
  <si>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</si>
  <si>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</si>
  <si>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</si>
  <si>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</si>
  <si>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</si>
  <si>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</si>
  <si>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</si>
  <si>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</si>
  <si>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44000</t>
  </si>
  <si>
    <t>水洗化人口等（平成29年度実績）</t>
    <phoneticPr fontId="3"/>
  </si>
  <si>
    <t>し尿処理の状況（平成29年度実績）</t>
    <phoneticPr fontId="3"/>
  </si>
  <si>
    <t>44201</t>
  </si>
  <si>
    <t>大分市</t>
  </si>
  <si>
    <t>○</t>
  </si>
  <si>
    <t>441028</t>
    <phoneticPr fontId="3"/>
  </si>
  <si>
    <t>44202</t>
  </si>
  <si>
    <t>別府市</t>
  </si>
  <si>
    <t>441047</t>
    <phoneticPr fontId="3"/>
  </si>
  <si>
    <t>44203</t>
  </si>
  <si>
    <t>中津市</t>
  </si>
  <si>
    <t>441030</t>
    <phoneticPr fontId="3"/>
  </si>
  <si>
    <t>44204</t>
  </si>
  <si>
    <t>日田市</t>
  </si>
  <si>
    <t>441031</t>
    <phoneticPr fontId="3"/>
  </si>
  <si>
    <t>44205</t>
  </si>
  <si>
    <t>佐伯市</t>
  </si>
  <si>
    <t>441032</t>
    <phoneticPr fontId="3"/>
  </si>
  <si>
    <t>44206</t>
  </si>
  <si>
    <t>臼杵市</t>
  </si>
  <si>
    <t>441048</t>
    <phoneticPr fontId="3"/>
  </si>
  <si>
    <t>44207</t>
  </si>
  <si>
    <t>津久見市</t>
  </si>
  <si>
    <t>441034</t>
    <phoneticPr fontId="3"/>
  </si>
  <si>
    <t>44208</t>
  </si>
  <si>
    <t>竹田市</t>
  </si>
  <si>
    <t>441056</t>
    <phoneticPr fontId="3"/>
  </si>
  <si>
    <t>44209</t>
  </si>
  <si>
    <t>豊後高田市</t>
  </si>
  <si>
    <t>441036</t>
    <phoneticPr fontId="3"/>
  </si>
  <si>
    <t>44210</t>
  </si>
  <si>
    <t>杵築市</t>
  </si>
  <si>
    <t>441050</t>
    <phoneticPr fontId="3"/>
  </si>
  <si>
    <t>44211</t>
  </si>
  <si>
    <t>宇佐市</t>
  </si>
  <si>
    <t>441038</t>
    <phoneticPr fontId="3"/>
  </si>
  <si>
    <t>44212</t>
  </si>
  <si>
    <t>豊後大野市</t>
  </si>
  <si>
    <t>441039</t>
    <phoneticPr fontId="3"/>
  </si>
  <si>
    <t>44213</t>
  </si>
  <si>
    <t>由布市</t>
  </si>
  <si>
    <t>441057</t>
    <phoneticPr fontId="3"/>
  </si>
  <si>
    <t>44214</t>
  </si>
  <si>
    <t>国東市</t>
  </si>
  <si>
    <t>441041</t>
    <phoneticPr fontId="3"/>
  </si>
  <si>
    <t>44322</t>
  </si>
  <si>
    <t>姫島村</t>
  </si>
  <si>
    <t>441042</t>
    <phoneticPr fontId="3"/>
  </si>
  <si>
    <t>44341</t>
  </si>
  <si>
    <t>日出町</t>
  </si>
  <si>
    <t>441069</t>
    <phoneticPr fontId="3"/>
  </si>
  <si>
    <t>44461</t>
  </si>
  <si>
    <t>九重町</t>
  </si>
  <si>
    <t>441068</t>
    <phoneticPr fontId="3"/>
  </si>
  <si>
    <t>44462</t>
  </si>
  <si>
    <t>玖珠町</t>
  </si>
  <si>
    <t>441066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</si>
</sst>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10</v>
      </c>
      <c r="B7" s="116" t="s">
        <v>251</v>
      </c>
      <c r="C7" s="109" t="s">
        <v>200</v>
      </c>
      <c r="D7" s="110">
        <f>+SUM(E7,+I7)</f>
        <v>1169485</v>
      </c>
      <c r="E7" s="110">
        <f>+SUM(G7,+H7)</f>
        <v>116891</v>
      </c>
      <c r="F7" s="111">
        <f>IF(D7&gt;0,E7/D7*100,"-")</f>
        <v>9.9950833058996054</v>
      </c>
      <c r="G7" s="108">
        <f>SUM(G$8:G$207)</f>
        <v>108901</v>
      </c>
      <c r="H7" s="108">
        <f>SUM(H$8:H$207)</f>
        <v>7990</v>
      </c>
      <c r="I7" s="110">
        <f>+SUM(K7,+M7,+O7)</f>
        <v>1052594</v>
      </c>
      <c r="J7" s="111">
        <f>IF(D7&gt;0,I7/D7*100,"-")</f>
        <v>90.004916694100388</v>
      </c>
      <c r="K7" s="108">
        <f>SUM(K$8:K$207)</f>
        <v>505161</v>
      </c>
      <c r="L7" s="111">
        <f>IF(D7&gt;0,K7/D7*100,"-")</f>
        <v>43.19516710346862</v>
      </c>
      <c r="M7" s="108">
        <f>SUM(M$8:M$207)</f>
        <v>4012</v>
      </c>
      <c r="N7" s="111">
        <f>IF(D7&gt;0,M7/D7*100,"-")</f>
        <v>0.34305698662231665</v>
      </c>
      <c r="O7" s="108">
        <f>SUM(O$8:O$207)</f>
        <v>543421</v>
      </c>
      <c r="P7" s="108">
        <f>SUM(P$8:P$207)</f>
        <v>301564</v>
      </c>
      <c r="Q7" s="111">
        <f>IF(D7&gt;0,O7/D7*100,"-")</f>
        <v>46.466692604009459</v>
      </c>
      <c r="R7" s="108">
        <f>SUM(R$8:R$207)</f>
        <v>13659</v>
      </c>
      <c r="S7" s="112">
        <f t="shared" ref="S7:Z7" si="0">COUNTIF(S$8:S$207,"○")</f>
        <v>14</v>
      </c>
      <c r="T7" s="112">
        <f t="shared" si="0"/>
        <v>0</v>
      </c>
      <c r="U7" s="112">
        <f t="shared" si="0"/>
        <v>0</v>
      </c>
      <c r="V7" s="112">
        <f t="shared" si="0"/>
        <v>4</v>
      </c>
      <c r="W7" s="112">
        <f t="shared" si="0"/>
        <v>7</v>
      </c>
      <c r="X7" s="112">
        <f t="shared" si="0"/>
        <v>2</v>
      </c>
      <c r="Y7" s="112">
        <f t="shared" si="0"/>
        <v>0</v>
      </c>
      <c r="Z7" s="112">
        <f t="shared" si="0"/>
        <v>9</v>
      </c>
      <c r="AA7" s="188"/>
      <c r="AB7" s="188"/>
    </row>
    <row r="8" spans="1:28" s="105" customFormat="1" ht="13.5" customHeight="1">
      <c r="A8" s="101" t="s">
        <v>10</v>
      </c>
      <c r="B8" s="102" t="s">
        <v>254</v>
      </c>
      <c r="C8" s="101" t="s">
        <v>255</v>
      </c>
      <c r="D8" s="103">
        <f>+SUM(E8,+I8)</f>
        <v>479332</v>
      </c>
      <c r="E8" s="103">
        <f>+SUM(G8,+H8)</f>
        <v>8534</v>
      </c>
      <c r="F8" s="104">
        <f>IF(D8&gt;0,E8/D8*100,"-")</f>
        <v>1.78039438218187</v>
      </c>
      <c r="G8" s="103">
        <v>8534</v>
      </c>
      <c r="H8" s="103">
        <v>0</v>
      </c>
      <c r="I8" s="103">
        <f>+SUM(K8,+M8,+O8)</f>
        <v>470798</v>
      </c>
      <c r="J8" s="104">
        <f>IF(D8&gt;0,I8/D8*100,"-")</f>
        <v>98.219605617818132</v>
      </c>
      <c r="K8" s="103">
        <v>268299</v>
      </c>
      <c r="L8" s="104">
        <f>IF(D8&gt;0,K8/D8*100,"-")</f>
        <v>55.973521484065323</v>
      </c>
      <c r="M8" s="103">
        <v>0</v>
      </c>
      <c r="N8" s="104">
        <f>IF(D8&gt;0,M8/D8*100,"-")</f>
        <v>0</v>
      </c>
      <c r="O8" s="103">
        <v>202499</v>
      </c>
      <c r="P8" s="103">
        <v>105384</v>
      </c>
      <c r="Q8" s="104">
        <f>IF(D8&gt;0,O8/D8*100,"-")</f>
        <v>42.246084133752802</v>
      </c>
      <c r="R8" s="103">
        <v>2861</v>
      </c>
      <c r="S8" s="101" t="s">
        <v>256</v>
      </c>
      <c r="T8" s="101"/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10</v>
      </c>
      <c r="B9" s="102" t="s">
        <v>258</v>
      </c>
      <c r="C9" s="101" t="s">
        <v>259</v>
      </c>
      <c r="D9" s="103">
        <f>+SUM(E9,+I9)</f>
        <v>119034</v>
      </c>
      <c r="E9" s="103">
        <f>+SUM(G9,+H9)</f>
        <v>980</v>
      </c>
      <c r="F9" s="104">
        <f>IF(D9&gt;0,E9/D9*100,"-")</f>
        <v>0.82329418485474737</v>
      </c>
      <c r="G9" s="103">
        <v>980</v>
      </c>
      <c r="H9" s="103">
        <v>0</v>
      </c>
      <c r="I9" s="103">
        <f>+SUM(K9,+M9,+O9)</f>
        <v>118054</v>
      </c>
      <c r="J9" s="104">
        <f>IF(D9&gt;0,I9/D9*100,"-")</f>
        <v>99.176705815145255</v>
      </c>
      <c r="K9" s="103">
        <v>67465</v>
      </c>
      <c r="L9" s="104">
        <f>IF(D9&gt;0,K9/D9*100,"-")</f>
        <v>56.677083858393395</v>
      </c>
      <c r="M9" s="103">
        <v>0</v>
      </c>
      <c r="N9" s="104">
        <f>IF(D9&gt;0,M9/D9*100,"-")</f>
        <v>0</v>
      </c>
      <c r="O9" s="103">
        <v>50589</v>
      </c>
      <c r="P9" s="103">
        <v>21206</v>
      </c>
      <c r="Q9" s="104">
        <f>IF(D9&gt;0,O9/D9*100,"-")</f>
        <v>42.499621956751852</v>
      </c>
      <c r="R9" s="103">
        <v>4316</v>
      </c>
      <c r="S9" s="101" t="s">
        <v>256</v>
      </c>
      <c r="T9" s="101"/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10</v>
      </c>
      <c r="B10" s="102" t="s">
        <v>261</v>
      </c>
      <c r="C10" s="101" t="s">
        <v>262</v>
      </c>
      <c r="D10" s="103">
        <f>+SUM(E10,+I10)</f>
        <v>84642</v>
      </c>
      <c r="E10" s="103">
        <f>+SUM(G10,+H10)</f>
        <v>27952</v>
      </c>
      <c r="F10" s="104">
        <f>IF(D10&gt;0,E10/D10*100,"-")</f>
        <v>33.023794333782277</v>
      </c>
      <c r="G10" s="103">
        <v>26847</v>
      </c>
      <c r="H10" s="103">
        <v>1105</v>
      </c>
      <c r="I10" s="103">
        <f>+SUM(K10,+M10,+O10)</f>
        <v>56690</v>
      </c>
      <c r="J10" s="104">
        <f>IF(D10&gt;0,I10/D10*100,"-")</f>
        <v>66.976205666217709</v>
      </c>
      <c r="K10" s="103">
        <v>27411</v>
      </c>
      <c r="L10" s="104">
        <f>IF(D10&gt;0,K10/D10*100,"-")</f>
        <v>32.384631743106254</v>
      </c>
      <c r="M10" s="103">
        <v>3427</v>
      </c>
      <c r="N10" s="104">
        <f>IF(D10&gt;0,M10/D10*100,"-")</f>
        <v>4.0488173719902649</v>
      </c>
      <c r="O10" s="103">
        <v>25852</v>
      </c>
      <c r="P10" s="103">
        <v>22936</v>
      </c>
      <c r="Q10" s="104">
        <f>IF(D10&gt;0,O10/D10*100,"-")</f>
        <v>30.54275655112119</v>
      </c>
      <c r="R10" s="103">
        <v>1021</v>
      </c>
      <c r="S10" s="101" t="s">
        <v>256</v>
      </c>
      <c r="T10" s="101"/>
      <c r="U10" s="101"/>
      <c r="V10" s="101"/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10</v>
      </c>
      <c r="B11" s="102" t="s">
        <v>264</v>
      </c>
      <c r="C11" s="101" t="s">
        <v>265</v>
      </c>
      <c r="D11" s="103">
        <f>+SUM(E11,+I11)</f>
        <v>67008</v>
      </c>
      <c r="E11" s="103">
        <f>+SUM(G11,+H11)</f>
        <v>12010</v>
      </c>
      <c r="F11" s="104">
        <f>IF(D11&gt;0,E11/D11*100,"-")</f>
        <v>17.923233046800384</v>
      </c>
      <c r="G11" s="103">
        <v>7815</v>
      </c>
      <c r="H11" s="103">
        <v>4195</v>
      </c>
      <c r="I11" s="103">
        <f>+SUM(K11,+M11,+O11)</f>
        <v>54998</v>
      </c>
      <c r="J11" s="104">
        <f>IF(D11&gt;0,I11/D11*100,"-")</f>
        <v>82.076766953199623</v>
      </c>
      <c r="K11" s="103">
        <v>42141</v>
      </c>
      <c r="L11" s="104">
        <f>IF(D11&gt;0,K11/D11*100,"-")</f>
        <v>62.889505730659025</v>
      </c>
      <c r="M11" s="103">
        <v>0</v>
      </c>
      <c r="N11" s="104">
        <f>IF(D11&gt;0,M11/D11*100,"-")</f>
        <v>0</v>
      </c>
      <c r="O11" s="103">
        <v>12857</v>
      </c>
      <c r="P11" s="103">
        <v>9670</v>
      </c>
      <c r="Q11" s="104">
        <f>IF(D11&gt;0,O11/D11*100,"-")</f>
        <v>19.187261222540592</v>
      </c>
      <c r="R11" s="103">
        <v>409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10</v>
      </c>
      <c r="B12" s="102" t="s">
        <v>267</v>
      </c>
      <c r="C12" s="101" t="s">
        <v>268</v>
      </c>
      <c r="D12" s="103">
        <f>+SUM(E12,+I12)</f>
        <v>73147</v>
      </c>
      <c r="E12" s="103">
        <f>+SUM(G12,+H12)</f>
        <v>3728</v>
      </c>
      <c r="F12" s="104">
        <f>IF(D12&gt;0,E12/D12*100,"-")</f>
        <v>5.0965863261651192</v>
      </c>
      <c r="G12" s="103">
        <v>3728</v>
      </c>
      <c r="H12" s="103">
        <v>0</v>
      </c>
      <c r="I12" s="103">
        <f>+SUM(K12,+M12,+O12)</f>
        <v>69419</v>
      </c>
      <c r="J12" s="104">
        <f>IF(D12&gt;0,I12/D12*100,"-")</f>
        <v>94.903413673834876</v>
      </c>
      <c r="K12" s="103">
        <v>20570</v>
      </c>
      <c r="L12" s="104">
        <f>IF(D12&gt;0,K12/D12*100,"-")</f>
        <v>28.121454058266231</v>
      </c>
      <c r="M12" s="103">
        <v>0</v>
      </c>
      <c r="N12" s="104">
        <f>IF(D12&gt;0,M12/D12*100,"-")</f>
        <v>0</v>
      </c>
      <c r="O12" s="103">
        <v>48849</v>
      </c>
      <c r="P12" s="103">
        <v>26999</v>
      </c>
      <c r="Q12" s="104">
        <f>IF(D12&gt;0,O12/D12*100,"-")</f>
        <v>66.781959615568653</v>
      </c>
      <c r="R12" s="103">
        <v>385</v>
      </c>
      <c r="S12" s="101" t="s">
        <v>256</v>
      </c>
      <c r="T12" s="101"/>
      <c r="U12" s="101"/>
      <c r="V12" s="101"/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10</v>
      </c>
      <c r="B13" s="102" t="s">
        <v>270</v>
      </c>
      <c r="C13" s="101" t="s">
        <v>271</v>
      </c>
      <c r="D13" s="103">
        <f>+SUM(E13,+I13)</f>
        <v>40068</v>
      </c>
      <c r="E13" s="103">
        <f>+SUM(G13,+H13)</f>
        <v>5055</v>
      </c>
      <c r="F13" s="104">
        <f>IF(D13&gt;0,E13/D13*100,"-")</f>
        <v>12.616052710392333</v>
      </c>
      <c r="G13" s="103">
        <v>5055</v>
      </c>
      <c r="H13" s="103">
        <v>0</v>
      </c>
      <c r="I13" s="103">
        <f>+SUM(K13,+M13,+O13)</f>
        <v>35013</v>
      </c>
      <c r="J13" s="104">
        <f>IF(D13&gt;0,I13/D13*100,"-")</f>
        <v>87.383947289607661</v>
      </c>
      <c r="K13" s="103">
        <v>15522</v>
      </c>
      <c r="L13" s="104">
        <f>IF(D13&gt;0,K13/D13*100,"-")</f>
        <v>38.739143456124587</v>
      </c>
      <c r="M13" s="103">
        <v>0</v>
      </c>
      <c r="N13" s="104">
        <f>IF(D13&gt;0,M13/D13*100,"-")</f>
        <v>0</v>
      </c>
      <c r="O13" s="103">
        <v>19491</v>
      </c>
      <c r="P13" s="103">
        <v>6255</v>
      </c>
      <c r="Q13" s="104">
        <f>IF(D13&gt;0,O13/D13*100,"-")</f>
        <v>48.644803833483081</v>
      </c>
      <c r="R13" s="103">
        <v>333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10</v>
      </c>
      <c r="B14" s="102" t="s">
        <v>273</v>
      </c>
      <c r="C14" s="101" t="s">
        <v>274</v>
      </c>
      <c r="D14" s="103">
        <f>+SUM(E14,+I14)</f>
        <v>17956</v>
      </c>
      <c r="E14" s="103">
        <f>+SUM(G14,+H14)</f>
        <v>2154</v>
      </c>
      <c r="F14" s="104">
        <f>IF(D14&gt;0,E14/D14*100,"-")</f>
        <v>11.995990198262421</v>
      </c>
      <c r="G14" s="103">
        <v>2154</v>
      </c>
      <c r="H14" s="103">
        <v>0</v>
      </c>
      <c r="I14" s="103">
        <f>+SUM(K14,+M14,+O14)</f>
        <v>15802</v>
      </c>
      <c r="J14" s="104">
        <f>IF(D14&gt;0,I14/D14*100,"-")</f>
        <v>88.004009801737581</v>
      </c>
      <c r="K14" s="103">
        <v>7534</v>
      </c>
      <c r="L14" s="104">
        <f>IF(D14&gt;0,K14/D14*100,"-")</f>
        <v>41.958119848518599</v>
      </c>
      <c r="M14" s="103">
        <v>0</v>
      </c>
      <c r="N14" s="104">
        <f>IF(D14&gt;0,M14/D14*100,"-")</f>
        <v>0</v>
      </c>
      <c r="O14" s="103">
        <v>8268</v>
      </c>
      <c r="P14" s="103">
        <v>2190</v>
      </c>
      <c r="Q14" s="104">
        <f>IF(D14&gt;0,O14/D14*100,"-")</f>
        <v>46.045889953218982</v>
      </c>
      <c r="R14" s="103">
        <v>27</v>
      </c>
      <c r="S14" s="101" t="s">
        <v>256</v>
      </c>
      <c r="T14" s="101"/>
      <c r="U14" s="101"/>
      <c r="V14" s="101"/>
      <c r="W14" s="101"/>
      <c r="X14" s="101" t="s">
        <v>256</v>
      </c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10</v>
      </c>
      <c r="B15" s="102" t="s">
        <v>276</v>
      </c>
      <c r="C15" s="101" t="s">
        <v>277</v>
      </c>
      <c r="D15" s="103">
        <f>+SUM(E15,+I15)</f>
        <v>22491</v>
      </c>
      <c r="E15" s="103">
        <f>+SUM(G15,+H15)</f>
        <v>5628</v>
      </c>
      <c r="F15" s="104">
        <f>IF(D15&gt;0,E15/D15*100,"-")</f>
        <v>25.023342670401494</v>
      </c>
      <c r="G15" s="103">
        <v>5628</v>
      </c>
      <c r="H15" s="103">
        <v>0</v>
      </c>
      <c r="I15" s="103">
        <f>+SUM(K15,+M15,+O15)</f>
        <v>16863</v>
      </c>
      <c r="J15" s="104">
        <f>IF(D15&gt;0,I15/D15*100,"-")</f>
        <v>74.97665732959851</v>
      </c>
      <c r="K15" s="103">
        <v>0</v>
      </c>
      <c r="L15" s="104">
        <f>IF(D15&gt;0,K15/D15*100,"-")</f>
        <v>0</v>
      </c>
      <c r="M15" s="103">
        <v>585</v>
      </c>
      <c r="N15" s="104">
        <f>IF(D15&gt;0,M15/D15*100,"-")</f>
        <v>2.6010404161664664</v>
      </c>
      <c r="O15" s="103">
        <v>16278</v>
      </c>
      <c r="P15" s="103">
        <v>9775</v>
      </c>
      <c r="Q15" s="104">
        <f>IF(D15&gt;0,O15/D15*100,"-")</f>
        <v>72.37561691343204</v>
      </c>
      <c r="R15" s="103">
        <v>221</v>
      </c>
      <c r="S15" s="101" t="s">
        <v>256</v>
      </c>
      <c r="T15" s="101"/>
      <c r="U15" s="101"/>
      <c r="V15" s="101"/>
      <c r="W15" s="101"/>
      <c r="X15" s="101" t="s">
        <v>256</v>
      </c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10</v>
      </c>
      <c r="B16" s="102" t="s">
        <v>279</v>
      </c>
      <c r="C16" s="101" t="s">
        <v>280</v>
      </c>
      <c r="D16" s="103">
        <f>+SUM(E16,+I16)</f>
        <v>22984</v>
      </c>
      <c r="E16" s="103">
        <f>+SUM(G16,+H16)</f>
        <v>5948</v>
      </c>
      <c r="F16" s="104">
        <f>IF(D16&gt;0,E16/D16*100,"-")</f>
        <v>25.878872258962755</v>
      </c>
      <c r="G16" s="103">
        <v>5948</v>
      </c>
      <c r="H16" s="103">
        <v>0</v>
      </c>
      <c r="I16" s="103">
        <f>+SUM(K16,+M16,+O16)</f>
        <v>17036</v>
      </c>
      <c r="J16" s="104">
        <f>IF(D16&gt;0,I16/D16*100,"-")</f>
        <v>74.121127741037242</v>
      </c>
      <c r="K16" s="103">
        <v>9171</v>
      </c>
      <c r="L16" s="104">
        <f>IF(D16&gt;0,K16/D16*100,"-")</f>
        <v>39.901670727462587</v>
      </c>
      <c r="M16" s="103">
        <v>0</v>
      </c>
      <c r="N16" s="104">
        <f>IF(D16&gt;0,M16/D16*100,"-")</f>
        <v>0</v>
      </c>
      <c r="O16" s="103">
        <v>7865</v>
      </c>
      <c r="P16" s="103">
        <v>5458</v>
      </c>
      <c r="Q16" s="104">
        <f>IF(D16&gt;0,O16/D16*100,"-")</f>
        <v>34.219457013574662</v>
      </c>
      <c r="R16" s="103">
        <v>397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10</v>
      </c>
      <c r="B17" s="102" t="s">
        <v>282</v>
      </c>
      <c r="C17" s="101" t="s">
        <v>283</v>
      </c>
      <c r="D17" s="103">
        <f>+SUM(E17,+I17)</f>
        <v>29963</v>
      </c>
      <c r="E17" s="103">
        <f>+SUM(G17,+H17)</f>
        <v>9920</v>
      </c>
      <c r="F17" s="104">
        <f>IF(D17&gt;0,E17/D17*100,"-")</f>
        <v>33.107499249073854</v>
      </c>
      <c r="G17" s="103">
        <v>9347</v>
      </c>
      <c r="H17" s="103">
        <v>573</v>
      </c>
      <c r="I17" s="103">
        <f>+SUM(K17,+M17,+O17)</f>
        <v>20043</v>
      </c>
      <c r="J17" s="104">
        <f>IF(D17&gt;0,I17/D17*100,"-")</f>
        <v>66.892500750926146</v>
      </c>
      <c r="K17" s="103">
        <v>6395</v>
      </c>
      <c r="L17" s="104">
        <f>IF(D17&gt;0,K17/D17*100,"-")</f>
        <v>21.34298968728098</v>
      </c>
      <c r="M17" s="103">
        <v>0</v>
      </c>
      <c r="N17" s="104">
        <f>IF(D17&gt;0,M17/D17*100,"-")</f>
        <v>0</v>
      </c>
      <c r="O17" s="103">
        <v>13648</v>
      </c>
      <c r="P17" s="103">
        <v>7813</v>
      </c>
      <c r="Q17" s="104">
        <f>IF(D17&gt;0,O17/D17*100,"-")</f>
        <v>45.549511063645163</v>
      </c>
      <c r="R17" s="103">
        <v>146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10</v>
      </c>
      <c r="B18" s="102" t="s">
        <v>285</v>
      </c>
      <c r="C18" s="101" t="s">
        <v>286</v>
      </c>
      <c r="D18" s="103">
        <f>+SUM(E18,+I18)</f>
        <v>56509</v>
      </c>
      <c r="E18" s="103">
        <f>+SUM(G18,+H18)</f>
        <v>13704</v>
      </c>
      <c r="F18" s="104">
        <f>IF(D18&gt;0,E18/D18*100,"-")</f>
        <v>24.251004264807378</v>
      </c>
      <c r="G18" s="103">
        <v>13365</v>
      </c>
      <c r="H18" s="103">
        <v>339</v>
      </c>
      <c r="I18" s="103">
        <f>+SUM(K18,+M18,+O18)</f>
        <v>42805</v>
      </c>
      <c r="J18" s="104">
        <f>IF(D18&gt;0,I18/D18*100,"-")</f>
        <v>75.748995735192622</v>
      </c>
      <c r="K18" s="103">
        <v>12038</v>
      </c>
      <c r="L18" s="104">
        <f>IF(D18&gt;0,K18/D18*100,"-")</f>
        <v>21.302801323682953</v>
      </c>
      <c r="M18" s="103">
        <v>0</v>
      </c>
      <c r="N18" s="104">
        <f>IF(D18&gt;0,M18/D18*100,"-")</f>
        <v>0</v>
      </c>
      <c r="O18" s="103">
        <v>30767</v>
      </c>
      <c r="P18" s="103">
        <v>18712</v>
      </c>
      <c r="Q18" s="104">
        <f>IF(D18&gt;0,O18/D18*100,"-")</f>
        <v>54.446194411509673</v>
      </c>
      <c r="R18" s="103">
        <v>600</v>
      </c>
      <c r="S18" s="101" t="s">
        <v>256</v>
      </c>
      <c r="T18" s="101"/>
      <c r="U18" s="101"/>
      <c r="V18" s="101"/>
      <c r="W18" s="101"/>
      <c r="X18" s="101"/>
      <c r="Y18" s="101"/>
      <c r="Z18" s="101" t="s">
        <v>256</v>
      </c>
      <c r="AA18" s="189" t="s">
        <v>287</v>
      </c>
      <c r="AB18" s="190"/>
    </row>
    <row r="19" spans="1:28" s="105" customFormat="1" ht="13.5" customHeight="1">
      <c r="A19" s="101" t="s">
        <v>10</v>
      </c>
      <c r="B19" s="102" t="s">
        <v>288</v>
      </c>
      <c r="C19" s="101" t="s">
        <v>289</v>
      </c>
      <c r="D19" s="103">
        <f>+SUM(E19,+I19)</f>
        <v>36453</v>
      </c>
      <c r="E19" s="103">
        <f>+SUM(G19,+H19)</f>
        <v>6431</v>
      </c>
      <c r="F19" s="104">
        <f>IF(D19&gt;0,E19/D19*100,"-")</f>
        <v>17.641895042931996</v>
      </c>
      <c r="G19" s="103">
        <v>6431</v>
      </c>
      <c r="H19" s="103">
        <v>0</v>
      </c>
      <c r="I19" s="103">
        <f>+SUM(K19,+M19,+O19)</f>
        <v>30022</v>
      </c>
      <c r="J19" s="104">
        <f>IF(D19&gt;0,I19/D19*100,"-")</f>
        <v>82.358104957068008</v>
      </c>
      <c r="K19" s="103">
        <v>1166</v>
      </c>
      <c r="L19" s="104">
        <f>IF(D19&gt;0,K19/D19*100,"-")</f>
        <v>3.1986393438125806</v>
      </c>
      <c r="M19" s="103">
        <v>0</v>
      </c>
      <c r="N19" s="104">
        <f>IF(D19&gt;0,M19/D19*100,"-")</f>
        <v>0</v>
      </c>
      <c r="O19" s="103">
        <v>28856</v>
      </c>
      <c r="P19" s="103">
        <v>16203</v>
      </c>
      <c r="Q19" s="104">
        <f>IF(D19&gt;0,O19/D19*100,"-")</f>
        <v>79.159465613255421</v>
      </c>
      <c r="R19" s="103">
        <v>0</v>
      </c>
      <c r="S19" s="101"/>
      <c r="T19" s="101"/>
      <c r="U19" s="101"/>
      <c r="V19" s="101" t="s">
        <v>256</v>
      </c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10</v>
      </c>
      <c r="B20" s="102" t="s">
        <v>291</v>
      </c>
      <c r="C20" s="101" t="s">
        <v>292</v>
      </c>
      <c r="D20" s="103">
        <f>+SUM(E20,+I20)</f>
        <v>34892</v>
      </c>
      <c r="E20" s="103">
        <f>+SUM(G20,+H20)</f>
        <v>2155</v>
      </c>
      <c r="F20" s="104">
        <f>IF(D20&gt;0,E20/D20*100,"-")</f>
        <v>6.1762008483319963</v>
      </c>
      <c r="G20" s="103">
        <v>1917</v>
      </c>
      <c r="H20" s="103">
        <v>238</v>
      </c>
      <c r="I20" s="103">
        <f>+SUM(K20,+M20,+O20)</f>
        <v>32737</v>
      </c>
      <c r="J20" s="104">
        <f>IF(D20&gt;0,I20/D20*100,"-")</f>
        <v>93.823799151668013</v>
      </c>
      <c r="K20" s="103">
        <v>919</v>
      </c>
      <c r="L20" s="104">
        <f>IF(D20&gt;0,K20/D20*100,"-")</f>
        <v>2.6338415682677976</v>
      </c>
      <c r="M20" s="103">
        <v>0</v>
      </c>
      <c r="N20" s="104">
        <f>IF(D20&gt;0,M20/D20*100,"-")</f>
        <v>0</v>
      </c>
      <c r="O20" s="103">
        <v>31818</v>
      </c>
      <c r="P20" s="103">
        <v>23994</v>
      </c>
      <c r="Q20" s="104">
        <f>IF(D20&gt;0,O20/D20*100,"-")</f>
        <v>91.189957583400201</v>
      </c>
      <c r="R20" s="103">
        <v>310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10</v>
      </c>
      <c r="B21" s="102" t="s">
        <v>294</v>
      </c>
      <c r="C21" s="101" t="s">
        <v>295</v>
      </c>
      <c r="D21" s="103">
        <f>+SUM(E21,+I21)</f>
        <v>28852</v>
      </c>
      <c r="E21" s="103">
        <f>+SUM(G21,+H21)</f>
        <v>4947</v>
      </c>
      <c r="F21" s="104">
        <f>IF(D21&gt;0,E21/D21*100,"-")</f>
        <v>17.146125051989465</v>
      </c>
      <c r="G21" s="103">
        <v>4947</v>
      </c>
      <c r="H21" s="103">
        <v>0</v>
      </c>
      <c r="I21" s="103">
        <f>+SUM(K21,+M21,+O21)</f>
        <v>23905</v>
      </c>
      <c r="J21" s="104">
        <f>IF(D21&gt;0,I21/D21*100,"-")</f>
        <v>82.853874948010542</v>
      </c>
      <c r="K21" s="103">
        <v>12035</v>
      </c>
      <c r="L21" s="104">
        <f>IF(D21&gt;0,K21/D21*100,"-")</f>
        <v>41.712879523083323</v>
      </c>
      <c r="M21" s="103">
        <v>0</v>
      </c>
      <c r="N21" s="104">
        <f>IF(D21&gt;0,M21/D21*100,"-")</f>
        <v>0</v>
      </c>
      <c r="O21" s="103">
        <v>11870</v>
      </c>
      <c r="P21" s="103">
        <v>5548</v>
      </c>
      <c r="Q21" s="104">
        <f>IF(D21&gt;0,O21/D21*100,"-")</f>
        <v>41.140995424927212</v>
      </c>
      <c r="R21" s="103">
        <v>214</v>
      </c>
      <c r="S21" s="101"/>
      <c r="T21" s="101"/>
      <c r="U21" s="101"/>
      <c r="V21" s="101" t="s">
        <v>256</v>
      </c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10</v>
      </c>
      <c r="B22" s="102" t="s">
        <v>297</v>
      </c>
      <c r="C22" s="101" t="s">
        <v>298</v>
      </c>
      <c r="D22" s="103">
        <f>+SUM(E22,+I22)</f>
        <v>2104</v>
      </c>
      <c r="E22" s="103">
        <f>+SUM(G22,+H22)</f>
        <v>91</v>
      </c>
      <c r="F22" s="104">
        <f>IF(D22&gt;0,E22/D22*100,"-")</f>
        <v>4.325095057034221</v>
      </c>
      <c r="G22" s="103">
        <v>91</v>
      </c>
      <c r="H22" s="103">
        <v>0</v>
      </c>
      <c r="I22" s="103">
        <f>+SUM(K22,+M22,+O22)</f>
        <v>2013</v>
      </c>
      <c r="J22" s="104">
        <f>IF(D22&gt;0,I22/D22*100,"-")</f>
        <v>95.674904942965782</v>
      </c>
      <c r="K22" s="103">
        <v>1656</v>
      </c>
      <c r="L22" s="104">
        <f>IF(D22&gt;0,K22/D22*100,"-")</f>
        <v>78.707224334600753</v>
      </c>
      <c r="M22" s="103">
        <v>0</v>
      </c>
      <c r="N22" s="104">
        <f>IF(D22&gt;0,M22/D22*100,"-")</f>
        <v>0</v>
      </c>
      <c r="O22" s="103">
        <v>357</v>
      </c>
      <c r="P22" s="103">
        <v>0</v>
      </c>
      <c r="Q22" s="104">
        <f>IF(D22&gt;0,O22/D22*100,"-")</f>
        <v>16.967680608365018</v>
      </c>
      <c r="R22" s="103">
        <v>2104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10</v>
      </c>
      <c r="B23" s="102" t="s">
        <v>300</v>
      </c>
      <c r="C23" s="101" t="s">
        <v>301</v>
      </c>
      <c r="D23" s="103">
        <f>+SUM(E23,+I23)</f>
        <v>28538</v>
      </c>
      <c r="E23" s="103">
        <f>+SUM(G23,+H23)</f>
        <v>1842</v>
      </c>
      <c r="F23" s="104">
        <f>IF(D23&gt;0,E23/D23*100,"-")</f>
        <v>6.4545518256359946</v>
      </c>
      <c r="G23" s="103">
        <v>1474</v>
      </c>
      <c r="H23" s="103">
        <v>368</v>
      </c>
      <c r="I23" s="103">
        <f>+SUM(K23,+M23,+O23)</f>
        <v>26696</v>
      </c>
      <c r="J23" s="104">
        <f>IF(D23&gt;0,I23/D23*100,"-")</f>
        <v>93.545448174364012</v>
      </c>
      <c r="K23" s="103">
        <v>12839</v>
      </c>
      <c r="L23" s="104">
        <f>IF(D23&gt;0,K23/D23*100,"-")</f>
        <v>44.98913729063004</v>
      </c>
      <c r="M23" s="103">
        <v>0</v>
      </c>
      <c r="N23" s="104">
        <f>IF(D23&gt;0,M23/D23*100,"-")</f>
        <v>0</v>
      </c>
      <c r="O23" s="103">
        <v>13857</v>
      </c>
      <c r="P23" s="103">
        <v>6490</v>
      </c>
      <c r="Q23" s="104">
        <f>IF(D23&gt;0,O23/D23*100,"-")</f>
        <v>48.556310883733964</v>
      </c>
      <c r="R23" s="103">
        <v>119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10</v>
      </c>
      <c r="B24" s="102" t="s">
        <v>303</v>
      </c>
      <c r="C24" s="101" t="s">
        <v>304</v>
      </c>
      <c r="D24" s="103">
        <f>+SUM(E24,+I24)</f>
        <v>9599</v>
      </c>
      <c r="E24" s="103">
        <f>+SUM(G24,+H24)</f>
        <v>1862</v>
      </c>
      <c r="F24" s="104">
        <f>IF(D24&gt;0,E24/D24*100,"-")</f>
        <v>19.397853943119074</v>
      </c>
      <c r="G24" s="103">
        <v>971</v>
      </c>
      <c r="H24" s="103">
        <v>891</v>
      </c>
      <c r="I24" s="103">
        <f>+SUM(K24,+M24,+O24)</f>
        <v>7737</v>
      </c>
      <c r="J24" s="104">
        <f>IF(D24&gt;0,I24/D24*100,"-")</f>
        <v>80.602146056880926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7737</v>
      </c>
      <c r="P24" s="103">
        <v>5146</v>
      </c>
      <c r="Q24" s="104">
        <f>IF(D24&gt;0,O24/D24*100,"-")</f>
        <v>80.602146056880926</v>
      </c>
      <c r="R24" s="103">
        <v>74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10</v>
      </c>
      <c r="B25" s="102" t="s">
        <v>306</v>
      </c>
      <c r="C25" s="101" t="s">
        <v>307</v>
      </c>
      <c r="D25" s="103">
        <f>+SUM(E25,+I25)</f>
        <v>15913</v>
      </c>
      <c r="E25" s="103">
        <f>+SUM(G25,+H25)</f>
        <v>3950</v>
      </c>
      <c r="F25" s="104">
        <f>IF(D25&gt;0,E25/D25*100,"-")</f>
        <v>24.822472192546975</v>
      </c>
      <c r="G25" s="103">
        <v>3669</v>
      </c>
      <c r="H25" s="103">
        <v>281</v>
      </c>
      <c r="I25" s="103">
        <f>+SUM(K25,+M25,+O25)</f>
        <v>11963</v>
      </c>
      <c r="J25" s="104">
        <f>IF(D25&gt;0,I25/D25*100,"-")</f>
        <v>75.177527807453032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11963</v>
      </c>
      <c r="P25" s="103">
        <v>7785</v>
      </c>
      <c r="Q25" s="104">
        <f>IF(D25&gt;0,O25/D25*100,"-")</f>
        <v>75.177527807453032</v>
      </c>
      <c r="R25" s="103">
        <v>122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5">
    <sortCondition ref="A8:A25"/>
    <sortCondition ref="B8:B25"/>
    <sortCondition ref="C8:C25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大分県</v>
      </c>
      <c r="B7" s="107" t="str">
        <f>水洗化人口等!B7</f>
        <v>44000</v>
      </c>
      <c r="C7" s="106" t="s">
        <v>200</v>
      </c>
      <c r="D7" s="108">
        <f>SUM(E7,+H7,+K7)</f>
        <v>414362</v>
      </c>
      <c r="E7" s="108">
        <f>SUM(F7:G7)</f>
        <v>1355</v>
      </c>
      <c r="F7" s="108">
        <f>SUM(F$8:F$207)</f>
        <v>1355</v>
      </c>
      <c r="G7" s="108">
        <f>SUM(G$8:G$207)</f>
        <v>0</v>
      </c>
      <c r="H7" s="108">
        <f>SUM(I7:J7)</f>
        <v>40397</v>
      </c>
      <c r="I7" s="108">
        <f>SUM(I$8:I$207)</f>
        <v>24344</v>
      </c>
      <c r="J7" s="108">
        <f>SUM(J$8:J$207)</f>
        <v>16053</v>
      </c>
      <c r="K7" s="108">
        <f>SUM(L7:M7)</f>
        <v>372610</v>
      </c>
      <c r="L7" s="108">
        <f>SUM(L$8:L$207)</f>
        <v>68377</v>
      </c>
      <c r="M7" s="108">
        <f>SUM(M$8:M$207)</f>
        <v>304233</v>
      </c>
      <c r="N7" s="108">
        <f>SUM(O7,+V7,+AC7)</f>
        <v>420970</v>
      </c>
      <c r="O7" s="108">
        <f>SUM(P7:U7)</f>
        <v>94076</v>
      </c>
      <c r="P7" s="108">
        <f t="shared" ref="P7:U7" si="0">SUM(P$8:P$207)</f>
        <v>94076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320286</v>
      </c>
      <c r="W7" s="108">
        <f t="shared" ref="W7:AB7" si="1">SUM(W$8:W$207)</f>
        <v>320286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6608</v>
      </c>
      <c r="AD7" s="108">
        <f>SUM(AD$8:AD$207)</f>
        <v>6608</v>
      </c>
      <c r="AE7" s="108">
        <f>SUM(AE$8:AE$207)</f>
        <v>0</v>
      </c>
      <c r="AF7" s="108">
        <f>SUM(AG7:AI7)</f>
        <v>9949</v>
      </c>
      <c r="AG7" s="108">
        <f>SUM(AG$8:AG$207)</f>
        <v>9949</v>
      </c>
      <c r="AH7" s="108">
        <f>SUM(AH$8:AH$207)</f>
        <v>0</v>
      </c>
      <c r="AI7" s="108">
        <f>SUM(AI$8:AI$207)</f>
        <v>0</v>
      </c>
      <c r="AJ7" s="108">
        <f>SUM(AK7:AS7)</f>
        <v>35552</v>
      </c>
      <c r="AK7" s="108">
        <f t="shared" ref="AK7:AS7" si="2">SUM(AK$8:AK$207)</f>
        <v>0</v>
      </c>
      <c r="AL7" s="108">
        <f t="shared" si="2"/>
        <v>25603</v>
      </c>
      <c r="AM7" s="108">
        <f t="shared" si="2"/>
        <v>8482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1343</v>
      </c>
      <c r="AR7" s="108">
        <f t="shared" si="2"/>
        <v>6</v>
      </c>
      <c r="AS7" s="108">
        <f t="shared" si="2"/>
        <v>118</v>
      </c>
      <c r="AT7" s="108">
        <f>SUM(AU7:AY7)</f>
        <v>37</v>
      </c>
      <c r="AU7" s="108">
        <f>SUM(AU$8:AU$207)</f>
        <v>0</v>
      </c>
      <c r="AV7" s="108">
        <f>SUM(AV$8:AV$207)</f>
        <v>0</v>
      </c>
      <c r="AW7" s="108">
        <f>SUM(AW$8:AW$207)</f>
        <v>37</v>
      </c>
      <c r="AX7" s="108">
        <f>SUM(AX$8:AX$207)</f>
        <v>0</v>
      </c>
      <c r="AY7" s="108">
        <f>SUM(AY$8:AY$207)</f>
        <v>0</v>
      </c>
      <c r="AZ7" s="108">
        <f>SUM(BA7:BC7)</f>
        <v>665</v>
      </c>
      <c r="BA7" s="108">
        <f>SUM(BA$8:BA$207)</f>
        <v>665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10</v>
      </c>
      <c r="B8" s="113" t="s">
        <v>254</v>
      </c>
      <c r="C8" s="101" t="s">
        <v>255</v>
      </c>
      <c r="D8" s="103">
        <f>SUM(E8,+H8,+K8)</f>
        <v>121146</v>
      </c>
      <c r="E8" s="103">
        <f>SUM(F8:G8)</f>
        <v>1211</v>
      </c>
      <c r="F8" s="103">
        <v>1211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119935</v>
      </c>
      <c r="L8" s="103">
        <v>12132</v>
      </c>
      <c r="M8" s="103">
        <v>107803</v>
      </c>
      <c r="N8" s="103">
        <f>SUM(O8,+V8,+AC8)</f>
        <v>121146</v>
      </c>
      <c r="O8" s="103">
        <f>SUM(P8:U8)</f>
        <v>13343</v>
      </c>
      <c r="P8" s="103">
        <v>13343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107803</v>
      </c>
      <c r="W8" s="103">
        <v>107803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4836</v>
      </c>
      <c r="AG8" s="103">
        <v>4836</v>
      </c>
      <c r="AH8" s="103">
        <v>0</v>
      </c>
      <c r="AI8" s="103">
        <v>0</v>
      </c>
      <c r="AJ8" s="103">
        <f>SUM(AK8:AS8)</f>
        <v>4836</v>
      </c>
      <c r="AK8" s="103">
        <v>0</v>
      </c>
      <c r="AL8" s="103">
        <v>0</v>
      </c>
      <c r="AM8" s="103">
        <v>4836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10</v>
      </c>
      <c r="B9" s="113" t="s">
        <v>258</v>
      </c>
      <c r="C9" s="101" t="s">
        <v>259</v>
      </c>
      <c r="D9" s="103">
        <f>SUM(E9,+H9,+K9)</f>
        <v>25537</v>
      </c>
      <c r="E9" s="103">
        <f>SUM(F9:G9)</f>
        <v>144</v>
      </c>
      <c r="F9" s="103">
        <v>144</v>
      </c>
      <c r="G9" s="103">
        <v>0</v>
      </c>
      <c r="H9" s="103">
        <f>SUM(I9:J9)</f>
        <v>1316</v>
      </c>
      <c r="I9" s="103">
        <v>1316</v>
      </c>
      <c r="J9" s="103">
        <v>0</v>
      </c>
      <c r="K9" s="103">
        <f>SUM(L9:M9)</f>
        <v>24077</v>
      </c>
      <c r="L9" s="103">
        <v>0</v>
      </c>
      <c r="M9" s="103">
        <v>24077</v>
      </c>
      <c r="N9" s="103">
        <f>SUM(O9,+V9,+AC9)</f>
        <v>25537</v>
      </c>
      <c r="O9" s="103">
        <f>SUM(P9:U9)</f>
        <v>1460</v>
      </c>
      <c r="P9" s="103">
        <v>1460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24077</v>
      </c>
      <c r="W9" s="103">
        <v>24077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342</v>
      </c>
      <c r="AG9" s="103">
        <v>342</v>
      </c>
      <c r="AH9" s="103">
        <v>0</v>
      </c>
      <c r="AI9" s="103">
        <v>0</v>
      </c>
      <c r="AJ9" s="103">
        <f>SUM(AK9:AS9)</f>
        <v>342</v>
      </c>
      <c r="AK9" s="103">
        <v>0</v>
      </c>
      <c r="AL9" s="103">
        <v>0</v>
      </c>
      <c r="AM9" s="103">
        <v>336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6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10</v>
      </c>
      <c r="B10" s="113" t="s">
        <v>261</v>
      </c>
      <c r="C10" s="101" t="s">
        <v>262</v>
      </c>
      <c r="D10" s="103">
        <f>SUM(E10,+H10,+K10)</f>
        <v>55477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55477</v>
      </c>
      <c r="L10" s="103">
        <v>31880</v>
      </c>
      <c r="M10" s="103">
        <v>23597</v>
      </c>
      <c r="N10" s="103">
        <f>SUM(O10,+V10,+AC10)</f>
        <v>56582</v>
      </c>
      <c r="O10" s="103">
        <f>SUM(P10:U10)</f>
        <v>31880</v>
      </c>
      <c r="P10" s="103">
        <v>31880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23597</v>
      </c>
      <c r="W10" s="103">
        <v>23597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1105</v>
      </c>
      <c r="AD10" s="103">
        <v>1105</v>
      </c>
      <c r="AE10" s="103">
        <v>0</v>
      </c>
      <c r="AF10" s="103">
        <f>SUM(AG10:AI10)</f>
        <v>1640</v>
      </c>
      <c r="AG10" s="103">
        <v>1640</v>
      </c>
      <c r="AH10" s="103">
        <v>0</v>
      </c>
      <c r="AI10" s="103">
        <v>0</v>
      </c>
      <c r="AJ10" s="103">
        <f>SUM(AK10:AS10)</f>
        <v>1640</v>
      </c>
      <c r="AK10" s="103">
        <v>0</v>
      </c>
      <c r="AL10" s="103">
        <v>0</v>
      </c>
      <c r="AM10" s="103">
        <v>1580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60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10</v>
      </c>
      <c r="B11" s="113" t="s">
        <v>264</v>
      </c>
      <c r="C11" s="101" t="s">
        <v>265</v>
      </c>
      <c r="D11" s="103">
        <f>SUM(E11,+H11,+K11)</f>
        <v>21042</v>
      </c>
      <c r="E11" s="103">
        <f>SUM(F11:G11)</f>
        <v>0</v>
      </c>
      <c r="F11" s="103">
        <v>0</v>
      </c>
      <c r="G11" s="103">
        <v>0</v>
      </c>
      <c r="H11" s="103">
        <f>SUM(I11:J11)</f>
        <v>7624</v>
      </c>
      <c r="I11" s="103">
        <v>7624</v>
      </c>
      <c r="J11" s="103">
        <v>0</v>
      </c>
      <c r="K11" s="103">
        <f>SUM(L11:M11)</f>
        <v>13418</v>
      </c>
      <c r="L11" s="103">
        <v>0</v>
      </c>
      <c r="M11" s="103">
        <v>13418</v>
      </c>
      <c r="N11" s="103">
        <f>SUM(O11,+V11,+AC11)</f>
        <v>25135</v>
      </c>
      <c r="O11" s="103">
        <f>SUM(P11:U11)</f>
        <v>7624</v>
      </c>
      <c r="P11" s="103">
        <v>7624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13418</v>
      </c>
      <c r="W11" s="103">
        <v>13418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4093</v>
      </c>
      <c r="AD11" s="103">
        <v>4093</v>
      </c>
      <c r="AE11" s="103">
        <v>0</v>
      </c>
      <c r="AF11" s="103">
        <f>SUM(AG11:AI11)</f>
        <v>33</v>
      </c>
      <c r="AG11" s="103">
        <v>33</v>
      </c>
      <c r="AH11" s="103">
        <v>0</v>
      </c>
      <c r="AI11" s="103">
        <v>0</v>
      </c>
      <c r="AJ11" s="103">
        <f>SUM(AK11:AS11)</f>
        <v>33</v>
      </c>
      <c r="AK11" s="103">
        <v>0</v>
      </c>
      <c r="AL11" s="103">
        <v>0</v>
      </c>
      <c r="AM11" s="103">
        <v>33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1</v>
      </c>
      <c r="AU11" s="103">
        <v>0</v>
      </c>
      <c r="AV11" s="103">
        <v>0</v>
      </c>
      <c r="AW11" s="103">
        <v>1</v>
      </c>
      <c r="AX11" s="103">
        <v>0</v>
      </c>
      <c r="AY11" s="103">
        <v>0</v>
      </c>
      <c r="AZ11" s="103">
        <f>SUM(BA11:BC11)</f>
        <v>135</v>
      </c>
      <c r="BA11" s="103">
        <v>135</v>
      </c>
      <c r="BB11" s="103">
        <v>0</v>
      </c>
      <c r="BC11" s="103">
        <v>0</v>
      </c>
    </row>
    <row r="12" spans="1:55" s="105" customFormat="1" ht="13.5" customHeight="1">
      <c r="A12" s="115" t="s">
        <v>10</v>
      </c>
      <c r="B12" s="113" t="s">
        <v>267</v>
      </c>
      <c r="C12" s="101" t="s">
        <v>268</v>
      </c>
      <c r="D12" s="103">
        <f>SUM(E12,+H12,+K12)</f>
        <v>34056</v>
      </c>
      <c r="E12" s="103">
        <f>SUM(F12:G12)</f>
        <v>0</v>
      </c>
      <c r="F12" s="103">
        <v>0</v>
      </c>
      <c r="G12" s="103">
        <v>0</v>
      </c>
      <c r="H12" s="103">
        <f>SUM(I12:J12)</f>
        <v>30</v>
      </c>
      <c r="I12" s="103">
        <v>30</v>
      </c>
      <c r="J12" s="103">
        <v>0</v>
      </c>
      <c r="K12" s="103">
        <f>SUM(L12:M12)</f>
        <v>34026</v>
      </c>
      <c r="L12" s="103">
        <v>3043</v>
      </c>
      <c r="M12" s="103">
        <v>30983</v>
      </c>
      <c r="N12" s="103">
        <f>SUM(O12,+V12,+AC12)</f>
        <v>34056</v>
      </c>
      <c r="O12" s="103">
        <f>SUM(P12:U12)</f>
        <v>3073</v>
      </c>
      <c r="P12" s="103">
        <v>3073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30983</v>
      </c>
      <c r="W12" s="103">
        <v>30983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1106</v>
      </c>
      <c r="AG12" s="103">
        <v>1106</v>
      </c>
      <c r="AH12" s="103">
        <v>0</v>
      </c>
      <c r="AI12" s="103">
        <v>0</v>
      </c>
      <c r="AJ12" s="103">
        <f>SUM(AK12:AS12)</f>
        <v>1106</v>
      </c>
      <c r="AK12" s="103">
        <v>0</v>
      </c>
      <c r="AL12" s="103">
        <v>0</v>
      </c>
      <c r="AM12" s="103">
        <v>1058</v>
      </c>
      <c r="AN12" s="103">
        <v>0</v>
      </c>
      <c r="AO12" s="103">
        <v>0</v>
      </c>
      <c r="AP12" s="103">
        <v>0</v>
      </c>
      <c r="AQ12" s="103">
        <v>9</v>
      </c>
      <c r="AR12" s="103">
        <v>3</v>
      </c>
      <c r="AS12" s="103">
        <v>36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10</v>
      </c>
      <c r="B13" s="113" t="s">
        <v>270</v>
      </c>
      <c r="C13" s="101" t="s">
        <v>271</v>
      </c>
      <c r="D13" s="103">
        <f>SUM(E13,+H13,+K13)</f>
        <v>14281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14281</v>
      </c>
      <c r="L13" s="103">
        <v>1778</v>
      </c>
      <c r="M13" s="103">
        <v>12503</v>
      </c>
      <c r="N13" s="103">
        <f>SUM(O13,+V13,+AC13)</f>
        <v>14281</v>
      </c>
      <c r="O13" s="103">
        <f>SUM(P13:U13)</f>
        <v>1778</v>
      </c>
      <c r="P13" s="103">
        <v>1778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12503</v>
      </c>
      <c r="W13" s="103">
        <v>12503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14</v>
      </c>
      <c r="AG13" s="103">
        <v>14</v>
      </c>
      <c r="AH13" s="103">
        <v>0</v>
      </c>
      <c r="AI13" s="103">
        <v>0</v>
      </c>
      <c r="AJ13" s="103">
        <f>SUM(AK13:AS13)</f>
        <v>14</v>
      </c>
      <c r="AK13" s="103">
        <v>0</v>
      </c>
      <c r="AL13" s="103">
        <v>0</v>
      </c>
      <c r="AM13" s="103">
        <v>14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19</v>
      </c>
      <c r="BA13" s="103">
        <v>19</v>
      </c>
      <c r="BB13" s="103">
        <v>0</v>
      </c>
      <c r="BC13" s="103">
        <v>0</v>
      </c>
    </row>
    <row r="14" spans="1:55" s="105" customFormat="1" ht="13.5" customHeight="1">
      <c r="A14" s="115" t="s">
        <v>10</v>
      </c>
      <c r="B14" s="113" t="s">
        <v>273</v>
      </c>
      <c r="C14" s="101" t="s">
        <v>274</v>
      </c>
      <c r="D14" s="103">
        <f>SUM(E14,+H14,+K14)</f>
        <v>7275</v>
      </c>
      <c r="E14" s="103">
        <f>SUM(F14:G14)</f>
        <v>0</v>
      </c>
      <c r="F14" s="103">
        <v>0</v>
      </c>
      <c r="G14" s="103">
        <v>0</v>
      </c>
      <c r="H14" s="103">
        <f>SUM(I14:J14)</f>
        <v>6658</v>
      </c>
      <c r="I14" s="103">
        <v>948</v>
      </c>
      <c r="J14" s="103">
        <v>5710</v>
      </c>
      <c r="K14" s="103">
        <f>SUM(L14:M14)</f>
        <v>617</v>
      </c>
      <c r="L14" s="103">
        <v>617</v>
      </c>
      <c r="M14" s="103">
        <v>0</v>
      </c>
      <c r="N14" s="103">
        <f>SUM(O14,+V14,+AC14)</f>
        <v>7275</v>
      </c>
      <c r="O14" s="103">
        <f>SUM(P14:U14)</f>
        <v>1565</v>
      </c>
      <c r="P14" s="103">
        <v>1565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5710</v>
      </c>
      <c r="W14" s="103">
        <v>5710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10</v>
      </c>
      <c r="B15" s="113" t="s">
        <v>276</v>
      </c>
      <c r="C15" s="101" t="s">
        <v>277</v>
      </c>
      <c r="D15" s="103">
        <f>SUM(E15,+H15,+K15)</f>
        <v>15462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15462</v>
      </c>
      <c r="L15" s="103">
        <v>2839</v>
      </c>
      <c r="M15" s="103">
        <v>12623</v>
      </c>
      <c r="N15" s="103">
        <f>SUM(O15,+V15,+AC15)</f>
        <v>15462</v>
      </c>
      <c r="O15" s="103">
        <f>SUM(P15:U15)</f>
        <v>2839</v>
      </c>
      <c r="P15" s="103">
        <v>2839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12623</v>
      </c>
      <c r="W15" s="103">
        <v>12623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474</v>
      </c>
      <c r="AG15" s="103">
        <v>474</v>
      </c>
      <c r="AH15" s="103">
        <v>0</v>
      </c>
      <c r="AI15" s="103">
        <v>0</v>
      </c>
      <c r="AJ15" s="103">
        <f>SUM(AK15:AS15)</f>
        <v>474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474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10</v>
      </c>
      <c r="B16" s="113" t="s">
        <v>279</v>
      </c>
      <c r="C16" s="101" t="s">
        <v>280</v>
      </c>
      <c r="D16" s="103">
        <f>SUM(E16,+H16,+K16)</f>
        <v>8054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8054</v>
      </c>
      <c r="L16" s="103">
        <v>3626</v>
      </c>
      <c r="M16" s="103">
        <v>4428</v>
      </c>
      <c r="N16" s="103">
        <f>SUM(O16,+V16,+AC16)</f>
        <v>8054</v>
      </c>
      <c r="O16" s="103">
        <f>SUM(P16:U16)</f>
        <v>3626</v>
      </c>
      <c r="P16" s="103">
        <v>3626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4428</v>
      </c>
      <c r="W16" s="103">
        <v>4428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279</v>
      </c>
      <c r="AG16" s="103">
        <v>279</v>
      </c>
      <c r="AH16" s="103">
        <v>0</v>
      </c>
      <c r="AI16" s="103">
        <v>0</v>
      </c>
      <c r="AJ16" s="103">
        <f>SUM(AK16:AS16)</f>
        <v>279</v>
      </c>
      <c r="AK16" s="103">
        <v>0</v>
      </c>
      <c r="AL16" s="103">
        <v>0</v>
      </c>
      <c r="AM16" s="103">
        <v>279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32</v>
      </c>
      <c r="AU16" s="103">
        <v>0</v>
      </c>
      <c r="AV16" s="103">
        <v>0</v>
      </c>
      <c r="AW16" s="103">
        <v>32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10</v>
      </c>
      <c r="B17" s="113" t="s">
        <v>282</v>
      </c>
      <c r="C17" s="101" t="s">
        <v>283</v>
      </c>
      <c r="D17" s="103">
        <f>SUM(E17,+H17,+K17)</f>
        <v>13225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13225</v>
      </c>
      <c r="L17" s="103">
        <v>2688</v>
      </c>
      <c r="M17" s="103">
        <v>10537</v>
      </c>
      <c r="N17" s="103">
        <f>SUM(O17,+V17,+AC17)</f>
        <v>13405</v>
      </c>
      <c r="O17" s="103">
        <f>SUM(P17:U17)</f>
        <v>2688</v>
      </c>
      <c r="P17" s="103">
        <v>2688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10537</v>
      </c>
      <c r="W17" s="103">
        <v>10537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180</v>
      </c>
      <c r="AD17" s="103">
        <v>180</v>
      </c>
      <c r="AE17" s="103">
        <v>0</v>
      </c>
      <c r="AF17" s="103">
        <f>SUM(AG17:AI17)</f>
        <v>25</v>
      </c>
      <c r="AG17" s="103">
        <v>25</v>
      </c>
      <c r="AH17" s="103">
        <v>0</v>
      </c>
      <c r="AI17" s="103">
        <v>0</v>
      </c>
      <c r="AJ17" s="103">
        <f>SUM(AK17:AS17)</f>
        <v>25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25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10</v>
      </c>
      <c r="B18" s="113" t="s">
        <v>285</v>
      </c>
      <c r="C18" s="101" t="s">
        <v>286</v>
      </c>
      <c r="D18" s="103">
        <f>SUM(E18,+H18,+K18)</f>
        <v>21504</v>
      </c>
      <c r="E18" s="103">
        <f>SUM(F18:G18)</f>
        <v>0</v>
      </c>
      <c r="F18" s="103">
        <v>0</v>
      </c>
      <c r="G18" s="103">
        <v>0</v>
      </c>
      <c r="H18" s="103">
        <f>SUM(I18:J18)</f>
        <v>12688</v>
      </c>
      <c r="I18" s="103">
        <v>12688</v>
      </c>
      <c r="J18" s="103">
        <v>0</v>
      </c>
      <c r="K18" s="103">
        <f>SUM(L18:M18)</f>
        <v>8816</v>
      </c>
      <c r="L18" s="103">
        <v>0</v>
      </c>
      <c r="M18" s="103">
        <v>8816</v>
      </c>
      <c r="N18" s="103">
        <f>SUM(O18,+V18,+AC18)</f>
        <v>21826</v>
      </c>
      <c r="O18" s="103">
        <f>SUM(P18:U18)</f>
        <v>12688</v>
      </c>
      <c r="P18" s="103">
        <v>12688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8816</v>
      </c>
      <c r="W18" s="103">
        <v>8816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322</v>
      </c>
      <c r="AD18" s="103">
        <v>322</v>
      </c>
      <c r="AE18" s="103">
        <v>0</v>
      </c>
      <c r="AF18" s="103">
        <f>SUM(AG18:AI18)</f>
        <v>830</v>
      </c>
      <c r="AG18" s="103">
        <v>830</v>
      </c>
      <c r="AH18" s="103">
        <v>0</v>
      </c>
      <c r="AI18" s="103">
        <v>0</v>
      </c>
      <c r="AJ18" s="103">
        <f>SUM(AK18:AS18)</f>
        <v>830</v>
      </c>
      <c r="AK18" s="103">
        <v>0</v>
      </c>
      <c r="AL18" s="103">
        <v>0</v>
      </c>
      <c r="AM18" s="103">
        <v>10</v>
      </c>
      <c r="AN18" s="103">
        <v>0</v>
      </c>
      <c r="AO18" s="103">
        <v>0</v>
      </c>
      <c r="AP18" s="103">
        <v>0</v>
      </c>
      <c r="AQ18" s="103">
        <v>820</v>
      </c>
      <c r="AR18" s="103">
        <v>0</v>
      </c>
      <c r="AS18" s="103">
        <v>0</v>
      </c>
      <c r="AT18" s="103">
        <f>SUM(AU18:AY18)</f>
        <v>1</v>
      </c>
      <c r="AU18" s="103">
        <v>0</v>
      </c>
      <c r="AV18" s="103">
        <v>0</v>
      </c>
      <c r="AW18" s="103">
        <v>1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10</v>
      </c>
      <c r="B19" s="113" t="s">
        <v>288</v>
      </c>
      <c r="C19" s="101" t="s">
        <v>289</v>
      </c>
      <c r="D19" s="103">
        <f>SUM(E19,+H19,+K19)</f>
        <v>15887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15887</v>
      </c>
      <c r="L19" s="103">
        <v>2461</v>
      </c>
      <c r="M19" s="103">
        <v>13426</v>
      </c>
      <c r="N19" s="103">
        <f>SUM(O19,+V19,+AC19)</f>
        <v>15887</v>
      </c>
      <c r="O19" s="103">
        <f>SUM(P19:U19)</f>
        <v>2461</v>
      </c>
      <c r="P19" s="103">
        <v>2461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13426</v>
      </c>
      <c r="W19" s="103">
        <v>13426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31</v>
      </c>
      <c r="AG19" s="103">
        <v>31</v>
      </c>
      <c r="AH19" s="103">
        <v>0</v>
      </c>
      <c r="AI19" s="103">
        <v>0</v>
      </c>
      <c r="AJ19" s="103">
        <f>SUM(AK19:AS19)</f>
        <v>31</v>
      </c>
      <c r="AK19" s="103">
        <v>0</v>
      </c>
      <c r="AL19" s="103">
        <v>0</v>
      </c>
      <c r="AM19" s="103">
        <v>31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3</v>
      </c>
      <c r="AU19" s="103">
        <v>0</v>
      </c>
      <c r="AV19" s="103">
        <v>0</v>
      </c>
      <c r="AW19" s="103">
        <v>3</v>
      </c>
      <c r="AX19" s="103">
        <v>0</v>
      </c>
      <c r="AY19" s="103">
        <v>0</v>
      </c>
      <c r="AZ19" s="103">
        <f>SUM(BA19:BC19)</f>
        <v>158</v>
      </c>
      <c r="BA19" s="103">
        <v>158</v>
      </c>
      <c r="BB19" s="103">
        <v>0</v>
      </c>
      <c r="BC19" s="103">
        <v>0</v>
      </c>
    </row>
    <row r="20" spans="1:55" s="105" customFormat="1" ht="13.5" customHeight="1">
      <c r="A20" s="115" t="s">
        <v>10</v>
      </c>
      <c r="B20" s="113" t="s">
        <v>291</v>
      </c>
      <c r="C20" s="101" t="s">
        <v>292</v>
      </c>
      <c r="D20" s="103">
        <f>SUM(E20,+H20,+K20)</f>
        <v>25603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25603</v>
      </c>
      <c r="L20" s="103">
        <v>3294</v>
      </c>
      <c r="M20" s="103">
        <v>22309</v>
      </c>
      <c r="N20" s="103">
        <f>SUM(O20,+V20,+AC20)</f>
        <v>25725</v>
      </c>
      <c r="O20" s="103">
        <f>SUM(P20:U20)</f>
        <v>3294</v>
      </c>
      <c r="P20" s="103">
        <v>3294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22309</v>
      </c>
      <c r="W20" s="103">
        <v>22309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122</v>
      </c>
      <c r="AD20" s="103">
        <v>122</v>
      </c>
      <c r="AE20" s="103">
        <v>0</v>
      </c>
      <c r="AF20" s="103">
        <f>SUM(AG20:AI20)</f>
        <v>21</v>
      </c>
      <c r="AG20" s="103">
        <v>21</v>
      </c>
      <c r="AH20" s="103">
        <v>0</v>
      </c>
      <c r="AI20" s="103">
        <v>0</v>
      </c>
      <c r="AJ20" s="103">
        <f>SUM(AK20:AS20)</f>
        <v>25624</v>
      </c>
      <c r="AK20" s="103">
        <v>0</v>
      </c>
      <c r="AL20" s="103">
        <v>25603</v>
      </c>
      <c r="AM20" s="103">
        <v>21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195</v>
      </c>
      <c r="BA20" s="103">
        <v>195</v>
      </c>
      <c r="BB20" s="103">
        <v>0</v>
      </c>
      <c r="BC20" s="103">
        <v>0</v>
      </c>
    </row>
    <row r="21" spans="1:55" s="105" customFormat="1" ht="13.5" customHeight="1">
      <c r="A21" s="115" t="s">
        <v>10</v>
      </c>
      <c r="B21" s="113" t="s">
        <v>294</v>
      </c>
      <c r="C21" s="101" t="s">
        <v>295</v>
      </c>
      <c r="D21" s="103">
        <f>SUM(E21,+H21,+K21)</f>
        <v>9476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9476</v>
      </c>
      <c r="L21" s="103">
        <v>2437</v>
      </c>
      <c r="M21" s="103">
        <v>7039</v>
      </c>
      <c r="N21" s="103">
        <f>SUM(O21,+V21,+AC21)</f>
        <v>9476</v>
      </c>
      <c r="O21" s="103">
        <f>SUM(P21:U21)</f>
        <v>2437</v>
      </c>
      <c r="P21" s="103">
        <v>2437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7039</v>
      </c>
      <c r="W21" s="103">
        <v>7039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261</v>
      </c>
      <c r="AG21" s="103">
        <v>261</v>
      </c>
      <c r="AH21" s="103">
        <v>0</v>
      </c>
      <c r="AI21" s="103">
        <v>0</v>
      </c>
      <c r="AJ21" s="103">
        <f>SUM(AK21:AS21)</f>
        <v>261</v>
      </c>
      <c r="AK21" s="103">
        <v>0</v>
      </c>
      <c r="AL21" s="103">
        <v>0</v>
      </c>
      <c r="AM21" s="103">
        <v>261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10</v>
      </c>
      <c r="B22" s="113" t="s">
        <v>297</v>
      </c>
      <c r="C22" s="101" t="s">
        <v>298</v>
      </c>
      <c r="D22" s="103">
        <f>SUM(E22,+H22,+K22)</f>
        <v>116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116</v>
      </c>
      <c r="L22" s="103">
        <v>64</v>
      </c>
      <c r="M22" s="103">
        <v>52</v>
      </c>
      <c r="N22" s="103">
        <f>SUM(O22,+V22,+AC22)</f>
        <v>116</v>
      </c>
      <c r="O22" s="103">
        <f>SUM(P22:U22)</f>
        <v>64</v>
      </c>
      <c r="P22" s="103">
        <v>64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52</v>
      </c>
      <c r="W22" s="103">
        <v>52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10</v>
      </c>
      <c r="B23" s="113" t="s">
        <v>300</v>
      </c>
      <c r="C23" s="101" t="s">
        <v>301</v>
      </c>
      <c r="D23" s="103">
        <f>SUM(E23,+H23,+K23)</f>
        <v>5993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5993</v>
      </c>
      <c r="L23" s="103">
        <v>378</v>
      </c>
      <c r="M23" s="103">
        <v>5615</v>
      </c>
      <c r="N23" s="103">
        <f>SUM(O23,+V23,+AC23)</f>
        <v>6095</v>
      </c>
      <c r="O23" s="103">
        <f>SUM(P23:U23)</f>
        <v>378</v>
      </c>
      <c r="P23" s="103">
        <v>378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5615</v>
      </c>
      <c r="W23" s="103">
        <v>5615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102</v>
      </c>
      <c r="AD23" s="103">
        <v>102</v>
      </c>
      <c r="AE23" s="103">
        <v>0</v>
      </c>
      <c r="AF23" s="103">
        <f>SUM(AG23:AI23)</f>
        <v>15</v>
      </c>
      <c r="AG23" s="103">
        <v>15</v>
      </c>
      <c r="AH23" s="103">
        <v>0</v>
      </c>
      <c r="AI23" s="103">
        <v>0</v>
      </c>
      <c r="AJ23" s="103">
        <f>SUM(AK23:AS23)</f>
        <v>15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15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10</v>
      </c>
      <c r="B24" s="113" t="s">
        <v>303</v>
      </c>
      <c r="C24" s="101" t="s">
        <v>304</v>
      </c>
      <c r="D24" s="103">
        <f>SUM(E24,+H24,+K24)</f>
        <v>8147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8147</v>
      </c>
      <c r="L24" s="103">
        <v>1140</v>
      </c>
      <c r="M24" s="103">
        <v>7007</v>
      </c>
      <c r="N24" s="103">
        <f>SUM(O24,+V24,+AC24)</f>
        <v>8707</v>
      </c>
      <c r="O24" s="103">
        <f>SUM(P24:U24)</f>
        <v>1140</v>
      </c>
      <c r="P24" s="103">
        <v>1140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7007</v>
      </c>
      <c r="W24" s="103">
        <v>7007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560</v>
      </c>
      <c r="AD24" s="103">
        <v>560</v>
      </c>
      <c r="AE24" s="103">
        <v>0</v>
      </c>
      <c r="AF24" s="103">
        <f>SUM(AG24:AI24)</f>
        <v>16</v>
      </c>
      <c r="AG24" s="103">
        <v>16</v>
      </c>
      <c r="AH24" s="103">
        <v>0</v>
      </c>
      <c r="AI24" s="103">
        <v>0</v>
      </c>
      <c r="AJ24" s="103">
        <f>SUM(AK24:AS24)</f>
        <v>16</v>
      </c>
      <c r="AK24" s="103">
        <v>0</v>
      </c>
      <c r="AL24" s="103">
        <v>0</v>
      </c>
      <c r="AM24" s="103">
        <v>9</v>
      </c>
      <c r="AN24" s="103">
        <v>0</v>
      </c>
      <c r="AO24" s="103">
        <v>0</v>
      </c>
      <c r="AP24" s="103">
        <v>0</v>
      </c>
      <c r="AQ24" s="103">
        <v>0</v>
      </c>
      <c r="AR24" s="103">
        <v>1</v>
      </c>
      <c r="AS24" s="103">
        <v>6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63</v>
      </c>
      <c r="BA24" s="103">
        <v>63</v>
      </c>
      <c r="BB24" s="103">
        <v>0</v>
      </c>
      <c r="BC24" s="103">
        <v>0</v>
      </c>
    </row>
    <row r="25" spans="1:55" s="105" customFormat="1" ht="13.5" customHeight="1">
      <c r="A25" s="115" t="s">
        <v>10</v>
      </c>
      <c r="B25" s="113" t="s">
        <v>306</v>
      </c>
      <c r="C25" s="101" t="s">
        <v>307</v>
      </c>
      <c r="D25" s="103">
        <f>SUM(E25,+H25,+K25)</f>
        <v>12081</v>
      </c>
      <c r="E25" s="103">
        <f>SUM(F25:G25)</f>
        <v>0</v>
      </c>
      <c r="F25" s="103">
        <v>0</v>
      </c>
      <c r="G25" s="103">
        <v>0</v>
      </c>
      <c r="H25" s="103">
        <f>SUM(I25:J25)</f>
        <v>12081</v>
      </c>
      <c r="I25" s="103">
        <v>1738</v>
      </c>
      <c r="J25" s="103">
        <v>10343</v>
      </c>
      <c r="K25" s="103">
        <f>SUM(L25:M25)</f>
        <v>0</v>
      </c>
      <c r="L25" s="103">
        <v>0</v>
      </c>
      <c r="M25" s="103">
        <v>0</v>
      </c>
      <c r="N25" s="103">
        <f>SUM(O25,+V25,+AC25)</f>
        <v>12205</v>
      </c>
      <c r="O25" s="103">
        <f>SUM(P25:U25)</f>
        <v>1738</v>
      </c>
      <c r="P25" s="103">
        <v>1738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10343</v>
      </c>
      <c r="W25" s="103">
        <v>10343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124</v>
      </c>
      <c r="AD25" s="103">
        <v>124</v>
      </c>
      <c r="AE25" s="103">
        <v>0</v>
      </c>
      <c r="AF25" s="103">
        <f>SUM(AG25:AI25)</f>
        <v>26</v>
      </c>
      <c r="AG25" s="103">
        <v>26</v>
      </c>
      <c r="AH25" s="103">
        <v>0</v>
      </c>
      <c r="AI25" s="103">
        <v>0</v>
      </c>
      <c r="AJ25" s="103">
        <f>SUM(AK25:AS25)</f>
        <v>26</v>
      </c>
      <c r="AK25" s="103">
        <v>0</v>
      </c>
      <c r="AL25" s="103">
        <v>0</v>
      </c>
      <c r="AM25" s="103">
        <v>14</v>
      </c>
      <c r="AN25" s="103">
        <v>0</v>
      </c>
      <c r="AO25" s="103">
        <v>0</v>
      </c>
      <c r="AP25" s="103">
        <v>0</v>
      </c>
      <c r="AQ25" s="103">
        <v>0</v>
      </c>
      <c r="AR25" s="103">
        <v>2</v>
      </c>
      <c r="AS25" s="103">
        <v>10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95</v>
      </c>
      <c r="BA25" s="103">
        <v>95</v>
      </c>
      <c r="BB25" s="103">
        <v>0</v>
      </c>
      <c r="BC25" s="103">
        <v>0</v>
      </c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5">
    <sortCondition ref="A8:A25"/>
    <sortCondition ref="B8:B25"/>
    <sortCondition ref="C8:C25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24" man="1"/>
    <brk id="31" min="1" max="24" man="1"/>
    <brk id="45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44000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44201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44204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44205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44206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44207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44208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44209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44210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44211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44212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44213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44214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44322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44341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44461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44462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2016-10-24T05:42:31Z</cp:lastPrinted>
  <dcterms:created xsi:type="dcterms:W3CDTF">2008-01-06T09:25:24Z</dcterms:created>
  <dcterms:modified xsi:type="dcterms:W3CDTF">2019-02-20T08:18:10Z</dcterms:modified>
</cp:coreProperties>
</file>