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廃棄物実態調査集約結果（38愛媛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N12" i="2" s="1"/>
  <c r="AC13" i="2"/>
  <c r="AC14" i="2"/>
  <c r="AC15" i="2"/>
  <c r="N15" i="2" s="1"/>
  <c r="AC16" i="2"/>
  <c r="AC17" i="2"/>
  <c r="AC18" i="2"/>
  <c r="AC19" i="2"/>
  <c r="AC20" i="2"/>
  <c r="N20" i="2" s="1"/>
  <c r="AC21" i="2"/>
  <c r="AC22" i="2"/>
  <c r="AC23" i="2"/>
  <c r="N23" i="2" s="1"/>
  <c r="AC24" i="2"/>
  <c r="AC25" i="2"/>
  <c r="AC26" i="2"/>
  <c r="AC2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N8" i="2"/>
  <c r="N9" i="2"/>
  <c r="N10" i="2"/>
  <c r="N11" i="2"/>
  <c r="N13" i="2"/>
  <c r="N14" i="2"/>
  <c r="N16" i="2"/>
  <c r="N17" i="2"/>
  <c r="N18" i="2"/>
  <c r="N19" i="2"/>
  <c r="N21" i="2"/>
  <c r="N22" i="2"/>
  <c r="N24" i="2"/>
  <c r="N25" i="2"/>
  <c r="N26" i="2"/>
  <c r="N27" i="2"/>
  <c r="K8" i="2"/>
  <c r="K9" i="2"/>
  <c r="K10" i="2"/>
  <c r="K11" i="2"/>
  <c r="K12" i="2"/>
  <c r="D12" i="2" s="1"/>
  <c r="K13" i="2"/>
  <c r="K14" i="2"/>
  <c r="K15" i="2"/>
  <c r="D15" i="2" s="1"/>
  <c r="K16" i="2"/>
  <c r="K17" i="2"/>
  <c r="K18" i="2"/>
  <c r="K19" i="2"/>
  <c r="K20" i="2"/>
  <c r="D20" i="2" s="1"/>
  <c r="K21" i="2"/>
  <c r="K22" i="2"/>
  <c r="K23" i="2"/>
  <c r="D23" i="2" s="1"/>
  <c r="K24" i="2"/>
  <c r="K25" i="2"/>
  <c r="K26" i="2"/>
  <c r="K2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0" i="2"/>
  <c r="D11" i="2"/>
  <c r="D13" i="2"/>
  <c r="D14" i="2"/>
  <c r="D16" i="2"/>
  <c r="D17" i="2"/>
  <c r="D18" i="2"/>
  <c r="D19" i="2"/>
  <c r="D21" i="2"/>
  <c r="D22" i="2"/>
  <c r="D24" i="2"/>
  <c r="D25" i="2"/>
  <c r="D26" i="2"/>
  <c r="D27" i="2"/>
  <c r="I8" i="1"/>
  <c r="I9" i="1"/>
  <c r="I10" i="1"/>
  <c r="I11" i="1"/>
  <c r="I12" i="1"/>
  <c r="D12" i="1" s="1"/>
  <c r="I13" i="1"/>
  <c r="I14" i="1"/>
  <c r="I15" i="1"/>
  <c r="D15" i="1" s="1"/>
  <c r="I16" i="1"/>
  <c r="I17" i="1"/>
  <c r="I18" i="1"/>
  <c r="I19" i="1"/>
  <c r="I20" i="1"/>
  <c r="D20" i="1" s="1"/>
  <c r="I21" i="1"/>
  <c r="I22" i="1"/>
  <c r="I23" i="1"/>
  <c r="D23" i="1" s="1"/>
  <c r="I24" i="1"/>
  <c r="I25" i="1"/>
  <c r="I26" i="1"/>
  <c r="I27" i="1"/>
  <c r="E8" i="1"/>
  <c r="E9" i="1"/>
  <c r="E10" i="1"/>
  <c r="E11" i="1"/>
  <c r="E12" i="1"/>
  <c r="E13" i="1"/>
  <c r="E14" i="1"/>
  <c r="D14" i="1" s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E27" i="1"/>
  <c r="D8" i="1"/>
  <c r="Q8" i="1" s="1"/>
  <c r="D9" i="1"/>
  <c r="Q9" i="1" s="1"/>
  <c r="D10" i="1"/>
  <c r="L10" i="1" s="1"/>
  <c r="D11" i="1"/>
  <c r="L11" i="1" s="1"/>
  <c r="D13" i="1"/>
  <c r="N13" i="1" s="1"/>
  <c r="D16" i="1"/>
  <c r="Q16" i="1" s="1"/>
  <c r="D17" i="1"/>
  <c r="Q17" i="1" s="1"/>
  <c r="D18" i="1"/>
  <c r="Q18" i="1" s="1"/>
  <c r="D19" i="1"/>
  <c r="Q19" i="1" s="1"/>
  <c r="D21" i="1"/>
  <c r="N21" i="1" s="1"/>
  <c r="D24" i="1"/>
  <c r="Q24" i="1" s="1"/>
  <c r="D25" i="1"/>
  <c r="Q25" i="1" s="1"/>
  <c r="D26" i="1"/>
  <c r="L26" i="1" s="1"/>
  <c r="D27" i="1"/>
  <c r="L27" i="1" s="1"/>
  <c r="N20" i="1" l="1"/>
  <c r="J20" i="1"/>
  <c r="F20" i="1"/>
  <c r="Q20" i="1"/>
  <c r="L20" i="1"/>
  <c r="N12" i="1"/>
  <c r="J12" i="1"/>
  <c r="F12" i="1"/>
  <c r="L12" i="1"/>
  <c r="Q12" i="1"/>
  <c r="J22" i="1"/>
  <c r="F22" i="1"/>
  <c r="N22" i="1"/>
  <c r="Q22" i="1"/>
  <c r="L22" i="1"/>
  <c r="N14" i="1"/>
  <c r="F14" i="1"/>
  <c r="J14" i="1"/>
  <c r="Q14" i="1"/>
  <c r="L14" i="1"/>
  <c r="J23" i="1"/>
  <c r="N23" i="1"/>
  <c r="F23" i="1"/>
  <c r="Q23" i="1"/>
  <c r="L23" i="1"/>
  <c r="N15" i="1"/>
  <c r="F15" i="1"/>
  <c r="J15" i="1"/>
  <c r="Q15" i="1"/>
  <c r="L15" i="1"/>
  <c r="J24" i="1"/>
  <c r="N16" i="1"/>
  <c r="F27" i="1"/>
  <c r="F19" i="1"/>
  <c r="F11" i="1"/>
  <c r="J27" i="1"/>
  <c r="J19" i="1"/>
  <c r="J11" i="1"/>
  <c r="N27" i="1"/>
  <c r="N19" i="1"/>
  <c r="N11" i="1"/>
  <c r="F26" i="1"/>
  <c r="F18" i="1"/>
  <c r="F10" i="1"/>
  <c r="J26" i="1"/>
  <c r="J18" i="1"/>
  <c r="J10" i="1"/>
  <c r="N26" i="1"/>
  <c r="N18" i="1"/>
  <c r="N10" i="1"/>
  <c r="F25" i="1"/>
  <c r="F17" i="1"/>
  <c r="F9" i="1"/>
  <c r="J25" i="1"/>
  <c r="J17" i="1"/>
  <c r="J9" i="1"/>
  <c r="L21" i="1"/>
  <c r="L13" i="1"/>
  <c r="N25" i="1"/>
  <c r="N17" i="1"/>
  <c r="N9" i="1"/>
  <c r="Q21" i="1"/>
  <c r="Q13" i="1"/>
  <c r="F24" i="1"/>
  <c r="J8" i="1"/>
  <c r="N24" i="1"/>
  <c r="L19" i="1"/>
  <c r="Q27" i="1"/>
  <c r="Q11" i="1"/>
  <c r="L18" i="1"/>
  <c r="Q26" i="1"/>
  <c r="Q10" i="1"/>
  <c r="F21" i="1"/>
  <c r="F13" i="1"/>
  <c r="J21" i="1"/>
  <c r="J13" i="1"/>
  <c r="L25" i="1"/>
  <c r="L17" i="1"/>
  <c r="L9" i="1"/>
  <c r="F16" i="1"/>
  <c r="F8" i="1"/>
  <c r="J16" i="1"/>
  <c r="N8" i="1"/>
  <c r="L24" i="1"/>
  <c r="L16" i="1"/>
  <c r="L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<sst xmlns="http://schemas.openxmlformats.org/spreadsheetml/2006/main" count="664" uniqueCount="315">
  <si>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</si>
  <si>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</si>
  <si>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</si>
  <si>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</si>
  <si>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</si>
  <si>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</si>
  <si>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</si>
  <si>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</si>
  <si>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</si>
  <si>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</si>
  <si>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</si>
  <si>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</si>
  <si>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</si>
  <si>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</si>
  <si>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</si>
  <si>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</si>
  <si>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</si>
  <si>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</si>
  <si>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</si>
  <si>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</si>
  <si>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</si>
  <si>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</si>
  <si>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</si>
  <si>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</si>
  <si>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</si>
  <si>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</si>
  <si>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</si>
  <si>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</si>
  <si>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</si>
  <si>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</si>
  <si>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</si>
  <si>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</si>
  <si>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</si>
  <si>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</si>
  <si>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</si>
  <si>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</si>
  <si>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</si>
  <si>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</si>
  <si>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</si>
  <si>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</si>
  <si>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</si>
  <si>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</si>
  <si>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</si>
  <si>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</si>
  <si>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</si>
  <si>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</si>
  <si>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</si>
  <si>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</si>
  <si>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</si>
  <si>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</si>
  <si>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</si>
  <si>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</si>
  <si>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</si>
  <si>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</si>
  <si>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</si>
  <si>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</si>
  <si>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</si>
  <si>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</si>
  <si>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</si>
  <si>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</si>
  <si>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</si>
  <si>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</si>
  <si>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</si>
  <si>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</si>
  <si>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</si>
  <si>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</si>
  <si>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</si>
  <si>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</si>
  <si>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</si>
  <si>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</si>
  <si>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</si>
  <si>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</si>
  <si>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</si>
  <si>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</si>
  <si>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</si>
  <si>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</si>
  <si>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</si>
  <si>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</si>
  <si>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</si>
  <si>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</si>
  <si>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</si>
  <si>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</si>
  <si>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</si>
  <si>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</si>
  <si>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</si>
  <si>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</si>
  <si>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</si>
  <si>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</si>
  <si>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</si>
  <si>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</si>
  <si>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</si>
  <si>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</si>
  <si>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</si>
  <si>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</si>
  <si>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</si>
  <si>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</si>
  <si>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</si>
  <si>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</si>
  <si>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</si>
  <si>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</si>
  <si>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</si>
  <si>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</si>
  <si>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</si>
  <si>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</si>
  <si>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</si>
  <si>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</si>
  <si>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</si>
  <si>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</si>
  <si>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</si>
  <si>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</si>
  <si>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</si>
  <si>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</si>
  <si>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</si>
  <si>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</si>
  <si>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</si>
  <si>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</si>
  <si>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</si>
  <si>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</si>
  <si>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</si>
  <si>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</si>
  <si>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</si>
  <si>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</si>
  <si>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</si>
  <si>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</si>
  <si>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</si>
  <si>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</si>
  <si>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</si>
  <si>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</si>
  <si>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</si>
  <si>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</si>
  <si>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</si>
  <si>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</si>
  <si>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</si>
  <si>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</si>
  <si>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</si>
  <si>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</si>
  <si>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</si>
  <si>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</si>
  <si>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</si>
  <si>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</si>
  <si>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</si>
  <si>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</si>
  <si>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</si>
  <si>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</si>
  <si>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</si>
  <si>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</si>
  <si>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</si>
  <si>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</si>
  <si>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</si>
  <si>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</si>
  <si>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</si>
  <si>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</si>
  <si>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</si>
  <si>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</si>
  <si>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</si>
  <si>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</si>
  <si>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</si>
  <si>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</si>
  <si>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</si>
  <si>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</si>
  <si>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</si>
  <si>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</si>
  <si>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</si>
  <si>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</si>
  <si>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</si>
  <si>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</si>
  <si>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</si>
  <si>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</si>
  <si>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</si>
  <si>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</si>
  <si>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</si>
  <si>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</si>
  <si>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</si>
  <si>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</si>
  <si>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</si>
  <si>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</si>
  <si>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</si>
  <si>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</si>
  <si>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</si>
  <si>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</si>
  <si>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</si>
  <si>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</si>
  <si>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</si>
  <si>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</si>
  <si>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</si>
  <si>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</si>
  <si>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</si>
  <si>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</si>
  <si>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</si>
  <si>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</si>
  <si>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</si>
  <si>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</si>
  <si>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</si>
  <si>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</si>
  <si>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</si>
  <si>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</si>
  <si>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</si>
  <si>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</si>
  <si>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</si>
  <si>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</si>
  <si>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</si>
  <si>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</si>
  <si>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</si>
  <si>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</si>
  <si>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</si>
  <si>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</si>
  <si>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</si>
  <si>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</si>
  <si>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</si>
  <si>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</si>
  <si>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</si>
  <si>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</si>
  <si>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</si>
  <si>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</si>
  <si>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</si>
  <si>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</si>
  <si>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</si>
  <si>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</si>
  <si>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</si>
  <si>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</si>
  <si>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</si>
  <si>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</si>
  <si>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</si>
  <si>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</si>
  <si>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</si>
  <si>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</si>
  <si>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</si>
  <si>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</si>
  <si>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</si>
  <si>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</si>
  <si>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</si>
  <si>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</si>
  <si>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</si>
  <si>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</si>
  <si>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</si>
  <si>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</si>
  <si>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</si>
  <si>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</si>
  <si>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</si>
  <si>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</si>
  <si>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</si>
  <si>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</si>
  <si>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</si>
  <si>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</si>
  <si>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</si>
  <si>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</si>
  <si>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</si>
  <si>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</si>
  <si>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</si>
  <si>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</si>
  <si>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</si>
  <si>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38000</t>
  </si>
  <si>
    <t>水洗化人口等（平成29年度実績）</t>
    <phoneticPr fontId="3"/>
  </si>
  <si>
    <t>し尿処理の状況（平成29年度実績）</t>
    <phoneticPr fontId="3"/>
  </si>
  <si>
    <t>38201</t>
  </si>
  <si>
    <t>松山市</t>
  </si>
  <si>
    <t>○</t>
  </si>
  <si>
    <t>381023</t>
    <phoneticPr fontId="3"/>
  </si>
  <si>
    <t>38202</t>
  </si>
  <si>
    <t>今治市</t>
  </si>
  <si>
    <t>381024</t>
    <phoneticPr fontId="3"/>
  </si>
  <si>
    <t>38203</t>
  </si>
  <si>
    <t>宇和島市</t>
  </si>
  <si>
    <t>381025</t>
    <phoneticPr fontId="3"/>
  </si>
  <si>
    <t>38204</t>
  </si>
  <si>
    <t>八幡浜市</t>
  </si>
  <si>
    <t>381026</t>
    <phoneticPr fontId="3"/>
  </si>
  <si>
    <t>38205</t>
  </si>
  <si>
    <t>新居浜市</t>
  </si>
  <si>
    <t>381027</t>
    <phoneticPr fontId="3"/>
  </si>
  <si>
    <t>38206</t>
  </si>
  <si>
    <t>西条市</t>
  </si>
  <si>
    <t>381028</t>
    <phoneticPr fontId="3"/>
  </si>
  <si>
    <t>38207</t>
  </si>
  <si>
    <t>大洲市</t>
  </si>
  <si>
    <t>381029</t>
    <phoneticPr fontId="3"/>
  </si>
  <si>
    <t>38210</t>
  </si>
  <si>
    <t>伊予市</t>
  </si>
  <si>
    <t>381043</t>
    <phoneticPr fontId="3"/>
  </si>
  <si>
    <t>38213</t>
  </si>
  <si>
    <t>四国中央市</t>
  </si>
  <si>
    <t>381031</t>
    <phoneticPr fontId="3"/>
  </si>
  <si>
    <t>38214</t>
  </si>
  <si>
    <t>西予市</t>
  </si>
  <si>
    <t>381050</t>
    <phoneticPr fontId="3"/>
  </si>
  <si>
    <t>38215</t>
  </si>
  <si>
    <t>東温市</t>
  </si>
  <si>
    <t>381033</t>
    <phoneticPr fontId="3"/>
  </si>
  <si>
    <t>38356</t>
  </si>
  <si>
    <t>上島町</t>
  </si>
  <si>
    <t>381034</t>
    <phoneticPr fontId="3"/>
  </si>
  <si>
    <t>38386</t>
  </si>
  <si>
    <t>久万高原町</t>
  </si>
  <si>
    <t>381035</t>
    <phoneticPr fontId="3"/>
  </si>
  <si>
    <t>38401</t>
  </si>
  <si>
    <t>松前町</t>
  </si>
  <si>
    <t>381051</t>
    <phoneticPr fontId="3"/>
  </si>
  <si>
    <t>38402</t>
  </si>
  <si>
    <t>砥部町</t>
  </si>
  <si>
    <t>381052</t>
    <phoneticPr fontId="3"/>
  </si>
  <si>
    <t>38422</t>
  </si>
  <si>
    <t>内子町</t>
  </si>
  <si>
    <t>381038</t>
    <phoneticPr fontId="3"/>
  </si>
  <si>
    <t>38442</t>
  </si>
  <si>
    <t>伊方町</t>
  </si>
  <si>
    <t>381053</t>
    <phoneticPr fontId="3"/>
  </si>
  <si>
    <t>38484</t>
  </si>
  <si>
    <t>松野町</t>
  </si>
  <si>
    <t>381054</t>
    <phoneticPr fontId="3"/>
  </si>
  <si>
    <t>38488</t>
  </si>
  <si>
    <t>鬼北町</t>
  </si>
  <si>
    <t>381049</t>
    <phoneticPr fontId="3"/>
  </si>
  <si>
    <t>38506</t>
  </si>
  <si>
    <t>愛南町</t>
  </si>
  <si>
    <t>381042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</si>
</sst>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16</v>
      </c>
      <c r="B7" s="116" t="s">
        <v>251</v>
      </c>
      <c r="C7" s="109" t="s">
        <v>200</v>
      </c>
      <c r="D7" s="110">
        <f>+SUM(E7,+I7)</f>
        <v>1395904</v>
      </c>
      <c r="E7" s="110">
        <f>+SUM(G7,+H7)</f>
        <v>137160</v>
      </c>
      <c r="F7" s="111">
        <f>IF(D7&gt;0,E7/D7*100,"-")</f>
        <v>9.8258906056576958</v>
      </c>
      <c r="G7" s="108">
        <f>SUM(G$8:G$207)</f>
        <v>136436</v>
      </c>
      <c r="H7" s="108">
        <f>SUM(H$8:H$207)</f>
        <v>724</v>
      </c>
      <c r="I7" s="110">
        <f>+SUM(K7,+M7,+O7)</f>
        <v>1258744</v>
      </c>
      <c r="J7" s="111">
        <f>IF(D7&gt;0,I7/D7*100,"-")</f>
        <v>90.17410939434231</v>
      </c>
      <c r="K7" s="108">
        <f>SUM(K$8:K$207)</f>
        <v>719629</v>
      </c>
      <c r="L7" s="111">
        <f>IF(D7&gt;0,K7/D7*100,"-")</f>
        <v>51.552900485993305</v>
      </c>
      <c r="M7" s="108">
        <f>SUM(M$8:M$207)</f>
        <v>33636</v>
      </c>
      <c r="N7" s="111">
        <f>IF(D7&gt;0,M7/D7*100,"-")</f>
        <v>2.4096212920086195</v>
      </c>
      <c r="O7" s="108">
        <f>SUM(O$8:O$207)</f>
        <v>505479</v>
      </c>
      <c r="P7" s="108">
        <f>SUM(P$8:P$207)</f>
        <v>289117</v>
      </c>
      <c r="Q7" s="111">
        <f>IF(D7&gt;0,O7/D7*100,"-")</f>
        <v>36.211587616340381</v>
      </c>
      <c r="R7" s="108">
        <f>SUM(R$8:R$207)</f>
        <v>21890</v>
      </c>
      <c r="S7" s="112">
        <f t="shared" ref="S7:Z7" si="0">COUNTIF(S$8:S$207,"○")</f>
        <v>15</v>
      </c>
      <c r="T7" s="112">
        <f t="shared" si="0"/>
        <v>3</v>
      </c>
      <c r="U7" s="112">
        <f t="shared" si="0"/>
        <v>1</v>
      </c>
      <c r="V7" s="112">
        <f t="shared" si="0"/>
        <v>1</v>
      </c>
      <c r="W7" s="112">
        <f t="shared" si="0"/>
        <v>14</v>
      </c>
      <c r="X7" s="112">
        <f t="shared" si="0"/>
        <v>2</v>
      </c>
      <c r="Y7" s="112">
        <f t="shared" si="0"/>
        <v>1</v>
      </c>
      <c r="Z7" s="112">
        <f t="shared" si="0"/>
        <v>3</v>
      </c>
      <c r="AA7" s="188"/>
      <c r="AB7" s="188"/>
    </row>
    <row r="8" spans="1:28" s="105" customFormat="1" ht="13.5" customHeight="1">
      <c r="A8" s="101" t="s">
        <v>16</v>
      </c>
      <c r="B8" s="102" t="s">
        <v>254</v>
      </c>
      <c r="C8" s="101" t="s">
        <v>255</v>
      </c>
      <c r="D8" s="103">
        <f>+SUM(E8,+I8)</f>
        <v>515002</v>
      </c>
      <c r="E8" s="103">
        <f>+SUM(G8,+H8)</f>
        <v>14396</v>
      </c>
      <c r="F8" s="104">
        <f>IF(D8&gt;0,E8/D8*100,"-")</f>
        <v>2.7953289501788343</v>
      </c>
      <c r="G8" s="103">
        <v>14260</v>
      </c>
      <c r="H8" s="103">
        <v>136</v>
      </c>
      <c r="I8" s="103">
        <f>+SUM(K8,+M8,+O8)</f>
        <v>500606</v>
      </c>
      <c r="J8" s="104">
        <f>IF(D8&gt;0,I8/D8*100,"-")</f>
        <v>97.204671049821172</v>
      </c>
      <c r="K8" s="103">
        <v>295913</v>
      </c>
      <c r="L8" s="104">
        <f>IF(D8&gt;0,K8/D8*100,"-")</f>
        <v>57.458611811216265</v>
      </c>
      <c r="M8" s="103">
        <v>0</v>
      </c>
      <c r="N8" s="104">
        <f>IF(D8&gt;0,M8/D8*100,"-")</f>
        <v>0</v>
      </c>
      <c r="O8" s="103">
        <v>204693</v>
      </c>
      <c r="P8" s="103">
        <v>123400</v>
      </c>
      <c r="Q8" s="104">
        <f>IF(D8&gt;0,O8/D8*100,"-")</f>
        <v>39.7460592386049</v>
      </c>
      <c r="R8" s="103">
        <v>2933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16</v>
      </c>
      <c r="B9" s="102" t="s">
        <v>258</v>
      </c>
      <c r="C9" s="101" t="s">
        <v>259</v>
      </c>
      <c r="D9" s="103">
        <f>+SUM(E9,+I9)</f>
        <v>162201</v>
      </c>
      <c r="E9" s="103">
        <f>+SUM(G9,+H9)</f>
        <v>5336</v>
      </c>
      <c r="F9" s="104">
        <f>IF(D9&gt;0,E9/D9*100,"-")</f>
        <v>3.2897454393006211</v>
      </c>
      <c r="G9" s="103">
        <v>5299</v>
      </c>
      <c r="H9" s="103">
        <v>37</v>
      </c>
      <c r="I9" s="103">
        <f>+SUM(K9,+M9,+O9)</f>
        <v>156865</v>
      </c>
      <c r="J9" s="104">
        <f>IF(D9&gt;0,I9/D9*100,"-")</f>
        <v>96.710254560699383</v>
      </c>
      <c r="K9" s="103">
        <v>114780</v>
      </c>
      <c r="L9" s="104">
        <f>IF(D9&gt;0,K9/D9*100,"-")</f>
        <v>70.764052009543704</v>
      </c>
      <c r="M9" s="103">
        <v>2564</v>
      </c>
      <c r="N9" s="104">
        <f>IF(D9&gt;0,M9/D9*100,"-")</f>
        <v>1.5807547425724873</v>
      </c>
      <c r="O9" s="103">
        <v>39521</v>
      </c>
      <c r="P9" s="103">
        <v>20263</v>
      </c>
      <c r="Q9" s="104">
        <f>IF(D9&gt;0,O9/D9*100,"-")</f>
        <v>24.365447808583177</v>
      </c>
      <c r="R9" s="103">
        <v>3045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16</v>
      </c>
      <c r="B10" s="102" t="s">
        <v>261</v>
      </c>
      <c r="C10" s="101" t="s">
        <v>262</v>
      </c>
      <c r="D10" s="103">
        <f>+SUM(E10,+I10)</f>
        <v>77606</v>
      </c>
      <c r="E10" s="103">
        <f>+SUM(G10,+H10)</f>
        <v>12547</v>
      </c>
      <c r="F10" s="104">
        <f>IF(D10&gt;0,E10/D10*100,"-")</f>
        <v>16.167564363580137</v>
      </c>
      <c r="G10" s="103">
        <v>12547</v>
      </c>
      <c r="H10" s="103">
        <v>0</v>
      </c>
      <c r="I10" s="103">
        <f>+SUM(K10,+M10,+O10)</f>
        <v>65059</v>
      </c>
      <c r="J10" s="104">
        <f>IF(D10&gt;0,I10/D10*100,"-")</f>
        <v>83.832435636419859</v>
      </c>
      <c r="K10" s="103">
        <v>14990</v>
      </c>
      <c r="L10" s="104">
        <f>IF(D10&gt;0,K10/D10*100,"-")</f>
        <v>19.31551684148133</v>
      </c>
      <c r="M10" s="103">
        <v>0</v>
      </c>
      <c r="N10" s="104">
        <f>IF(D10&gt;0,M10/D10*100,"-")</f>
        <v>0</v>
      </c>
      <c r="O10" s="103">
        <v>50069</v>
      </c>
      <c r="P10" s="103">
        <v>25205</v>
      </c>
      <c r="Q10" s="104">
        <f>IF(D10&gt;0,O10/D10*100,"-")</f>
        <v>64.516918794938533</v>
      </c>
      <c r="R10" s="103">
        <v>321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16</v>
      </c>
      <c r="B11" s="102" t="s">
        <v>264</v>
      </c>
      <c r="C11" s="101" t="s">
        <v>265</v>
      </c>
      <c r="D11" s="103">
        <f>+SUM(E11,+I11)</f>
        <v>34194</v>
      </c>
      <c r="E11" s="103">
        <f>+SUM(G11,+H11)</f>
        <v>2331</v>
      </c>
      <c r="F11" s="104">
        <f>IF(D11&gt;0,E11/D11*100,"-")</f>
        <v>6.8169854360414099</v>
      </c>
      <c r="G11" s="103">
        <v>2331</v>
      </c>
      <c r="H11" s="103">
        <v>0</v>
      </c>
      <c r="I11" s="103">
        <f>+SUM(K11,+M11,+O11)</f>
        <v>31863</v>
      </c>
      <c r="J11" s="104">
        <f>IF(D11&gt;0,I11/D11*100,"-")</f>
        <v>93.183014563958594</v>
      </c>
      <c r="K11" s="103">
        <v>21549</v>
      </c>
      <c r="L11" s="104">
        <f>IF(D11&gt;0,K11/D11*100,"-")</f>
        <v>63.01982804000702</v>
      </c>
      <c r="M11" s="103">
        <v>0</v>
      </c>
      <c r="N11" s="104">
        <f>IF(D11&gt;0,M11/D11*100,"-")</f>
        <v>0</v>
      </c>
      <c r="O11" s="103">
        <v>10314</v>
      </c>
      <c r="P11" s="103">
        <v>3868</v>
      </c>
      <c r="Q11" s="104">
        <f>IF(D11&gt;0,O11/D11*100,"-")</f>
        <v>30.16318652395157</v>
      </c>
      <c r="R11" s="103">
        <v>185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16</v>
      </c>
      <c r="B12" s="102" t="s">
        <v>267</v>
      </c>
      <c r="C12" s="101" t="s">
        <v>268</v>
      </c>
      <c r="D12" s="103">
        <f>+SUM(E12,+I12)</f>
        <v>121040</v>
      </c>
      <c r="E12" s="103">
        <f>+SUM(G12,+H12)</f>
        <v>12305</v>
      </c>
      <c r="F12" s="104">
        <f>IF(D12&gt;0,E12/D12*100,"-")</f>
        <v>10.16606080634501</v>
      </c>
      <c r="G12" s="103">
        <v>12305</v>
      </c>
      <c r="H12" s="103">
        <v>0</v>
      </c>
      <c r="I12" s="103">
        <f>+SUM(K12,+M12,+O12)</f>
        <v>108735</v>
      </c>
      <c r="J12" s="104">
        <f>IF(D12&gt;0,I12/D12*100,"-")</f>
        <v>89.833939193654984</v>
      </c>
      <c r="K12" s="103">
        <v>72297</v>
      </c>
      <c r="L12" s="104">
        <f>IF(D12&gt;0,K12/D12*100,"-")</f>
        <v>59.729841374752148</v>
      </c>
      <c r="M12" s="103">
        <v>0</v>
      </c>
      <c r="N12" s="104">
        <f>IF(D12&gt;0,M12/D12*100,"-")</f>
        <v>0</v>
      </c>
      <c r="O12" s="103">
        <v>36438</v>
      </c>
      <c r="P12" s="103">
        <v>16173</v>
      </c>
      <c r="Q12" s="104">
        <f>IF(D12&gt;0,O12/D12*100,"-")</f>
        <v>30.104097818902844</v>
      </c>
      <c r="R12" s="103">
        <v>1042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16</v>
      </c>
      <c r="B13" s="102" t="s">
        <v>270</v>
      </c>
      <c r="C13" s="101" t="s">
        <v>271</v>
      </c>
      <c r="D13" s="103">
        <f>+SUM(E13,+I13)</f>
        <v>110891</v>
      </c>
      <c r="E13" s="103">
        <f>+SUM(G13,+H13)</f>
        <v>22271</v>
      </c>
      <c r="F13" s="104">
        <f>IF(D13&gt;0,E13/D13*100,"-")</f>
        <v>20.083685781533216</v>
      </c>
      <c r="G13" s="103">
        <v>22168</v>
      </c>
      <c r="H13" s="103">
        <v>103</v>
      </c>
      <c r="I13" s="103">
        <f>+SUM(K13,+M13,+O13)</f>
        <v>88620</v>
      </c>
      <c r="J13" s="104">
        <f>IF(D13&gt;0,I13/D13*100,"-")</f>
        <v>79.916314218466781</v>
      </c>
      <c r="K13" s="103">
        <v>59536</v>
      </c>
      <c r="L13" s="104">
        <f>IF(D13&gt;0,K13/D13*100,"-")</f>
        <v>53.688757428465792</v>
      </c>
      <c r="M13" s="103">
        <v>0</v>
      </c>
      <c r="N13" s="104">
        <f>IF(D13&gt;0,M13/D13*100,"-")</f>
        <v>0</v>
      </c>
      <c r="O13" s="103">
        <v>29084</v>
      </c>
      <c r="P13" s="103">
        <v>20117</v>
      </c>
      <c r="Q13" s="104">
        <f>IF(D13&gt;0,O13/D13*100,"-")</f>
        <v>26.227556790000996</v>
      </c>
      <c r="R13" s="103">
        <v>1317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16</v>
      </c>
      <c r="B14" s="102" t="s">
        <v>273</v>
      </c>
      <c r="C14" s="101" t="s">
        <v>274</v>
      </c>
      <c r="D14" s="103">
        <f>+SUM(E14,+I14)</f>
        <v>44379</v>
      </c>
      <c r="E14" s="103">
        <f>+SUM(G14,+H14)</f>
        <v>9163</v>
      </c>
      <c r="F14" s="104">
        <f>IF(D14&gt;0,E14/D14*100,"-")</f>
        <v>20.647152932693391</v>
      </c>
      <c r="G14" s="103">
        <v>9087</v>
      </c>
      <c r="H14" s="103">
        <v>76</v>
      </c>
      <c r="I14" s="103">
        <f>+SUM(K14,+M14,+O14)</f>
        <v>35216</v>
      </c>
      <c r="J14" s="104">
        <f>IF(D14&gt;0,I14/D14*100,"-")</f>
        <v>79.352847067306612</v>
      </c>
      <c r="K14" s="103">
        <v>4808</v>
      </c>
      <c r="L14" s="104">
        <f>IF(D14&gt;0,K14/D14*100,"-")</f>
        <v>10.833952995786296</v>
      </c>
      <c r="M14" s="103">
        <v>30408</v>
      </c>
      <c r="N14" s="104">
        <f>IF(D14&gt;0,M14/D14*100,"-")</f>
        <v>68.518894071520307</v>
      </c>
      <c r="O14" s="103">
        <v>0</v>
      </c>
      <c r="P14" s="103">
        <v>0</v>
      </c>
      <c r="Q14" s="104">
        <f>IF(D14&gt;0,O14/D14*100,"-")</f>
        <v>0</v>
      </c>
      <c r="R14" s="103">
        <v>140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16</v>
      </c>
      <c r="B15" s="102" t="s">
        <v>276</v>
      </c>
      <c r="C15" s="101" t="s">
        <v>277</v>
      </c>
      <c r="D15" s="103">
        <f>+SUM(E15,+I15)</f>
        <v>37560</v>
      </c>
      <c r="E15" s="103">
        <f>+SUM(G15,+H15)</f>
        <v>2618</v>
      </c>
      <c r="F15" s="104">
        <f>IF(D15&gt;0,E15/D15*100,"-")</f>
        <v>6.9701810436634721</v>
      </c>
      <c r="G15" s="103">
        <v>2594</v>
      </c>
      <c r="H15" s="103">
        <v>24</v>
      </c>
      <c r="I15" s="103">
        <f>+SUM(K15,+M15,+O15)</f>
        <v>34942</v>
      </c>
      <c r="J15" s="104">
        <f>IF(D15&gt;0,I15/D15*100,"-")</f>
        <v>93.029818956336527</v>
      </c>
      <c r="K15" s="103">
        <v>21234</v>
      </c>
      <c r="L15" s="104">
        <f>IF(D15&gt;0,K15/D15*100,"-")</f>
        <v>56.533546325878589</v>
      </c>
      <c r="M15" s="103">
        <v>0</v>
      </c>
      <c r="N15" s="104">
        <f>IF(D15&gt;0,M15/D15*100,"-")</f>
        <v>0</v>
      </c>
      <c r="O15" s="103">
        <v>13708</v>
      </c>
      <c r="P15" s="103">
        <v>9085</v>
      </c>
      <c r="Q15" s="104">
        <f>IF(D15&gt;0,O15/D15*100,"-")</f>
        <v>36.496272630457931</v>
      </c>
      <c r="R15" s="103">
        <v>232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16</v>
      </c>
      <c r="B16" s="102" t="s">
        <v>279</v>
      </c>
      <c r="C16" s="101" t="s">
        <v>280</v>
      </c>
      <c r="D16" s="103">
        <f>+SUM(E16,+I16)</f>
        <v>88826</v>
      </c>
      <c r="E16" s="103">
        <f>+SUM(G16,+H16)</f>
        <v>7698</v>
      </c>
      <c r="F16" s="104">
        <f>IF(D16&gt;0,E16/D16*100,"-")</f>
        <v>8.6663814648864061</v>
      </c>
      <c r="G16" s="103">
        <v>7575</v>
      </c>
      <c r="H16" s="103">
        <v>123</v>
      </c>
      <c r="I16" s="103">
        <f>+SUM(K16,+M16,+O16)</f>
        <v>81128</v>
      </c>
      <c r="J16" s="104">
        <f>IF(D16&gt;0,I16/D16*100,"-")</f>
        <v>91.333618535113587</v>
      </c>
      <c r="K16" s="103">
        <v>55856</v>
      </c>
      <c r="L16" s="104">
        <f>IF(D16&gt;0,K16/D16*100,"-")</f>
        <v>62.882489361223072</v>
      </c>
      <c r="M16" s="103">
        <v>442</v>
      </c>
      <c r="N16" s="104">
        <f>IF(D16&gt;0,M16/D16*100,"-")</f>
        <v>0.49760205345281788</v>
      </c>
      <c r="O16" s="103">
        <v>24830</v>
      </c>
      <c r="P16" s="103">
        <v>17518</v>
      </c>
      <c r="Q16" s="104">
        <f>IF(D16&gt;0,O16/D16*100,"-")</f>
        <v>27.953527120437709</v>
      </c>
      <c r="R16" s="103">
        <v>817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16</v>
      </c>
      <c r="B17" s="102" t="s">
        <v>282</v>
      </c>
      <c r="C17" s="101" t="s">
        <v>283</v>
      </c>
      <c r="D17" s="103">
        <f>+SUM(E17,+I17)</f>
        <v>39103</v>
      </c>
      <c r="E17" s="103">
        <f>+SUM(G17,+H17)</f>
        <v>16903</v>
      </c>
      <c r="F17" s="104">
        <f>IF(D17&gt;0,E17/D17*100,"-")</f>
        <v>43.226862389075002</v>
      </c>
      <c r="G17" s="103">
        <v>16903</v>
      </c>
      <c r="H17" s="103">
        <v>0</v>
      </c>
      <c r="I17" s="103">
        <f>+SUM(K17,+M17,+O17)</f>
        <v>22200</v>
      </c>
      <c r="J17" s="104">
        <f>IF(D17&gt;0,I17/D17*100,"-")</f>
        <v>56.773137610924998</v>
      </c>
      <c r="K17" s="103">
        <v>9217</v>
      </c>
      <c r="L17" s="104">
        <f>IF(D17&gt;0,K17/D17*100,"-")</f>
        <v>23.571081502698004</v>
      </c>
      <c r="M17" s="103">
        <v>0</v>
      </c>
      <c r="N17" s="104">
        <f>IF(D17&gt;0,M17/D17*100,"-")</f>
        <v>0</v>
      </c>
      <c r="O17" s="103">
        <v>12983</v>
      </c>
      <c r="P17" s="103">
        <v>4333</v>
      </c>
      <c r="Q17" s="104">
        <f>IF(D17&gt;0,O17/D17*100,"-")</f>
        <v>33.202056108226991</v>
      </c>
      <c r="R17" s="103">
        <v>241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16</v>
      </c>
      <c r="B18" s="102" t="s">
        <v>285</v>
      </c>
      <c r="C18" s="101" t="s">
        <v>286</v>
      </c>
      <c r="D18" s="103">
        <f>+SUM(E18,+I18)</f>
        <v>33608</v>
      </c>
      <c r="E18" s="103">
        <f>+SUM(G18,+H18)</f>
        <v>2296</v>
      </c>
      <c r="F18" s="104">
        <f>IF(D18&gt;0,E18/D18*100,"-")</f>
        <v>6.831706736491312</v>
      </c>
      <c r="G18" s="103">
        <v>2260</v>
      </c>
      <c r="H18" s="103">
        <v>36</v>
      </c>
      <c r="I18" s="103">
        <f>+SUM(K18,+M18,+O18)</f>
        <v>31312</v>
      </c>
      <c r="J18" s="104">
        <f>IF(D18&gt;0,I18/D18*100,"-")</f>
        <v>93.168293263508687</v>
      </c>
      <c r="K18" s="103">
        <v>21491</v>
      </c>
      <c r="L18" s="104">
        <f>IF(D18&gt;0,K18/D18*100,"-")</f>
        <v>63.946084265651038</v>
      </c>
      <c r="M18" s="103">
        <v>0</v>
      </c>
      <c r="N18" s="104">
        <f>IF(D18&gt;0,M18/D18*100,"-")</f>
        <v>0</v>
      </c>
      <c r="O18" s="103">
        <v>9821</v>
      </c>
      <c r="P18" s="103">
        <v>7019</v>
      </c>
      <c r="Q18" s="104">
        <f>IF(D18&gt;0,O18/D18*100,"-")</f>
        <v>29.222208997857653</v>
      </c>
      <c r="R18" s="103">
        <v>208</v>
      </c>
      <c r="S18" s="101"/>
      <c r="T18" s="101" t="s">
        <v>256</v>
      </c>
      <c r="U18" s="101"/>
      <c r="V18" s="101"/>
      <c r="W18" s="101"/>
      <c r="X18" s="101" t="s">
        <v>256</v>
      </c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16</v>
      </c>
      <c r="B19" s="102" t="s">
        <v>288</v>
      </c>
      <c r="C19" s="101" t="s">
        <v>289</v>
      </c>
      <c r="D19" s="103">
        <f>+SUM(E19,+I19)</f>
        <v>7115</v>
      </c>
      <c r="E19" s="103">
        <f>+SUM(G19,+H19)</f>
        <v>276</v>
      </c>
      <c r="F19" s="104">
        <f>IF(D19&gt;0,E19/D19*100,"-")</f>
        <v>3.8791286015460296</v>
      </c>
      <c r="G19" s="103">
        <v>276</v>
      </c>
      <c r="H19" s="103">
        <v>0</v>
      </c>
      <c r="I19" s="103">
        <f>+SUM(K19,+M19,+O19)</f>
        <v>6839</v>
      </c>
      <c r="J19" s="104">
        <f>IF(D19&gt;0,I19/D19*100,"-")</f>
        <v>96.120871398453971</v>
      </c>
      <c r="K19" s="103">
        <v>5169</v>
      </c>
      <c r="L19" s="104">
        <f>IF(D19&gt;0,K19/D19*100,"-")</f>
        <v>72.649332396345741</v>
      </c>
      <c r="M19" s="103">
        <v>171</v>
      </c>
      <c r="N19" s="104">
        <f>IF(D19&gt;0,M19/D19*100,"-")</f>
        <v>2.4033731553056921</v>
      </c>
      <c r="O19" s="103">
        <v>1499</v>
      </c>
      <c r="P19" s="103">
        <v>377</v>
      </c>
      <c r="Q19" s="104">
        <f>IF(D19&gt;0,O19/D19*100,"-")</f>
        <v>21.068165846802529</v>
      </c>
      <c r="R19" s="103">
        <v>319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16</v>
      </c>
      <c r="B20" s="102" t="s">
        <v>291</v>
      </c>
      <c r="C20" s="101" t="s">
        <v>292</v>
      </c>
      <c r="D20" s="103">
        <f>+SUM(E20,+I20)</f>
        <v>8585</v>
      </c>
      <c r="E20" s="103">
        <f>+SUM(G20,+H20)</f>
        <v>3120</v>
      </c>
      <c r="F20" s="104">
        <f>IF(D20&gt;0,E20/D20*100,"-")</f>
        <v>36.342457775189288</v>
      </c>
      <c r="G20" s="103">
        <v>3096</v>
      </c>
      <c r="H20" s="103">
        <v>24</v>
      </c>
      <c r="I20" s="103">
        <f>+SUM(K20,+M20,+O20)</f>
        <v>5465</v>
      </c>
      <c r="J20" s="104">
        <f>IF(D20&gt;0,I20/D20*100,"-")</f>
        <v>63.657542224810712</v>
      </c>
      <c r="K20" s="103">
        <v>2458</v>
      </c>
      <c r="L20" s="104">
        <f>IF(D20&gt;0,K20/D20*100,"-")</f>
        <v>28.631333721607454</v>
      </c>
      <c r="M20" s="103">
        <v>0</v>
      </c>
      <c r="N20" s="104">
        <f>IF(D20&gt;0,M20/D20*100,"-")</f>
        <v>0</v>
      </c>
      <c r="O20" s="103">
        <v>3007</v>
      </c>
      <c r="P20" s="103">
        <v>2507</v>
      </c>
      <c r="Q20" s="104">
        <f>IF(D20&gt;0,O20/D20*100,"-")</f>
        <v>35.026208503203257</v>
      </c>
      <c r="R20" s="103">
        <v>32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16</v>
      </c>
      <c r="B21" s="102" t="s">
        <v>294</v>
      </c>
      <c r="C21" s="101" t="s">
        <v>295</v>
      </c>
      <c r="D21" s="103">
        <f>+SUM(E21,+I21)</f>
        <v>30851</v>
      </c>
      <c r="E21" s="103">
        <f>+SUM(G21,+H21)</f>
        <v>4565</v>
      </c>
      <c r="F21" s="104">
        <f>IF(D21&gt;0,E21/D21*100,"-")</f>
        <v>14.796927166056207</v>
      </c>
      <c r="G21" s="103">
        <v>4565</v>
      </c>
      <c r="H21" s="103">
        <v>0</v>
      </c>
      <c r="I21" s="103">
        <f>+SUM(K21,+M21,+O21)</f>
        <v>26286</v>
      </c>
      <c r="J21" s="104">
        <f>IF(D21&gt;0,I21/D21*100,"-")</f>
        <v>85.203072833943793</v>
      </c>
      <c r="K21" s="103">
        <v>7421</v>
      </c>
      <c r="L21" s="104">
        <f>IF(D21&gt;0,K21/D21*100,"-")</f>
        <v>24.054325629639234</v>
      </c>
      <c r="M21" s="103">
        <v>0</v>
      </c>
      <c r="N21" s="104">
        <f>IF(D21&gt;0,M21/D21*100,"-")</f>
        <v>0</v>
      </c>
      <c r="O21" s="103">
        <v>18865</v>
      </c>
      <c r="P21" s="103">
        <v>10717</v>
      </c>
      <c r="Q21" s="104">
        <f>IF(D21&gt;0,O21/D21*100,"-")</f>
        <v>61.148747204304563</v>
      </c>
      <c r="R21" s="103">
        <v>129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16</v>
      </c>
      <c r="B22" s="102" t="s">
        <v>297</v>
      </c>
      <c r="C22" s="101" t="s">
        <v>298</v>
      </c>
      <c r="D22" s="103">
        <f>+SUM(E22,+I22)</f>
        <v>21379</v>
      </c>
      <c r="E22" s="103">
        <f>+SUM(G22,+H22)</f>
        <v>1509</v>
      </c>
      <c r="F22" s="104">
        <f>IF(D22&gt;0,E22/D22*100,"-")</f>
        <v>7.0583282660554749</v>
      </c>
      <c r="G22" s="103">
        <v>1482</v>
      </c>
      <c r="H22" s="103">
        <v>27</v>
      </c>
      <c r="I22" s="103">
        <f>+SUM(K22,+M22,+O22)</f>
        <v>19870</v>
      </c>
      <c r="J22" s="104">
        <f>IF(D22&gt;0,I22/D22*100,"-")</f>
        <v>92.941671733944517</v>
      </c>
      <c r="K22" s="103">
        <v>6008</v>
      </c>
      <c r="L22" s="104">
        <f>IF(D22&gt;0,K22/D22*100,"-")</f>
        <v>28.102343421114178</v>
      </c>
      <c r="M22" s="103">
        <v>0</v>
      </c>
      <c r="N22" s="104">
        <f>IF(D22&gt;0,M22/D22*100,"-")</f>
        <v>0</v>
      </c>
      <c r="O22" s="103">
        <v>13862</v>
      </c>
      <c r="P22" s="103">
        <v>9973</v>
      </c>
      <c r="Q22" s="104">
        <f>IF(D22&gt;0,O22/D22*100,"-")</f>
        <v>64.839328312830347</v>
      </c>
      <c r="R22" s="103">
        <v>58</v>
      </c>
      <c r="S22" s="101"/>
      <c r="T22" s="101" t="s">
        <v>256</v>
      </c>
      <c r="U22" s="101"/>
      <c r="V22" s="101"/>
      <c r="W22" s="101"/>
      <c r="X22" s="101" t="s">
        <v>256</v>
      </c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16</v>
      </c>
      <c r="B23" s="102" t="s">
        <v>300</v>
      </c>
      <c r="C23" s="101" t="s">
        <v>301</v>
      </c>
      <c r="D23" s="103">
        <f>+SUM(E23,+I23)</f>
        <v>16954</v>
      </c>
      <c r="E23" s="103">
        <f>+SUM(G23,+H23)</f>
        <v>4756</v>
      </c>
      <c r="F23" s="104">
        <f>IF(D23&gt;0,E23/D23*100,"-")</f>
        <v>28.05237702017223</v>
      </c>
      <c r="G23" s="103">
        <v>4618</v>
      </c>
      <c r="H23" s="103">
        <v>138</v>
      </c>
      <c r="I23" s="103">
        <f>+SUM(K23,+M23,+O23)</f>
        <v>12198</v>
      </c>
      <c r="J23" s="104">
        <f>IF(D23&gt;0,I23/D23*100,"-")</f>
        <v>71.94762297982777</v>
      </c>
      <c r="K23" s="103">
        <v>4327</v>
      </c>
      <c r="L23" s="104">
        <f>IF(D23&gt;0,K23/D23*100,"-")</f>
        <v>25.52200070779757</v>
      </c>
      <c r="M23" s="103">
        <v>0</v>
      </c>
      <c r="N23" s="104">
        <f>IF(D23&gt;0,M23/D23*100,"-")</f>
        <v>0</v>
      </c>
      <c r="O23" s="103">
        <v>7871</v>
      </c>
      <c r="P23" s="103">
        <v>6297</v>
      </c>
      <c r="Q23" s="104">
        <f>IF(D23&gt;0,O23/D23*100,"-")</f>
        <v>46.425622272030196</v>
      </c>
      <c r="R23" s="103">
        <v>29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16</v>
      </c>
      <c r="B24" s="102" t="s">
        <v>303</v>
      </c>
      <c r="C24" s="101" t="s">
        <v>304</v>
      </c>
      <c r="D24" s="103">
        <f>+SUM(E24,+I24)</f>
        <v>9701</v>
      </c>
      <c r="E24" s="103">
        <f>+SUM(G24,+H24)</f>
        <v>2374</v>
      </c>
      <c r="F24" s="104">
        <f>IF(D24&gt;0,E24/D24*100,"-")</f>
        <v>24.471703948046596</v>
      </c>
      <c r="G24" s="103">
        <v>2374</v>
      </c>
      <c r="H24" s="103">
        <v>0</v>
      </c>
      <c r="I24" s="103">
        <f>+SUM(K24,+M24,+O24)</f>
        <v>7327</v>
      </c>
      <c r="J24" s="104">
        <f>IF(D24&gt;0,I24/D24*100,"-")</f>
        <v>75.528296051953404</v>
      </c>
      <c r="K24" s="103">
        <v>2575</v>
      </c>
      <c r="L24" s="104">
        <f>IF(D24&gt;0,K24/D24*100,"-")</f>
        <v>26.543655293268735</v>
      </c>
      <c r="M24" s="103">
        <v>51</v>
      </c>
      <c r="N24" s="104">
        <f>IF(D24&gt;0,M24/D24*100,"-")</f>
        <v>0.52571899804143896</v>
      </c>
      <c r="O24" s="103">
        <v>4701</v>
      </c>
      <c r="P24" s="103">
        <v>1058</v>
      </c>
      <c r="Q24" s="104">
        <f>IF(D24&gt;0,O24/D24*100,"-")</f>
        <v>48.458921760643229</v>
      </c>
      <c r="R24" s="103">
        <v>56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16</v>
      </c>
      <c r="B25" s="102" t="s">
        <v>306</v>
      </c>
      <c r="C25" s="101" t="s">
        <v>307</v>
      </c>
      <c r="D25" s="103">
        <f>+SUM(E25,+I25)</f>
        <v>4112</v>
      </c>
      <c r="E25" s="103">
        <f>+SUM(G25,+H25)</f>
        <v>2010</v>
      </c>
      <c r="F25" s="104">
        <f>IF(D25&gt;0,E25/D25*100,"-")</f>
        <v>48.881322957198442</v>
      </c>
      <c r="G25" s="103">
        <v>2010</v>
      </c>
      <c r="H25" s="103">
        <v>0</v>
      </c>
      <c r="I25" s="103">
        <f>+SUM(K25,+M25,+O25)</f>
        <v>2102</v>
      </c>
      <c r="J25" s="104">
        <f>IF(D25&gt;0,I25/D25*100,"-")</f>
        <v>51.118677042801551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2102</v>
      </c>
      <c r="P25" s="103">
        <v>1963</v>
      </c>
      <c r="Q25" s="104">
        <f>IF(D25&gt;0,O25/D25*100,"-")</f>
        <v>51.118677042801551</v>
      </c>
      <c r="R25" s="103">
        <v>36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16</v>
      </c>
      <c r="B26" s="102" t="s">
        <v>309</v>
      </c>
      <c r="C26" s="101" t="s">
        <v>310</v>
      </c>
      <c r="D26" s="103">
        <f>+SUM(E26,+I26)</f>
        <v>10661</v>
      </c>
      <c r="E26" s="103">
        <f>+SUM(G26,+H26)</f>
        <v>4350</v>
      </c>
      <c r="F26" s="104">
        <f>IF(D26&gt;0,E26/D26*100,"-")</f>
        <v>40.802926554732203</v>
      </c>
      <c r="G26" s="103">
        <v>4350</v>
      </c>
      <c r="H26" s="103">
        <v>0</v>
      </c>
      <c r="I26" s="103">
        <f>+SUM(K26,+M26,+O26)</f>
        <v>6311</v>
      </c>
      <c r="J26" s="104">
        <f>IF(D26&gt;0,I26/D26*100,"-")</f>
        <v>59.197073445267797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6311</v>
      </c>
      <c r="P26" s="103">
        <v>3088</v>
      </c>
      <c r="Q26" s="104">
        <f>IF(D26&gt;0,O26/D26*100,"-")</f>
        <v>59.197073445267797</v>
      </c>
      <c r="R26" s="103">
        <v>10661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16</v>
      </c>
      <c r="B27" s="102" t="s">
        <v>312</v>
      </c>
      <c r="C27" s="101" t="s">
        <v>313</v>
      </c>
      <c r="D27" s="103">
        <f>+SUM(E27,+I27)</f>
        <v>22136</v>
      </c>
      <c r="E27" s="103">
        <f>+SUM(G27,+H27)</f>
        <v>6336</v>
      </c>
      <c r="F27" s="104">
        <f>IF(D27&gt;0,E27/D27*100,"-")</f>
        <v>28.623057462956268</v>
      </c>
      <c r="G27" s="103">
        <v>6336</v>
      </c>
      <c r="H27" s="103">
        <v>0</v>
      </c>
      <c r="I27" s="103">
        <f>+SUM(K27,+M27,+O27)</f>
        <v>15800</v>
      </c>
      <c r="J27" s="104">
        <f>IF(D27&gt;0,I27/D27*100,"-")</f>
        <v>71.376942537043732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15800</v>
      </c>
      <c r="P27" s="103">
        <v>6156</v>
      </c>
      <c r="Q27" s="104">
        <f>IF(D27&gt;0,O27/D27*100,"-")</f>
        <v>71.376942537043732</v>
      </c>
      <c r="R27" s="103">
        <v>89</v>
      </c>
      <c r="S27" s="101"/>
      <c r="T27" s="101"/>
      <c r="U27" s="101" t="s">
        <v>256</v>
      </c>
      <c r="V27" s="101"/>
      <c r="W27" s="101"/>
      <c r="X27" s="101"/>
      <c r="Y27" s="101" t="s">
        <v>256</v>
      </c>
      <c r="Z27" s="101"/>
      <c r="AA27" s="189" t="s">
        <v>314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愛媛県</v>
      </c>
      <c r="B7" s="107" t="str">
        <f>水洗化人口等!B7</f>
        <v>38000</v>
      </c>
      <c r="C7" s="106" t="s">
        <v>200</v>
      </c>
      <c r="D7" s="108">
        <f>SUM(E7,+H7,+K7)</f>
        <v>387882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12778</v>
      </c>
      <c r="I7" s="108">
        <f>SUM(I$8:I$207)</f>
        <v>7625</v>
      </c>
      <c r="J7" s="108">
        <f>SUM(J$8:J$207)</f>
        <v>5153</v>
      </c>
      <c r="K7" s="108">
        <f>SUM(L7:M7)</f>
        <v>375104</v>
      </c>
      <c r="L7" s="108">
        <f>SUM(L$8:L$207)</f>
        <v>109637</v>
      </c>
      <c r="M7" s="108">
        <f>SUM(M$8:M$207)</f>
        <v>265467</v>
      </c>
      <c r="N7" s="108">
        <f>SUM(O7,+V7,+AC7)</f>
        <v>389077</v>
      </c>
      <c r="O7" s="108">
        <f>SUM(P7:U7)</f>
        <v>117493</v>
      </c>
      <c r="P7" s="108">
        <f t="shared" ref="P7:U7" si="0">SUM(P$8:P$207)</f>
        <v>117312</v>
      </c>
      <c r="Q7" s="108">
        <f t="shared" si="0"/>
        <v>0</v>
      </c>
      <c r="R7" s="108">
        <f t="shared" si="0"/>
        <v>0</v>
      </c>
      <c r="S7" s="108">
        <f t="shared" si="0"/>
        <v>181</v>
      </c>
      <c r="T7" s="108">
        <f t="shared" si="0"/>
        <v>0</v>
      </c>
      <c r="U7" s="108">
        <f t="shared" si="0"/>
        <v>0</v>
      </c>
      <c r="V7" s="108">
        <f>SUM(W7:AB7)</f>
        <v>271029</v>
      </c>
      <c r="W7" s="108">
        <f t="shared" ref="W7:AB7" si="1">SUM(W$8:W$207)</f>
        <v>269355</v>
      </c>
      <c r="X7" s="108">
        <f t="shared" si="1"/>
        <v>0</v>
      </c>
      <c r="Y7" s="108">
        <f t="shared" si="1"/>
        <v>0</v>
      </c>
      <c r="Z7" s="108">
        <f t="shared" si="1"/>
        <v>805</v>
      </c>
      <c r="AA7" s="108">
        <f t="shared" si="1"/>
        <v>0</v>
      </c>
      <c r="AB7" s="108">
        <f t="shared" si="1"/>
        <v>869</v>
      </c>
      <c r="AC7" s="108">
        <f>SUM(AD7:AE7)</f>
        <v>555</v>
      </c>
      <c r="AD7" s="108">
        <f>SUM(AD$8:AD$207)</f>
        <v>555</v>
      </c>
      <c r="AE7" s="108">
        <f>SUM(AE$8:AE$207)</f>
        <v>0</v>
      </c>
      <c r="AF7" s="108">
        <f>SUM(AG7:AI7)</f>
        <v>5684</v>
      </c>
      <c r="AG7" s="108">
        <f>SUM(AG$8:AG$207)</f>
        <v>5684</v>
      </c>
      <c r="AH7" s="108">
        <f>SUM(AH$8:AH$207)</f>
        <v>0</v>
      </c>
      <c r="AI7" s="108">
        <f>SUM(AI$8:AI$207)</f>
        <v>0</v>
      </c>
      <c r="AJ7" s="108">
        <f>SUM(AK7:AS7)</f>
        <v>35548</v>
      </c>
      <c r="AK7" s="108">
        <f t="shared" ref="AK7:AS7" si="2">SUM(AK$8:AK$207)</f>
        <v>30219</v>
      </c>
      <c r="AL7" s="108">
        <f t="shared" si="2"/>
        <v>14</v>
      </c>
      <c r="AM7" s="108">
        <f t="shared" si="2"/>
        <v>5171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118</v>
      </c>
      <c r="AS7" s="108">
        <f t="shared" si="2"/>
        <v>26</v>
      </c>
      <c r="AT7" s="108">
        <f>SUM(AU7:AY7)</f>
        <v>369</v>
      </c>
      <c r="AU7" s="108">
        <f>SUM(AU$8:AU$207)</f>
        <v>369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1309</v>
      </c>
      <c r="BA7" s="108">
        <f>SUM(BA$8:BA$207)</f>
        <v>1309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16</v>
      </c>
      <c r="B8" s="113" t="s">
        <v>254</v>
      </c>
      <c r="C8" s="101" t="s">
        <v>255</v>
      </c>
      <c r="D8" s="103">
        <f>SUM(E8,+H8,+K8)</f>
        <v>117170</v>
      </c>
      <c r="E8" s="103">
        <f>SUM(F8:G8)</f>
        <v>0</v>
      </c>
      <c r="F8" s="103">
        <v>0</v>
      </c>
      <c r="G8" s="103">
        <v>0</v>
      </c>
      <c r="H8" s="103">
        <f>SUM(I8:J8)</f>
        <v>56</v>
      </c>
      <c r="I8" s="103">
        <v>56</v>
      </c>
      <c r="J8" s="103">
        <v>0</v>
      </c>
      <c r="K8" s="103">
        <f>SUM(L8:M8)</f>
        <v>117114</v>
      </c>
      <c r="L8" s="103">
        <v>12518</v>
      </c>
      <c r="M8" s="103">
        <v>104596</v>
      </c>
      <c r="N8" s="103">
        <f>SUM(O8,+V8,+AC8)</f>
        <v>117290</v>
      </c>
      <c r="O8" s="103">
        <f>SUM(P8:U8)</f>
        <v>12574</v>
      </c>
      <c r="P8" s="103">
        <v>12574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104596</v>
      </c>
      <c r="W8" s="103">
        <v>104596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120</v>
      </c>
      <c r="AD8" s="103">
        <v>120</v>
      </c>
      <c r="AE8" s="103">
        <v>0</v>
      </c>
      <c r="AF8" s="103">
        <f>SUM(AG8:AI8)</f>
        <v>3561</v>
      </c>
      <c r="AG8" s="103">
        <v>3561</v>
      </c>
      <c r="AH8" s="103">
        <v>0</v>
      </c>
      <c r="AI8" s="103">
        <v>0</v>
      </c>
      <c r="AJ8" s="103">
        <f>SUM(AK8:AS8)</f>
        <v>3561</v>
      </c>
      <c r="AK8" s="103">
        <v>0</v>
      </c>
      <c r="AL8" s="103">
        <v>0</v>
      </c>
      <c r="AM8" s="103">
        <v>3515</v>
      </c>
      <c r="AN8" s="103">
        <v>0</v>
      </c>
      <c r="AO8" s="103">
        <v>0</v>
      </c>
      <c r="AP8" s="103">
        <v>0</v>
      </c>
      <c r="AQ8" s="103">
        <v>0</v>
      </c>
      <c r="AR8" s="103">
        <v>46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16</v>
      </c>
      <c r="B9" s="113" t="s">
        <v>258</v>
      </c>
      <c r="C9" s="101" t="s">
        <v>259</v>
      </c>
      <c r="D9" s="103">
        <f>SUM(E9,+H9,+K9)</f>
        <v>24727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24727</v>
      </c>
      <c r="L9" s="103">
        <v>4278</v>
      </c>
      <c r="M9" s="103">
        <v>20449</v>
      </c>
      <c r="N9" s="103">
        <f>SUM(O9,+V9,+AC9)</f>
        <v>24767</v>
      </c>
      <c r="O9" s="103">
        <f>SUM(P9:U9)</f>
        <v>4278</v>
      </c>
      <c r="P9" s="103">
        <v>4278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20449</v>
      </c>
      <c r="W9" s="103">
        <v>20449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40</v>
      </c>
      <c r="AD9" s="103">
        <v>40</v>
      </c>
      <c r="AE9" s="103">
        <v>0</v>
      </c>
      <c r="AF9" s="103">
        <f>SUM(AG9:AI9)</f>
        <v>29</v>
      </c>
      <c r="AG9" s="103">
        <v>29</v>
      </c>
      <c r="AH9" s="103">
        <v>0</v>
      </c>
      <c r="AI9" s="103">
        <v>0</v>
      </c>
      <c r="AJ9" s="103">
        <f>SUM(AK9:AS9)</f>
        <v>29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29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847</v>
      </c>
      <c r="BA9" s="103">
        <v>847</v>
      </c>
      <c r="BB9" s="103">
        <v>0</v>
      </c>
      <c r="BC9" s="103">
        <v>0</v>
      </c>
    </row>
    <row r="10" spans="1:55" s="105" customFormat="1" ht="13.5" customHeight="1">
      <c r="A10" s="115" t="s">
        <v>16</v>
      </c>
      <c r="B10" s="113" t="s">
        <v>261</v>
      </c>
      <c r="C10" s="101" t="s">
        <v>262</v>
      </c>
      <c r="D10" s="103">
        <f>SUM(E10,+H10,+K10)</f>
        <v>40523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40523</v>
      </c>
      <c r="L10" s="103">
        <v>22941</v>
      </c>
      <c r="M10" s="103">
        <v>17582</v>
      </c>
      <c r="N10" s="103">
        <f>SUM(O10,+V10,+AC10)</f>
        <v>40523</v>
      </c>
      <c r="O10" s="103">
        <f>SUM(P10:U10)</f>
        <v>22941</v>
      </c>
      <c r="P10" s="103">
        <v>22941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17582</v>
      </c>
      <c r="W10" s="103">
        <v>17582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838</v>
      </c>
      <c r="AG10" s="103">
        <v>838</v>
      </c>
      <c r="AH10" s="103">
        <v>0</v>
      </c>
      <c r="AI10" s="103">
        <v>0</v>
      </c>
      <c r="AJ10" s="103">
        <f>SUM(AK10:AS10)</f>
        <v>838</v>
      </c>
      <c r="AK10" s="103">
        <v>0</v>
      </c>
      <c r="AL10" s="103">
        <v>0</v>
      </c>
      <c r="AM10" s="103">
        <v>838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16</v>
      </c>
      <c r="B11" s="113" t="s">
        <v>264</v>
      </c>
      <c r="C11" s="101" t="s">
        <v>265</v>
      </c>
      <c r="D11" s="103">
        <f>SUM(E11,+H11,+K11)</f>
        <v>7496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7496</v>
      </c>
      <c r="L11" s="103">
        <v>2493</v>
      </c>
      <c r="M11" s="103">
        <v>5003</v>
      </c>
      <c r="N11" s="103">
        <f>SUM(O11,+V11,+AC11)</f>
        <v>7496</v>
      </c>
      <c r="O11" s="103">
        <f>SUM(P11:U11)</f>
        <v>2493</v>
      </c>
      <c r="P11" s="103">
        <v>2493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5003</v>
      </c>
      <c r="W11" s="103">
        <v>5003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11</v>
      </c>
      <c r="AG11" s="103">
        <v>11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11</v>
      </c>
      <c r="AU11" s="103">
        <v>11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16</v>
      </c>
      <c r="B12" s="113" t="s">
        <v>267</v>
      </c>
      <c r="C12" s="101" t="s">
        <v>268</v>
      </c>
      <c r="D12" s="103">
        <f>SUM(E12,+H12,+K12)</f>
        <v>31333</v>
      </c>
      <c r="E12" s="103">
        <f>SUM(F12:G12)</f>
        <v>0</v>
      </c>
      <c r="F12" s="103">
        <v>0</v>
      </c>
      <c r="G12" s="103">
        <v>0</v>
      </c>
      <c r="H12" s="103">
        <f>SUM(I12:J12)</f>
        <v>801</v>
      </c>
      <c r="I12" s="103">
        <v>801</v>
      </c>
      <c r="J12" s="103">
        <v>0</v>
      </c>
      <c r="K12" s="103">
        <f>SUM(L12:M12)</f>
        <v>30532</v>
      </c>
      <c r="L12" s="103">
        <v>15366</v>
      </c>
      <c r="M12" s="103">
        <v>15166</v>
      </c>
      <c r="N12" s="103">
        <f>SUM(O12,+V12,+AC12)</f>
        <v>31333</v>
      </c>
      <c r="O12" s="103">
        <f>SUM(P12:U12)</f>
        <v>16167</v>
      </c>
      <c r="P12" s="103">
        <v>16167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15166</v>
      </c>
      <c r="W12" s="103">
        <v>15166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111</v>
      </c>
      <c r="AG12" s="103">
        <v>111</v>
      </c>
      <c r="AH12" s="103">
        <v>0</v>
      </c>
      <c r="AI12" s="103">
        <v>0</v>
      </c>
      <c r="AJ12" s="103">
        <f>SUM(AK12:AS12)</f>
        <v>1083</v>
      </c>
      <c r="AK12" s="103">
        <v>1083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111</v>
      </c>
      <c r="AU12" s="103">
        <v>111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16</v>
      </c>
      <c r="B13" s="113" t="s">
        <v>270</v>
      </c>
      <c r="C13" s="101" t="s">
        <v>271</v>
      </c>
      <c r="D13" s="103">
        <f>SUM(E13,+H13,+K13)</f>
        <v>27468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27468</v>
      </c>
      <c r="L13" s="103">
        <v>7873</v>
      </c>
      <c r="M13" s="103">
        <v>19595</v>
      </c>
      <c r="N13" s="103">
        <f>SUM(O13,+V13,+AC13)</f>
        <v>27521</v>
      </c>
      <c r="O13" s="103">
        <f>SUM(P13:U13)</f>
        <v>7873</v>
      </c>
      <c r="P13" s="103">
        <v>7873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19595</v>
      </c>
      <c r="W13" s="103">
        <v>19595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53</v>
      </c>
      <c r="AD13" s="103">
        <v>53</v>
      </c>
      <c r="AE13" s="103">
        <v>0</v>
      </c>
      <c r="AF13" s="103">
        <f>SUM(AG13:AI13)</f>
        <v>58</v>
      </c>
      <c r="AG13" s="103">
        <v>58</v>
      </c>
      <c r="AH13" s="103">
        <v>0</v>
      </c>
      <c r="AI13" s="103">
        <v>0</v>
      </c>
      <c r="AJ13" s="103">
        <f>SUM(AK13:AS13)</f>
        <v>1440</v>
      </c>
      <c r="AK13" s="103">
        <v>1440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58</v>
      </c>
      <c r="AU13" s="103">
        <v>58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16</v>
      </c>
      <c r="B14" s="113" t="s">
        <v>273</v>
      </c>
      <c r="C14" s="101" t="s">
        <v>274</v>
      </c>
      <c r="D14" s="103">
        <f>SUM(E14,+H14,+K14)</f>
        <v>16860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16860</v>
      </c>
      <c r="L14" s="103">
        <v>6061</v>
      </c>
      <c r="M14" s="103">
        <v>10799</v>
      </c>
      <c r="N14" s="103">
        <f>SUM(O14,+V14,+AC14)</f>
        <v>16911</v>
      </c>
      <c r="O14" s="103">
        <f>SUM(P14:U14)</f>
        <v>6061</v>
      </c>
      <c r="P14" s="103">
        <v>6061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10799</v>
      </c>
      <c r="W14" s="103">
        <v>10799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51</v>
      </c>
      <c r="AD14" s="103">
        <v>51</v>
      </c>
      <c r="AE14" s="103">
        <v>0</v>
      </c>
      <c r="AF14" s="103">
        <f>SUM(AG14:AI14)</f>
        <v>43</v>
      </c>
      <c r="AG14" s="103">
        <v>43</v>
      </c>
      <c r="AH14" s="103">
        <v>0</v>
      </c>
      <c r="AI14" s="103">
        <v>0</v>
      </c>
      <c r="AJ14" s="103">
        <f>SUM(AK14:AS14)</f>
        <v>16860</v>
      </c>
      <c r="AK14" s="103">
        <v>16860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43</v>
      </c>
      <c r="AU14" s="103">
        <v>43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16</v>
      </c>
      <c r="B15" s="113" t="s">
        <v>276</v>
      </c>
      <c r="C15" s="101" t="s">
        <v>277</v>
      </c>
      <c r="D15" s="103">
        <f>SUM(E15,+H15,+K15)</f>
        <v>12647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12647</v>
      </c>
      <c r="L15" s="103">
        <v>2695</v>
      </c>
      <c r="M15" s="103">
        <v>9952</v>
      </c>
      <c r="N15" s="103">
        <f>SUM(O15,+V15,+AC15)</f>
        <v>12661</v>
      </c>
      <c r="O15" s="103">
        <f>SUM(P15:U15)</f>
        <v>2695</v>
      </c>
      <c r="P15" s="103">
        <v>2695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9952</v>
      </c>
      <c r="W15" s="103">
        <v>9952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14</v>
      </c>
      <c r="AD15" s="103">
        <v>14</v>
      </c>
      <c r="AE15" s="103">
        <v>0</v>
      </c>
      <c r="AF15" s="103">
        <f>SUM(AG15:AI15)</f>
        <v>37</v>
      </c>
      <c r="AG15" s="103">
        <v>37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37</v>
      </c>
      <c r="AU15" s="103">
        <v>37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17</v>
      </c>
      <c r="BA15" s="103">
        <v>17</v>
      </c>
      <c r="BB15" s="103">
        <v>0</v>
      </c>
      <c r="BC15" s="103">
        <v>0</v>
      </c>
    </row>
    <row r="16" spans="1:55" s="105" customFormat="1" ht="13.5" customHeight="1">
      <c r="A16" s="115" t="s">
        <v>16</v>
      </c>
      <c r="B16" s="113" t="s">
        <v>279</v>
      </c>
      <c r="C16" s="101" t="s">
        <v>280</v>
      </c>
      <c r="D16" s="103">
        <f>SUM(E16,+H16,+K16)</f>
        <v>19714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19714</v>
      </c>
      <c r="L16" s="103">
        <v>6104</v>
      </c>
      <c r="M16" s="103">
        <v>13610</v>
      </c>
      <c r="N16" s="103">
        <f>SUM(O16,+V16,+AC16)</f>
        <v>19808</v>
      </c>
      <c r="O16" s="103">
        <f>SUM(P16:U16)</f>
        <v>6104</v>
      </c>
      <c r="P16" s="103">
        <v>6104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13610</v>
      </c>
      <c r="W16" s="103">
        <v>13610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94</v>
      </c>
      <c r="AD16" s="103">
        <v>94</v>
      </c>
      <c r="AE16" s="103">
        <v>0</v>
      </c>
      <c r="AF16" s="103">
        <f>SUM(AG16:AI16)</f>
        <v>71</v>
      </c>
      <c r="AG16" s="103">
        <v>71</v>
      </c>
      <c r="AH16" s="103">
        <v>0</v>
      </c>
      <c r="AI16" s="103">
        <v>0</v>
      </c>
      <c r="AJ16" s="103">
        <f>SUM(AK16:AS16)</f>
        <v>6092</v>
      </c>
      <c r="AK16" s="103">
        <v>6078</v>
      </c>
      <c r="AL16" s="103">
        <v>14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71</v>
      </c>
      <c r="AU16" s="103">
        <v>71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14</v>
      </c>
      <c r="BA16" s="103">
        <v>14</v>
      </c>
      <c r="BB16" s="103">
        <v>0</v>
      </c>
      <c r="BC16" s="103">
        <v>0</v>
      </c>
    </row>
    <row r="17" spans="1:55" s="105" customFormat="1" ht="13.5" customHeight="1">
      <c r="A17" s="115" t="s">
        <v>16</v>
      </c>
      <c r="B17" s="113" t="s">
        <v>282</v>
      </c>
      <c r="C17" s="101" t="s">
        <v>283</v>
      </c>
      <c r="D17" s="103">
        <f>SUM(E17,+H17,+K17)</f>
        <v>14406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14406</v>
      </c>
      <c r="L17" s="103">
        <v>7130</v>
      </c>
      <c r="M17" s="103">
        <v>7276</v>
      </c>
      <c r="N17" s="103">
        <f>SUM(O17,+V17,+AC17)</f>
        <v>15046</v>
      </c>
      <c r="O17" s="103">
        <f>SUM(P17:U17)</f>
        <v>7361</v>
      </c>
      <c r="P17" s="103">
        <v>7361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7685</v>
      </c>
      <c r="W17" s="103">
        <v>7685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26</v>
      </c>
      <c r="AG17" s="103">
        <v>26</v>
      </c>
      <c r="AH17" s="103">
        <v>0</v>
      </c>
      <c r="AI17" s="103">
        <v>0</v>
      </c>
      <c r="AJ17" s="103">
        <f>SUM(AK17:AS17)</f>
        <v>26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26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262</v>
      </c>
      <c r="BA17" s="103">
        <v>262</v>
      </c>
      <c r="BB17" s="103">
        <v>0</v>
      </c>
      <c r="BC17" s="103">
        <v>0</v>
      </c>
    </row>
    <row r="18" spans="1:55" s="105" customFormat="1" ht="13.5" customHeight="1">
      <c r="A18" s="115" t="s">
        <v>16</v>
      </c>
      <c r="B18" s="113" t="s">
        <v>285</v>
      </c>
      <c r="C18" s="101" t="s">
        <v>286</v>
      </c>
      <c r="D18" s="103">
        <f>SUM(E18,+H18,+K18)</f>
        <v>10114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10114</v>
      </c>
      <c r="L18" s="103">
        <v>1902</v>
      </c>
      <c r="M18" s="103">
        <v>8212</v>
      </c>
      <c r="N18" s="103">
        <f>SUM(O18,+V18,+AC18)</f>
        <v>10142</v>
      </c>
      <c r="O18" s="103">
        <f>SUM(P18:U18)</f>
        <v>1902</v>
      </c>
      <c r="P18" s="103">
        <v>1902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8212</v>
      </c>
      <c r="W18" s="103">
        <v>8212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28</v>
      </c>
      <c r="AD18" s="103">
        <v>28</v>
      </c>
      <c r="AE18" s="103">
        <v>0</v>
      </c>
      <c r="AF18" s="103">
        <f>SUM(AG18:AI18)</f>
        <v>308</v>
      </c>
      <c r="AG18" s="103">
        <v>308</v>
      </c>
      <c r="AH18" s="103">
        <v>0</v>
      </c>
      <c r="AI18" s="103">
        <v>0</v>
      </c>
      <c r="AJ18" s="103">
        <f>SUM(AK18:AS18)</f>
        <v>308</v>
      </c>
      <c r="AK18" s="103">
        <v>0</v>
      </c>
      <c r="AL18" s="103">
        <v>0</v>
      </c>
      <c r="AM18" s="103">
        <v>304</v>
      </c>
      <c r="AN18" s="103">
        <v>0</v>
      </c>
      <c r="AO18" s="103">
        <v>0</v>
      </c>
      <c r="AP18" s="103">
        <v>0</v>
      </c>
      <c r="AQ18" s="103">
        <v>0</v>
      </c>
      <c r="AR18" s="103">
        <v>4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16</v>
      </c>
      <c r="B19" s="113" t="s">
        <v>288</v>
      </c>
      <c r="C19" s="101" t="s">
        <v>289</v>
      </c>
      <c r="D19" s="103">
        <f>SUM(E19,+H19,+K19)</f>
        <v>986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986</v>
      </c>
      <c r="L19" s="103">
        <v>181</v>
      </c>
      <c r="M19" s="103">
        <v>805</v>
      </c>
      <c r="N19" s="103">
        <f>SUM(O19,+V19,+AC19)</f>
        <v>986</v>
      </c>
      <c r="O19" s="103">
        <f>SUM(P19:U19)</f>
        <v>181</v>
      </c>
      <c r="P19" s="103">
        <v>0</v>
      </c>
      <c r="Q19" s="103">
        <v>0</v>
      </c>
      <c r="R19" s="103">
        <v>0</v>
      </c>
      <c r="S19" s="103">
        <v>181</v>
      </c>
      <c r="T19" s="103">
        <v>0</v>
      </c>
      <c r="U19" s="103">
        <v>0</v>
      </c>
      <c r="V19" s="103">
        <f>SUM(W19:AB19)</f>
        <v>805</v>
      </c>
      <c r="W19" s="103">
        <v>0</v>
      </c>
      <c r="X19" s="103">
        <v>0</v>
      </c>
      <c r="Y19" s="103">
        <v>0</v>
      </c>
      <c r="Z19" s="103">
        <v>805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16</v>
      </c>
      <c r="B20" s="113" t="s">
        <v>291</v>
      </c>
      <c r="C20" s="101" t="s">
        <v>292</v>
      </c>
      <c r="D20" s="103">
        <f>SUM(E20,+H20,+K20)</f>
        <v>4660</v>
      </c>
      <c r="E20" s="103">
        <f>SUM(F20:G20)</f>
        <v>0</v>
      </c>
      <c r="F20" s="103">
        <v>0</v>
      </c>
      <c r="G20" s="103">
        <v>0</v>
      </c>
      <c r="H20" s="103">
        <f>SUM(I20:J20)</f>
        <v>3111</v>
      </c>
      <c r="I20" s="103">
        <v>2242</v>
      </c>
      <c r="J20" s="103">
        <v>869</v>
      </c>
      <c r="K20" s="103">
        <f>SUM(L20:M20)</f>
        <v>1549</v>
      </c>
      <c r="L20" s="103">
        <v>0</v>
      </c>
      <c r="M20" s="103">
        <v>1549</v>
      </c>
      <c r="N20" s="103">
        <f>SUM(O20,+V20,+AC20)</f>
        <v>4667</v>
      </c>
      <c r="O20" s="103">
        <f>SUM(P20:U20)</f>
        <v>2242</v>
      </c>
      <c r="P20" s="103">
        <v>2242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2418</v>
      </c>
      <c r="W20" s="103">
        <v>1549</v>
      </c>
      <c r="X20" s="103">
        <v>0</v>
      </c>
      <c r="Y20" s="103">
        <v>0</v>
      </c>
      <c r="Z20" s="103">
        <v>0</v>
      </c>
      <c r="AA20" s="103">
        <v>0</v>
      </c>
      <c r="AB20" s="103">
        <v>869</v>
      </c>
      <c r="AC20" s="103">
        <f>SUM(AD20:AE20)</f>
        <v>7</v>
      </c>
      <c r="AD20" s="103">
        <v>7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155</v>
      </c>
      <c r="BA20" s="103">
        <v>155</v>
      </c>
      <c r="BB20" s="103">
        <v>0</v>
      </c>
      <c r="BC20" s="103">
        <v>0</v>
      </c>
    </row>
    <row r="21" spans="1:55" s="105" customFormat="1" ht="13.5" customHeight="1">
      <c r="A21" s="115" t="s">
        <v>16</v>
      </c>
      <c r="B21" s="113" t="s">
        <v>294</v>
      </c>
      <c r="C21" s="101" t="s">
        <v>295</v>
      </c>
      <c r="D21" s="103">
        <f>SUM(E21,+H21,+K21)</f>
        <v>11838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11838</v>
      </c>
      <c r="L21" s="103">
        <v>3119</v>
      </c>
      <c r="M21" s="103">
        <v>8719</v>
      </c>
      <c r="N21" s="103">
        <f>SUM(O21,+V21,+AC21)</f>
        <v>11838</v>
      </c>
      <c r="O21" s="103">
        <f>SUM(P21:U21)</f>
        <v>3119</v>
      </c>
      <c r="P21" s="103">
        <v>3119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8719</v>
      </c>
      <c r="W21" s="103">
        <v>8719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25</v>
      </c>
      <c r="AG21" s="103">
        <v>25</v>
      </c>
      <c r="AH21" s="103">
        <v>0</v>
      </c>
      <c r="AI21" s="103">
        <v>0</v>
      </c>
      <c r="AJ21" s="103">
        <f>SUM(AK21:AS21)</f>
        <v>25</v>
      </c>
      <c r="AK21" s="103">
        <v>25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25</v>
      </c>
      <c r="AU21" s="103">
        <v>25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14</v>
      </c>
      <c r="BA21" s="103">
        <v>14</v>
      </c>
      <c r="BB21" s="103">
        <v>0</v>
      </c>
      <c r="BC21" s="103">
        <v>0</v>
      </c>
    </row>
    <row r="22" spans="1:55" s="105" customFormat="1" ht="13.5" customHeight="1">
      <c r="A22" s="115" t="s">
        <v>16</v>
      </c>
      <c r="B22" s="113" t="s">
        <v>297</v>
      </c>
      <c r="C22" s="101" t="s">
        <v>298</v>
      </c>
      <c r="D22" s="103">
        <f>SUM(E22,+H22,+K22)</f>
        <v>11284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11284</v>
      </c>
      <c r="L22" s="103">
        <v>1216</v>
      </c>
      <c r="M22" s="103">
        <v>10068</v>
      </c>
      <c r="N22" s="103">
        <f>SUM(O22,+V22,+AC22)</f>
        <v>11298</v>
      </c>
      <c r="O22" s="103">
        <f>SUM(P22:U22)</f>
        <v>1216</v>
      </c>
      <c r="P22" s="103">
        <v>1216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10068</v>
      </c>
      <c r="W22" s="103">
        <v>10068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14</v>
      </c>
      <c r="AD22" s="103">
        <v>14</v>
      </c>
      <c r="AE22" s="103">
        <v>0</v>
      </c>
      <c r="AF22" s="103">
        <f>SUM(AG22:AI22)</f>
        <v>337</v>
      </c>
      <c r="AG22" s="103">
        <v>337</v>
      </c>
      <c r="AH22" s="103">
        <v>0</v>
      </c>
      <c r="AI22" s="103">
        <v>0</v>
      </c>
      <c r="AJ22" s="103">
        <f>SUM(AK22:AS22)</f>
        <v>568</v>
      </c>
      <c r="AK22" s="103">
        <v>232</v>
      </c>
      <c r="AL22" s="103">
        <v>0</v>
      </c>
      <c r="AM22" s="103">
        <v>332</v>
      </c>
      <c r="AN22" s="103">
        <v>0</v>
      </c>
      <c r="AO22" s="103">
        <v>0</v>
      </c>
      <c r="AP22" s="103">
        <v>0</v>
      </c>
      <c r="AQ22" s="103">
        <v>0</v>
      </c>
      <c r="AR22" s="103">
        <v>4</v>
      </c>
      <c r="AS22" s="103">
        <v>0</v>
      </c>
      <c r="AT22" s="103">
        <f>SUM(AU22:AY22)</f>
        <v>1</v>
      </c>
      <c r="AU22" s="103">
        <v>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16</v>
      </c>
      <c r="B23" s="113" t="s">
        <v>300</v>
      </c>
      <c r="C23" s="101" t="s">
        <v>301</v>
      </c>
      <c r="D23" s="103">
        <f>SUM(E23,+H23,+K23)</f>
        <v>4501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4501</v>
      </c>
      <c r="L23" s="103">
        <v>1968</v>
      </c>
      <c r="M23" s="103">
        <v>2533</v>
      </c>
      <c r="N23" s="103">
        <f>SUM(O23,+V23,+AC23)</f>
        <v>4635</v>
      </c>
      <c r="O23" s="103">
        <f>SUM(P23:U23)</f>
        <v>1968</v>
      </c>
      <c r="P23" s="103">
        <v>1968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2533</v>
      </c>
      <c r="W23" s="103">
        <v>2533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134</v>
      </c>
      <c r="AD23" s="103">
        <v>134</v>
      </c>
      <c r="AE23" s="103">
        <v>0</v>
      </c>
      <c r="AF23" s="103">
        <f>SUM(AG23:AI23)</f>
        <v>12</v>
      </c>
      <c r="AG23" s="103">
        <v>12</v>
      </c>
      <c r="AH23" s="103">
        <v>0</v>
      </c>
      <c r="AI23" s="103">
        <v>0</v>
      </c>
      <c r="AJ23" s="103">
        <f>SUM(AK23:AS23)</f>
        <v>4501</v>
      </c>
      <c r="AK23" s="103">
        <v>4501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12</v>
      </c>
      <c r="AU23" s="103">
        <v>12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16</v>
      </c>
      <c r="B24" s="113" t="s">
        <v>303</v>
      </c>
      <c r="C24" s="101" t="s">
        <v>304</v>
      </c>
      <c r="D24" s="103">
        <f>SUM(E24,+H24,+K24)</f>
        <v>4208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4208</v>
      </c>
      <c r="L24" s="103">
        <v>2206</v>
      </c>
      <c r="M24" s="103">
        <v>2002</v>
      </c>
      <c r="N24" s="103">
        <f>SUM(O24,+V24,+AC24)</f>
        <v>4208</v>
      </c>
      <c r="O24" s="103">
        <f>SUM(P24:U24)</f>
        <v>2206</v>
      </c>
      <c r="P24" s="103">
        <v>2206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2002</v>
      </c>
      <c r="W24" s="103">
        <v>2002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16</v>
      </c>
      <c r="B25" s="113" t="s">
        <v>306</v>
      </c>
      <c r="C25" s="101" t="s">
        <v>307</v>
      </c>
      <c r="D25" s="103">
        <f>SUM(E25,+H25,+K25)</f>
        <v>3786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3786</v>
      </c>
      <c r="L25" s="103">
        <v>2352</v>
      </c>
      <c r="M25" s="103">
        <v>1434</v>
      </c>
      <c r="N25" s="103">
        <f>SUM(O25,+V25,+AC25)</f>
        <v>3786</v>
      </c>
      <c r="O25" s="103">
        <f>SUM(P25:U25)</f>
        <v>2352</v>
      </c>
      <c r="P25" s="103">
        <v>2352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1434</v>
      </c>
      <c r="W25" s="103">
        <v>1434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35</v>
      </c>
      <c r="AG25" s="103">
        <v>35</v>
      </c>
      <c r="AH25" s="103">
        <v>0</v>
      </c>
      <c r="AI25" s="103">
        <v>0</v>
      </c>
      <c r="AJ25" s="103">
        <f>SUM(AK25:AS25)</f>
        <v>35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35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16</v>
      </c>
      <c r="B26" s="113" t="s">
        <v>309</v>
      </c>
      <c r="C26" s="101" t="s">
        <v>310</v>
      </c>
      <c r="D26" s="103">
        <f>SUM(E26,+H26,+K26)</f>
        <v>8810</v>
      </c>
      <c r="E26" s="103">
        <f>SUM(F26:G26)</f>
        <v>0</v>
      </c>
      <c r="F26" s="103">
        <v>0</v>
      </c>
      <c r="G26" s="103">
        <v>0</v>
      </c>
      <c r="H26" s="103">
        <f>SUM(I26:J26)</f>
        <v>8810</v>
      </c>
      <c r="I26" s="103">
        <v>4526</v>
      </c>
      <c r="J26" s="103">
        <v>4284</v>
      </c>
      <c r="K26" s="103">
        <f>SUM(L26:M26)</f>
        <v>0</v>
      </c>
      <c r="L26" s="103">
        <v>0</v>
      </c>
      <c r="M26" s="103">
        <v>0</v>
      </c>
      <c r="N26" s="103">
        <f>SUM(O26,+V26,+AC26)</f>
        <v>8810</v>
      </c>
      <c r="O26" s="103">
        <f>SUM(P26:U26)</f>
        <v>4526</v>
      </c>
      <c r="P26" s="103">
        <v>4526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4284</v>
      </c>
      <c r="W26" s="103">
        <v>4284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182</v>
      </c>
      <c r="AG26" s="103">
        <v>182</v>
      </c>
      <c r="AH26" s="103">
        <v>0</v>
      </c>
      <c r="AI26" s="103">
        <v>0</v>
      </c>
      <c r="AJ26" s="103">
        <f>SUM(AK26:AS26)</f>
        <v>182</v>
      </c>
      <c r="AK26" s="103">
        <v>0</v>
      </c>
      <c r="AL26" s="103">
        <v>0</v>
      </c>
      <c r="AM26" s="103">
        <v>182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16</v>
      </c>
      <c r="B27" s="113" t="s">
        <v>312</v>
      </c>
      <c r="C27" s="101" t="s">
        <v>313</v>
      </c>
      <c r="D27" s="103">
        <f>SUM(E27,+H27,+K27)</f>
        <v>15351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15351</v>
      </c>
      <c r="L27" s="103">
        <v>9234</v>
      </c>
      <c r="M27" s="103">
        <v>6117</v>
      </c>
      <c r="N27" s="103">
        <f>SUM(O27,+V27,+AC27)</f>
        <v>15351</v>
      </c>
      <c r="O27" s="103">
        <f>SUM(P27:U27)</f>
        <v>9234</v>
      </c>
      <c r="P27" s="103">
        <v>9234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6117</v>
      </c>
      <c r="W27" s="103">
        <v>6117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38000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38201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38202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38203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38204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38205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38206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38207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38210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38213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38214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38215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38356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38386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38401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38402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38422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38442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38484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38488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38506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2019-03-01T03:18:57Z</dcterms:modified>
</cp:coreProperties>
</file>