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7香川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水洗化人口等!$A$6:$AA$23</definedName>
    <definedName name="_xlnm.Print_Area" localSheetId="2">し尿集計結果!$A$1:$M$36</definedName>
    <definedName name="_xlnm.Print_Area" localSheetId="1">し尿処理状況!$2:$24</definedName>
    <definedName name="_xlnm.Print_Area" localSheetId="0">水洗化人口等!$2:$24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C8" i="2"/>
  <c r="AC9" i="2"/>
  <c r="AC10" i="2"/>
  <c r="AC11" i="2"/>
  <c r="N11" i="2" s="1"/>
  <c r="AC12" i="2"/>
  <c r="AC13" i="2"/>
  <c r="AC14" i="2"/>
  <c r="AC15" i="2"/>
  <c r="N15" i="2" s="1"/>
  <c r="AC16" i="2"/>
  <c r="AC17" i="2"/>
  <c r="AC18" i="2"/>
  <c r="AC19" i="2"/>
  <c r="N19" i="2" s="1"/>
  <c r="AC20" i="2"/>
  <c r="AC21" i="2"/>
  <c r="AC22" i="2"/>
  <c r="AC23" i="2"/>
  <c r="N23" i="2" s="1"/>
  <c r="AC24" i="2"/>
  <c r="V8" i="2"/>
  <c r="V9" i="2"/>
  <c r="V10" i="2"/>
  <c r="N10" i="2" s="1"/>
  <c r="V11" i="2"/>
  <c r="V12" i="2"/>
  <c r="V13" i="2"/>
  <c r="V14" i="2"/>
  <c r="N14" i="2" s="1"/>
  <c r="V15" i="2"/>
  <c r="V16" i="2"/>
  <c r="V17" i="2"/>
  <c r="V18" i="2"/>
  <c r="N18" i="2" s="1"/>
  <c r="V19" i="2"/>
  <c r="V20" i="2"/>
  <c r="V21" i="2"/>
  <c r="V22" i="2"/>
  <c r="N22" i="2" s="1"/>
  <c r="V23" i="2"/>
  <c r="V24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N8" i="2"/>
  <c r="N12" i="2"/>
  <c r="N16" i="2"/>
  <c r="N20" i="2"/>
  <c r="N24" i="2"/>
  <c r="K8" i="2"/>
  <c r="K9" i="2"/>
  <c r="K10" i="2"/>
  <c r="K11" i="2"/>
  <c r="D11" i="2" s="1"/>
  <c r="K12" i="2"/>
  <c r="K13" i="2"/>
  <c r="K14" i="2"/>
  <c r="K15" i="2"/>
  <c r="D15" i="2" s="1"/>
  <c r="K16" i="2"/>
  <c r="K17" i="2"/>
  <c r="K18" i="2"/>
  <c r="K19" i="2"/>
  <c r="D19" i="2" s="1"/>
  <c r="K20" i="2"/>
  <c r="K21" i="2"/>
  <c r="K22" i="2"/>
  <c r="K23" i="2"/>
  <c r="D23" i="2" s="1"/>
  <c r="K24" i="2"/>
  <c r="H8" i="2"/>
  <c r="H9" i="2"/>
  <c r="H10" i="2"/>
  <c r="D10" i="2" s="1"/>
  <c r="H11" i="2"/>
  <c r="H12" i="2"/>
  <c r="H13" i="2"/>
  <c r="H14" i="2"/>
  <c r="D14" i="2" s="1"/>
  <c r="H15" i="2"/>
  <c r="H16" i="2"/>
  <c r="H17" i="2"/>
  <c r="H18" i="2"/>
  <c r="D18" i="2" s="1"/>
  <c r="H19" i="2"/>
  <c r="H20" i="2"/>
  <c r="H21" i="2"/>
  <c r="H22" i="2"/>
  <c r="D22" i="2" s="1"/>
  <c r="H23" i="2"/>
  <c r="H24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D8" i="2"/>
  <c r="D12" i="2"/>
  <c r="D16" i="2"/>
  <c r="D20" i="2"/>
  <c r="D24" i="2"/>
  <c r="Q19" i="1"/>
  <c r="Q23" i="1"/>
  <c r="J11" i="1"/>
  <c r="J15" i="1"/>
  <c r="J19" i="1"/>
  <c r="J23" i="1"/>
  <c r="I8" i="1"/>
  <c r="I9" i="1"/>
  <c r="I10" i="1"/>
  <c r="D10" i="1" s="1"/>
  <c r="I11" i="1"/>
  <c r="I12" i="1"/>
  <c r="I13" i="1"/>
  <c r="I14" i="1"/>
  <c r="D14" i="1" s="1"/>
  <c r="I15" i="1"/>
  <c r="I16" i="1"/>
  <c r="I17" i="1"/>
  <c r="I18" i="1"/>
  <c r="D18" i="1" s="1"/>
  <c r="I19" i="1"/>
  <c r="I20" i="1"/>
  <c r="I21" i="1"/>
  <c r="I22" i="1"/>
  <c r="D22" i="1" s="1"/>
  <c r="I23" i="1"/>
  <c r="I24" i="1"/>
  <c r="F10" i="1"/>
  <c r="F18" i="1"/>
  <c r="E8" i="1"/>
  <c r="E9" i="1"/>
  <c r="E10" i="1"/>
  <c r="E11" i="1"/>
  <c r="E12" i="1"/>
  <c r="D12" i="1" s="1"/>
  <c r="E13" i="1"/>
  <c r="E14" i="1"/>
  <c r="E15" i="1"/>
  <c r="E16" i="1"/>
  <c r="E17" i="1"/>
  <c r="E18" i="1"/>
  <c r="E19" i="1"/>
  <c r="E20" i="1"/>
  <c r="D20" i="1" s="1"/>
  <c r="E21" i="1"/>
  <c r="E22" i="1"/>
  <c r="E23" i="1"/>
  <c r="E24" i="1"/>
  <c r="D8" i="1"/>
  <c r="D11" i="1"/>
  <c r="D15" i="1"/>
  <c r="D16" i="1"/>
  <c r="D19" i="1"/>
  <c r="D23" i="1"/>
  <c r="D24" i="1"/>
  <c r="Q20" i="1" l="1"/>
  <c r="N20" i="1"/>
  <c r="F20" i="1"/>
  <c r="L20" i="1"/>
  <c r="J20" i="1"/>
  <c r="Q12" i="1"/>
  <c r="N12" i="1"/>
  <c r="F12" i="1"/>
  <c r="L12" i="1"/>
  <c r="J12" i="1"/>
  <c r="Q24" i="1"/>
  <c r="N24" i="1"/>
  <c r="F24" i="1"/>
  <c r="Q16" i="1"/>
  <c r="N16" i="1"/>
  <c r="F16" i="1"/>
  <c r="Q8" i="1"/>
  <c r="N8" i="1"/>
  <c r="F8" i="1"/>
  <c r="L8" i="1"/>
  <c r="L22" i="1"/>
  <c r="J22" i="1"/>
  <c r="Q22" i="1"/>
  <c r="L18" i="1"/>
  <c r="J18" i="1"/>
  <c r="Q18" i="1"/>
  <c r="L14" i="1"/>
  <c r="J14" i="1"/>
  <c r="Q14" i="1"/>
  <c r="L10" i="1"/>
  <c r="J10" i="1"/>
  <c r="Q10" i="1"/>
  <c r="L24" i="1"/>
  <c r="L16" i="1"/>
  <c r="N22" i="1"/>
  <c r="N23" i="1"/>
  <c r="F23" i="1"/>
  <c r="L23" i="1"/>
  <c r="N15" i="1"/>
  <c r="F15" i="1"/>
  <c r="L15" i="1"/>
  <c r="D21" i="1"/>
  <c r="D17" i="1"/>
  <c r="D13" i="1"/>
  <c r="D9" i="1"/>
  <c r="N18" i="1"/>
  <c r="D21" i="2"/>
  <c r="D17" i="2"/>
  <c r="D13" i="2"/>
  <c r="D9" i="2"/>
  <c r="N21" i="2"/>
  <c r="N17" i="2"/>
  <c r="N13" i="2"/>
  <c r="N9" i="2"/>
  <c r="F22" i="1"/>
  <c r="F14" i="1"/>
  <c r="N14" i="1"/>
  <c r="Q15" i="1"/>
  <c r="N19" i="1"/>
  <c r="F19" i="1"/>
  <c r="L19" i="1"/>
  <c r="N11" i="1"/>
  <c r="F11" i="1"/>
  <c r="L11" i="1"/>
  <c r="J24" i="1"/>
  <c r="J16" i="1"/>
  <c r="J8" i="1"/>
  <c r="N10" i="1"/>
  <c r="Q11" i="1"/>
  <c r="A7" i="2"/>
  <c r="J13" i="1" l="1"/>
  <c r="Q13" i="1"/>
  <c r="N13" i="1"/>
  <c r="F13" i="1"/>
  <c r="L13" i="1"/>
  <c r="J17" i="1"/>
  <c r="Q17" i="1"/>
  <c r="N17" i="1"/>
  <c r="L17" i="1"/>
  <c r="F17" i="1"/>
  <c r="J21" i="1"/>
  <c r="Q21" i="1"/>
  <c r="N21" i="1"/>
  <c r="F21" i="1"/>
  <c r="L21" i="1"/>
  <c r="J9" i="1"/>
  <c r="Q9" i="1"/>
  <c r="N9" i="1"/>
  <c r="L9" i="1"/>
  <c r="F9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<sst xmlns="http://schemas.openxmlformats.org/spreadsheetml/2006/main" count="637" uniqueCount="306">
  <si>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</si>
  <si>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</si>
  <si>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</si>
  <si>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</si>
  <si>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</si>
  <si>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</si>
  <si>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</si>
  <si>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</si>
  <si>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</si>
  <si>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</si>
  <si>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</si>
  <si>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</si>
  <si>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</si>
  <si>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</si>
  <si>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</si>
  <si>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</si>
  <si>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</si>
  <si>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</si>
  <si>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</si>
  <si>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</si>
  <si>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</si>
  <si>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</si>
  <si>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</si>
  <si>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</si>
  <si>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</si>
  <si>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</si>
  <si>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</si>
  <si>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</si>
  <si>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</si>
  <si>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</si>
  <si>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</si>
  <si>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</si>
  <si>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</si>
  <si>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</si>
  <si>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</si>
  <si>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</si>
  <si>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</si>
  <si>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</si>
  <si>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</si>
  <si>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</si>
  <si>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</si>
  <si>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</si>
  <si>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</si>
  <si>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</si>
  <si>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</si>
  <si>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</si>
  <si>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</si>
  <si>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</si>
  <si>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</si>
  <si>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</si>
  <si>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</si>
  <si>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</si>
  <si>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</si>
  <si>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</si>
  <si>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</si>
  <si>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</si>
  <si>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</si>
  <si>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</si>
  <si>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</si>
  <si>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</si>
  <si>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</si>
  <si>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</si>
  <si>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</si>
  <si>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</si>
  <si>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</si>
  <si>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</si>
  <si>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</si>
  <si>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</si>
  <si>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</si>
  <si>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</si>
  <si>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</si>
  <si>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</si>
  <si>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</si>
  <si>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</si>
  <si>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</si>
  <si>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</si>
  <si>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</si>
  <si>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</si>
  <si>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</si>
  <si>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</si>
  <si>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</si>
  <si>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</si>
  <si>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</si>
  <si>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</si>
  <si>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</si>
  <si>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</si>
  <si>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</si>
  <si>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</si>
  <si>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</si>
  <si>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</si>
  <si>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</si>
  <si>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</si>
  <si>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</si>
  <si>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</si>
  <si>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</si>
  <si>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</si>
  <si>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</si>
  <si>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</si>
  <si>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</si>
  <si>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</si>
  <si>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</si>
  <si>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</si>
  <si>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</si>
  <si>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</si>
  <si>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</si>
  <si>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</si>
  <si>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</si>
  <si>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</si>
  <si>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</si>
  <si>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</si>
  <si>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</si>
  <si>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</si>
  <si>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</si>
  <si>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</si>
  <si>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</si>
  <si>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</si>
  <si>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</si>
  <si>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</si>
  <si>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</si>
  <si>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</si>
  <si>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</si>
  <si>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</si>
  <si>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</si>
  <si>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</si>
  <si>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</si>
  <si>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</si>
  <si>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</si>
  <si>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</si>
  <si>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</si>
  <si>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</si>
  <si>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</si>
  <si>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</si>
  <si>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</si>
  <si>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</si>
  <si>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</si>
  <si>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</si>
  <si>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</si>
  <si>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</si>
  <si>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</si>
  <si>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</si>
  <si>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</si>
  <si>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</si>
  <si>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</si>
  <si>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</si>
  <si>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</si>
  <si>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</si>
  <si>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</si>
  <si>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</si>
  <si>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</si>
  <si>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</si>
  <si>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</si>
  <si>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</si>
  <si>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</si>
  <si>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</si>
  <si>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</si>
  <si>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</si>
  <si>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</si>
  <si>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</si>
  <si>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</si>
  <si>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</si>
  <si>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</si>
  <si>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</si>
  <si>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</si>
  <si>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</si>
  <si>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</si>
  <si>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</si>
  <si>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</si>
  <si>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</si>
  <si>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</si>
  <si>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</si>
  <si>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</si>
  <si>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</si>
  <si>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</si>
  <si>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</si>
  <si>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</si>
  <si>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</si>
  <si>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</si>
  <si>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</si>
  <si>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</si>
  <si>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</si>
  <si>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</si>
  <si>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</si>
  <si>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</si>
  <si>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</si>
  <si>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</si>
  <si>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</si>
  <si>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</si>
  <si>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</si>
  <si>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</si>
  <si>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</si>
  <si>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</si>
  <si>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</si>
  <si>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</si>
  <si>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</si>
  <si>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</si>
  <si>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</si>
  <si>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</si>
  <si>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</si>
  <si>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</si>
  <si>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</si>
  <si>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</si>
  <si>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</si>
  <si>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</si>
  <si>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</si>
  <si>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</si>
  <si>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</si>
  <si>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</si>
  <si>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</si>
  <si>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</si>
  <si>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</si>
  <si>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</si>
  <si>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</si>
  <si>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</si>
  <si>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</si>
  <si>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</si>
  <si>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</si>
  <si>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</si>
  <si>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</si>
  <si>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</si>
  <si>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</si>
  <si>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</si>
  <si>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</si>
  <si>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</si>
  <si>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</si>
  <si>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</si>
  <si>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</si>
  <si>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</si>
  <si>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</si>
  <si>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</si>
  <si>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</si>
  <si>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</si>
  <si>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</si>
  <si>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</si>
  <si>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</si>
  <si>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</si>
  <si>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</si>
  <si>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</si>
  <si>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</si>
  <si>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</si>
  <si>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</si>
  <si>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</si>
  <si>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</si>
  <si>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</si>
  <si>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</si>
  <si>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</si>
  <si>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</si>
  <si>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</si>
  <si>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</si>
  <si>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</si>
  <si>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</si>
  <si>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</si>
  <si>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37000</t>
  </si>
  <si>
    <t>水洗化人口等（平成29年度実績）</t>
    <phoneticPr fontId="3"/>
  </si>
  <si>
    <t>し尿処理の状況（平成29年度実績）</t>
    <phoneticPr fontId="3"/>
  </si>
  <si>
    <t>37201</t>
  </si>
  <si>
    <t>高松市</t>
  </si>
  <si>
    <t>○</t>
  </si>
  <si>
    <t>371025</t>
    <phoneticPr fontId="3"/>
  </si>
  <si>
    <t>37202</t>
  </si>
  <si>
    <t>丸亀市</t>
  </si>
  <si>
    <t>371057</t>
    <phoneticPr fontId="3"/>
  </si>
  <si>
    <t>37203</t>
  </si>
  <si>
    <t>坂出市</t>
  </si>
  <si>
    <t>371058</t>
    <phoneticPr fontId="3"/>
  </si>
  <si>
    <t>37204</t>
  </si>
  <si>
    <t>善通寺市</t>
  </si>
  <si>
    <t>371059</t>
    <phoneticPr fontId="3"/>
  </si>
  <si>
    <t>37205</t>
  </si>
  <si>
    <t>観音寺市</t>
  </si>
  <si>
    <t>371099</t>
    <phoneticPr fontId="3"/>
  </si>
  <si>
    <t>37206</t>
  </si>
  <si>
    <t>さぬき市</t>
  </si>
  <si>
    <t>371061</t>
    <phoneticPr fontId="3"/>
  </si>
  <si>
    <t>37207</t>
  </si>
  <si>
    <t>東かがわ市</t>
  </si>
  <si>
    <t>371091</t>
    <phoneticPr fontId="3"/>
  </si>
  <si>
    <t>37208</t>
  </si>
  <si>
    <t>三豊市</t>
  </si>
  <si>
    <t>371104</t>
    <phoneticPr fontId="3"/>
  </si>
  <si>
    <t>37322</t>
  </si>
  <si>
    <t>土庄町</t>
  </si>
  <si>
    <t>371101</t>
    <phoneticPr fontId="3"/>
  </si>
  <si>
    <t>37324</t>
  </si>
  <si>
    <t>小豆島町</t>
  </si>
  <si>
    <t>371094</t>
    <phoneticPr fontId="3"/>
  </si>
  <si>
    <t>37341</t>
  </si>
  <si>
    <t>三木町</t>
  </si>
  <si>
    <t>371066</t>
    <phoneticPr fontId="3"/>
  </si>
  <si>
    <t>37364</t>
  </si>
  <si>
    <t>直島町</t>
  </si>
  <si>
    <t>371036</t>
    <phoneticPr fontId="3"/>
  </si>
  <si>
    <t>37386</t>
  </si>
  <si>
    <t>宇多津町</t>
  </si>
  <si>
    <t>371105</t>
    <phoneticPr fontId="3"/>
  </si>
  <si>
    <t>37387</t>
  </si>
  <si>
    <t>綾川町</t>
  </si>
  <si>
    <t>371103</t>
    <phoneticPr fontId="3"/>
  </si>
  <si>
    <t>37403</t>
  </si>
  <si>
    <t>琴平町</t>
  </si>
  <si>
    <t>371097</t>
    <phoneticPr fontId="3"/>
  </si>
  <si>
    <t>37404</t>
  </si>
  <si>
    <t>多度津町</t>
  </si>
  <si>
    <t>371070</t>
    <phoneticPr fontId="3"/>
  </si>
  <si>
    <t>37406</t>
  </si>
  <si>
    <t>まんのう町</t>
  </si>
  <si>
    <t>371098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</si>
</sst>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17</v>
      </c>
      <c r="B7" s="116" t="s">
        <v>251</v>
      </c>
      <c r="C7" s="109" t="s">
        <v>200</v>
      </c>
      <c r="D7" s="110">
        <f>+SUM(E7,+I7)</f>
        <v>994017</v>
      </c>
      <c r="E7" s="110">
        <f>+SUM(G7,+H7)</f>
        <v>85081</v>
      </c>
      <c r="F7" s="111">
        <f>IF(D7&gt;0,E7/D7*100,"-")</f>
        <v>8.5593103538470672</v>
      </c>
      <c r="G7" s="108">
        <f>SUM(G$8:G$207)</f>
        <v>84621</v>
      </c>
      <c r="H7" s="108">
        <f>SUM(H$8:H$207)</f>
        <v>460</v>
      </c>
      <c r="I7" s="110">
        <f>+SUM(K7,+M7,+O7)</f>
        <v>908936</v>
      </c>
      <c r="J7" s="111">
        <f>IF(D7&gt;0,I7/D7*100,"-")</f>
        <v>91.440689646152933</v>
      </c>
      <c r="K7" s="108">
        <f>SUM(K$8:K$207)</f>
        <v>395442</v>
      </c>
      <c r="L7" s="111">
        <f>IF(D7&gt;0,K7/D7*100,"-")</f>
        <v>39.78221700433695</v>
      </c>
      <c r="M7" s="108">
        <f>SUM(M$8:M$207)</f>
        <v>455</v>
      </c>
      <c r="N7" s="111">
        <f>IF(D7&gt;0,M7/D7*100,"-")</f>
        <v>4.5773865034501426E-2</v>
      </c>
      <c r="O7" s="108">
        <f>SUM(O$8:O$207)</f>
        <v>513039</v>
      </c>
      <c r="P7" s="108">
        <f>SUM(P$8:P$207)</f>
        <v>303461</v>
      </c>
      <c r="Q7" s="111">
        <f>IF(D7&gt;0,O7/D7*100,"-")</f>
        <v>51.612698776781485</v>
      </c>
      <c r="R7" s="108">
        <f>SUM(R$8:R$207)</f>
        <v>11311</v>
      </c>
      <c r="S7" s="112">
        <f t="shared" ref="S7:Z7" si="0">COUNTIF(S$8:S$207,"○")</f>
        <v>15</v>
      </c>
      <c r="T7" s="112">
        <f t="shared" si="0"/>
        <v>0</v>
      </c>
      <c r="U7" s="112">
        <f t="shared" si="0"/>
        <v>0</v>
      </c>
      <c r="V7" s="112">
        <f t="shared" si="0"/>
        <v>2</v>
      </c>
      <c r="W7" s="112">
        <f t="shared" si="0"/>
        <v>11</v>
      </c>
      <c r="X7" s="112">
        <f t="shared" si="0"/>
        <v>0</v>
      </c>
      <c r="Y7" s="112">
        <f t="shared" si="0"/>
        <v>0</v>
      </c>
      <c r="Z7" s="112">
        <f t="shared" si="0"/>
        <v>6</v>
      </c>
      <c r="AA7" s="188"/>
      <c r="AB7" s="188"/>
    </row>
    <row r="8" spans="1:28" s="105" customFormat="1" ht="13.5" customHeight="1">
      <c r="A8" s="101" t="s">
        <v>17</v>
      </c>
      <c r="B8" s="102" t="s">
        <v>254</v>
      </c>
      <c r="C8" s="101" t="s">
        <v>255</v>
      </c>
      <c r="D8" s="103">
        <f>+SUM(E8,+I8)</f>
        <v>429038</v>
      </c>
      <c r="E8" s="103">
        <f>+SUM(G8,+H8)</f>
        <v>14932</v>
      </c>
      <c r="F8" s="104">
        <f>IF(D8&gt;0,E8/D8*100,"-")</f>
        <v>3.4803443983982776</v>
      </c>
      <c r="G8" s="103">
        <v>14932</v>
      </c>
      <c r="H8" s="103">
        <v>0</v>
      </c>
      <c r="I8" s="103">
        <f>+SUM(K8,+M8,+O8)</f>
        <v>414106</v>
      </c>
      <c r="J8" s="104">
        <f>IF(D8&gt;0,I8/D8*100,"-")</f>
        <v>96.519655601601727</v>
      </c>
      <c r="K8" s="103">
        <v>247147</v>
      </c>
      <c r="L8" s="104">
        <f>IF(D8&gt;0,K8/D8*100,"-")</f>
        <v>57.604920776248257</v>
      </c>
      <c r="M8" s="103">
        <v>76</v>
      </c>
      <c r="N8" s="104">
        <f>IF(D8&gt;0,M8/D8*100,"-")</f>
        <v>1.771404863904829E-2</v>
      </c>
      <c r="O8" s="103">
        <v>166883</v>
      </c>
      <c r="P8" s="103">
        <v>103509</v>
      </c>
      <c r="Q8" s="104">
        <f>IF(D8&gt;0,O8/D8*100,"-")</f>
        <v>38.89702077671442</v>
      </c>
      <c r="R8" s="103">
        <v>4028</v>
      </c>
      <c r="S8" s="101"/>
      <c r="T8" s="101"/>
      <c r="U8" s="101"/>
      <c r="V8" s="101" t="s">
        <v>256</v>
      </c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17</v>
      </c>
      <c r="B9" s="102" t="s">
        <v>258</v>
      </c>
      <c r="C9" s="101" t="s">
        <v>259</v>
      </c>
      <c r="D9" s="103">
        <f>+SUM(E9,+I9)</f>
        <v>113575</v>
      </c>
      <c r="E9" s="103">
        <f>+SUM(G9,+H9)</f>
        <v>8155</v>
      </c>
      <c r="F9" s="104">
        <f>IF(D9&gt;0,E9/D9*100,"-")</f>
        <v>7.1802773497688754</v>
      </c>
      <c r="G9" s="103">
        <v>8132</v>
      </c>
      <c r="H9" s="103">
        <v>23</v>
      </c>
      <c r="I9" s="103">
        <f>+SUM(K9,+M9,+O9)</f>
        <v>105420</v>
      </c>
      <c r="J9" s="104">
        <f>IF(D9&gt;0,I9/D9*100,"-")</f>
        <v>92.819722650231128</v>
      </c>
      <c r="K9" s="103">
        <v>47589</v>
      </c>
      <c r="L9" s="104">
        <f>IF(D9&gt;0,K9/D9*100,"-")</f>
        <v>41.900946511116004</v>
      </c>
      <c r="M9" s="103">
        <v>0</v>
      </c>
      <c r="N9" s="104">
        <f>IF(D9&gt;0,M9/D9*100,"-")</f>
        <v>0</v>
      </c>
      <c r="O9" s="103">
        <v>57831</v>
      </c>
      <c r="P9" s="103">
        <v>28656</v>
      </c>
      <c r="Q9" s="104">
        <f>IF(D9&gt;0,O9/D9*100,"-")</f>
        <v>50.918776139115117</v>
      </c>
      <c r="R9" s="103">
        <v>2031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17</v>
      </c>
      <c r="B10" s="102" t="s">
        <v>261</v>
      </c>
      <c r="C10" s="101" t="s">
        <v>262</v>
      </c>
      <c r="D10" s="103">
        <f>+SUM(E10,+I10)</f>
        <v>53892</v>
      </c>
      <c r="E10" s="103">
        <f>+SUM(G10,+H10)</f>
        <v>9313</v>
      </c>
      <c r="F10" s="104">
        <f>IF(D10&gt;0,E10/D10*100,"-")</f>
        <v>17.280858012320937</v>
      </c>
      <c r="G10" s="103">
        <v>9313</v>
      </c>
      <c r="H10" s="103">
        <v>0</v>
      </c>
      <c r="I10" s="103">
        <f>+SUM(K10,+M10,+O10)</f>
        <v>44579</v>
      </c>
      <c r="J10" s="104">
        <f>IF(D10&gt;0,I10/D10*100,"-")</f>
        <v>82.719141987679052</v>
      </c>
      <c r="K10" s="103">
        <v>10439</v>
      </c>
      <c r="L10" s="104">
        <f>IF(D10&gt;0,K10/D10*100,"-")</f>
        <v>19.370221925332146</v>
      </c>
      <c r="M10" s="103">
        <v>0</v>
      </c>
      <c r="N10" s="104">
        <f>IF(D10&gt;0,M10/D10*100,"-")</f>
        <v>0</v>
      </c>
      <c r="O10" s="103">
        <v>34140</v>
      </c>
      <c r="P10" s="103">
        <v>19745</v>
      </c>
      <c r="Q10" s="104">
        <f>IF(D10&gt;0,O10/D10*100,"-")</f>
        <v>63.348920062346913</v>
      </c>
      <c r="R10" s="103">
        <v>670</v>
      </c>
      <c r="S10" s="101" t="s">
        <v>256</v>
      </c>
      <c r="T10" s="101"/>
      <c r="U10" s="101"/>
      <c r="V10" s="101"/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17</v>
      </c>
      <c r="B11" s="102" t="s">
        <v>264</v>
      </c>
      <c r="C11" s="101" t="s">
        <v>265</v>
      </c>
      <c r="D11" s="103">
        <f>+SUM(E11,+I11)</f>
        <v>32408</v>
      </c>
      <c r="E11" s="103">
        <f>+SUM(G11,+H11)</f>
        <v>6709</v>
      </c>
      <c r="F11" s="104">
        <f>IF(D11&gt;0,E11/D11*100,"-")</f>
        <v>20.70167859787707</v>
      </c>
      <c r="G11" s="103">
        <v>6678</v>
      </c>
      <c r="H11" s="103">
        <v>31</v>
      </c>
      <c r="I11" s="103">
        <f>+SUM(K11,+M11,+O11)</f>
        <v>25699</v>
      </c>
      <c r="J11" s="104">
        <f>IF(D11&gt;0,I11/D11*100,"-")</f>
        <v>79.298321402122923</v>
      </c>
      <c r="K11" s="103">
        <v>16517</v>
      </c>
      <c r="L11" s="104">
        <f>IF(D11&gt;0,K11/D11*100,"-")</f>
        <v>50.965810910886198</v>
      </c>
      <c r="M11" s="103">
        <v>379</v>
      </c>
      <c r="N11" s="104">
        <f>IF(D11&gt;0,M11/D11*100,"-")</f>
        <v>1.1694643297951124</v>
      </c>
      <c r="O11" s="103">
        <v>8803</v>
      </c>
      <c r="P11" s="103">
        <v>6266</v>
      </c>
      <c r="Q11" s="104">
        <f>IF(D11&gt;0,O11/D11*100,"-")</f>
        <v>27.163046161441617</v>
      </c>
      <c r="R11" s="103">
        <v>215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17</v>
      </c>
      <c r="B12" s="102" t="s">
        <v>267</v>
      </c>
      <c r="C12" s="101" t="s">
        <v>268</v>
      </c>
      <c r="D12" s="103">
        <f>+SUM(E12,+I12)</f>
        <v>61202</v>
      </c>
      <c r="E12" s="103">
        <f>+SUM(G12,+H12)</f>
        <v>5120</v>
      </c>
      <c r="F12" s="104">
        <f>IF(D12&gt;0,E12/D12*100,"-")</f>
        <v>8.3657396817097478</v>
      </c>
      <c r="G12" s="103">
        <v>5120</v>
      </c>
      <c r="H12" s="103">
        <v>0</v>
      </c>
      <c r="I12" s="103">
        <f>+SUM(K12,+M12,+O12)</f>
        <v>56082</v>
      </c>
      <c r="J12" s="104">
        <f>IF(D12&gt;0,I12/D12*100,"-")</f>
        <v>91.634260318290245</v>
      </c>
      <c r="K12" s="103">
        <v>10541</v>
      </c>
      <c r="L12" s="104">
        <f>IF(D12&gt;0,K12/D12*100,"-")</f>
        <v>17.223293356426261</v>
      </c>
      <c r="M12" s="103">
        <v>0</v>
      </c>
      <c r="N12" s="104">
        <f>IF(D12&gt;0,M12/D12*100,"-")</f>
        <v>0</v>
      </c>
      <c r="O12" s="103">
        <v>45541</v>
      </c>
      <c r="P12" s="103">
        <v>23324</v>
      </c>
      <c r="Q12" s="104">
        <f>IF(D12&gt;0,O12/D12*100,"-")</f>
        <v>74.410966961863991</v>
      </c>
      <c r="R12" s="103">
        <v>613</v>
      </c>
      <c r="S12" s="101" t="s">
        <v>256</v>
      </c>
      <c r="T12" s="101"/>
      <c r="U12" s="101"/>
      <c r="V12" s="101"/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17</v>
      </c>
      <c r="B13" s="102" t="s">
        <v>270</v>
      </c>
      <c r="C13" s="101" t="s">
        <v>271</v>
      </c>
      <c r="D13" s="103">
        <f>+SUM(E13,+I13)</f>
        <v>49606</v>
      </c>
      <c r="E13" s="103">
        <f>+SUM(G13,+H13)</f>
        <v>3138</v>
      </c>
      <c r="F13" s="104">
        <f>IF(D13&gt;0,E13/D13*100,"-")</f>
        <v>6.3258476797161638</v>
      </c>
      <c r="G13" s="103">
        <v>3048</v>
      </c>
      <c r="H13" s="103">
        <v>90</v>
      </c>
      <c r="I13" s="103">
        <f>+SUM(K13,+M13,+O13)</f>
        <v>46468</v>
      </c>
      <c r="J13" s="104">
        <f>IF(D13&gt;0,I13/D13*100,"-")</f>
        <v>93.674152320283838</v>
      </c>
      <c r="K13" s="103">
        <v>18935</v>
      </c>
      <c r="L13" s="104">
        <f>IF(D13&gt;0,K13/D13*100,"-")</f>
        <v>38.170785792041286</v>
      </c>
      <c r="M13" s="103">
        <v>0</v>
      </c>
      <c r="N13" s="104">
        <f>IF(D13&gt;0,M13/D13*100,"-")</f>
        <v>0</v>
      </c>
      <c r="O13" s="103">
        <v>27533</v>
      </c>
      <c r="P13" s="103">
        <v>17149</v>
      </c>
      <c r="Q13" s="104">
        <f>IF(D13&gt;0,O13/D13*100,"-")</f>
        <v>55.503366528242552</v>
      </c>
      <c r="R13" s="103">
        <v>384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17</v>
      </c>
      <c r="B14" s="102" t="s">
        <v>273</v>
      </c>
      <c r="C14" s="101" t="s">
        <v>274</v>
      </c>
      <c r="D14" s="103">
        <f>+SUM(E14,+I14)</f>
        <v>31543</v>
      </c>
      <c r="E14" s="103">
        <f>+SUM(G14,+H14)</f>
        <v>5781</v>
      </c>
      <c r="F14" s="104">
        <f>IF(D14&gt;0,E14/D14*100,"-")</f>
        <v>18.327362647814095</v>
      </c>
      <c r="G14" s="103">
        <v>5781</v>
      </c>
      <c r="H14" s="103">
        <v>0</v>
      </c>
      <c r="I14" s="103">
        <f>+SUM(K14,+M14,+O14)</f>
        <v>25762</v>
      </c>
      <c r="J14" s="104">
        <f>IF(D14&gt;0,I14/D14*100,"-")</f>
        <v>81.672637352185902</v>
      </c>
      <c r="K14" s="103">
        <v>465</v>
      </c>
      <c r="L14" s="104">
        <f>IF(D14&gt;0,K14/D14*100,"-")</f>
        <v>1.4741781060774182</v>
      </c>
      <c r="M14" s="103">
        <v>0</v>
      </c>
      <c r="N14" s="104">
        <f>IF(D14&gt;0,M14/D14*100,"-")</f>
        <v>0</v>
      </c>
      <c r="O14" s="103">
        <v>25297</v>
      </c>
      <c r="P14" s="103">
        <v>16077</v>
      </c>
      <c r="Q14" s="104">
        <f>IF(D14&gt;0,O14/D14*100,"-")</f>
        <v>80.198459246108484</v>
      </c>
      <c r="R14" s="103">
        <v>232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17</v>
      </c>
      <c r="B15" s="102" t="s">
        <v>276</v>
      </c>
      <c r="C15" s="101" t="s">
        <v>277</v>
      </c>
      <c r="D15" s="103">
        <f>+SUM(E15,+I15)</f>
        <v>66843</v>
      </c>
      <c r="E15" s="103">
        <f>+SUM(G15,+H15)</f>
        <v>7306</v>
      </c>
      <c r="F15" s="104">
        <f>IF(D15&gt;0,E15/D15*100,"-")</f>
        <v>10.930089912182279</v>
      </c>
      <c r="G15" s="103">
        <v>7096</v>
      </c>
      <c r="H15" s="103">
        <v>210</v>
      </c>
      <c r="I15" s="103">
        <f>+SUM(K15,+M15,+O15)</f>
        <v>59537</v>
      </c>
      <c r="J15" s="104">
        <f>IF(D15&gt;0,I15/D15*100,"-")</f>
        <v>89.069910087817732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59537</v>
      </c>
      <c r="P15" s="103">
        <v>38109</v>
      </c>
      <c r="Q15" s="104">
        <f>IF(D15&gt;0,O15/D15*100,"-")</f>
        <v>89.069910087817732</v>
      </c>
      <c r="R15" s="103">
        <v>760</v>
      </c>
      <c r="S15" s="101"/>
      <c r="T15" s="101"/>
      <c r="U15" s="101"/>
      <c r="V15" s="101" t="s">
        <v>256</v>
      </c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17</v>
      </c>
      <c r="B16" s="102" t="s">
        <v>279</v>
      </c>
      <c r="C16" s="101" t="s">
        <v>280</v>
      </c>
      <c r="D16" s="103">
        <f>+SUM(E16,+I16)</f>
        <v>14277</v>
      </c>
      <c r="E16" s="103">
        <f>+SUM(G16,+H16)</f>
        <v>5291</v>
      </c>
      <c r="F16" s="104">
        <f>IF(D16&gt;0,E16/D16*100,"-")</f>
        <v>37.059606359879524</v>
      </c>
      <c r="G16" s="103">
        <v>5291</v>
      </c>
      <c r="H16" s="103">
        <v>0</v>
      </c>
      <c r="I16" s="103">
        <f>+SUM(K16,+M16,+O16)</f>
        <v>8986</v>
      </c>
      <c r="J16" s="104">
        <f>IF(D16&gt;0,I16/D16*100,"-")</f>
        <v>62.940393640120476</v>
      </c>
      <c r="K16" s="103">
        <v>0</v>
      </c>
      <c r="L16" s="104">
        <f>IF(D16&gt;0,K16/D16*100,"-")</f>
        <v>0</v>
      </c>
      <c r="M16" s="103">
        <v>0</v>
      </c>
      <c r="N16" s="104">
        <f>IF(D16&gt;0,M16/D16*100,"-")</f>
        <v>0</v>
      </c>
      <c r="O16" s="103">
        <v>8986</v>
      </c>
      <c r="P16" s="103">
        <v>4786</v>
      </c>
      <c r="Q16" s="104">
        <f>IF(D16&gt;0,O16/D16*100,"-")</f>
        <v>62.940393640120476</v>
      </c>
      <c r="R16" s="103">
        <v>83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17</v>
      </c>
      <c r="B17" s="102" t="s">
        <v>282</v>
      </c>
      <c r="C17" s="101" t="s">
        <v>283</v>
      </c>
      <c r="D17" s="103">
        <f>+SUM(E17,+I17)</f>
        <v>15033</v>
      </c>
      <c r="E17" s="103">
        <f>+SUM(G17,+H17)</f>
        <v>1094</v>
      </c>
      <c r="F17" s="104">
        <f>IF(D17&gt;0,E17/D17*100,"-")</f>
        <v>7.2773232222443962</v>
      </c>
      <c r="G17" s="103">
        <v>1094</v>
      </c>
      <c r="H17" s="103">
        <v>0</v>
      </c>
      <c r="I17" s="103">
        <f>+SUM(K17,+M17,+O17)</f>
        <v>13939</v>
      </c>
      <c r="J17" s="104">
        <f>IF(D17&gt;0,I17/D17*100,"-")</f>
        <v>92.722676777755609</v>
      </c>
      <c r="K17" s="103">
        <v>0</v>
      </c>
      <c r="L17" s="104">
        <f>IF(D17&gt;0,K17/D17*100,"-")</f>
        <v>0</v>
      </c>
      <c r="M17" s="103">
        <v>0</v>
      </c>
      <c r="N17" s="104">
        <f>IF(D17&gt;0,M17/D17*100,"-")</f>
        <v>0</v>
      </c>
      <c r="O17" s="103">
        <v>13939</v>
      </c>
      <c r="P17" s="103">
        <v>7533</v>
      </c>
      <c r="Q17" s="104">
        <f>IF(D17&gt;0,O17/D17*100,"-")</f>
        <v>92.722676777755609</v>
      </c>
      <c r="R17" s="103">
        <v>138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17</v>
      </c>
      <c r="B18" s="102" t="s">
        <v>285</v>
      </c>
      <c r="C18" s="101" t="s">
        <v>286</v>
      </c>
      <c r="D18" s="103">
        <f>+SUM(E18,+I18)</f>
        <v>28536</v>
      </c>
      <c r="E18" s="103">
        <f>+SUM(G18,+H18)</f>
        <v>4624</v>
      </c>
      <c r="F18" s="104">
        <f>IF(D18&gt;0,E18/D18*100,"-")</f>
        <v>16.20409307541351</v>
      </c>
      <c r="G18" s="103">
        <v>4624</v>
      </c>
      <c r="H18" s="103">
        <v>0</v>
      </c>
      <c r="I18" s="103">
        <f>+SUM(K18,+M18,+O18)</f>
        <v>23912</v>
      </c>
      <c r="J18" s="104">
        <f>IF(D18&gt;0,I18/D18*100,"-")</f>
        <v>83.79590692458649</v>
      </c>
      <c r="K18" s="103">
        <v>4</v>
      </c>
      <c r="L18" s="104">
        <f>IF(D18&gt;0,K18/D18*100,"-")</f>
        <v>1.4017381553125876E-2</v>
      </c>
      <c r="M18" s="103">
        <v>0</v>
      </c>
      <c r="N18" s="104">
        <f>IF(D18&gt;0,M18/D18*100,"-")</f>
        <v>0</v>
      </c>
      <c r="O18" s="103">
        <v>23908</v>
      </c>
      <c r="P18" s="103">
        <v>12957</v>
      </c>
      <c r="Q18" s="104">
        <f>IF(D18&gt;0,O18/D18*100,"-")</f>
        <v>83.781889543033358</v>
      </c>
      <c r="R18" s="103">
        <v>258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17</v>
      </c>
      <c r="B19" s="102" t="s">
        <v>288</v>
      </c>
      <c r="C19" s="101" t="s">
        <v>289</v>
      </c>
      <c r="D19" s="103">
        <f>+SUM(E19,+I19)</f>
        <v>3115</v>
      </c>
      <c r="E19" s="103">
        <f>+SUM(G19,+H19)</f>
        <v>75</v>
      </c>
      <c r="F19" s="104">
        <f>IF(D19&gt;0,E19/D19*100,"-")</f>
        <v>2.4077046548956664</v>
      </c>
      <c r="G19" s="103">
        <v>60</v>
      </c>
      <c r="H19" s="103">
        <v>15</v>
      </c>
      <c r="I19" s="103">
        <f>+SUM(K19,+M19,+O19)</f>
        <v>3040</v>
      </c>
      <c r="J19" s="104">
        <f>IF(D19&gt;0,I19/D19*100,"-")</f>
        <v>97.592295345104333</v>
      </c>
      <c r="K19" s="103">
        <v>2828</v>
      </c>
      <c r="L19" s="104">
        <f>IF(D19&gt;0,K19/D19*100,"-")</f>
        <v>90.786516853932582</v>
      </c>
      <c r="M19" s="103">
        <v>0</v>
      </c>
      <c r="N19" s="104">
        <f>IF(D19&gt;0,M19/D19*100,"-")</f>
        <v>0</v>
      </c>
      <c r="O19" s="103">
        <v>212</v>
      </c>
      <c r="P19" s="103">
        <v>169</v>
      </c>
      <c r="Q19" s="104">
        <f>IF(D19&gt;0,O19/D19*100,"-")</f>
        <v>6.8057784911717487</v>
      </c>
      <c r="R19" s="103">
        <v>17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17</v>
      </c>
      <c r="B20" s="102" t="s">
        <v>291</v>
      </c>
      <c r="C20" s="101" t="s">
        <v>292</v>
      </c>
      <c r="D20" s="103">
        <f>+SUM(E20,+I20)</f>
        <v>18464</v>
      </c>
      <c r="E20" s="103">
        <f>+SUM(G20,+H20)</f>
        <v>524</v>
      </c>
      <c r="F20" s="104">
        <f>IF(D20&gt;0,E20/D20*100,"-")</f>
        <v>2.837954939341421</v>
      </c>
      <c r="G20" s="103">
        <v>524</v>
      </c>
      <c r="H20" s="103">
        <v>0</v>
      </c>
      <c r="I20" s="103">
        <f>+SUM(K20,+M20,+O20)</f>
        <v>17940</v>
      </c>
      <c r="J20" s="104">
        <f>IF(D20&gt;0,I20/D20*100,"-")</f>
        <v>97.162045060658571</v>
      </c>
      <c r="K20" s="103">
        <v>14998</v>
      </c>
      <c r="L20" s="104">
        <f>IF(D20&gt;0,K20/D20*100,"-")</f>
        <v>81.228336221837083</v>
      </c>
      <c r="M20" s="103">
        <v>0</v>
      </c>
      <c r="N20" s="104">
        <f>IF(D20&gt;0,M20/D20*100,"-")</f>
        <v>0</v>
      </c>
      <c r="O20" s="103">
        <v>2942</v>
      </c>
      <c r="P20" s="103">
        <v>2180</v>
      </c>
      <c r="Q20" s="104">
        <f>IF(D20&gt;0,O20/D20*100,"-")</f>
        <v>15.93370883882149</v>
      </c>
      <c r="R20" s="103">
        <v>516</v>
      </c>
      <c r="S20" s="101" t="s">
        <v>256</v>
      </c>
      <c r="T20" s="101"/>
      <c r="U20" s="101"/>
      <c r="V20" s="101"/>
      <c r="W20" s="101"/>
      <c r="X20" s="101"/>
      <c r="Y20" s="101"/>
      <c r="Z20" s="101" t="s">
        <v>256</v>
      </c>
      <c r="AA20" s="189" t="s">
        <v>293</v>
      </c>
      <c r="AB20" s="190"/>
    </row>
    <row r="21" spans="1:28" s="105" customFormat="1" ht="13.5" customHeight="1">
      <c r="A21" s="101" t="s">
        <v>17</v>
      </c>
      <c r="B21" s="102" t="s">
        <v>294</v>
      </c>
      <c r="C21" s="101" t="s">
        <v>295</v>
      </c>
      <c r="D21" s="103">
        <f>+SUM(E21,+I21)</f>
        <v>24458</v>
      </c>
      <c r="E21" s="103">
        <f>+SUM(G21,+H21)</f>
        <v>2173</v>
      </c>
      <c r="F21" s="104">
        <f>IF(D21&gt;0,E21/D21*100,"-")</f>
        <v>8.8846185297244258</v>
      </c>
      <c r="G21" s="103">
        <v>2173</v>
      </c>
      <c r="H21" s="103">
        <v>0</v>
      </c>
      <c r="I21" s="103">
        <f>+SUM(K21,+M21,+O21)</f>
        <v>22285</v>
      </c>
      <c r="J21" s="104">
        <f>IF(D21&gt;0,I21/D21*100,"-")</f>
        <v>91.115381470275565</v>
      </c>
      <c r="K21" s="103">
        <v>7721</v>
      </c>
      <c r="L21" s="104">
        <f>IF(D21&gt;0,K21/D21*100,"-")</f>
        <v>31.568402976531196</v>
      </c>
      <c r="M21" s="103">
        <v>0</v>
      </c>
      <c r="N21" s="104">
        <f>IF(D21&gt;0,M21/D21*100,"-")</f>
        <v>0</v>
      </c>
      <c r="O21" s="103">
        <v>14564</v>
      </c>
      <c r="P21" s="103">
        <v>9243</v>
      </c>
      <c r="Q21" s="104">
        <f>IF(D21&gt;0,O21/D21*100,"-")</f>
        <v>59.546978493744376</v>
      </c>
      <c r="R21" s="103">
        <v>251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17</v>
      </c>
      <c r="B22" s="102" t="s">
        <v>297</v>
      </c>
      <c r="C22" s="101" t="s">
        <v>298</v>
      </c>
      <c r="D22" s="103">
        <f>+SUM(E22,+I22)</f>
        <v>9376</v>
      </c>
      <c r="E22" s="103">
        <f>+SUM(G22,+H22)</f>
        <v>1700</v>
      </c>
      <c r="F22" s="104">
        <f>IF(D22&gt;0,E22/D22*100,"-")</f>
        <v>18.131399317406142</v>
      </c>
      <c r="G22" s="103">
        <v>1700</v>
      </c>
      <c r="H22" s="103">
        <v>0</v>
      </c>
      <c r="I22" s="103">
        <f>+SUM(K22,+M22,+O22)</f>
        <v>7676</v>
      </c>
      <c r="J22" s="104">
        <f>IF(D22&gt;0,I22/D22*100,"-")</f>
        <v>81.868600682593865</v>
      </c>
      <c r="K22" s="103">
        <v>3122</v>
      </c>
      <c r="L22" s="104">
        <f>IF(D22&gt;0,K22/D22*100,"-")</f>
        <v>33.297781569965871</v>
      </c>
      <c r="M22" s="103">
        <v>0</v>
      </c>
      <c r="N22" s="104">
        <f>IF(D22&gt;0,M22/D22*100,"-")</f>
        <v>0</v>
      </c>
      <c r="O22" s="103">
        <v>4554</v>
      </c>
      <c r="P22" s="103">
        <v>2801</v>
      </c>
      <c r="Q22" s="104">
        <f>IF(D22&gt;0,O22/D22*100,"-")</f>
        <v>48.570819112627987</v>
      </c>
      <c r="R22" s="103">
        <v>143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17</v>
      </c>
      <c r="B23" s="102" t="s">
        <v>300</v>
      </c>
      <c r="C23" s="101" t="s">
        <v>301</v>
      </c>
      <c r="D23" s="103">
        <f>+SUM(E23,+I23)</f>
        <v>23647</v>
      </c>
      <c r="E23" s="103">
        <f>+SUM(G23,+H23)</f>
        <v>3401</v>
      </c>
      <c r="F23" s="104">
        <f>IF(D23&gt;0,E23/D23*100,"-")</f>
        <v>14.382374085507676</v>
      </c>
      <c r="G23" s="103">
        <v>3401</v>
      </c>
      <c r="H23" s="103">
        <v>0</v>
      </c>
      <c r="I23" s="103">
        <f>+SUM(K23,+M23,+O23)</f>
        <v>20246</v>
      </c>
      <c r="J23" s="104">
        <f>IF(D23&gt;0,I23/D23*100,"-")</f>
        <v>85.617625914492322</v>
      </c>
      <c r="K23" s="103">
        <v>13029</v>
      </c>
      <c r="L23" s="104">
        <f>IF(D23&gt;0,K23/D23*100,"-")</f>
        <v>55.097898253478242</v>
      </c>
      <c r="M23" s="103">
        <v>0</v>
      </c>
      <c r="N23" s="104">
        <f>IF(D23&gt;0,M23/D23*100,"-")</f>
        <v>0</v>
      </c>
      <c r="O23" s="103">
        <v>7217</v>
      </c>
      <c r="P23" s="103">
        <v>3161</v>
      </c>
      <c r="Q23" s="104">
        <f>IF(D23&gt;0,O23/D23*100,"-")</f>
        <v>30.519727661014084</v>
      </c>
      <c r="R23" s="103">
        <v>826</v>
      </c>
      <c r="S23" s="101" t="s">
        <v>256</v>
      </c>
      <c r="T23" s="101"/>
      <c r="U23" s="101"/>
      <c r="V23" s="101"/>
      <c r="W23" s="101"/>
      <c r="X23" s="101"/>
      <c r="Y23" s="101"/>
      <c r="Z23" s="101" t="s">
        <v>256</v>
      </c>
      <c r="AA23" s="189" t="s">
        <v>302</v>
      </c>
      <c r="AB23" s="190"/>
    </row>
    <row r="24" spans="1:28" s="105" customFormat="1" ht="13.5" customHeight="1">
      <c r="A24" s="101" t="s">
        <v>17</v>
      </c>
      <c r="B24" s="102" t="s">
        <v>303</v>
      </c>
      <c r="C24" s="101" t="s">
        <v>304</v>
      </c>
      <c r="D24" s="103">
        <f>+SUM(E24,+I24)</f>
        <v>19004</v>
      </c>
      <c r="E24" s="103">
        <f>+SUM(G24,+H24)</f>
        <v>5745</v>
      </c>
      <c r="F24" s="104">
        <f>IF(D24&gt;0,E24/D24*100,"-")</f>
        <v>30.230477794148602</v>
      </c>
      <c r="G24" s="103">
        <v>5654</v>
      </c>
      <c r="H24" s="103">
        <v>91</v>
      </c>
      <c r="I24" s="103">
        <f>+SUM(K24,+M24,+O24)</f>
        <v>13259</v>
      </c>
      <c r="J24" s="104">
        <f>IF(D24&gt;0,I24/D24*100,"-")</f>
        <v>69.769522205851402</v>
      </c>
      <c r="K24" s="103">
        <v>2107</v>
      </c>
      <c r="L24" s="104">
        <f>IF(D24&gt;0,K24/D24*100,"-")</f>
        <v>11.087139549568512</v>
      </c>
      <c r="M24" s="103">
        <v>0</v>
      </c>
      <c r="N24" s="104">
        <f>IF(D24&gt;0,M24/D24*100,"-")</f>
        <v>0</v>
      </c>
      <c r="O24" s="103">
        <v>11152</v>
      </c>
      <c r="P24" s="103">
        <v>7796</v>
      </c>
      <c r="Q24" s="104">
        <f>IF(D24&gt;0,O24/D24*100,"-")</f>
        <v>58.682382656282883</v>
      </c>
      <c r="R24" s="103">
        <v>146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/>
      <c r="B25" s="102"/>
      <c r="C25" s="101"/>
      <c r="D25" s="103"/>
      <c r="E25" s="103"/>
      <c r="F25" s="104"/>
      <c r="G25" s="103"/>
      <c r="H25" s="103"/>
      <c r="I25" s="103"/>
      <c r="J25" s="104"/>
      <c r="K25" s="103"/>
      <c r="L25" s="104"/>
      <c r="M25" s="103"/>
      <c r="N25" s="104"/>
      <c r="O25" s="103"/>
      <c r="P25" s="103"/>
      <c r="Q25" s="104"/>
      <c r="R25" s="103"/>
      <c r="S25" s="101"/>
      <c r="T25" s="101"/>
      <c r="U25" s="101"/>
      <c r="V25" s="101"/>
      <c r="W25" s="101"/>
      <c r="X25" s="101"/>
      <c r="Y25" s="101"/>
      <c r="Z25" s="101"/>
      <c r="AA25" s="190"/>
      <c r="AB25" s="190"/>
    </row>
    <row r="26" spans="1:28" s="105" customFormat="1" ht="13.5" customHeight="1">
      <c r="A26" s="101"/>
      <c r="B26" s="102"/>
      <c r="C26" s="101"/>
      <c r="D26" s="103"/>
      <c r="E26" s="103"/>
      <c r="F26" s="104"/>
      <c r="G26" s="103"/>
      <c r="H26" s="103"/>
      <c r="I26" s="103"/>
      <c r="J26" s="104"/>
      <c r="K26" s="103"/>
      <c r="L26" s="104"/>
      <c r="M26" s="103"/>
      <c r="N26" s="104"/>
      <c r="O26" s="103"/>
      <c r="P26" s="103"/>
      <c r="Q26" s="104"/>
      <c r="R26" s="103"/>
      <c r="S26" s="101"/>
      <c r="T26" s="101"/>
      <c r="U26" s="101"/>
      <c r="V26" s="101"/>
      <c r="W26" s="101"/>
      <c r="X26" s="101"/>
      <c r="Y26" s="101"/>
      <c r="Z26" s="101"/>
      <c r="AA26" s="190"/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4">
    <sortCondition ref="A8:A24"/>
    <sortCondition ref="B8:B24"/>
    <sortCondition ref="C8:C24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香川県</v>
      </c>
      <c r="B7" s="107" t="str">
        <f>水洗化人口等!B7</f>
        <v>37000</v>
      </c>
      <c r="C7" s="106" t="s">
        <v>200</v>
      </c>
      <c r="D7" s="108">
        <f>SUM(E7,+H7,+K7)</f>
        <v>196359</v>
      </c>
      <c r="E7" s="108">
        <f>SUM(F7:G7)</f>
        <v>14330</v>
      </c>
      <c r="F7" s="108">
        <f>SUM(F$8:F$207)</f>
        <v>12374</v>
      </c>
      <c r="G7" s="108">
        <f>SUM(G$8:G$207)</f>
        <v>1956</v>
      </c>
      <c r="H7" s="108">
        <f>SUM(I7:J7)</f>
        <v>26804</v>
      </c>
      <c r="I7" s="108">
        <f>SUM(I$8:I$207)</f>
        <v>26178</v>
      </c>
      <c r="J7" s="108">
        <f>SUM(J$8:J$207)</f>
        <v>626</v>
      </c>
      <c r="K7" s="108">
        <f>SUM(L7:M7)</f>
        <v>155225</v>
      </c>
      <c r="L7" s="108">
        <f>SUM(L$8:L$207)</f>
        <v>22688</v>
      </c>
      <c r="M7" s="108">
        <f>SUM(M$8:M$207)</f>
        <v>132537</v>
      </c>
      <c r="N7" s="108">
        <f>SUM(O7,+V7,+AC7)</f>
        <v>196467</v>
      </c>
      <c r="O7" s="108">
        <f>SUM(P7:U7)</f>
        <v>61240</v>
      </c>
      <c r="P7" s="108">
        <f t="shared" ref="P7:U7" si="0">SUM(P$8:P$207)</f>
        <v>59704</v>
      </c>
      <c r="Q7" s="108">
        <f t="shared" si="0"/>
        <v>0</v>
      </c>
      <c r="R7" s="108">
        <f t="shared" si="0"/>
        <v>0</v>
      </c>
      <c r="S7" s="108">
        <f t="shared" si="0"/>
        <v>1536</v>
      </c>
      <c r="T7" s="108">
        <f t="shared" si="0"/>
        <v>0</v>
      </c>
      <c r="U7" s="108">
        <f t="shared" si="0"/>
        <v>0</v>
      </c>
      <c r="V7" s="108">
        <f>SUM(W7:AB7)</f>
        <v>135119</v>
      </c>
      <c r="W7" s="108">
        <f t="shared" ref="W7:AB7" si="1">SUM(W$8:W$207)</f>
        <v>130946</v>
      </c>
      <c r="X7" s="108">
        <f t="shared" si="1"/>
        <v>0</v>
      </c>
      <c r="Y7" s="108">
        <f t="shared" si="1"/>
        <v>0</v>
      </c>
      <c r="Z7" s="108">
        <f t="shared" si="1"/>
        <v>4173</v>
      </c>
      <c r="AA7" s="108">
        <f t="shared" si="1"/>
        <v>0</v>
      </c>
      <c r="AB7" s="108">
        <f t="shared" si="1"/>
        <v>0</v>
      </c>
      <c r="AC7" s="108">
        <f>SUM(AD7:AE7)</f>
        <v>108</v>
      </c>
      <c r="AD7" s="108">
        <f>SUM(AD$8:AD$207)</f>
        <v>106</v>
      </c>
      <c r="AE7" s="108">
        <f>SUM(AE$8:AE$207)</f>
        <v>2</v>
      </c>
      <c r="AF7" s="108">
        <f>SUM(AG7:AI7)</f>
        <v>1888</v>
      </c>
      <c r="AG7" s="108">
        <f>SUM(AG$8:AG$207)</f>
        <v>1888</v>
      </c>
      <c r="AH7" s="108">
        <f>SUM(AH$8:AH$207)</f>
        <v>0</v>
      </c>
      <c r="AI7" s="108">
        <f>SUM(AI$8:AI$207)</f>
        <v>0</v>
      </c>
      <c r="AJ7" s="108">
        <f>SUM(AK7:AS7)</f>
        <v>1826</v>
      </c>
      <c r="AK7" s="108">
        <f t="shared" ref="AK7:AS7" si="2">SUM(AK$8:AK$207)</f>
        <v>4</v>
      </c>
      <c r="AL7" s="108">
        <f t="shared" si="2"/>
        <v>0</v>
      </c>
      <c r="AM7" s="108">
        <f t="shared" si="2"/>
        <v>840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245</v>
      </c>
      <c r="AS7" s="108">
        <f t="shared" si="2"/>
        <v>737</v>
      </c>
      <c r="AT7" s="108">
        <f>SUM(AU7:AY7)</f>
        <v>66</v>
      </c>
      <c r="AU7" s="108">
        <f>SUM(AU$8:AU$207)</f>
        <v>66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61</v>
      </c>
      <c r="BA7" s="108">
        <f>SUM(BA$8:BA$207)</f>
        <v>61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17</v>
      </c>
      <c r="B8" s="113" t="s">
        <v>254</v>
      </c>
      <c r="C8" s="101" t="s">
        <v>255</v>
      </c>
      <c r="D8" s="103">
        <f>SUM(E8,+H8,+K8)</f>
        <v>65143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65143</v>
      </c>
      <c r="L8" s="103">
        <v>16247</v>
      </c>
      <c r="M8" s="103">
        <v>48896</v>
      </c>
      <c r="N8" s="103">
        <f>SUM(O8,+V8,+AC8)</f>
        <v>65143</v>
      </c>
      <c r="O8" s="103">
        <f>SUM(P8:U8)</f>
        <v>16247</v>
      </c>
      <c r="P8" s="103">
        <v>16247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48896</v>
      </c>
      <c r="W8" s="103">
        <v>48896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831</v>
      </c>
      <c r="AG8" s="103">
        <v>831</v>
      </c>
      <c r="AH8" s="103">
        <v>0</v>
      </c>
      <c r="AI8" s="103">
        <v>0</v>
      </c>
      <c r="AJ8" s="103">
        <f>SUM(AK8:AS8)</f>
        <v>831</v>
      </c>
      <c r="AK8" s="103">
        <v>0</v>
      </c>
      <c r="AL8" s="103">
        <v>0</v>
      </c>
      <c r="AM8" s="103">
        <v>823</v>
      </c>
      <c r="AN8" s="103">
        <v>0</v>
      </c>
      <c r="AO8" s="103">
        <v>0</v>
      </c>
      <c r="AP8" s="103">
        <v>0</v>
      </c>
      <c r="AQ8" s="103">
        <v>0</v>
      </c>
      <c r="AR8" s="103">
        <v>8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17</v>
      </c>
      <c r="B9" s="113" t="s">
        <v>258</v>
      </c>
      <c r="C9" s="101" t="s">
        <v>259</v>
      </c>
      <c r="D9" s="103">
        <f>SUM(E9,+H9,+K9)</f>
        <v>16082</v>
      </c>
      <c r="E9" s="103">
        <f>SUM(F9:G9)</f>
        <v>3018</v>
      </c>
      <c r="F9" s="103">
        <v>1088</v>
      </c>
      <c r="G9" s="103">
        <v>1930</v>
      </c>
      <c r="H9" s="103">
        <f>SUM(I9:J9)</f>
        <v>4193</v>
      </c>
      <c r="I9" s="103">
        <v>4193</v>
      </c>
      <c r="J9" s="103">
        <v>0</v>
      </c>
      <c r="K9" s="103">
        <f>SUM(L9:M9)</f>
        <v>8871</v>
      </c>
      <c r="L9" s="103">
        <v>0</v>
      </c>
      <c r="M9" s="103">
        <v>8871</v>
      </c>
      <c r="N9" s="103">
        <f>SUM(O9,+V9,+AC9)</f>
        <v>16084</v>
      </c>
      <c r="O9" s="103">
        <f>SUM(P9:U9)</f>
        <v>5281</v>
      </c>
      <c r="P9" s="103">
        <v>5281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10801</v>
      </c>
      <c r="W9" s="103">
        <v>10801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2</v>
      </c>
      <c r="AD9" s="103">
        <v>2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17</v>
      </c>
      <c r="B10" s="113" t="s">
        <v>261</v>
      </c>
      <c r="C10" s="101" t="s">
        <v>262</v>
      </c>
      <c r="D10" s="103">
        <f>SUM(E10,+H10,+K10)</f>
        <v>15449</v>
      </c>
      <c r="E10" s="103">
        <f>SUM(F10:G10)</f>
        <v>5798</v>
      </c>
      <c r="F10" s="103">
        <v>5798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9651</v>
      </c>
      <c r="L10" s="103">
        <v>0</v>
      </c>
      <c r="M10" s="103">
        <v>9651</v>
      </c>
      <c r="N10" s="103">
        <f>SUM(O10,+V10,+AC10)</f>
        <v>15449</v>
      </c>
      <c r="O10" s="103">
        <f>SUM(P10:U10)</f>
        <v>5798</v>
      </c>
      <c r="P10" s="103">
        <v>5798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9651</v>
      </c>
      <c r="W10" s="103">
        <v>9651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52</v>
      </c>
      <c r="AG10" s="103">
        <v>52</v>
      </c>
      <c r="AH10" s="103">
        <v>0</v>
      </c>
      <c r="AI10" s="103">
        <v>0</v>
      </c>
      <c r="AJ10" s="103">
        <f>SUM(AK10:AS10)</f>
        <v>52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52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17</v>
      </c>
      <c r="B11" s="113" t="s">
        <v>264</v>
      </c>
      <c r="C11" s="101" t="s">
        <v>265</v>
      </c>
      <c r="D11" s="103">
        <f>SUM(E11,+H11,+K11)</f>
        <v>4165</v>
      </c>
      <c r="E11" s="103">
        <f>SUM(F11:G11)</f>
        <v>0</v>
      </c>
      <c r="F11" s="103">
        <v>0</v>
      </c>
      <c r="G11" s="103">
        <v>0</v>
      </c>
      <c r="H11" s="103">
        <f>SUM(I11:J11)</f>
        <v>1861</v>
      </c>
      <c r="I11" s="103">
        <v>1861</v>
      </c>
      <c r="J11" s="103">
        <v>0</v>
      </c>
      <c r="K11" s="103">
        <f>SUM(L11:M11)</f>
        <v>2304</v>
      </c>
      <c r="L11" s="103">
        <v>0</v>
      </c>
      <c r="M11" s="103">
        <v>2304</v>
      </c>
      <c r="N11" s="103">
        <f>SUM(O11,+V11,+AC11)</f>
        <v>4169</v>
      </c>
      <c r="O11" s="103">
        <f>SUM(P11:U11)</f>
        <v>1861</v>
      </c>
      <c r="P11" s="103">
        <v>1861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2304</v>
      </c>
      <c r="W11" s="103">
        <v>2304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4</v>
      </c>
      <c r="AD11" s="103">
        <v>2</v>
      </c>
      <c r="AE11" s="103">
        <v>2</v>
      </c>
      <c r="AF11" s="103">
        <f>SUM(AG11:AI11)</f>
        <v>5</v>
      </c>
      <c r="AG11" s="103">
        <v>5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5</v>
      </c>
      <c r="AU11" s="103">
        <v>5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60</v>
      </c>
      <c r="BA11" s="103">
        <v>60</v>
      </c>
      <c r="BB11" s="103">
        <v>0</v>
      </c>
      <c r="BC11" s="103">
        <v>0</v>
      </c>
    </row>
    <row r="12" spans="1:55" s="105" customFormat="1" ht="13.5" customHeight="1">
      <c r="A12" s="115" t="s">
        <v>17</v>
      </c>
      <c r="B12" s="113" t="s">
        <v>267</v>
      </c>
      <c r="C12" s="101" t="s">
        <v>268</v>
      </c>
      <c r="D12" s="103">
        <f>SUM(E12,+H12,+K12)</f>
        <v>16501</v>
      </c>
      <c r="E12" s="103">
        <f>SUM(F12:G12)</f>
        <v>188</v>
      </c>
      <c r="F12" s="103">
        <v>162</v>
      </c>
      <c r="G12" s="103">
        <v>26</v>
      </c>
      <c r="H12" s="103">
        <f>SUM(I12:J12)</f>
        <v>6230</v>
      </c>
      <c r="I12" s="103">
        <v>6230</v>
      </c>
      <c r="J12" s="103">
        <v>0</v>
      </c>
      <c r="K12" s="103">
        <f>SUM(L12:M12)</f>
        <v>10083</v>
      </c>
      <c r="L12" s="103">
        <v>0</v>
      </c>
      <c r="M12" s="103">
        <v>10083</v>
      </c>
      <c r="N12" s="103">
        <f>SUM(O12,+V12,+AC12)</f>
        <v>16501</v>
      </c>
      <c r="O12" s="103">
        <f>SUM(P12:U12)</f>
        <v>6392</v>
      </c>
      <c r="P12" s="103">
        <v>6392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10109</v>
      </c>
      <c r="W12" s="103">
        <v>10109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765</v>
      </c>
      <c r="AG12" s="103">
        <v>765</v>
      </c>
      <c r="AH12" s="103">
        <v>0</v>
      </c>
      <c r="AI12" s="103">
        <v>0</v>
      </c>
      <c r="AJ12" s="103">
        <f>SUM(AK12:AS12)</f>
        <v>737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737</v>
      </c>
      <c r="AT12" s="103">
        <f>SUM(AU12:AY12)</f>
        <v>28</v>
      </c>
      <c r="AU12" s="103">
        <v>28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1</v>
      </c>
      <c r="BA12" s="103">
        <v>1</v>
      </c>
      <c r="BB12" s="103">
        <v>0</v>
      </c>
      <c r="BC12" s="103">
        <v>0</v>
      </c>
    </row>
    <row r="13" spans="1:55" s="105" customFormat="1" ht="13.5" customHeight="1">
      <c r="A13" s="115" t="s">
        <v>17</v>
      </c>
      <c r="B13" s="113" t="s">
        <v>270</v>
      </c>
      <c r="C13" s="101" t="s">
        <v>271</v>
      </c>
      <c r="D13" s="103">
        <f>SUM(E13,+H13,+K13)</f>
        <v>6861</v>
      </c>
      <c r="E13" s="103">
        <f>SUM(F13:G13)</f>
        <v>0</v>
      </c>
      <c r="F13" s="103">
        <v>0</v>
      </c>
      <c r="G13" s="103">
        <v>0</v>
      </c>
      <c r="H13" s="103">
        <f>SUM(I13:J13)</f>
        <v>1462</v>
      </c>
      <c r="I13" s="103">
        <v>1462</v>
      </c>
      <c r="J13" s="103">
        <v>0</v>
      </c>
      <c r="K13" s="103">
        <f>SUM(L13:M13)</f>
        <v>5399</v>
      </c>
      <c r="L13" s="103">
        <v>0</v>
      </c>
      <c r="M13" s="103">
        <v>5399</v>
      </c>
      <c r="N13" s="103">
        <f>SUM(O13,+V13,+AC13)</f>
        <v>6881</v>
      </c>
      <c r="O13" s="103">
        <f>SUM(P13:U13)</f>
        <v>1462</v>
      </c>
      <c r="P13" s="103">
        <v>1462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5399</v>
      </c>
      <c r="W13" s="103">
        <v>5399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20</v>
      </c>
      <c r="AD13" s="103">
        <v>20</v>
      </c>
      <c r="AE13" s="103">
        <v>0</v>
      </c>
      <c r="AF13" s="103">
        <f>SUM(AG13:AI13)</f>
        <v>17</v>
      </c>
      <c r="AG13" s="103">
        <v>17</v>
      </c>
      <c r="AH13" s="103">
        <v>0</v>
      </c>
      <c r="AI13" s="103">
        <v>0</v>
      </c>
      <c r="AJ13" s="103">
        <f>SUM(AK13:AS13)</f>
        <v>17</v>
      </c>
      <c r="AK13" s="103">
        <v>0</v>
      </c>
      <c r="AL13" s="103">
        <v>0</v>
      </c>
      <c r="AM13" s="103">
        <v>17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17</v>
      </c>
      <c r="B14" s="113" t="s">
        <v>273</v>
      </c>
      <c r="C14" s="101" t="s">
        <v>274</v>
      </c>
      <c r="D14" s="103">
        <f>SUM(E14,+H14,+K14)</f>
        <v>5914</v>
      </c>
      <c r="E14" s="103">
        <f>SUM(F14:G14)</f>
        <v>0</v>
      </c>
      <c r="F14" s="103">
        <v>0</v>
      </c>
      <c r="G14" s="103">
        <v>0</v>
      </c>
      <c r="H14" s="103">
        <f>SUM(I14:J14)</f>
        <v>1802</v>
      </c>
      <c r="I14" s="103">
        <v>1802</v>
      </c>
      <c r="J14" s="103">
        <v>0</v>
      </c>
      <c r="K14" s="103">
        <f>SUM(L14:M14)</f>
        <v>4112</v>
      </c>
      <c r="L14" s="103">
        <v>0</v>
      </c>
      <c r="M14" s="103">
        <v>4112</v>
      </c>
      <c r="N14" s="103">
        <f>SUM(O14,+V14,+AC14)</f>
        <v>5914</v>
      </c>
      <c r="O14" s="103">
        <f>SUM(P14:U14)</f>
        <v>1802</v>
      </c>
      <c r="P14" s="103">
        <v>1802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4112</v>
      </c>
      <c r="W14" s="103">
        <v>4112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17</v>
      </c>
      <c r="B15" s="113" t="s">
        <v>276</v>
      </c>
      <c r="C15" s="101" t="s">
        <v>277</v>
      </c>
      <c r="D15" s="103">
        <f>SUM(E15,+H15,+K15)</f>
        <v>24348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24348</v>
      </c>
      <c r="L15" s="103">
        <v>5035</v>
      </c>
      <c r="M15" s="103">
        <v>19313</v>
      </c>
      <c r="N15" s="103">
        <f>SUM(O15,+V15,+AC15)</f>
        <v>24408</v>
      </c>
      <c r="O15" s="103">
        <f>SUM(P15:U15)</f>
        <v>5035</v>
      </c>
      <c r="P15" s="103">
        <v>5035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19313</v>
      </c>
      <c r="W15" s="103">
        <v>19313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60</v>
      </c>
      <c r="AD15" s="103">
        <v>60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17</v>
      </c>
      <c r="B16" s="113" t="s">
        <v>279</v>
      </c>
      <c r="C16" s="101" t="s">
        <v>280</v>
      </c>
      <c r="D16" s="103">
        <f>SUM(E16,+H16,+K16)</f>
        <v>10814</v>
      </c>
      <c r="E16" s="103">
        <f>SUM(F16:G16)</f>
        <v>542</v>
      </c>
      <c r="F16" s="103">
        <v>542</v>
      </c>
      <c r="G16" s="103">
        <v>0</v>
      </c>
      <c r="H16" s="103">
        <f>SUM(I16:J16)</f>
        <v>4473</v>
      </c>
      <c r="I16" s="103">
        <v>4473</v>
      </c>
      <c r="J16" s="103">
        <v>0</v>
      </c>
      <c r="K16" s="103">
        <f>SUM(L16:M16)</f>
        <v>5799</v>
      </c>
      <c r="L16" s="103">
        <v>0</v>
      </c>
      <c r="M16" s="103">
        <v>5799</v>
      </c>
      <c r="N16" s="103">
        <f>SUM(O16,+V16,+AC16)</f>
        <v>10814</v>
      </c>
      <c r="O16" s="103">
        <f>SUM(P16:U16)</f>
        <v>5015</v>
      </c>
      <c r="P16" s="103">
        <v>5015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5799</v>
      </c>
      <c r="W16" s="103">
        <v>5799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29</v>
      </c>
      <c r="AG16" s="103">
        <v>29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29</v>
      </c>
      <c r="AU16" s="103">
        <v>29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17</v>
      </c>
      <c r="B17" s="113" t="s">
        <v>282</v>
      </c>
      <c r="C17" s="101" t="s">
        <v>283</v>
      </c>
      <c r="D17" s="103">
        <f>SUM(E17,+H17,+K17)</f>
        <v>6096</v>
      </c>
      <c r="E17" s="103">
        <f>SUM(F17:G17)</f>
        <v>3197</v>
      </c>
      <c r="F17" s="103">
        <v>3197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2899</v>
      </c>
      <c r="L17" s="103">
        <v>0</v>
      </c>
      <c r="M17" s="103">
        <v>2899</v>
      </c>
      <c r="N17" s="103">
        <f>SUM(O17,+V17,+AC17)</f>
        <v>6096</v>
      </c>
      <c r="O17" s="103">
        <f>SUM(P17:U17)</f>
        <v>3197</v>
      </c>
      <c r="P17" s="103">
        <v>3197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2899</v>
      </c>
      <c r="W17" s="103">
        <v>2899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185</v>
      </c>
      <c r="AG17" s="103">
        <v>185</v>
      </c>
      <c r="AH17" s="103">
        <v>0</v>
      </c>
      <c r="AI17" s="103">
        <v>0</v>
      </c>
      <c r="AJ17" s="103">
        <f>SUM(AK17:AS17)</f>
        <v>185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185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17</v>
      </c>
      <c r="B18" s="113" t="s">
        <v>285</v>
      </c>
      <c r="C18" s="101" t="s">
        <v>286</v>
      </c>
      <c r="D18" s="103">
        <f>SUM(E18,+H18,+K18)</f>
        <v>8509</v>
      </c>
      <c r="E18" s="103">
        <f>SUM(F18:G18)</f>
        <v>0</v>
      </c>
      <c r="F18" s="103">
        <v>0</v>
      </c>
      <c r="G18" s="103">
        <v>0</v>
      </c>
      <c r="H18" s="103">
        <f>SUM(I18:J18)</f>
        <v>2461</v>
      </c>
      <c r="I18" s="103">
        <v>2461</v>
      </c>
      <c r="J18" s="103">
        <v>0</v>
      </c>
      <c r="K18" s="103">
        <f>SUM(L18:M18)</f>
        <v>6048</v>
      </c>
      <c r="L18" s="103">
        <v>0</v>
      </c>
      <c r="M18" s="103">
        <v>6048</v>
      </c>
      <c r="N18" s="103">
        <f>SUM(O18,+V18,+AC18)</f>
        <v>8509</v>
      </c>
      <c r="O18" s="103">
        <f>SUM(P18:U18)</f>
        <v>2461</v>
      </c>
      <c r="P18" s="103">
        <v>2461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6048</v>
      </c>
      <c r="W18" s="103">
        <v>6048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17</v>
      </c>
      <c r="B19" s="113" t="s">
        <v>288</v>
      </c>
      <c r="C19" s="101" t="s">
        <v>289</v>
      </c>
      <c r="D19" s="103">
        <f>SUM(E19,+H19,+K19)</f>
        <v>509</v>
      </c>
      <c r="E19" s="103">
        <f>SUM(F19:G19)</f>
        <v>0</v>
      </c>
      <c r="F19" s="103">
        <v>0</v>
      </c>
      <c r="G19" s="103">
        <v>0</v>
      </c>
      <c r="H19" s="103">
        <f>SUM(I19:J19)</f>
        <v>130</v>
      </c>
      <c r="I19" s="103">
        <v>130</v>
      </c>
      <c r="J19" s="103">
        <v>0</v>
      </c>
      <c r="K19" s="103">
        <f>SUM(L19:M19)</f>
        <v>379</v>
      </c>
      <c r="L19" s="103">
        <v>0</v>
      </c>
      <c r="M19" s="103">
        <v>379</v>
      </c>
      <c r="N19" s="103">
        <f>SUM(O19,+V19,+AC19)</f>
        <v>524</v>
      </c>
      <c r="O19" s="103">
        <f>SUM(P19:U19)</f>
        <v>130</v>
      </c>
      <c r="P19" s="103">
        <v>0</v>
      </c>
      <c r="Q19" s="103">
        <v>0</v>
      </c>
      <c r="R19" s="103">
        <v>0</v>
      </c>
      <c r="S19" s="103">
        <v>130</v>
      </c>
      <c r="T19" s="103">
        <v>0</v>
      </c>
      <c r="U19" s="103">
        <v>0</v>
      </c>
      <c r="V19" s="103">
        <f>SUM(W19:AB19)</f>
        <v>379</v>
      </c>
      <c r="W19" s="103">
        <v>0</v>
      </c>
      <c r="X19" s="103">
        <v>0</v>
      </c>
      <c r="Y19" s="103">
        <v>0</v>
      </c>
      <c r="Z19" s="103">
        <v>379</v>
      </c>
      <c r="AA19" s="103">
        <v>0</v>
      </c>
      <c r="AB19" s="103">
        <v>0</v>
      </c>
      <c r="AC19" s="103">
        <f>SUM(AD19:AE19)</f>
        <v>15</v>
      </c>
      <c r="AD19" s="103">
        <v>15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17</v>
      </c>
      <c r="B20" s="113" t="s">
        <v>291</v>
      </c>
      <c r="C20" s="101" t="s">
        <v>292</v>
      </c>
      <c r="D20" s="103">
        <f>SUM(E20,+H20,+K20)</f>
        <v>1147</v>
      </c>
      <c r="E20" s="103">
        <f>SUM(F20:G20)</f>
        <v>482</v>
      </c>
      <c r="F20" s="103">
        <v>482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665</v>
      </c>
      <c r="L20" s="103">
        <v>0</v>
      </c>
      <c r="M20" s="103">
        <v>665</v>
      </c>
      <c r="N20" s="103">
        <f>SUM(O20,+V20,+AC20)</f>
        <v>1147</v>
      </c>
      <c r="O20" s="103">
        <f>SUM(P20:U20)</f>
        <v>482</v>
      </c>
      <c r="P20" s="103">
        <v>482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665</v>
      </c>
      <c r="W20" s="103">
        <v>665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4</v>
      </c>
      <c r="AG20" s="103">
        <v>4</v>
      </c>
      <c r="AH20" s="103">
        <v>0</v>
      </c>
      <c r="AI20" s="103">
        <v>0</v>
      </c>
      <c r="AJ20" s="103">
        <f>SUM(AK20:AS20)</f>
        <v>4</v>
      </c>
      <c r="AK20" s="103">
        <v>4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4</v>
      </c>
      <c r="AU20" s="103">
        <v>4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17</v>
      </c>
      <c r="B21" s="113" t="s">
        <v>294</v>
      </c>
      <c r="C21" s="101" t="s">
        <v>295</v>
      </c>
      <c r="D21" s="103">
        <f>SUM(E21,+H21,+K21)</f>
        <v>5200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5200</v>
      </c>
      <c r="L21" s="103">
        <v>1406</v>
      </c>
      <c r="M21" s="103">
        <v>3794</v>
      </c>
      <c r="N21" s="103">
        <f>SUM(O21,+V21,+AC21)</f>
        <v>5200</v>
      </c>
      <c r="O21" s="103">
        <f>SUM(P21:U21)</f>
        <v>1406</v>
      </c>
      <c r="P21" s="103">
        <v>0</v>
      </c>
      <c r="Q21" s="103">
        <v>0</v>
      </c>
      <c r="R21" s="103">
        <v>0</v>
      </c>
      <c r="S21" s="103">
        <v>1406</v>
      </c>
      <c r="T21" s="103">
        <v>0</v>
      </c>
      <c r="U21" s="103">
        <v>0</v>
      </c>
      <c r="V21" s="103">
        <f>SUM(W21:AB21)</f>
        <v>3794</v>
      </c>
      <c r="W21" s="103">
        <v>0</v>
      </c>
      <c r="X21" s="103">
        <v>0</v>
      </c>
      <c r="Y21" s="103">
        <v>0</v>
      </c>
      <c r="Z21" s="103">
        <v>3794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17</v>
      </c>
      <c r="B22" s="113" t="s">
        <v>297</v>
      </c>
      <c r="C22" s="101" t="s">
        <v>298</v>
      </c>
      <c r="D22" s="103">
        <f>SUM(E22,+H22,+K22)</f>
        <v>2574</v>
      </c>
      <c r="E22" s="103">
        <f>SUM(F22:G22)</f>
        <v>0</v>
      </c>
      <c r="F22" s="103">
        <v>0</v>
      </c>
      <c r="G22" s="103">
        <v>0</v>
      </c>
      <c r="H22" s="103">
        <f>SUM(I22:J22)</f>
        <v>1276</v>
      </c>
      <c r="I22" s="103">
        <v>1276</v>
      </c>
      <c r="J22" s="103">
        <v>0</v>
      </c>
      <c r="K22" s="103">
        <f>SUM(L22:M22)</f>
        <v>1298</v>
      </c>
      <c r="L22" s="103">
        <v>0</v>
      </c>
      <c r="M22" s="103">
        <v>1298</v>
      </c>
      <c r="N22" s="103">
        <f>SUM(O22,+V22,+AC22)</f>
        <v>2574</v>
      </c>
      <c r="O22" s="103">
        <f>SUM(P22:U22)</f>
        <v>1276</v>
      </c>
      <c r="P22" s="103">
        <v>1276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1298</v>
      </c>
      <c r="W22" s="103">
        <v>1298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17</v>
      </c>
      <c r="B23" s="113" t="s">
        <v>300</v>
      </c>
      <c r="C23" s="101" t="s">
        <v>301</v>
      </c>
      <c r="D23" s="103">
        <f>SUM(E23,+H23,+K23)</f>
        <v>3680</v>
      </c>
      <c r="E23" s="103">
        <f>SUM(F23:G23)</f>
        <v>0</v>
      </c>
      <c r="F23" s="103">
        <v>0</v>
      </c>
      <c r="G23" s="103">
        <v>0</v>
      </c>
      <c r="H23" s="103">
        <f>SUM(I23:J23)</f>
        <v>1980</v>
      </c>
      <c r="I23" s="103">
        <v>1980</v>
      </c>
      <c r="J23" s="103">
        <v>0</v>
      </c>
      <c r="K23" s="103">
        <f>SUM(L23:M23)</f>
        <v>1700</v>
      </c>
      <c r="L23" s="103">
        <v>0</v>
      </c>
      <c r="M23" s="103">
        <v>1700</v>
      </c>
      <c r="N23" s="103">
        <f>SUM(O23,+V23,+AC23)</f>
        <v>3680</v>
      </c>
      <c r="O23" s="103">
        <f>SUM(P23:U23)</f>
        <v>1980</v>
      </c>
      <c r="P23" s="103">
        <v>1980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1700</v>
      </c>
      <c r="W23" s="103">
        <v>1700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17</v>
      </c>
      <c r="B24" s="113" t="s">
        <v>303</v>
      </c>
      <c r="C24" s="101" t="s">
        <v>304</v>
      </c>
      <c r="D24" s="103">
        <f>SUM(E24,+H24,+K24)</f>
        <v>3367</v>
      </c>
      <c r="E24" s="103">
        <f>SUM(F24:G24)</f>
        <v>1105</v>
      </c>
      <c r="F24" s="103">
        <v>1105</v>
      </c>
      <c r="G24" s="103">
        <v>0</v>
      </c>
      <c r="H24" s="103">
        <f>SUM(I24:J24)</f>
        <v>936</v>
      </c>
      <c r="I24" s="103">
        <v>310</v>
      </c>
      <c r="J24" s="103">
        <v>626</v>
      </c>
      <c r="K24" s="103">
        <f>SUM(L24:M24)</f>
        <v>1326</v>
      </c>
      <c r="L24" s="103">
        <v>0</v>
      </c>
      <c r="M24" s="103">
        <v>1326</v>
      </c>
      <c r="N24" s="103">
        <f>SUM(O24,+V24,+AC24)</f>
        <v>3374</v>
      </c>
      <c r="O24" s="103">
        <f>SUM(P24:U24)</f>
        <v>1415</v>
      </c>
      <c r="P24" s="103">
        <v>1415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1952</v>
      </c>
      <c r="W24" s="103">
        <v>1952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7</v>
      </c>
      <c r="AD24" s="103">
        <v>7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/>
      <c r="B25" s="113"/>
      <c r="C25" s="101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</row>
    <row r="26" spans="1:55" s="105" customFormat="1" ht="13.5" customHeight="1">
      <c r="A26" s="115"/>
      <c r="B26" s="113"/>
      <c r="C26" s="101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4">
    <sortCondition ref="A8:A24"/>
    <sortCondition ref="B8:B24"/>
    <sortCondition ref="C8:C24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23" man="1"/>
    <brk id="31" min="1" max="23" man="1"/>
    <brk id="45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37000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37201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37202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37203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37204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37205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37206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37207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37208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37322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37324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37341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37364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37386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37387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37403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37404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37406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>
        <f>+水洗化人口等!B25</f>
        <v>0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>
        <f>+水洗化人口等!B26</f>
        <v>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2019-03-05T06:55:37Z</dcterms:modified>
</cp:coreProperties>
</file>