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ごみ処理概要!$2:$24</definedName>
    <definedName name="_xlnm.Print_Area" localSheetId="3">ごみ処理量内訳!$2:$24</definedName>
    <definedName name="_xlnm.Print_Area" localSheetId="1">ごみ搬入量内訳!$2:$24</definedName>
    <definedName name="_xlnm.Print_Area" localSheetId="6">災害廃棄物搬入量!$2:$24</definedName>
    <definedName name="_xlnm.Print_Area" localSheetId="2">施設区分別搬入量内訳!$2:$24</definedName>
    <definedName name="_xlnm.Print_Area" localSheetId="5">施設資源化量内訳!$2:$24</definedName>
    <definedName name="_xlnm.Print_Area" localSheetId="4">資源化量内訳!$2:$24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R19" i="5" s="1"/>
  <c r="O19" i="5" s="1"/>
  <c r="CU20" i="5"/>
  <c r="CU21" i="5"/>
  <c r="CU22" i="5"/>
  <c r="CU23" i="5"/>
  <c r="CR23" i="5" s="1"/>
  <c r="O23" i="5" s="1"/>
  <c r="CU24" i="5"/>
  <c r="CT8" i="5"/>
  <c r="CT9" i="5"/>
  <c r="CT10" i="5"/>
  <c r="CR10" i="5" s="1"/>
  <c r="O10" i="5" s="1"/>
  <c r="CT11" i="5"/>
  <c r="CT12" i="5"/>
  <c r="CT13" i="5"/>
  <c r="CT14" i="5"/>
  <c r="CR14" i="5" s="1"/>
  <c r="O14" i="5" s="1"/>
  <c r="CT15" i="5"/>
  <c r="CT16" i="5"/>
  <c r="CT17" i="5"/>
  <c r="CT18" i="5"/>
  <c r="CR18" i="5" s="1"/>
  <c r="O18" i="5" s="1"/>
  <c r="CT19" i="5"/>
  <c r="CT20" i="5"/>
  <c r="CT21" i="5"/>
  <c r="CT22" i="5"/>
  <c r="CR22" i="5" s="1"/>
  <c r="O22" i="5" s="1"/>
  <c r="CT23" i="5"/>
  <c r="CT24" i="5"/>
  <c r="CS8" i="5"/>
  <c r="CS9" i="5"/>
  <c r="CR9" i="5" s="1"/>
  <c r="O9" i="5" s="1"/>
  <c r="CS10" i="5"/>
  <c r="CS11" i="5"/>
  <c r="CS12" i="5"/>
  <c r="CS13" i="5"/>
  <c r="CR13" i="5" s="1"/>
  <c r="O13" i="5" s="1"/>
  <c r="CS14" i="5"/>
  <c r="CS15" i="5"/>
  <c r="CS16" i="5"/>
  <c r="CR16" i="5" s="1"/>
  <c r="O16" i="5" s="1"/>
  <c r="CS17" i="5"/>
  <c r="CR17" i="5" s="1"/>
  <c r="CS18" i="5"/>
  <c r="CS19" i="5"/>
  <c r="CS20" i="5"/>
  <c r="CS21" i="5"/>
  <c r="CR21" i="5" s="1"/>
  <c r="O21" i="5" s="1"/>
  <c r="CS22" i="5"/>
  <c r="CS23" i="5"/>
  <c r="CS24" i="5"/>
  <c r="CR8" i="5"/>
  <c r="O8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N8" i="5"/>
  <c r="CN9" i="5"/>
  <c r="CN10" i="5"/>
  <c r="CN11" i="5"/>
  <c r="CN12" i="5"/>
  <c r="CN13" i="5"/>
  <c r="CN14" i="5"/>
  <c r="CJ14" i="5" s="1"/>
  <c r="N14" i="5" s="1"/>
  <c r="CN15" i="5"/>
  <c r="CN16" i="5"/>
  <c r="CN17" i="5"/>
  <c r="CN18" i="5"/>
  <c r="CJ18" i="5" s="1"/>
  <c r="N18" i="5" s="1"/>
  <c r="CN19" i="5"/>
  <c r="CN20" i="5"/>
  <c r="CN21" i="5"/>
  <c r="CN22" i="5"/>
  <c r="CJ22" i="5" s="1"/>
  <c r="N22" i="5" s="1"/>
  <c r="CN23" i="5"/>
  <c r="CN24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L8" i="5"/>
  <c r="CL9" i="5"/>
  <c r="CL10" i="5"/>
  <c r="CL11" i="5"/>
  <c r="CL12" i="5"/>
  <c r="CJ12" i="5" s="1"/>
  <c r="N12" i="5" s="1"/>
  <c r="CL13" i="5"/>
  <c r="CL14" i="5"/>
  <c r="CL15" i="5"/>
  <c r="CL16" i="5"/>
  <c r="CL17" i="5"/>
  <c r="CL18" i="5"/>
  <c r="CL19" i="5"/>
  <c r="CL20" i="5"/>
  <c r="CL21" i="5"/>
  <c r="CL22" i="5"/>
  <c r="CL23" i="5"/>
  <c r="CL24" i="5"/>
  <c r="CK8" i="5"/>
  <c r="CK9" i="5"/>
  <c r="CK10" i="5"/>
  <c r="CK11" i="5"/>
  <c r="CJ11" i="5" s="1"/>
  <c r="N11" i="5" s="1"/>
  <c r="CK12" i="5"/>
  <c r="CK13" i="5"/>
  <c r="CK14" i="5"/>
  <c r="CK15" i="5"/>
  <c r="CJ15" i="5" s="1"/>
  <c r="N15" i="5" s="1"/>
  <c r="CK16" i="5"/>
  <c r="CK17" i="5"/>
  <c r="CK18" i="5"/>
  <c r="CK19" i="5"/>
  <c r="CJ19" i="5" s="1"/>
  <c r="N19" i="5" s="1"/>
  <c r="CK20" i="5"/>
  <c r="CK21" i="5"/>
  <c r="CK22" i="5"/>
  <c r="CK23" i="5"/>
  <c r="CJ23" i="5" s="1"/>
  <c r="N23" i="5" s="1"/>
  <c r="CK24" i="5"/>
  <c r="CJ24" i="5"/>
  <c r="N24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F8" i="5"/>
  <c r="CF9" i="5"/>
  <c r="CF10" i="5"/>
  <c r="CF11" i="5"/>
  <c r="CF12" i="5"/>
  <c r="CB12" i="5" s="1"/>
  <c r="M12" i="5" s="1"/>
  <c r="CF13" i="5"/>
  <c r="CF14" i="5"/>
  <c r="CF15" i="5"/>
  <c r="CF16" i="5"/>
  <c r="CB16" i="5" s="1"/>
  <c r="M16" i="5" s="1"/>
  <c r="CF17" i="5"/>
  <c r="CF18" i="5"/>
  <c r="CF19" i="5"/>
  <c r="CF20" i="5"/>
  <c r="CF21" i="5"/>
  <c r="CF22" i="5"/>
  <c r="CF23" i="5"/>
  <c r="CF24" i="5"/>
  <c r="CB24" i="5" s="1"/>
  <c r="M24" i="5" s="1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B23" i="5" s="1"/>
  <c r="M23" i="5" s="1"/>
  <c r="CE24" i="5"/>
  <c r="CD8" i="5"/>
  <c r="CD9" i="5"/>
  <c r="CD10" i="5"/>
  <c r="CB10" i="5" s="1"/>
  <c r="M10" i="5" s="1"/>
  <c r="CD11" i="5"/>
  <c r="CD12" i="5"/>
  <c r="CD13" i="5"/>
  <c r="CD14" i="5"/>
  <c r="CB14" i="5" s="1"/>
  <c r="M14" i="5" s="1"/>
  <c r="CD15" i="5"/>
  <c r="CD16" i="5"/>
  <c r="CD17" i="5"/>
  <c r="CD18" i="5"/>
  <c r="CD19" i="5"/>
  <c r="CD20" i="5"/>
  <c r="CD21" i="5"/>
  <c r="CD22" i="5"/>
  <c r="CB22" i="5" s="1"/>
  <c r="M22" i="5" s="1"/>
  <c r="CD23" i="5"/>
  <c r="CD24" i="5"/>
  <c r="CC8" i="5"/>
  <c r="CC9" i="5"/>
  <c r="CB9" i="5" s="1"/>
  <c r="M9" i="5" s="1"/>
  <c r="CC10" i="5"/>
  <c r="CC11" i="5"/>
  <c r="CC12" i="5"/>
  <c r="CC13" i="5"/>
  <c r="CB13" i="5" s="1"/>
  <c r="M13" i="5" s="1"/>
  <c r="CC14" i="5"/>
  <c r="CC15" i="5"/>
  <c r="CC16" i="5"/>
  <c r="CC17" i="5"/>
  <c r="CB17" i="5" s="1"/>
  <c r="M17" i="5" s="1"/>
  <c r="CC18" i="5"/>
  <c r="CC19" i="5"/>
  <c r="CC20" i="5"/>
  <c r="CC21" i="5"/>
  <c r="CB21" i="5" s="1"/>
  <c r="M21" i="5" s="1"/>
  <c r="CC22" i="5"/>
  <c r="CC23" i="5"/>
  <c r="CC24" i="5"/>
  <c r="CB8" i="5"/>
  <c r="M8" i="5" s="1"/>
  <c r="CB18" i="5"/>
  <c r="M18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X8" i="5"/>
  <c r="BX9" i="5"/>
  <c r="BX10" i="5"/>
  <c r="BX11" i="5"/>
  <c r="BX12" i="5"/>
  <c r="BX13" i="5"/>
  <c r="BX14" i="5"/>
  <c r="BX15" i="5"/>
  <c r="BX16" i="5"/>
  <c r="BT16" i="5" s="1"/>
  <c r="L16" i="5" s="1"/>
  <c r="BX17" i="5"/>
  <c r="BX18" i="5"/>
  <c r="BX19" i="5"/>
  <c r="BX20" i="5"/>
  <c r="BX21" i="5"/>
  <c r="BX22" i="5"/>
  <c r="BX23" i="5"/>
  <c r="BX24" i="5"/>
  <c r="BT24" i="5" s="1"/>
  <c r="L24" i="5" s="1"/>
  <c r="BW8" i="5"/>
  <c r="BW9" i="5"/>
  <c r="BW10" i="5"/>
  <c r="BW11" i="5"/>
  <c r="BT11" i="5" s="1"/>
  <c r="L11" i="5" s="1"/>
  <c r="BW12" i="5"/>
  <c r="BW13" i="5"/>
  <c r="BW14" i="5"/>
  <c r="BW15" i="5"/>
  <c r="BW16" i="5"/>
  <c r="BW17" i="5"/>
  <c r="BW18" i="5"/>
  <c r="BW19" i="5"/>
  <c r="BT19" i="5" s="1"/>
  <c r="L19" i="5" s="1"/>
  <c r="BW20" i="5"/>
  <c r="BW21" i="5"/>
  <c r="BW22" i="5"/>
  <c r="BW23" i="5"/>
  <c r="BT23" i="5" s="1"/>
  <c r="BW24" i="5"/>
  <c r="BV8" i="5"/>
  <c r="BV9" i="5"/>
  <c r="BV10" i="5"/>
  <c r="BT10" i="5" s="1"/>
  <c r="L10" i="5" s="1"/>
  <c r="BV11" i="5"/>
  <c r="BV12" i="5"/>
  <c r="BV13" i="5"/>
  <c r="BV14" i="5"/>
  <c r="BT14" i="5" s="1"/>
  <c r="L14" i="5" s="1"/>
  <c r="BV15" i="5"/>
  <c r="BV16" i="5"/>
  <c r="BV17" i="5"/>
  <c r="BV18" i="5"/>
  <c r="BT18" i="5" s="1"/>
  <c r="L18" i="5" s="1"/>
  <c r="BV19" i="5"/>
  <c r="BV20" i="5"/>
  <c r="BV21" i="5"/>
  <c r="BV22" i="5"/>
  <c r="BV23" i="5"/>
  <c r="BV24" i="5"/>
  <c r="BU8" i="5"/>
  <c r="BU9" i="5"/>
  <c r="BT9" i="5" s="1"/>
  <c r="L9" i="5" s="1"/>
  <c r="BU10" i="5"/>
  <c r="BU11" i="5"/>
  <c r="BU12" i="5"/>
  <c r="BU13" i="5"/>
  <c r="BT13" i="5" s="1"/>
  <c r="L13" i="5" s="1"/>
  <c r="BU14" i="5"/>
  <c r="BU15" i="5"/>
  <c r="BU16" i="5"/>
  <c r="BU17" i="5"/>
  <c r="BT17" i="5" s="1"/>
  <c r="L17" i="5" s="1"/>
  <c r="BU18" i="5"/>
  <c r="BU19" i="5"/>
  <c r="BU20" i="5"/>
  <c r="BU21" i="5"/>
  <c r="BT21" i="5" s="1"/>
  <c r="L21" i="5" s="1"/>
  <c r="BU22" i="5"/>
  <c r="BU23" i="5"/>
  <c r="BU24" i="5"/>
  <c r="BT8" i="5"/>
  <c r="L8" i="5" s="1"/>
  <c r="BT22" i="5"/>
  <c r="L22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N8" i="5"/>
  <c r="BL8" i="5" s="1"/>
  <c r="K8" i="5" s="1"/>
  <c r="BN9" i="5"/>
  <c r="BN10" i="5"/>
  <c r="BN11" i="5"/>
  <c r="BN12" i="5"/>
  <c r="BN13" i="5"/>
  <c r="BN14" i="5"/>
  <c r="BN15" i="5"/>
  <c r="BN16" i="5"/>
  <c r="BL16" i="5" s="1"/>
  <c r="K16" i="5" s="1"/>
  <c r="BN17" i="5"/>
  <c r="BN18" i="5"/>
  <c r="BN19" i="5"/>
  <c r="BN20" i="5"/>
  <c r="BN21" i="5"/>
  <c r="BN22" i="5"/>
  <c r="BN23" i="5"/>
  <c r="BN24" i="5"/>
  <c r="BM8" i="5"/>
  <c r="BM9" i="5"/>
  <c r="BM10" i="5"/>
  <c r="BM11" i="5"/>
  <c r="BL11" i="5" s="1"/>
  <c r="K11" i="5" s="1"/>
  <c r="BM12" i="5"/>
  <c r="BM13" i="5"/>
  <c r="BM14" i="5"/>
  <c r="BM15" i="5"/>
  <c r="BL15" i="5" s="1"/>
  <c r="K15" i="5" s="1"/>
  <c r="BM16" i="5"/>
  <c r="BM17" i="5"/>
  <c r="BM18" i="5"/>
  <c r="BM19" i="5"/>
  <c r="BL19" i="5" s="1"/>
  <c r="K19" i="5" s="1"/>
  <c r="BM20" i="5"/>
  <c r="BM21" i="5"/>
  <c r="BM22" i="5"/>
  <c r="BM23" i="5"/>
  <c r="BL23" i="5" s="1"/>
  <c r="K23" i="5" s="1"/>
  <c r="BM24" i="5"/>
  <c r="BL12" i="5"/>
  <c r="K12" i="5" s="1"/>
  <c r="BL14" i="5"/>
  <c r="K14" i="5" s="1"/>
  <c r="BL22" i="5"/>
  <c r="K22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H8" i="5"/>
  <c r="BH9" i="5"/>
  <c r="BH10" i="5"/>
  <c r="BH11" i="5"/>
  <c r="BD11" i="5" s="1"/>
  <c r="J11" i="5" s="1"/>
  <c r="BH12" i="5"/>
  <c r="BH13" i="5"/>
  <c r="BH14" i="5"/>
  <c r="BH15" i="5"/>
  <c r="BH16" i="5"/>
  <c r="BH17" i="5"/>
  <c r="BH18" i="5"/>
  <c r="BH19" i="5"/>
  <c r="BD19" i="5" s="1"/>
  <c r="J19" i="5" s="1"/>
  <c r="BH20" i="5"/>
  <c r="BH21" i="5"/>
  <c r="BH22" i="5"/>
  <c r="BH23" i="5"/>
  <c r="BH24" i="5"/>
  <c r="BG8" i="5"/>
  <c r="BG9" i="5"/>
  <c r="BG10" i="5"/>
  <c r="BG11" i="5"/>
  <c r="BG12" i="5"/>
  <c r="BG13" i="5"/>
  <c r="BG14" i="5"/>
  <c r="BD14" i="5" s="1"/>
  <c r="J14" i="5" s="1"/>
  <c r="BG15" i="5"/>
  <c r="BG16" i="5"/>
  <c r="BG17" i="5"/>
  <c r="BG18" i="5"/>
  <c r="BD18" i="5" s="1"/>
  <c r="J18" i="5" s="1"/>
  <c r="BG19" i="5"/>
  <c r="BG20" i="5"/>
  <c r="BG21" i="5"/>
  <c r="BG22" i="5"/>
  <c r="BD22" i="5" s="1"/>
  <c r="J22" i="5" s="1"/>
  <c r="BG23" i="5"/>
  <c r="BG24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E8" i="5"/>
  <c r="BD8" i="5" s="1"/>
  <c r="BE9" i="5"/>
  <c r="BE10" i="5"/>
  <c r="BE11" i="5"/>
  <c r="BE12" i="5"/>
  <c r="BD12" i="5" s="1"/>
  <c r="J12" i="5" s="1"/>
  <c r="BE13" i="5"/>
  <c r="BE14" i="5"/>
  <c r="BE15" i="5"/>
  <c r="BE16" i="5"/>
  <c r="BD16" i="5" s="1"/>
  <c r="J16" i="5" s="1"/>
  <c r="BE17" i="5"/>
  <c r="BE18" i="5"/>
  <c r="BE19" i="5"/>
  <c r="BE20" i="5"/>
  <c r="BD20" i="5" s="1"/>
  <c r="J20" i="5" s="1"/>
  <c r="BE21" i="5"/>
  <c r="BE22" i="5"/>
  <c r="BE23" i="5"/>
  <c r="BE24" i="5"/>
  <c r="BD24" i="5" s="1"/>
  <c r="J24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AZ8" i="5"/>
  <c r="AZ9" i="5"/>
  <c r="AZ10" i="5"/>
  <c r="AZ11" i="5"/>
  <c r="AZ12" i="5"/>
  <c r="AZ13" i="5"/>
  <c r="AZ14" i="5"/>
  <c r="AZ15" i="5"/>
  <c r="AZ16" i="5"/>
  <c r="AZ17" i="5"/>
  <c r="AZ18" i="5"/>
  <c r="AV18" i="5" s="1"/>
  <c r="I18" i="5" s="1"/>
  <c r="AZ19" i="5"/>
  <c r="AZ20" i="5"/>
  <c r="AZ21" i="5"/>
  <c r="AZ22" i="5"/>
  <c r="AZ23" i="5"/>
  <c r="AZ24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X8" i="5"/>
  <c r="AV8" i="5" s="1"/>
  <c r="I8" i="5" s="1"/>
  <c r="AX9" i="5"/>
  <c r="AX10" i="5"/>
  <c r="AX11" i="5"/>
  <c r="AX12" i="5"/>
  <c r="AX13" i="5"/>
  <c r="AX14" i="5"/>
  <c r="AX15" i="5"/>
  <c r="AX16" i="5"/>
  <c r="AV16" i="5" s="1"/>
  <c r="I16" i="5" s="1"/>
  <c r="AX17" i="5"/>
  <c r="AX18" i="5"/>
  <c r="AX19" i="5"/>
  <c r="AX20" i="5"/>
  <c r="AX21" i="5"/>
  <c r="AX22" i="5"/>
  <c r="AX23" i="5"/>
  <c r="AX24" i="5"/>
  <c r="AV24" i="5" s="1"/>
  <c r="I24" i="5" s="1"/>
  <c r="AW8" i="5"/>
  <c r="AW9" i="5"/>
  <c r="AW10" i="5"/>
  <c r="AW11" i="5"/>
  <c r="AW12" i="5"/>
  <c r="AW13" i="5"/>
  <c r="AW14" i="5"/>
  <c r="AW15" i="5"/>
  <c r="AV15" i="5" s="1"/>
  <c r="I15" i="5" s="1"/>
  <c r="AW16" i="5"/>
  <c r="AW17" i="5"/>
  <c r="AW18" i="5"/>
  <c r="AW19" i="5"/>
  <c r="AW20" i="5"/>
  <c r="AW21" i="5"/>
  <c r="AW22" i="5"/>
  <c r="AW23" i="5"/>
  <c r="AW24" i="5"/>
  <c r="AV11" i="5"/>
  <c r="AV12" i="5"/>
  <c r="AV19" i="5"/>
  <c r="I19" i="5" s="1"/>
  <c r="AV23" i="5"/>
  <c r="I23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R8" i="5"/>
  <c r="AR9" i="5"/>
  <c r="AR10" i="5"/>
  <c r="AR11" i="5"/>
  <c r="AN11" i="5" s="1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Q8" i="5"/>
  <c r="AQ9" i="5"/>
  <c r="AQ10" i="5"/>
  <c r="AQ11" i="5"/>
  <c r="AQ12" i="5"/>
  <c r="AQ13" i="5"/>
  <c r="AQ14" i="5"/>
  <c r="AQ15" i="5"/>
  <c r="AQ16" i="5"/>
  <c r="AQ17" i="5"/>
  <c r="AQ18" i="5"/>
  <c r="AN18" i="5" s="1"/>
  <c r="H18" i="5" s="1"/>
  <c r="AQ19" i="5"/>
  <c r="AQ20" i="5"/>
  <c r="AQ21" i="5"/>
  <c r="AQ22" i="5"/>
  <c r="AN22" i="5" s="1"/>
  <c r="AQ23" i="5"/>
  <c r="AQ24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O8" i="5"/>
  <c r="AN8" i="5" s="1"/>
  <c r="H8" i="5" s="1"/>
  <c r="AO9" i="5"/>
  <c r="AO10" i="5"/>
  <c r="AO11" i="5"/>
  <c r="AO12" i="5"/>
  <c r="AN12" i="5" s="1"/>
  <c r="H12" i="5" s="1"/>
  <c r="AO13" i="5"/>
  <c r="AO14" i="5"/>
  <c r="AO15" i="5"/>
  <c r="AO16" i="5"/>
  <c r="AO17" i="5"/>
  <c r="AO18" i="5"/>
  <c r="AO19" i="5"/>
  <c r="AO20" i="5"/>
  <c r="AN20" i="5" s="1"/>
  <c r="H20" i="5" s="1"/>
  <c r="AO21" i="5"/>
  <c r="AO22" i="5"/>
  <c r="AO23" i="5"/>
  <c r="AO24" i="5"/>
  <c r="AN14" i="5"/>
  <c r="H14" i="5" s="1"/>
  <c r="AN16" i="5"/>
  <c r="H16" i="5" s="1"/>
  <c r="AN23" i="5"/>
  <c r="H23" i="5" s="1"/>
  <c r="AN24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F19" i="5" s="1"/>
  <c r="G19" i="5" s="1"/>
  <c r="AJ20" i="5"/>
  <c r="AJ21" i="5"/>
  <c r="AJ22" i="5"/>
  <c r="AJ23" i="5"/>
  <c r="AJ24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G8" i="5"/>
  <c r="AF8" i="5" s="1"/>
  <c r="G8" i="5" s="1"/>
  <c r="AG9" i="5"/>
  <c r="AG10" i="5"/>
  <c r="AG11" i="5"/>
  <c r="AG12" i="5"/>
  <c r="AF12" i="5" s="1"/>
  <c r="G12" i="5" s="1"/>
  <c r="AG13" i="5"/>
  <c r="AG14" i="5"/>
  <c r="AG15" i="5"/>
  <c r="AG16" i="5"/>
  <c r="AG17" i="5"/>
  <c r="AG18" i="5"/>
  <c r="AG19" i="5"/>
  <c r="AG20" i="5"/>
  <c r="AF20" i="5" s="1"/>
  <c r="G20" i="5" s="1"/>
  <c r="AG21" i="5"/>
  <c r="AG22" i="5"/>
  <c r="AG23" i="5"/>
  <c r="AG24" i="5"/>
  <c r="AF24" i="5" s="1"/>
  <c r="G24" i="5" s="1"/>
  <c r="AF16" i="5"/>
  <c r="G16" i="5" s="1"/>
  <c r="F16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B8" i="5"/>
  <c r="AB9" i="5"/>
  <c r="AB10" i="5"/>
  <c r="AB11" i="5"/>
  <c r="AB12" i="5"/>
  <c r="AB13" i="5"/>
  <c r="AB14" i="5"/>
  <c r="AB15" i="5"/>
  <c r="AB16" i="5"/>
  <c r="AB17" i="5"/>
  <c r="AB18" i="5"/>
  <c r="X18" i="5" s="1"/>
  <c r="E18" i="5" s="1"/>
  <c r="AB19" i="5"/>
  <c r="AB20" i="5"/>
  <c r="AB21" i="5"/>
  <c r="AB22" i="5"/>
  <c r="AB23" i="5"/>
  <c r="AB24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Y8" i="5"/>
  <c r="Y9" i="5"/>
  <c r="Y10" i="5"/>
  <c r="Y11" i="5"/>
  <c r="X11" i="5" s="1"/>
  <c r="E11" i="5" s="1"/>
  <c r="Y12" i="5"/>
  <c r="Y13" i="5"/>
  <c r="Y14" i="5"/>
  <c r="Y15" i="5"/>
  <c r="X15" i="5" s="1"/>
  <c r="E15" i="5" s="1"/>
  <c r="Y16" i="5"/>
  <c r="Y17" i="5"/>
  <c r="Y18" i="5"/>
  <c r="Y19" i="5"/>
  <c r="X19" i="5" s="1"/>
  <c r="E19" i="5" s="1"/>
  <c r="Y20" i="5"/>
  <c r="Y21" i="5"/>
  <c r="Y22" i="5"/>
  <c r="Y23" i="5"/>
  <c r="X23" i="5" s="1"/>
  <c r="E23" i="5" s="1"/>
  <c r="Y24" i="5"/>
  <c r="X12" i="5"/>
  <c r="E12" i="5" s="1"/>
  <c r="X14" i="5"/>
  <c r="E14" i="5" s="1"/>
  <c r="X22" i="5"/>
  <c r="X24" i="5"/>
  <c r="E24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T8" i="5"/>
  <c r="T9" i="5"/>
  <c r="T10" i="5"/>
  <c r="T11" i="5"/>
  <c r="T12" i="5"/>
  <c r="P12" i="5" s="1"/>
  <c r="T13" i="5"/>
  <c r="T14" i="5"/>
  <c r="T15" i="5"/>
  <c r="T16" i="5"/>
  <c r="P16" i="5" s="1"/>
  <c r="T17" i="5"/>
  <c r="T18" i="5"/>
  <c r="T19" i="5"/>
  <c r="T20" i="5"/>
  <c r="T21" i="5"/>
  <c r="T22" i="5"/>
  <c r="T23" i="5"/>
  <c r="T24" i="5"/>
  <c r="P24" i="5" s="1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P23" i="5" s="1"/>
  <c r="S24" i="5"/>
  <c r="R8" i="5"/>
  <c r="R9" i="5"/>
  <c r="R10" i="5"/>
  <c r="P10" i="5" s="1"/>
  <c r="R11" i="5"/>
  <c r="R12" i="5"/>
  <c r="R13" i="5"/>
  <c r="R14" i="5"/>
  <c r="P14" i="5" s="1"/>
  <c r="R15" i="5"/>
  <c r="R16" i="5"/>
  <c r="R17" i="5"/>
  <c r="R18" i="5"/>
  <c r="P18" i="5" s="1"/>
  <c r="R19" i="5"/>
  <c r="R20" i="5"/>
  <c r="R21" i="5"/>
  <c r="R22" i="5"/>
  <c r="P22" i="5" s="1"/>
  <c r="R23" i="5"/>
  <c r="R24" i="5"/>
  <c r="Q8" i="5"/>
  <c r="Q9" i="5"/>
  <c r="P9" i="5" s="1"/>
  <c r="Q10" i="5"/>
  <c r="Q11" i="5"/>
  <c r="Q12" i="5"/>
  <c r="Q13" i="5"/>
  <c r="P13" i="5" s="1"/>
  <c r="Q14" i="5"/>
  <c r="Q15" i="5"/>
  <c r="Q16" i="5"/>
  <c r="Q17" i="5"/>
  <c r="P17" i="5" s="1"/>
  <c r="Q18" i="5"/>
  <c r="Q19" i="5"/>
  <c r="Q20" i="5"/>
  <c r="Q21" i="5"/>
  <c r="P21" i="5" s="1"/>
  <c r="Q22" i="5"/>
  <c r="Q23" i="5"/>
  <c r="Q24" i="5"/>
  <c r="P8" i="5"/>
  <c r="O17" i="5"/>
  <c r="L23" i="5"/>
  <c r="J8" i="5"/>
  <c r="I11" i="5"/>
  <c r="I12" i="5"/>
  <c r="H11" i="5"/>
  <c r="H22" i="5"/>
  <c r="H24" i="5"/>
  <c r="E22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CJ8" i="9"/>
  <c r="CJ9" i="9"/>
  <c r="D9" i="9" s="1"/>
  <c r="CJ10" i="9"/>
  <c r="CJ11" i="9"/>
  <c r="CJ12" i="9"/>
  <c r="CJ13" i="9"/>
  <c r="CJ14" i="9"/>
  <c r="CJ15" i="9"/>
  <c r="CJ16" i="9"/>
  <c r="CJ17" i="9"/>
  <c r="CJ18" i="9"/>
  <c r="CJ19" i="9"/>
  <c r="CJ20" i="9"/>
  <c r="CJ21" i="9"/>
  <c r="D21" i="9" s="1"/>
  <c r="CJ22" i="9"/>
  <c r="CJ23" i="9"/>
  <c r="CJ24" i="9"/>
  <c r="BO8" i="9"/>
  <c r="BO9" i="9"/>
  <c r="BO10" i="9"/>
  <c r="BO11" i="9"/>
  <c r="BO12" i="9"/>
  <c r="BO13" i="9"/>
  <c r="BO14" i="9"/>
  <c r="BO15" i="9"/>
  <c r="BO16" i="9"/>
  <c r="D16" i="9" s="1"/>
  <c r="AT16" i="4" s="1"/>
  <c r="BO17" i="9"/>
  <c r="BO18" i="9"/>
  <c r="BO19" i="9"/>
  <c r="BO20" i="9"/>
  <c r="D20" i="9" s="1"/>
  <c r="AT20" i="4" s="1"/>
  <c r="BO21" i="9"/>
  <c r="BO22" i="9"/>
  <c r="BO23" i="9"/>
  <c r="BO24" i="9"/>
  <c r="AT8" i="9"/>
  <c r="AT9" i="9"/>
  <c r="AT10" i="9"/>
  <c r="AT11" i="9"/>
  <c r="AT12" i="9"/>
  <c r="AT13" i="9"/>
  <c r="AT14" i="9"/>
  <c r="AT15" i="9"/>
  <c r="D15" i="9" s="1"/>
  <c r="AT16" i="9"/>
  <c r="AT17" i="9"/>
  <c r="AT18" i="9"/>
  <c r="AT19" i="9"/>
  <c r="D19" i="9" s="1"/>
  <c r="AT20" i="9"/>
  <c r="AT21" i="9"/>
  <c r="AT22" i="9"/>
  <c r="AT23" i="9"/>
  <c r="D23" i="9" s="1"/>
  <c r="AT23" i="4" s="1"/>
  <c r="AT24" i="9"/>
  <c r="Y8" i="9"/>
  <c r="Y9" i="9"/>
  <c r="Y10" i="9"/>
  <c r="D10" i="9" s="1"/>
  <c r="AT10" i="4" s="1"/>
  <c r="Y11" i="9"/>
  <c r="Y12" i="9"/>
  <c r="Y13" i="9"/>
  <c r="Y14" i="9"/>
  <c r="D14" i="9" s="1"/>
  <c r="AT14" i="4" s="1"/>
  <c r="Y15" i="9"/>
  <c r="Y16" i="9"/>
  <c r="Y17" i="9"/>
  <c r="Y18" i="9"/>
  <c r="D18" i="9" s="1"/>
  <c r="AT18" i="4" s="1"/>
  <c r="Y19" i="9"/>
  <c r="Y20" i="9"/>
  <c r="Y21" i="9"/>
  <c r="Y22" i="9"/>
  <c r="D22" i="9" s="1"/>
  <c r="AT22" i="4" s="1"/>
  <c r="Y23" i="9"/>
  <c r="Y24" i="9"/>
  <c r="X8" i="9"/>
  <c r="BN8" i="4" s="1"/>
  <c r="X9" i="9"/>
  <c r="X10" i="9"/>
  <c r="X11" i="9"/>
  <c r="BN11" i="4" s="1"/>
  <c r="X11" i="4" s="1"/>
  <c r="X12" i="9"/>
  <c r="BN12" i="4" s="1"/>
  <c r="X13" i="9"/>
  <c r="BN13" i="4" s="1"/>
  <c r="X13" i="4" s="1"/>
  <c r="X14" i="9"/>
  <c r="X15" i="9"/>
  <c r="X16" i="9"/>
  <c r="BN16" i="4" s="1"/>
  <c r="X17" i="9"/>
  <c r="BN17" i="4" s="1"/>
  <c r="X18" i="9"/>
  <c r="X19" i="9"/>
  <c r="X20" i="9"/>
  <c r="BN20" i="4" s="1"/>
  <c r="X21" i="9"/>
  <c r="BN21" i="4" s="1"/>
  <c r="X22" i="9"/>
  <c r="X23" i="9"/>
  <c r="X24" i="9"/>
  <c r="BN24" i="4" s="1"/>
  <c r="W8" i="9"/>
  <c r="BM8" i="4" s="1"/>
  <c r="W9" i="9"/>
  <c r="W10" i="9"/>
  <c r="BM10" i="4" s="1"/>
  <c r="W11" i="9"/>
  <c r="BM11" i="4" s="1"/>
  <c r="W12" i="9"/>
  <c r="BM12" i="4" s="1"/>
  <c r="W13" i="9"/>
  <c r="W14" i="9"/>
  <c r="W15" i="9"/>
  <c r="BM15" i="4" s="1"/>
  <c r="W16" i="9"/>
  <c r="BM16" i="4" s="1"/>
  <c r="W17" i="9"/>
  <c r="W18" i="9"/>
  <c r="W19" i="9"/>
  <c r="BM19" i="4" s="1"/>
  <c r="W20" i="9"/>
  <c r="BM20" i="4" s="1"/>
  <c r="W21" i="9"/>
  <c r="W22" i="9"/>
  <c r="W23" i="9"/>
  <c r="BM23" i="4" s="1"/>
  <c r="W24" i="9"/>
  <c r="V8" i="9"/>
  <c r="V9" i="9"/>
  <c r="BL9" i="4" s="1"/>
  <c r="V10" i="9"/>
  <c r="BL10" i="4" s="1"/>
  <c r="V11" i="9"/>
  <c r="BL11" i="4" s="1"/>
  <c r="V12" i="9"/>
  <c r="V13" i="9"/>
  <c r="V14" i="9"/>
  <c r="BL14" i="4" s="1"/>
  <c r="V15" i="9"/>
  <c r="BL15" i="4" s="1"/>
  <c r="V15" i="4" s="1"/>
  <c r="V16" i="9"/>
  <c r="V17" i="9"/>
  <c r="V18" i="9"/>
  <c r="BL18" i="4" s="1"/>
  <c r="V19" i="9"/>
  <c r="V20" i="9"/>
  <c r="V21" i="9"/>
  <c r="V22" i="9"/>
  <c r="BL22" i="4" s="1"/>
  <c r="V23" i="9"/>
  <c r="BL23" i="4" s="1"/>
  <c r="V23" i="4" s="1"/>
  <c r="V24" i="9"/>
  <c r="U8" i="9"/>
  <c r="BK8" i="4" s="1"/>
  <c r="U9" i="9"/>
  <c r="BK9" i="4" s="1"/>
  <c r="U10" i="9"/>
  <c r="U11" i="9"/>
  <c r="U12" i="9"/>
  <c r="U13" i="9"/>
  <c r="BK13" i="4" s="1"/>
  <c r="U14" i="9"/>
  <c r="BK14" i="4" s="1"/>
  <c r="U15" i="9"/>
  <c r="U16" i="9"/>
  <c r="U17" i="9"/>
  <c r="BK17" i="4" s="1"/>
  <c r="U18" i="9"/>
  <c r="BK18" i="4" s="1"/>
  <c r="U19" i="9"/>
  <c r="U20" i="9"/>
  <c r="U21" i="9"/>
  <c r="BK21" i="4" s="1"/>
  <c r="U22" i="9"/>
  <c r="BK22" i="4" s="1"/>
  <c r="U23" i="9"/>
  <c r="U24" i="9"/>
  <c r="BK24" i="4" s="1"/>
  <c r="T8" i="9"/>
  <c r="BJ8" i="4" s="1"/>
  <c r="T9" i="9"/>
  <c r="BJ9" i="4" s="1"/>
  <c r="T10" i="9"/>
  <c r="T11" i="9"/>
  <c r="T12" i="9"/>
  <c r="BJ12" i="4" s="1"/>
  <c r="T13" i="9"/>
  <c r="BJ13" i="4" s="1"/>
  <c r="T14" i="9"/>
  <c r="T15" i="9"/>
  <c r="T16" i="9"/>
  <c r="BJ16" i="4" s="1"/>
  <c r="T17" i="9"/>
  <c r="T18" i="9"/>
  <c r="T19" i="9"/>
  <c r="T20" i="9"/>
  <c r="BJ20" i="4" s="1"/>
  <c r="T21" i="9"/>
  <c r="BJ21" i="4" s="1"/>
  <c r="T22" i="9"/>
  <c r="T23" i="9"/>
  <c r="BJ23" i="4" s="1"/>
  <c r="T24" i="9"/>
  <c r="BJ24" i="4" s="1"/>
  <c r="S8" i="9"/>
  <c r="S9" i="9"/>
  <c r="S10" i="9"/>
  <c r="S11" i="9"/>
  <c r="BI11" i="4" s="1"/>
  <c r="S12" i="9"/>
  <c r="BI12" i="4" s="1"/>
  <c r="S12" i="4" s="1"/>
  <c r="S13" i="9"/>
  <c r="S14" i="9"/>
  <c r="S15" i="9"/>
  <c r="BI15" i="4" s="1"/>
  <c r="S16" i="9"/>
  <c r="BI16" i="4" s="1"/>
  <c r="S17" i="9"/>
  <c r="S18" i="9"/>
  <c r="S19" i="9"/>
  <c r="BI19" i="4" s="1"/>
  <c r="S20" i="9"/>
  <c r="S21" i="9"/>
  <c r="S22" i="9"/>
  <c r="BI22" i="4" s="1"/>
  <c r="S23" i="9"/>
  <c r="BI23" i="4" s="1"/>
  <c r="S24" i="9"/>
  <c r="BI24" i="4" s="1"/>
  <c r="R8" i="9"/>
  <c r="R9" i="9"/>
  <c r="R10" i="9"/>
  <c r="BH10" i="4" s="1"/>
  <c r="R11" i="9"/>
  <c r="BH11" i="4" s="1"/>
  <c r="R12" i="9"/>
  <c r="R13" i="9"/>
  <c r="R14" i="9"/>
  <c r="BH14" i="4" s="1"/>
  <c r="R15" i="9"/>
  <c r="R16" i="9"/>
  <c r="R17" i="9"/>
  <c r="R18" i="9"/>
  <c r="BH18" i="4" s="1"/>
  <c r="R19" i="9"/>
  <c r="BH19" i="4" s="1"/>
  <c r="R20" i="9"/>
  <c r="R21" i="9"/>
  <c r="BH21" i="4" s="1"/>
  <c r="R22" i="9"/>
  <c r="BH22" i="4" s="1"/>
  <c r="R23" i="9"/>
  <c r="R24" i="9"/>
  <c r="Q8" i="9"/>
  <c r="Q9" i="9"/>
  <c r="BG9" i="4" s="1"/>
  <c r="Q10" i="9"/>
  <c r="BG10" i="4" s="1"/>
  <c r="Q11" i="9"/>
  <c r="Q12" i="9"/>
  <c r="Q13" i="9"/>
  <c r="BG13" i="4" s="1"/>
  <c r="Q14" i="9"/>
  <c r="BG14" i="4" s="1"/>
  <c r="Q14" i="4" s="1"/>
  <c r="Q15" i="9"/>
  <c r="Q16" i="9"/>
  <c r="Q17" i="9"/>
  <c r="BG17" i="4" s="1"/>
  <c r="Q18" i="9"/>
  <c r="Q19" i="9"/>
  <c r="Q20" i="9"/>
  <c r="BG20" i="4" s="1"/>
  <c r="Q21" i="9"/>
  <c r="BG21" i="4" s="1"/>
  <c r="Q22" i="9"/>
  <c r="BG22" i="4" s="1"/>
  <c r="Q22" i="4" s="1"/>
  <c r="Q23" i="9"/>
  <c r="Q24" i="9"/>
  <c r="P8" i="9"/>
  <c r="BF8" i="4" s="1"/>
  <c r="P9" i="9"/>
  <c r="BF9" i="4" s="1"/>
  <c r="P10" i="9"/>
  <c r="P11" i="9"/>
  <c r="P12" i="9"/>
  <c r="BF12" i="4" s="1"/>
  <c r="P13" i="9"/>
  <c r="BF13" i="4" s="1"/>
  <c r="P14" i="9"/>
  <c r="P15" i="9"/>
  <c r="P16" i="9"/>
  <c r="BF16" i="4" s="1"/>
  <c r="P17" i="9"/>
  <c r="BF17" i="4" s="1"/>
  <c r="P18" i="9"/>
  <c r="P19" i="9"/>
  <c r="BF19" i="4" s="1"/>
  <c r="P20" i="9"/>
  <c r="BF20" i="4" s="1"/>
  <c r="P21" i="9"/>
  <c r="BF21" i="4" s="1"/>
  <c r="P22" i="9"/>
  <c r="P23" i="9"/>
  <c r="P24" i="9"/>
  <c r="BF24" i="4" s="1"/>
  <c r="O8" i="9"/>
  <c r="BE8" i="4" s="1"/>
  <c r="O9" i="9"/>
  <c r="O10" i="9"/>
  <c r="O11" i="9"/>
  <c r="BE11" i="4" s="1"/>
  <c r="O12" i="9"/>
  <c r="BE12" i="4" s="1"/>
  <c r="O13" i="9"/>
  <c r="O14" i="9"/>
  <c r="O15" i="9"/>
  <c r="BE15" i="4" s="1"/>
  <c r="O16" i="9"/>
  <c r="O17" i="9"/>
  <c r="O18" i="9"/>
  <c r="BE18" i="4" s="1"/>
  <c r="O19" i="9"/>
  <c r="BE19" i="4" s="1"/>
  <c r="O20" i="9"/>
  <c r="BE20" i="4" s="1"/>
  <c r="O21" i="9"/>
  <c r="O22" i="9"/>
  <c r="O23" i="9"/>
  <c r="BE23" i="4" s="1"/>
  <c r="O24" i="9"/>
  <c r="BE24" i="4" s="1"/>
  <c r="O24" i="4" s="1"/>
  <c r="N8" i="9"/>
  <c r="N9" i="9"/>
  <c r="N10" i="9"/>
  <c r="BD10" i="4" s="1"/>
  <c r="N11" i="9"/>
  <c r="N12" i="9"/>
  <c r="N13" i="9"/>
  <c r="N14" i="9"/>
  <c r="BD14" i="4" s="1"/>
  <c r="N15" i="9"/>
  <c r="BD15" i="4" s="1"/>
  <c r="N15" i="4" s="1"/>
  <c r="N16" i="9"/>
  <c r="N17" i="9"/>
  <c r="BD17" i="4" s="1"/>
  <c r="N18" i="9"/>
  <c r="BD18" i="4" s="1"/>
  <c r="N19" i="9"/>
  <c r="N20" i="9"/>
  <c r="N21" i="9"/>
  <c r="N22" i="9"/>
  <c r="BD22" i="4" s="1"/>
  <c r="N23" i="9"/>
  <c r="BD23" i="4" s="1"/>
  <c r="N24" i="9"/>
  <c r="M8" i="9"/>
  <c r="M9" i="9"/>
  <c r="BC9" i="4" s="1"/>
  <c r="M10" i="9"/>
  <c r="BC10" i="4" s="1"/>
  <c r="M11" i="9"/>
  <c r="M12" i="9"/>
  <c r="M13" i="9"/>
  <c r="BC13" i="4" s="1"/>
  <c r="M14" i="9"/>
  <c r="BC14" i="4" s="1"/>
  <c r="M15" i="9"/>
  <c r="M16" i="9"/>
  <c r="BC16" i="4" s="1"/>
  <c r="M17" i="9"/>
  <c r="BC17" i="4" s="1"/>
  <c r="M18" i="9"/>
  <c r="BC18" i="4" s="1"/>
  <c r="M19" i="9"/>
  <c r="M20" i="9"/>
  <c r="M21" i="9"/>
  <c r="BC21" i="4" s="1"/>
  <c r="M22" i="9"/>
  <c r="BC22" i="4" s="1"/>
  <c r="M23" i="9"/>
  <c r="M24" i="9"/>
  <c r="L8" i="9"/>
  <c r="BB8" i="4" s="1"/>
  <c r="L9" i="9"/>
  <c r="L10" i="9"/>
  <c r="L11" i="9"/>
  <c r="L12" i="9"/>
  <c r="BB12" i="4" s="1"/>
  <c r="L13" i="9"/>
  <c r="BB13" i="4" s="1"/>
  <c r="L14" i="9"/>
  <c r="L15" i="9"/>
  <c r="BB15" i="4" s="1"/>
  <c r="L16" i="9"/>
  <c r="BB16" i="4" s="1"/>
  <c r="L17" i="9"/>
  <c r="L18" i="9"/>
  <c r="L19" i="9"/>
  <c r="L20" i="9"/>
  <c r="BB20" i="4" s="1"/>
  <c r="L21" i="9"/>
  <c r="BB21" i="4" s="1"/>
  <c r="L21" i="4" s="1"/>
  <c r="L22" i="9"/>
  <c r="L23" i="9"/>
  <c r="L24" i="9"/>
  <c r="BB24" i="4" s="1"/>
  <c r="K8" i="9"/>
  <c r="BA8" i="4" s="1"/>
  <c r="K9" i="9"/>
  <c r="K10" i="9"/>
  <c r="K11" i="9"/>
  <c r="BA11" i="4" s="1"/>
  <c r="K12" i="9"/>
  <c r="K13" i="9"/>
  <c r="K14" i="9"/>
  <c r="BA14" i="4" s="1"/>
  <c r="K15" i="9"/>
  <c r="BA15" i="4" s="1"/>
  <c r="K16" i="9"/>
  <c r="K17" i="9"/>
  <c r="K18" i="9"/>
  <c r="K19" i="9"/>
  <c r="BA19" i="4" s="1"/>
  <c r="K20" i="9"/>
  <c r="BA20" i="4" s="1"/>
  <c r="K21" i="9"/>
  <c r="K22" i="9"/>
  <c r="K23" i="9"/>
  <c r="BA23" i="4" s="1"/>
  <c r="K24" i="9"/>
  <c r="BA24" i="4" s="1"/>
  <c r="J8" i="9"/>
  <c r="J9" i="9"/>
  <c r="J10" i="9"/>
  <c r="AZ10" i="4" s="1"/>
  <c r="J11" i="9"/>
  <c r="J12" i="9"/>
  <c r="J13" i="9"/>
  <c r="AZ13" i="4" s="1"/>
  <c r="J14" i="9"/>
  <c r="AZ14" i="4" s="1"/>
  <c r="J15" i="9"/>
  <c r="J16" i="9"/>
  <c r="J17" i="9"/>
  <c r="J18" i="9"/>
  <c r="AZ18" i="4" s="1"/>
  <c r="J19" i="9"/>
  <c r="AZ19" i="4" s="1"/>
  <c r="J20" i="9"/>
  <c r="J21" i="9"/>
  <c r="J22" i="9"/>
  <c r="AZ22" i="4" s="1"/>
  <c r="J23" i="9"/>
  <c r="AZ23" i="4" s="1"/>
  <c r="J23" i="4" s="1"/>
  <c r="J24" i="9"/>
  <c r="I8" i="9"/>
  <c r="I9" i="9"/>
  <c r="AY9" i="4" s="1"/>
  <c r="I10" i="9"/>
  <c r="AY10" i="4" s="1"/>
  <c r="I10" i="4" s="1"/>
  <c r="I11" i="9"/>
  <c r="I12" i="9"/>
  <c r="AY12" i="4" s="1"/>
  <c r="I13" i="9"/>
  <c r="AY13" i="4" s="1"/>
  <c r="I14" i="9"/>
  <c r="I15" i="9"/>
  <c r="I16" i="9"/>
  <c r="I17" i="9"/>
  <c r="AY17" i="4" s="1"/>
  <c r="I18" i="9"/>
  <c r="AY18" i="4" s="1"/>
  <c r="I19" i="9"/>
  <c r="I20" i="9"/>
  <c r="I21" i="9"/>
  <c r="AY21" i="4" s="1"/>
  <c r="I22" i="9"/>
  <c r="I23" i="9"/>
  <c r="I24" i="9"/>
  <c r="H8" i="9"/>
  <c r="AX8" i="4" s="1"/>
  <c r="H9" i="9"/>
  <c r="H10" i="9"/>
  <c r="H11" i="9"/>
  <c r="AX11" i="4" s="1"/>
  <c r="H12" i="9"/>
  <c r="AX12" i="4" s="1"/>
  <c r="H13" i="9"/>
  <c r="AX13" i="4" s="1"/>
  <c r="H14" i="9"/>
  <c r="H15" i="9"/>
  <c r="H16" i="9"/>
  <c r="AX16" i="4" s="1"/>
  <c r="H17" i="9"/>
  <c r="AX17" i="4" s="1"/>
  <c r="H18" i="9"/>
  <c r="H19" i="9"/>
  <c r="H20" i="9"/>
  <c r="AX20" i="4" s="1"/>
  <c r="H21" i="9"/>
  <c r="AX21" i="4" s="1"/>
  <c r="H22" i="9"/>
  <c r="H23" i="9"/>
  <c r="H24" i="9"/>
  <c r="AX24" i="4" s="1"/>
  <c r="G8" i="9"/>
  <c r="G9" i="9"/>
  <c r="G10" i="9"/>
  <c r="AW10" i="4" s="1"/>
  <c r="G11" i="9"/>
  <c r="AW11" i="4" s="1"/>
  <c r="G12" i="9"/>
  <c r="G13" i="9"/>
  <c r="G14" i="9"/>
  <c r="G15" i="9"/>
  <c r="AW15" i="4" s="1"/>
  <c r="G16" i="9"/>
  <c r="AW16" i="4" s="1"/>
  <c r="G16" i="4" s="1"/>
  <c r="G17" i="9"/>
  <c r="G18" i="9"/>
  <c r="G19" i="9"/>
  <c r="AW19" i="4" s="1"/>
  <c r="G20" i="9"/>
  <c r="G21" i="9"/>
  <c r="G22" i="9"/>
  <c r="G23" i="9"/>
  <c r="AW23" i="4" s="1"/>
  <c r="G24" i="9"/>
  <c r="F8" i="9"/>
  <c r="F9" i="9"/>
  <c r="AV9" i="4" s="1"/>
  <c r="F10" i="9"/>
  <c r="AV10" i="4" s="1"/>
  <c r="F11" i="9"/>
  <c r="F12" i="9"/>
  <c r="F13" i="9"/>
  <c r="F14" i="9"/>
  <c r="AV14" i="4" s="1"/>
  <c r="F15" i="9"/>
  <c r="AV15" i="4" s="1"/>
  <c r="F16" i="9"/>
  <c r="F17" i="9"/>
  <c r="F18" i="9"/>
  <c r="AV18" i="4" s="1"/>
  <c r="F19" i="9"/>
  <c r="AV19" i="4" s="1"/>
  <c r="F20" i="9"/>
  <c r="F21" i="9"/>
  <c r="F22" i="9"/>
  <c r="AV22" i="4" s="1"/>
  <c r="F23" i="9"/>
  <c r="F24" i="9"/>
  <c r="E8" i="9"/>
  <c r="AU8" i="4" s="1"/>
  <c r="E9" i="9"/>
  <c r="AU9" i="4" s="1"/>
  <c r="E10" i="9"/>
  <c r="AU10" i="4" s="1"/>
  <c r="E11" i="9"/>
  <c r="E12" i="9"/>
  <c r="E13" i="9"/>
  <c r="AU13" i="4" s="1"/>
  <c r="E14" i="9"/>
  <c r="AU14" i="4" s="1"/>
  <c r="E15" i="9"/>
  <c r="E16" i="9"/>
  <c r="E17" i="9"/>
  <c r="AU17" i="4" s="1"/>
  <c r="E18" i="9"/>
  <c r="E19" i="9"/>
  <c r="E20" i="9"/>
  <c r="E21" i="9"/>
  <c r="AU21" i="4" s="1"/>
  <c r="E22" i="9"/>
  <c r="AU22" i="4" s="1"/>
  <c r="E23" i="9"/>
  <c r="E24" i="9"/>
  <c r="AU24" i="4" s="1"/>
  <c r="D11" i="9"/>
  <c r="D12" i="9"/>
  <c r="AT12" i="4" s="1"/>
  <c r="D17" i="9"/>
  <c r="AT17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N9" i="4"/>
  <c r="BN10" i="4"/>
  <c r="X10" i="4" s="1"/>
  <c r="BN14" i="4"/>
  <c r="X14" i="4" s="1"/>
  <c r="BN15" i="4"/>
  <c r="X15" i="4" s="1"/>
  <c r="BN18" i="4"/>
  <c r="BN19" i="4"/>
  <c r="BN22" i="4"/>
  <c r="BN23" i="4"/>
  <c r="BM9" i="4"/>
  <c r="W9" i="4" s="1"/>
  <c r="BM13" i="4"/>
  <c r="BM14" i="4"/>
  <c r="BM17" i="4"/>
  <c r="W17" i="4" s="1"/>
  <c r="BM18" i="4"/>
  <c r="BM21" i="4"/>
  <c r="BM22" i="4"/>
  <c r="W22" i="4" s="1"/>
  <c r="BM24" i="4"/>
  <c r="W24" i="4" s="1"/>
  <c r="BL8" i="4"/>
  <c r="BL12" i="4"/>
  <c r="V12" i="4" s="1"/>
  <c r="BL13" i="4"/>
  <c r="BL16" i="4"/>
  <c r="BL17" i="4"/>
  <c r="BL19" i="4"/>
  <c r="V19" i="4" s="1"/>
  <c r="BL20" i="4"/>
  <c r="BL21" i="4"/>
  <c r="BL24" i="4"/>
  <c r="V24" i="4" s="1"/>
  <c r="BK10" i="4"/>
  <c r="BK11" i="4"/>
  <c r="BK12" i="4"/>
  <c r="BK15" i="4"/>
  <c r="U15" i="4" s="1"/>
  <c r="BK16" i="4"/>
  <c r="U16" i="4" s="1"/>
  <c r="BK19" i="4"/>
  <c r="BK20" i="4"/>
  <c r="U20" i="4" s="1"/>
  <c r="BK23" i="4"/>
  <c r="BJ10" i="4"/>
  <c r="T10" i="4" s="1"/>
  <c r="BJ11" i="4"/>
  <c r="BJ14" i="4"/>
  <c r="BJ15" i="4"/>
  <c r="BJ17" i="4"/>
  <c r="BJ18" i="4"/>
  <c r="BJ19" i="4"/>
  <c r="BJ22" i="4"/>
  <c r="T22" i="4" s="1"/>
  <c r="BI8" i="4"/>
  <c r="S8" i="4" s="1"/>
  <c r="BI9" i="4"/>
  <c r="BI10" i="4"/>
  <c r="BI13" i="4"/>
  <c r="S13" i="4" s="1"/>
  <c r="BI14" i="4"/>
  <c r="BI17" i="4"/>
  <c r="BI18" i="4"/>
  <c r="BI20" i="4"/>
  <c r="S20" i="4" s="1"/>
  <c r="BI21" i="4"/>
  <c r="BH8" i="4"/>
  <c r="R8" i="4" s="1"/>
  <c r="BH9" i="4"/>
  <c r="BH12" i="4"/>
  <c r="BH13" i="4"/>
  <c r="BH15" i="4"/>
  <c r="R15" i="4" s="1"/>
  <c r="BH16" i="4"/>
  <c r="BH17" i="4"/>
  <c r="BH20" i="4"/>
  <c r="R20" i="4" s="1"/>
  <c r="BH23" i="4"/>
  <c r="BH24" i="4"/>
  <c r="BG8" i="4"/>
  <c r="BG11" i="4"/>
  <c r="Q11" i="4" s="1"/>
  <c r="BG12" i="4"/>
  <c r="Q12" i="4" s="1"/>
  <c r="BG15" i="4"/>
  <c r="BG16" i="4"/>
  <c r="BG18" i="4"/>
  <c r="Q18" i="4" s="1"/>
  <c r="BG19" i="4"/>
  <c r="BG23" i="4"/>
  <c r="Q23" i="4" s="1"/>
  <c r="BG24" i="4"/>
  <c r="BF10" i="4"/>
  <c r="BF11" i="4"/>
  <c r="BF14" i="4"/>
  <c r="BF15" i="4"/>
  <c r="BF18" i="4"/>
  <c r="P18" i="4" s="1"/>
  <c r="BF22" i="4"/>
  <c r="BF23" i="4"/>
  <c r="BE9" i="4"/>
  <c r="O9" i="4" s="1"/>
  <c r="BE10" i="4"/>
  <c r="BE13" i="4"/>
  <c r="BE14" i="4"/>
  <c r="O14" i="4" s="1"/>
  <c r="BE16" i="4"/>
  <c r="BE17" i="4"/>
  <c r="BE21" i="4"/>
  <c r="O21" i="4" s="1"/>
  <c r="BE22" i="4"/>
  <c r="O22" i="4" s="1"/>
  <c r="BD8" i="4"/>
  <c r="BD9" i="4"/>
  <c r="BD11" i="4"/>
  <c r="N11" i="4" s="1"/>
  <c r="BD12" i="4"/>
  <c r="BD13" i="4"/>
  <c r="BD16" i="4"/>
  <c r="N16" i="4" s="1"/>
  <c r="BD19" i="4"/>
  <c r="BD20" i="4"/>
  <c r="BD21" i="4"/>
  <c r="BD24" i="4"/>
  <c r="N24" i="4" s="1"/>
  <c r="BC8" i="4"/>
  <c r="M8" i="4" s="1"/>
  <c r="BC11" i="4"/>
  <c r="BC12" i="4"/>
  <c r="M12" i="4" s="1"/>
  <c r="BC15" i="4"/>
  <c r="BC19" i="4"/>
  <c r="M19" i="4" s="1"/>
  <c r="BC20" i="4"/>
  <c r="M20" i="4" s="1"/>
  <c r="BC23" i="4"/>
  <c r="BC24" i="4"/>
  <c r="BB9" i="4"/>
  <c r="BB10" i="4"/>
  <c r="BB11" i="4"/>
  <c r="BB14" i="4"/>
  <c r="L14" i="4" s="1"/>
  <c r="BB17" i="4"/>
  <c r="L17" i="4" s="1"/>
  <c r="BB18" i="4"/>
  <c r="BB19" i="4"/>
  <c r="BB22" i="4"/>
  <c r="L22" i="4" s="1"/>
  <c r="BB23" i="4"/>
  <c r="L23" i="4" s="1"/>
  <c r="BA9" i="4"/>
  <c r="BA10" i="4"/>
  <c r="BA12" i="4"/>
  <c r="BA13" i="4"/>
  <c r="BA16" i="4"/>
  <c r="BA17" i="4"/>
  <c r="K17" i="4" s="1"/>
  <c r="BA18" i="4"/>
  <c r="K18" i="4" s="1"/>
  <c r="BA21" i="4"/>
  <c r="BA22" i="4"/>
  <c r="K22" i="4" s="1"/>
  <c r="AZ8" i="4"/>
  <c r="AZ9" i="4"/>
  <c r="AZ11" i="4"/>
  <c r="J11" i="4" s="1"/>
  <c r="AZ12" i="4"/>
  <c r="J12" i="4" s="1"/>
  <c r="AZ15" i="4"/>
  <c r="AZ16" i="4"/>
  <c r="AZ17" i="4"/>
  <c r="J17" i="4" s="1"/>
  <c r="AZ20" i="4"/>
  <c r="J20" i="4" s="1"/>
  <c r="AZ21" i="4"/>
  <c r="AZ24" i="4"/>
  <c r="AY8" i="4"/>
  <c r="AY11" i="4"/>
  <c r="AY14" i="4"/>
  <c r="I14" i="4" s="1"/>
  <c r="AY15" i="4"/>
  <c r="I15" i="4" s="1"/>
  <c r="AY16" i="4"/>
  <c r="AY19" i="4"/>
  <c r="AY20" i="4"/>
  <c r="AY22" i="4"/>
  <c r="AY23" i="4"/>
  <c r="AY24" i="4"/>
  <c r="AX9" i="4"/>
  <c r="AX10" i="4"/>
  <c r="H10" i="4" s="1"/>
  <c r="AX14" i="4"/>
  <c r="AX15" i="4"/>
  <c r="H15" i="4" s="1"/>
  <c r="AX18" i="4"/>
  <c r="H18" i="4" s="1"/>
  <c r="AX19" i="4"/>
  <c r="AX22" i="4"/>
  <c r="AX23" i="4"/>
  <c r="H23" i="4" s="1"/>
  <c r="AW8" i="4"/>
  <c r="AW9" i="4"/>
  <c r="AW12" i="4"/>
  <c r="AW13" i="4"/>
  <c r="G13" i="4" s="1"/>
  <c r="AW14" i="4"/>
  <c r="AW17" i="4"/>
  <c r="AW18" i="4"/>
  <c r="AW20" i="4"/>
  <c r="G20" i="4" s="1"/>
  <c r="AW21" i="4"/>
  <c r="AW22" i="4"/>
  <c r="AW24" i="4"/>
  <c r="G24" i="4" s="1"/>
  <c r="AV8" i="4"/>
  <c r="F8" i="4" s="1"/>
  <c r="AV11" i="4"/>
  <c r="AV12" i="4"/>
  <c r="AV13" i="4"/>
  <c r="F13" i="4" s="1"/>
  <c r="AV16" i="4"/>
  <c r="F16" i="4" s="1"/>
  <c r="AV17" i="4"/>
  <c r="F17" i="4" s="1"/>
  <c r="AV20" i="4"/>
  <c r="AV21" i="4"/>
  <c r="F21" i="4" s="1"/>
  <c r="AV23" i="4"/>
  <c r="AV24" i="4"/>
  <c r="AU11" i="4"/>
  <c r="E11" i="4" s="1"/>
  <c r="AU12" i="4"/>
  <c r="E12" i="4" s="1"/>
  <c r="AU15" i="4"/>
  <c r="AU16" i="4"/>
  <c r="AU18" i="4"/>
  <c r="AU19" i="4"/>
  <c r="AU20" i="4"/>
  <c r="AU23" i="4"/>
  <c r="E23" i="4" s="1"/>
  <c r="AT9" i="4"/>
  <c r="AT11" i="4"/>
  <c r="D11" i="4" s="1"/>
  <c r="AT15" i="4"/>
  <c r="AT19" i="4"/>
  <c r="AT21" i="4"/>
  <c r="Y8" i="4"/>
  <c r="Y9" i="4"/>
  <c r="O9" i="3" s="1"/>
  <c r="Y10" i="4"/>
  <c r="Y11" i="4"/>
  <c r="Y12" i="4"/>
  <c r="Y13" i="4"/>
  <c r="Z13" i="1" s="1"/>
  <c r="Y14" i="4"/>
  <c r="O14" i="3" s="1"/>
  <c r="Y15" i="4"/>
  <c r="Y16" i="4"/>
  <c r="Y17" i="4"/>
  <c r="D17" i="4" s="1"/>
  <c r="Y18" i="4"/>
  <c r="Y19" i="4"/>
  <c r="Y20" i="4"/>
  <c r="Y21" i="4"/>
  <c r="Z21" i="1" s="1"/>
  <c r="Y22" i="4"/>
  <c r="Y23" i="4"/>
  <c r="Y24" i="4"/>
  <c r="X8" i="4"/>
  <c r="X9" i="4"/>
  <c r="X12" i="4"/>
  <c r="X16" i="4"/>
  <c r="X17" i="4"/>
  <c r="X18" i="4"/>
  <c r="X19" i="4"/>
  <c r="X20" i="4"/>
  <c r="X21" i="4"/>
  <c r="X22" i="4"/>
  <c r="X23" i="4"/>
  <c r="X24" i="4"/>
  <c r="W8" i="4"/>
  <c r="W10" i="4"/>
  <c r="W11" i="4"/>
  <c r="W12" i="4"/>
  <c r="W13" i="4"/>
  <c r="W14" i="4"/>
  <c r="W15" i="4"/>
  <c r="W16" i="4"/>
  <c r="W18" i="4"/>
  <c r="W19" i="4"/>
  <c r="W20" i="4"/>
  <c r="W21" i="4"/>
  <c r="W23" i="4"/>
  <c r="V8" i="4"/>
  <c r="V9" i="4"/>
  <c r="V10" i="4"/>
  <c r="V11" i="4"/>
  <c r="V13" i="4"/>
  <c r="V14" i="4"/>
  <c r="V16" i="4"/>
  <c r="V17" i="4"/>
  <c r="V18" i="4"/>
  <c r="V20" i="4"/>
  <c r="V21" i="4"/>
  <c r="V22" i="4"/>
  <c r="U8" i="4"/>
  <c r="U9" i="4"/>
  <c r="U10" i="4"/>
  <c r="U11" i="4"/>
  <c r="U12" i="4"/>
  <c r="U13" i="4"/>
  <c r="U14" i="4"/>
  <c r="U17" i="4"/>
  <c r="U18" i="4"/>
  <c r="U19" i="4"/>
  <c r="U21" i="4"/>
  <c r="U22" i="4"/>
  <c r="U23" i="4"/>
  <c r="U24" i="4"/>
  <c r="T8" i="4"/>
  <c r="T9" i="4"/>
  <c r="T11" i="4"/>
  <c r="T12" i="4"/>
  <c r="T13" i="4"/>
  <c r="T14" i="4"/>
  <c r="T15" i="4"/>
  <c r="T16" i="4"/>
  <c r="T17" i="4"/>
  <c r="T18" i="4"/>
  <c r="T19" i="4"/>
  <c r="T20" i="4"/>
  <c r="T21" i="4"/>
  <c r="T23" i="4"/>
  <c r="T24" i="4"/>
  <c r="S9" i="4"/>
  <c r="S10" i="4"/>
  <c r="S11" i="4"/>
  <c r="S14" i="4"/>
  <c r="S15" i="4"/>
  <c r="S16" i="4"/>
  <c r="S17" i="4"/>
  <c r="S18" i="4"/>
  <c r="S19" i="4"/>
  <c r="S21" i="4"/>
  <c r="S22" i="4"/>
  <c r="S23" i="4"/>
  <c r="S24" i="4"/>
  <c r="R9" i="4"/>
  <c r="R10" i="4"/>
  <c r="R11" i="4"/>
  <c r="R12" i="4"/>
  <c r="R13" i="4"/>
  <c r="R14" i="4"/>
  <c r="R16" i="4"/>
  <c r="R17" i="4"/>
  <c r="R18" i="4"/>
  <c r="R19" i="4"/>
  <c r="R21" i="4"/>
  <c r="R22" i="4"/>
  <c r="R23" i="4"/>
  <c r="R24" i="4"/>
  <c r="Q8" i="4"/>
  <c r="Q9" i="4"/>
  <c r="Q10" i="4"/>
  <c r="Q13" i="4"/>
  <c r="Q15" i="4"/>
  <c r="Q16" i="4"/>
  <c r="Q17" i="4"/>
  <c r="Q19" i="4"/>
  <c r="Q20" i="4"/>
  <c r="Q21" i="4"/>
  <c r="Q24" i="4"/>
  <c r="P8" i="4"/>
  <c r="P9" i="4"/>
  <c r="P10" i="4"/>
  <c r="P11" i="4"/>
  <c r="P12" i="4"/>
  <c r="P13" i="4"/>
  <c r="P14" i="4"/>
  <c r="P15" i="4"/>
  <c r="P16" i="4"/>
  <c r="P17" i="4"/>
  <c r="P19" i="4"/>
  <c r="P20" i="4"/>
  <c r="P21" i="4"/>
  <c r="P22" i="4"/>
  <c r="P23" i="4"/>
  <c r="P24" i="4"/>
  <c r="O8" i="4"/>
  <c r="O10" i="4"/>
  <c r="O11" i="4"/>
  <c r="O12" i="4"/>
  <c r="O13" i="4"/>
  <c r="O15" i="4"/>
  <c r="O16" i="4"/>
  <c r="O17" i="4"/>
  <c r="O18" i="4"/>
  <c r="O19" i="4"/>
  <c r="O20" i="4"/>
  <c r="O23" i="4"/>
  <c r="N8" i="4"/>
  <c r="N9" i="4"/>
  <c r="N10" i="4"/>
  <c r="N12" i="4"/>
  <c r="N13" i="4"/>
  <c r="N14" i="4"/>
  <c r="N17" i="4"/>
  <c r="N18" i="4"/>
  <c r="N19" i="4"/>
  <c r="N20" i="4"/>
  <c r="N21" i="4"/>
  <c r="N22" i="4"/>
  <c r="N23" i="4"/>
  <c r="M9" i="4"/>
  <c r="M10" i="4"/>
  <c r="M11" i="4"/>
  <c r="M13" i="4"/>
  <c r="M14" i="4"/>
  <c r="M15" i="4"/>
  <c r="M16" i="4"/>
  <c r="M17" i="4"/>
  <c r="M18" i="4"/>
  <c r="M21" i="4"/>
  <c r="M22" i="4"/>
  <c r="M23" i="4"/>
  <c r="M24" i="4"/>
  <c r="L8" i="4"/>
  <c r="L9" i="4"/>
  <c r="L10" i="4"/>
  <c r="L11" i="4"/>
  <c r="L12" i="4"/>
  <c r="L13" i="4"/>
  <c r="L15" i="4"/>
  <c r="L16" i="4"/>
  <c r="L18" i="4"/>
  <c r="L19" i="4"/>
  <c r="L20" i="4"/>
  <c r="L24" i="4"/>
  <c r="K8" i="4"/>
  <c r="K9" i="4"/>
  <c r="K10" i="4"/>
  <c r="K11" i="4"/>
  <c r="K12" i="4"/>
  <c r="K13" i="4"/>
  <c r="K14" i="4"/>
  <c r="K15" i="4"/>
  <c r="K16" i="4"/>
  <c r="K19" i="4"/>
  <c r="K20" i="4"/>
  <c r="K21" i="4"/>
  <c r="K23" i="4"/>
  <c r="K24" i="4"/>
  <c r="J8" i="4"/>
  <c r="J9" i="4"/>
  <c r="J10" i="4"/>
  <c r="J13" i="4"/>
  <c r="J14" i="4"/>
  <c r="J15" i="4"/>
  <c r="J16" i="4"/>
  <c r="J18" i="4"/>
  <c r="J19" i="4"/>
  <c r="J21" i="4"/>
  <c r="J22" i="4"/>
  <c r="J24" i="4"/>
  <c r="I8" i="4"/>
  <c r="I9" i="4"/>
  <c r="I11" i="4"/>
  <c r="I12" i="4"/>
  <c r="I13" i="4"/>
  <c r="I16" i="4"/>
  <c r="I17" i="4"/>
  <c r="I18" i="4"/>
  <c r="I19" i="4"/>
  <c r="I20" i="4"/>
  <c r="I21" i="4"/>
  <c r="I22" i="4"/>
  <c r="I23" i="4"/>
  <c r="I24" i="4"/>
  <c r="H8" i="4"/>
  <c r="H9" i="4"/>
  <c r="H11" i="4"/>
  <c r="H12" i="4"/>
  <c r="H13" i="4"/>
  <c r="H14" i="4"/>
  <c r="H16" i="4"/>
  <c r="H17" i="4"/>
  <c r="H19" i="4"/>
  <c r="H20" i="4"/>
  <c r="H21" i="4"/>
  <c r="H22" i="4"/>
  <c r="H24" i="4"/>
  <c r="G8" i="4"/>
  <c r="G9" i="4"/>
  <c r="G10" i="4"/>
  <c r="G11" i="4"/>
  <c r="G12" i="4"/>
  <c r="G14" i="4"/>
  <c r="G15" i="4"/>
  <c r="G17" i="4"/>
  <c r="G18" i="4"/>
  <c r="G19" i="4"/>
  <c r="G21" i="4"/>
  <c r="G22" i="4"/>
  <c r="G23" i="4"/>
  <c r="F9" i="4"/>
  <c r="F10" i="4"/>
  <c r="F11" i="4"/>
  <c r="F12" i="4"/>
  <c r="F14" i="4"/>
  <c r="F15" i="4"/>
  <c r="F18" i="4"/>
  <c r="F19" i="4"/>
  <c r="F20" i="4"/>
  <c r="F22" i="4"/>
  <c r="F23" i="4"/>
  <c r="F24" i="4"/>
  <c r="E8" i="4"/>
  <c r="E9" i="4"/>
  <c r="E10" i="4"/>
  <c r="E13" i="4"/>
  <c r="E14" i="4"/>
  <c r="E15" i="4"/>
  <c r="E16" i="4"/>
  <c r="E17" i="4"/>
  <c r="E18" i="4"/>
  <c r="E19" i="4"/>
  <c r="E20" i="4"/>
  <c r="E21" i="4"/>
  <c r="E22" i="4"/>
  <c r="E24" i="4"/>
  <c r="D14" i="4"/>
  <c r="D15" i="4"/>
  <c r="D19" i="4"/>
  <c r="D23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C8" i="3"/>
  <c r="Z8" i="3" s="1"/>
  <c r="AC9" i="3"/>
  <c r="Z9" i="3" s="1"/>
  <c r="AC10" i="3"/>
  <c r="AC11" i="3"/>
  <c r="AC12" i="3"/>
  <c r="Z12" i="3" s="1"/>
  <c r="AC13" i="3"/>
  <c r="Z13" i="3" s="1"/>
  <c r="AC14" i="3"/>
  <c r="AC15" i="3"/>
  <c r="AC16" i="3"/>
  <c r="Z16" i="3" s="1"/>
  <c r="AC17" i="3"/>
  <c r="Z17" i="3" s="1"/>
  <c r="AC18" i="3"/>
  <c r="AC19" i="3"/>
  <c r="Z19" i="3" s="1"/>
  <c r="AC20" i="3"/>
  <c r="AC21" i="3"/>
  <c r="Z21" i="3" s="1"/>
  <c r="AC22" i="3"/>
  <c r="AC23" i="3"/>
  <c r="AC24" i="3"/>
  <c r="Z24" i="3" s="1"/>
  <c r="Z10" i="3"/>
  <c r="Z11" i="3"/>
  <c r="Z14" i="3"/>
  <c r="Z15" i="3"/>
  <c r="Z18" i="3"/>
  <c r="Z20" i="3"/>
  <c r="Z22" i="3"/>
  <c r="Z23" i="3"/>
  <c r="R8" i="3"/>
  <c r="R9" i="3"/>
  <c r="P9" i="3" s="1"/>
  <c r="R10" i="3"/>
  <c r="P10" i="3" s="1"/>
  <c r="R11" i="3"/>
  <c r="P11" i="3" s="1"/>
  <c r="R12" i="3"/>
  <c r="R13" i="3"/>
  <c r="P13" i="3" s="1"/>
  <c r="R14" i="3"/>
  <c r="R15" i="3"/>
  <c r="P15" i="3" s="1"/>
  <c r="R16" i="3"/>
  <c r="R17" i="3"/>
  <c r="P17" i="3" s="1"/>
  <c r="R18" i="3"/>
  <c r="P18" i="3" s="1"/>
  <c r="R19" i="3"/>
  <c r="P19" i="3" s="1"/>
  <c r="R20" i="3"/>
  <c r="R21" i="3"/>
  <c r="P21" i="3" s="1"/>
  <c r="R22" i="3"/>
  <c r="R23" i="3"/>
  <c r="P23" i="3" s="1"/>
  <c r="R24" i="3"/>
  <c r="P8" i="3"/>
  <c r="P12" i="3"/>
  <c r="P14" i="3"/>
  <c r="P16" i="3"/>
  <c r="P20" i="3"/>
  <c r="P22" i="3"/>
  <c r="P24" i="3"/>
  <c r="O8" i="3"/>
  <c r="O11" i="3"/>
  <c r="O12" i="3"/>
  <c r="O13" i="3"/>
  <c r="O15" i="3"/>
  <c r="O16" i="3"/>
  <c r="O19" i="3"/>
  <c r="O20" i="3"/>
  <c r="O23" i="3"/>
  <c r="O24" i="3"/>
  <c r="N8" i="3"/>
  <c r="N9" i="3"/>
  <c r="N10" i="3"/>
  <c r="N11" i="3"/>
  <c r="D11" i="3" s="1"/>
  <c r="N12" i="3"/>
  <c r="N13" i="3"/>
  <c r="N14" i="3"/>
  <c r="N15" i="3"/>
  <c r="D15" i="3" s="1"/>
  <c r="N16" i="3"/>
  <c r="N17" i="3"/>
  <c r="N18" i="3"/>
  <c r="N19" i="3"/>
  <c r="N20" i="3"/>
  <c r="N21" i="3"/>
  <c r="N22" i="3"/>
  <c r="N23" i="3"/>
  <c r="D23" i="3" s="1"/>
  <c r="N24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E8" i="3"/>
  <c r="P8" i="1" s="1"/>
  <c r="AA8" i="1" s="1"/>
  <c r="E9" i="3"/>
  <c r="D9" i="3" s="1"/>
  <c r="E10" i="3"/>
  <c r="E11" i="3"/>
  <c r="E12" i="3"/>
  <c r="D12" i="3" s="1"/>
  <c r="E13" i="3"/>
  <c r="D13" i="3" s="1"/>
  <c r="E14" i="3"/>
  <c r="E15" i="3"/>
  <c r="E16" i="3"/>
  <c r="P16" i="1" s="1"/>
  <c r="AA16" i="1" s="1"/>
  <c r="E17" i="3"/>
  <c r="E18" i="3"/>
  <c r="E19" i="3"/>
  <c r="E20" i="3"/>
  <c r="D20" i="3" s="1"/>
  <c r="E21" i="3"/>
  <c r="E22" i="3"/>
  <c r="E23" i="3"/>
  <c r="E24" i="3"/>
  <c r="P24" i="1" s="1"/>
  <c r="AA24" i="1" s="1"/>
  <c r="D8" i="3"/>
  <c r="D16" i="3"/>
  <c r="D19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DZ22" i="8" s="1"/>
  <c r="EH23" i="8"/>
  <c r="EH24" i="8"/>
  <c r="EA8" i="8"/>
  <c r="EA9" i="8"/>
  <c r="DZ9" i="8" s="1"/>
  <c r="EA10" i="8"/>
  <c r="EA11" i="8"/>
  <c r="EA12" i="8"/>
  <c r="EA13" i="8"/>
  <c r="EA14" i="8"/>
  <c r="EA15" i="8"/>
  <c r="EA16" i="8"/>
  <c r="EA17" i="8"/>
  <c r="DZ17" i="8" s="1"/>
  <c r="EA18" i="8"/>
  <c r="EA19" i="8"/>
  <c r="EA20" i="8"/>
  <c r="EA21" i="8"/>
  <c r="DZ21" i="8" s="1"/>
  <c r="EA22" i="8"/>
  <c r="EA23" i="8"/>
  <c r="EA24" i="8"/>
  <c r="DZ8" i="8"/>
  <c r="DZ12" i="8"/>
  <c r="DZ13" i="8"/>
  <c r="DZ14" i="8"/>
  <c r="DZ16" i="8"/>
  <c r="DZ18" i="8"/>
  <c r="DZ20" i="8"/>
  <c r="DZ24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G8" i="8"/>
  <c r="DG9" i="8"/>
  <c r="DF9" i="8" s="1"/>
  <c r="DG10" i="8"/>
  <c r="DG11" i="8"/>
  <c r="DG12" i="8"/>
  <c r="DG13" i="8"/>
  <c r="DF13" i="8" s="1"/>
  <c r="DG14" i="8"/>
  <c r="DG15" i="8"/>
  <c r="DG16" i="8"/>
  <c r="DG17" i="8"/>
  <c r="DF17" i="8" s="1"/>
  <c r="DG18" i="8"/>
  <c r="DG19" i="8"/>
  <c r="DG20" i="8"/>
  <c r="DG21" i="8"/>
  <c r="DF21" i="8" s="1"/>
  <c r="DG22" i="8"/>
  <c r="DG23" i="8"/>
  <c r="DG24" i="8"/>
  <c r="DF8" i="8"/>
  <c r="DF12" i="8"/>
  <c r="DF14" i="8"/>
  <c r="DF16" i="8"/>
  <c r="DF20" i="8"/>
  <c r="DF22" i="8"/>
  <c r="DF24" i="8"/>
  <c r="CY8" i="8"/>
  <c r="CY9" i="8"/>
  <c r="CY10" i="8"/>
  <c r="CY11" i="8"/>
  <c r="CQ11" i="8" s="1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R8" i="8"/>
  <c r="CR9" i="8"/>
  <c r="CR10" i="8"/>
  <c r="CR11" i="8"/>
  <c r="CR12" i="8"/>
  <c r="CR13" i="8"/>
  <c r="CR14" i="8"/>
  <c r="CR15" i="8"/>
  <c r="CR16" i="8"/>
  <c r="CQ16" i="8" s="1"/>
  <c r="CR17" i="8"/>
  <c r="CR18" i="8"/>
  <c r="CQ18" i="8" s="1"/>
  <c r="CR19" i="8"/>
  <c r="CR20" i="8"/>
  <c r="CQ20" i="8" s="1"/>
  <c r="CR21" i="8"/>
  <c r="CR22" i="8"/>
  <c r="CQ22" i="8" s="1"/>
  <c r="CR23" i="8"/>
  <c r="CR24" i="8"/>
  <c r="CQ24" i="8" s="1"/>
  <c r="CQ9" i="8"/>
  <c r="CQ10" i="8"/>
  <c r="CQ13" i="8"/>
  <c r="CQ14" i="8"/>
  <c r="CQ15" i="8"/>
  <c r="CQ17" i="8"/>
  <c r="CQ19" i="8"/>
  <c r="CQ21" i="8"/>
  <c r="CQ23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C8" i="8"/>
  <c r="CB8" i="8" s="1"/>
  <c r="CC9" i="8"/>
  <c r="CC10" i="8"/>
  <c r="CC11" i="8"/>
  <c r="CC12" i="8"/>
  <c r="CB12" i="8" s="1"/>
  <c r="CC13" i="8"/>
  <c r="CC14" i="8"/>
  <c r="CC15" i="8"/>
  <c r="CC16" i="8"/>
  <c r="CB16" i="8" s="1"/>
  <c r="CC17" i="8"/>
  <c r="CC18" i="8"/>
  <c r="CC19" i="8"/>
  <c r="CB19" i="8" s="1"/>
  <c r="CC20" i="8"/>
  <c r="CC21" i="8"/>
  <c r="CC22" i="8"/>
  <c r="CC23" i="8"/>
  <c r="CC24" i="8"/>
  <c r="CB24" i="8" s="1"/>
  <c r="CB10" i="8"/>
  <c r="CB11" i="8"/>
  <c r="CB14" i="8"/>
  <c r="CB15" i="8"/>
  <c r="CB18" i="8"/>
  <c r="CB20" i="8"/>
  <c r="CB22" i="8"/>
  <c r="CB23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N8" i="8"/>
  <c r="BN9" i="8"/>
  <c r="BM9" i="8" s="1"/>
  <c r="BN10" i="8"/>
  <c r="BN11" i="8"/>
  <c r="BN12" i="8"/>
  <c r="BM12" i="8" s="1"/>
  <c r="BN13" i="8"/>
  <c r="BM13" i="8" s="1"/>
  <c r="BN14" i="8"/>
  <c r="BN15" i="8"/>
  <c r="BN16" i="8"/>
  <c r="BM16" i="8" s="1"/>
  <c r="BN17" i="8"/>
  <c r="BM17" i="8" s="1"/>
  <c r="BN18" i="8"/>
  <c r="BN19" i="8"/>
  <c r="BN20" i="8"/>
  <c r="BM20" i="8" s="1"/>
  <c r="BN21" i="8"/>
  <c r="BN22" i="8"/>
  <c r="BN23" i="8"/>
  <c r="BN24" i="8"/>
  <c r="BM24" i="8" s="1"/>
  <c r="BM8" i="8"/>
  <c r="BM11" i="8"/>
  <c r="BM15" i="8"/>
  <c r="BM19" i="8"/>
  <c r="BM21" i="8"/>
  <c r="BM23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AX22" i="8" s="1"/>
  <c r="BF23" i="8"/>
  <c r="BF24" i="8"/>
  <c r="AY8" i="8"/>
  <c r="AY9" i="8"/>
  <c r="AX9" i="8" s="1"/>
  <c r="AY10" i="8"/>
  <c r="AY11" i="8"/>
  <c r="AY12" i="8"/>
  <c r="AY13" i="8"/>
  <c r="AY14" i="8"/>
  <c r="AY15" i="8"/>
  <c r="AY16" i="8"/>
  <c r="AY17" i="8"/>
  <c r="AY18" i="8"/>
  <c r="AY19" i="8"/>
  <c r="AY20" i="8"/>
  <c r="AY21" i="8"/>
  <c r="AX21" i="8" s="1"/>
  <c r="AY22" i="8"/>
  <c r="AY23" i="8"/>
  <c r="AY24" i="8"/>
  <c r="AX8" i="8"/>
  <c r="AX12" i="8"/>
  <c r="AX13" i="8"/>
  <c r="AX14" i="8"/>
  <c r="AX16" i="8"/>
  <c r="AX17" i="8"/>
  <c r="AX18" i="8"/>
  <c r="AX20" i="8"/>
  <c r="AX24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J8" i="8"/>
  <c r="AJ9" i="8"/>
  <c r="AJ10" i="8"/>
  <c r="AJ11" i="8"/>
  <c r="AJ12" i="8"/>
  <c r="AJ13" i="8"/>
  <c r="AJ14" i="8"/>
  <c r="AI14" i="8" s="1"/>
  <c r="AJ15" i="8"/>
  <c r="AI15" i="8" s="1"/>
  <c r="AJ16" i="8"/>
  <c r="AJ17" i="8"/>
  <c r="AJ18" i="8"/>
  <c r="AI18" i="8" s="1"/>
  <c r="AJ19" i="8"/>
  <c r="AI19" i="8" s="1"/>
  <c r="AJ20" i="8"/>
  <c r="AJ21" i="8"/>
  <c r="AJ22" i="8"/>
  <c r="AJ23" i="8"/>
  <c r="AI23" i="8" s="1"/>
  <c r="AJ24" i="8"/>
  <c r="AI9" i="8"/>
  <c r="AI10" i="8"/>
  <c r="AI11" i="8"/>
  <c r="AI13" i="8"/>
  <c r="AI17" i="8"/>
  <c r="AI21" i="8"/>
  <c r="AI22" i="8"/>
  <c r="AB8" i="8"/>
  <c r="AB9" i="8"/>
  <c r="AB10" i="8"/>
  <c r="T10" i="8" s="1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T24" i="8" s="1"/>
  <c r="U8" i="8"/>
  <c r="T8" i="8" s="1"/>
  <c r="U9" i="8"/>
  <c r="U10" i="8"/>
  <c r="U11" i="8"/>
  <c r="T11" i="8" s="1"/>
  <c r="U12" i="8"/>
  <c r="U13" i="8"/>
  <c r="U14" i="8"/>
  <c r="U15" i="8"/>
  <c r="T15" i="8" s="1"/>
  <c r="U16" i="8"/>
  <c r="T16" i="8" s="1"/>
  <c r="U17" i="8"/>
  <c r="U18" i="8"/>
  <c r="U19" i="8"/>
  <c r="U20" i="8"/>
  <c r="U21" i="8"/>
  <c r="U22" i="8"/>
  <c r="U23" i="8"/>
  <c r="T23" i="8" s="1"/>
  <c r="U24" i="8"/>
  <c r="T12" i="8"/>
  <c r="T14" i="8"/>
  <c r="T18" i="8"/>
  <c r="T19" i="8"/>
  <c r="T22" i="8"/>
  <c r="M8" i="8"/>
  <c r="M9" i="8"/>
  <c r="M10" i="8"/>
  <c r="M11" i="8"/>
  <c r="E11" i="8" s="1"/>
  <c r="M12" i="8"/>
  <c r="M13" i="8"/>
  <c r="M14" i="8"/>
  <c r="M15" i="8"/>
  <c r="E15" i="8" s="1"/>
  <c r="M16" i="8"/>
  <c r="M17" i="8"/>
  <c r="M18" i="8"/>
  <c r="M19" i="8"/>
  <c r="M20" i="8"/>
  <c r="M21" i="8"/>
  <c r="M22" i="8"/>
  <c r="M23" i="8"/>
  <c r="E23" i="8" s="1"/>
  <c r="M24" i="8"/>
  <c r="F8" i="8"/>
  <c r="E8" i="8" s="1"/>
  <c r="F9" i="8"/>
  <c r="F10" i="8"/>
  <c r="E10" i="8" s="1"/>
  <c r="F11" i="8"/>
  <c r="F12" i="8"/>
  <c r="F13" i="8"/>
  <c r="F14" i="8"/>
  <c r="E14" i="8" s="1"/>
  <c r="F15" i="8"/>
  <c r="F16" i="8"/>
  <c r="E16" i="8" s="1"/>
  <c r="F17" i="8"/>
  <c r="F18" i="8"/>
  <c r="E18" i="8" s="1"/>
  <c r="F19" i="8"/>
  <c r="F20" i="8"/>
  <c r="F21" i="8"/>
  <c r="F22" i="8"/>
  <c r="E22" i="8" s="1"/>
  <c r="F23" i="8"/>
  <c r="F24" i="8"/>
  <c r="E9" i="8"/>
  <c r="E12" i="8"/>
  <c r="E13" i="8"/>
  <c r="E17" i="8"/>
  <c r="E19" i="8"/>
  <c r="E20" i="8"/>
  <c r="E24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G8" i="10"/>
  <c r="DG9" i="10"/>
  <c r="DG10" i="10"/>
  <c r="DG11" i="10"/>
  <c r="DG12" i="10"/>
  <c r="DG13" i="10"/>
  <c r="DG14" i="10"/>
  <c r="CS14" i="10" s="1"/>
  <c r="DG15" i="10"/>
  <c r="DG16" i="10"/>
  <c r="DG17" i="10"/>
  <c r="DG18" i="10"/>
  <c r="DG19" i="10"/>
  <c r="DG20" i="10"/>
  <c r="DG21" i="10"/>
  <c r="DG22" i="10"/>
  <c r="DG23" i="10"/>
  <c r="DG24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A19" i="10" s="1"/>
  <c r="DE20" i="10"/>
  <c r="DE21" i="10"/>
  <c r="DE22" i="10"/>
  <c r="DE23" i="10"/>
  <c r="DE24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C8" i="10"/>
  <c r="DC9" i="10"/>
  <c r="DC10" i="10"/>
  <c r="CO10" i="10" s="1"/>
  <c r="DC11" i="10"/>
  <c r="DC12" i="10"/>
  <c r="DC13" i="10"/>
  <c r="DC14" i="10"/>
  <c r="DC15" i="10"/>
  <c r="DC16" i="10"/>
  <c r="DC17" i="10"/>
  <c r="DC18" i="10"/>
  <c r="DA18" i="10" s="1"/>
  <c r="DC19" i="10"/>
  <c r="DC20" i="10"/>
  <c r="DC21" i="10"/>
  <c r="DC22" i="10"/>
  <c r="DC23" i="10"/>
  <c r="DC24" i="10"/>
  <c r="DB8" i="10"/>
  <c r="DA8" i="10" s="1"/>
  <c r="DB9" i="10"/>
  <c r="DB10" i="10"/>
  <c r="DB11" i="10"/>
  <c r="DA11" i="10" s="1"/>
  <c r="DB12" i="10"/>
  <c r="DA12" i="10" s="1"/>
  <c r="DB13" i="10"/>
  <c r="DB14" i="10"/>
  <c r="DB15" i="10"/>
  <c r="DB16" i="10"/>
  <c r="DA16" i="10" s="1"/>
  <c r="DB17" i="10"/>
  <c r="DB18" i="10"/>
  <c r="DB19" i="10"/>
  <c r="DB20" i="10"/>
  <c r="DA20" i="10" s="1"/>
  <c r="DB21" i="10"/>
  <c r="DB22" i="10"/>
  <c r="DB23" i="10"/>
  <c r="DA23" i="10" s="1"/>
  <c r="DB24" i="10"/>
  <c r="DA24" i="10" s="1"/>
  <c r="DA14" i="10"/>
  <c r="DA22" i="10"/>
  <c r="CZ10" i="10"/>
  <c r="CZ13" i="10"/>
  <c r="CZ14" i="10"/>
  <c r="CZ17" i="10"/>
  <c r="CS17" i="10" s="1"/>
  <c r="CZ18" i="10"/>
  <c r="CS18" i="10" s="1"/>
  <c r="CZ22" i="10"/>
  <c r="CY9" i="10"/>
  <c r="CY12" i="10"/>
  <c r="CY13" i="10"/>
  <c r="CY17" i="10"/>
  <c r="CR17" i="10" s="1"/>
  <c r="CY20" i="10"/>
  <c r="CR20" i="10" s="1"/>
  <c r="CY21" i="10"/>
  <c r="CX8" i="10"/>
  <c r="CQ8" i="10" s="1"/>
  <c r="CX11" i="10"/>
  <c r="CX12" i="10"/>
  <c r="CX15" i="10"/>
  <c r="CQ15" i="10" s="1"/>
  <c r="CX16" i="10"/>
  <c r="CQ16" i="10" s="1"/>
  <c r="CX20" i="10"/>
  <c r="CQ20" i="10" s="1"/>
  <c r="CX24" i="10"/>
  <c r="CW10" i="10"/>
  <c r="CW11" i="10"/>
  <c r="CW15" i="10"/>
  <c r="CP15" i="10" s="1"/>
  <c r="CW18" i="10"/>
  <c r="CP18" i="10" s="1"/>
  <c r="CW19" i="10"/>
  <c r="CP19" i="10" s="1"/>
  <c r="CW23" i="10"/>
  <c r="CV9" i="10"/>
  <c r="CV10" i="10"/>
  <c r="CV13" i="10"/>
  <c r="CO13" i="10" s="1"/>
  <c r="CV14" i="10"/>
  <c r="CO14" i="10" s="1"/>
  <c r="CV18" i="10"/>
  <c r="CV22" i="10"/>
  <c r="CU8" i="10"/>
  <c r="CU9" i="10"/>
  <c r="CU13" i="10"/>
  <c r="CU16" i="10"/>
  <c r="CN16" i="10" s="1"/>
  <c r="CU17" i="10"/>
  <c r="CU21" i="10"/>
  <c r="CU24" i="10"/>
  <c r="CS8" i="10"/>
  <c r="CS10" i="10"/>
  <c r="CS16" i="10"/>
  <c r="CS22" i="10"/>
  <c r="CS24" i="10"/>
  <c r="CR9" i="10"/>
  <c r="CR13" i="10"/>
  <c r="CR19" i="10"/>
  <c r="CR21" i="10"/>
  <c r="CQ12" i="10"/>
  <c r="CQ18" i="10"/>
  <c r="CQ24" i="10"/>
  <c r="CP11" i="10"/>
  <c r="CP13" i="10"/>
  <c r="CP21" i="10"/>
  <c r="CP23" i="10"/>
  <c r="CO12" i="10"/>
  <c r="CO18" i="10"/>
  <c r="CO20" i="10"/>
  <c r="CO22" i="10"/>
  <c r="CN9" i="10"/>
  <c r="CN15" i="10"/>
  <c r="CN17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J8" i="10"/>
  <c r="CJ9" i="10"/>
  <c r="CJ10" i="10"/>
  <c r="CJ11" i="10"/>
  <c r="CF11" i="10" s="1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I8" i="10"/>
  <c r="CI9" i="10"/>
  <c r="CI10" i="10"/>
  <c r="CI11" i="10"/>
  <c r="CI12" i="10"/>
  <c r="CI13" i="10"/>
  <c r="CI14" i="10"/>
  <c r="CI15" i="10"/>
  <c r="CI16" i="10"/>
  <c r="CI17" i="10"/>
  <c r="CI18" i="10"/>
  <c r="CF18" i="10" s="1"/>
  <c r="CI19" i="10"/>
  <c r="CI20" i="10"/>
  <c r="CI21" i="10"/>
  <c r="CI22" i="10"/>
  <c r="CI23" i="10"/>
  <c r="CI24" i="10"/>
  <c r="CH8" i="10"/>
  <c r="CH9" i="10"/>
  <c r="CF9" i="10" s="1"/>
  <c r="CH10" i="10"/>
  <c r="CH11" i="10"/>
  <c r="CH12" i="10"/>
  <c r="CH13" i="10"/>
  <c r="CF13" i="10" s="1"/>
  <c r="CH14" i="10"/>
  <c r="CH15" i="10"/>
  <c r="CH16" i="10"/>
  <c r="CH17" i="10"/>
  <c r="CH18" i="10"/>
  <c r="CH19" i="10"/>
  <c r="CH20" i="10"/>
  <c r="CH21" i="10"/>
  <c r="CF21" i="10" s="1"/>
  <c r="CH22" i="10"/>
  <c r="CH23" i="10"/>
  <c r="CH24" i="10"/>
  <c r="CG8" i="10"/>
  <c r="CF8" i="10" s="1"/>
  <c r="CG9" i="10"/>
  <c r="CG10" i="10"/>
  <c r="CG11" i="10"/>
  <c r="CG12" i="10"/>
  <c r="CF12" i="10" s="1"/>
  <c r="CG13" i="10"/>
  <c r="CG14" i="10"/>
  <c r="CG15" i="10"/>
  <c r="CG16" i="10"/>
  <c r="CF16" i="10" s="1"/>
  <c r="CG17" i="10"/>
  <c r="CG18" i="10"/>
  <c r="CG19" i="10"/>
  <c r="CG20" i="10"/>
  <c r="CF20" i="10" s="1"/>
  <c r="CG21" i="10"/>
  <c r="CG22" i="10"/>
  <c r="CG23" i="10"/>
  <c r="CG24" i="10"/>
  <c r="CF24" i="10" s="1"/>
  <c r="CF10" i="10"/>
  <c r="CF15" i="10"/>
  <c r="CF17" i="10"/>
  <c r="CF22" i="10"/>
  <c r="CF23" i="10"/>
  <c r="CE14" i="10"/>
  <c r="BX14" i="10" s="1"/>
  <c r="CE18" i="10"/>
  <c r="CE20" i="10"/>
  <c r="BX20" i="10" s="1"/>
  <c r="CD13" i="10"/>
  <c r="BW13" i="10" s="1"/>
  <c r="CD17" i="10"/>
  <c r="CD19" i="10"/>
  <c r="BW19" i="10" s="1"/>
  <c r="CC12" i="10"/>
  <c r="BV12" i="10" s="1"/>
  <c r="CC16" i="10"/>
  <c r="CC18" i="10"/>
  <c r="BV18" i="10" s="1"/>
  <c r="CB11" i="10"/>
  <c r="BU11" i="10" s="1"/>
  <c r="CB15" i="10"/>
  <c r="CB17" i="10"/>
  <c r="BU17" i="10" s="1"/>
  <c r="CA10" i="10"/>
  <c r="CA14" i="10"/>
  <c r="CA16" i="10"/>
  <c r="BT16" i="10" s="1"/>
  <c r="BZ9" i="10"/>
  <c r="BZ13" i="10"/>
  <c r="BZ15" i="10"/>
  <c r="BS15" i="10" s="1"/>
  <c r="BX11" i="10"/>
  <c r="BX18" i="10"/>
  <c r="BX19" i="10"/>
  <c r="BX23" i="10"/>
  <c r="BW10" i="10"/>
  <c r="BW17" i="10"/>
  <c r="BW18" i="10"/>
  <c r="BW22" i="10"/>
  <c r="BV9" i="10"/>
  <c r="BV16" i="10"/>
  <c r="BV17" i="10"/>
  <c r="BV21" i="10"/>
  <c r="BU8" i="10"/>
  <c r="BU15" i="10"/>
  <c r="BU16" i="10"/>
  <c r="BU20" i="10"/>
  <c r="BU24" i="10"/>
  <c r="BT14" i="10"/>
  <c r="BT15" i="10"/>
  <c r="BT19" i="10"/>
  <c r="BT23" i="10"/>
  <c r="BS13" i="10"/>
  <c r="BS14" i="10"/>
  <c r="BS18" i="10"/>
  <c r="BS22" i="10"/>
  <c r="BK8" i="10"/>
  <c r="BK9" i="10"/>
  <c r="BK10" i="10"/>
  <c r="BK11" i="10"/>
  <c r="BK12" i="10"/>
  <c r="BK13" i="10"/>
  <c r="BK14" i="10"/>
  <c r="BC14" i="10" s="1"/>
  <c r="I14" i="1" s="1"/>
  <c r="BK15" i="10"/>
  <c r="BK16" i="10"/>
  <c r="BK17" i="10"/>
  <c r="BK18" i="10"/>
  <c r="BK19" i="10"/>
  <c r="BK20" i="10"/>
  <c r="BK21" i="10"/>
  <c r="BK22" i="10"/>
  <c r="BC22" i="10" s="1"/>
  <c r="I22" i="1" s="1"/>
  <c r="BK23" i="10"/>
  <c r="BK24" i="10"/>
  <c r="BD8" i="10"/>
  <c r="BD9" i="10"/>
  <c r="BC9" i="10" s="1"/>
  <c r="I9" i="1" s="1"/>
  <c r="BD10" i="10"/>
  <c r="BC10" i="10" s="1"/>
  <c r="I10" i="1" s="1"/>
  <c r="BD11" i="10"/>
  <c r="BD12" i="10"/>
  <c r="BD13" i="10"/>
  <c r="BD14" i="10"/>
  <c r="BD15" i="10"/>
  <c r="BD16" i="10"/>
  <c r="BD17" i="10"/>
  <c r="BC17" i="10" s="1"/>
  <c r="I17" i="1" s="1"/>
  <c r="BD18" i="10"/>
  <c r="BD19" i="10"/>
  <c r="BD20" i="10"/>
  <c r="BD21" i="10"/>
  <c r="BC21" i="10" s="1"/>
  <c r="I21" i="1" s="1"/>
  <c r="BD22" i="10"/>
  <c r="BD23" i="10"/>
  <c r="BD24" i="10"/>
  <c r="BC8" i="10"/>
  <c r="I8" i="1" s="1"/>
  <c r="BC12" i="10"/>
  <c r="I12" i="1" s="1"/>
  <c r="BC13" i="10"/>
  <c r="I13" i="1" s="1"/>
  <c r="BC16" i="10"/>
  <c r="BC18" i="10"/>
  <c r="I18" i="1" s="1"/>
  <c r="BC20" i="10"/>
  <c r="BC24" i="10"/>
  <c r="I24" i="1" s="1"/>
  <c r="AY8" i="10"/>
  <c r="CZ8" i="10" s="1"/>
  <c r="AY9" i="10"/>
  <c r="CZ9" i="10" s="1"/>
  <c r="AY10" i="10"/>
  <c r="AY11" i="10"/>
  <c r="CZ11" i="10" s="1"/>
  <c r="CS11" i="10" s="1"/>
  <c r="AY12" i="10"/>
  <c r="CZ12" i="10" s="1"/>
  <c r="AY13" i="10"/>
  <c r="AY14" i="10"/>
  <c r="AY15" i="10"/>
  <c r="CZ15" i="10" s="1"/>
  <c r="CS15" i="10" s="1"/>
  <c r="AY16" i="10"/>
  <c r="CZ16" i="10" s="1"/>
  <c r="AY17" i="10"/>
  <c r="AY18" i="10"/>
  <c r="AY19" i="10"/>
  <c r="CZ19" i="10" s="1"/>
  <c r="CS19" i="10" s="1"/>
  <c r="AY20" i="10"/>
  <c r="CZ20" i="10" s="1"/>
  <c r="CS20" i="10" s="1"/>
  <c r="AY21" i="10"/>
  <c r="CZ21" i="10" s="1"/>
  <c r="CS21" i="10" s="1"/>
  <c r="AY22" i="10"/>
  <c r="AY23" i="10"/>
  <c r="CZ23" i="10" s="1"/>
  <c r="CS23" i="10" s="1"/>
  <c r="AY24" i="10"/>
  <c r="CZ24" i="10" s="1"/>
  <c r="AU8" i="10"/>
  <c r="CY8" i="10" s="1"/>
  <c r="AU9" i="10"/>
  <c r="AU10" i="10"/>
  <c r="CY10" i="10" s="1"/>
  <c r="CR10" i="10" s="1"/>
  <c r="AU11" i="10"/>
  <c r="CY11" i="10" s="1"/>
  <c r="AU12" i="10"/>
  <c r="AU13" i="10"/>
  <c r="AU14" i="10"/>
  <c r="CY14" i="10" s="1"/>
  <c r="CR14" i="10" s="1"/>
  <c r="AU15" i="10"/>
  <c r="CY15" i="10" s="1"/>
  <c r="CR15" i="10" s="1"/>
  <c r="AU16" i="10"/>
  <c r="CY16" i="10" s="1"/>
  <c r="CR16" i="10" s="1"/>
  <c r="AU17" i="10"/>
  <c r="AU18" i="10"/>
  <c r="CY18" i="10" s="1"/>
  <c r="CR18" i="10" s="1"/>
  <c r="AU19" i="10"/>
  <c r="CY19" i="10" s="1"/>
  <c r="AU20" i="10"/>
  <c r="AU21" i="10"/>
  <c r="AU22" i="10"/>
  <c r="CY22" i="10" s="1"/>
  <c r="CR22" i="10" s="1"/>
  <c r="AU23" i="10"/>
  <c r="CY23" i="10" s="1"/>
  <c r="CR23" i="10" s="1"/>
  <c r="AU24" i="10"/>
  <c r="CY24" i="10" s="1"/>
  <c r="AQ8" i="10"/>
  <c r="AQ9" i="10"/>
  <c r="AD9" i="10" s="1"/>
  <c r="AQ10" i="10"/>
  <c r="CX10" i="10" s="1"/>
  <c r="AQ11" i="10"/>
  <c r="AQ12" i="10"/>
  <c r="AQ13" i="10"/>
  <c r="CX13" i="10" s="1"/>
  <c r="CQ13" i="10" s="1"/>
  <c r="AQ14" i="10"/>
  <c r="CX14" i="10" s="1"/>
  <c r="CQ14" i="10" s="1"/>
  <c r="AQ15" i="10"/>
  <c r="AQ16" i="10"/>
  <c r="AQ17" i="10"/>
  <c r="CX17" i="10" s="1"/>
  <c r="CQ17" i="10" s="1"/>
  <c r="AQ18" i="10"/>
  <c r="CX18" i="10" s="1"/>
  <c r="AQ19" i="10"/>
  <c r="CX19" i="10" s="1"/>
  <c r="CQ19" i="10" s="1"/>
  <c r="AQ20" i="10"/>
  <c r="AQ21" i="10"/>
  <c r="CX21" i="10" s="1"/>
  <c r="CQ21" i="10" s="1"/>
  <c r="AQ22" i="10"/>
  <c r="CX22" i="10" s="1"/>
  <c r="CQ22" i="10" s="1"/>
  <c r="AQ23" i="10"/>
  <c r="CX23" i="10" s="1"/>
  <c r="AQ24" i="10"/>
  <c r="AM8" i="10"/>
  <c r="CW8" i="10" s="1"/>
  <c r="CP8" i="10" s="1"/>
  <c r="AM9" i="10"/>
  <c r="CW9" i="10" s="1"/>
  <c r="AM10" i="10"/>
  <c r="AM11" i="10"/>
  <c r="AM12" i="10"/>
  <c r="CW12" i="10" s="1"/>
  <c r="CP12" i="10" s="1"/>
  <c r="AM13" i="10"/>
  <c r="CW13" i="10" s="1"/>
  <c r="AM14" i="10"/>
  <c r="CW14" i="10" s="1"/>
  <c r="CP14" i="10" s="1"/>
  <c r="AM15" i="10"/>
  <c r="AM16" i="10"/>
  <c r="CW16" i="10" s="1"/>
  <c r="CP16" i="10" s="1"/>
  <c r="AM17" i="10"/>
  <c r="CW17" i="10" s="1"/>
  <c r="CP17" i="10" s="1"/>
  <c r="AM18" i="10"/>
  <c r="AM19" i="10"/>
  <c r="AM20" i="10"/>
  <c r="CW20" i="10" s="1"/>
  <c r="CP20" i="10" s="1"/>
  <c r="AM21" i="10"/>
  <c r="CW21" i="10" s="1"/>
  <c r="AM22" i="10"/>
  <c r="CW22" i="10" s="1"/>
  <c r="AM23" i="10"/>
  <c r="AM24" i="10"/>
  <c r="CW24" i="10" s="1"/>
  <c r="CP24" i="10" s="1"/>
  <c r="AI8" i="10"/>
  <c r="CV8" i="10" s="1"/>
  <c r="AI9" i="10"/>
  <c r="AI10" i="10"/>
  <c r="AI11" i="10"/>
  <c r="AD11" i="10" s="1"/>
  <c r="AI12" i="10"/>
  <c r="CV12" i="10" s="1"/>
  <c r="AI13" i="10"/>
  <c r="AI14" i="10"/>
  <c r="AI15" i="10"/>
  <c r="CV15" i="10" s="1"/>
  <c r="CO15" i="10" s="1"/>
  <c r="AI16" i="10"/>
  <c r="CV16" i="10" s="1"/>
  <c r="CO16" i="10" s="1"/>
  <c r="AI17" i="10"/>
  <c r="CV17" i="10" s="1"/>
  <c r="AI18" i="10"/>
  <c r="AI19" i="10"/>
  <c r="CV19" i="10" s="1"/>
  <c r="CO19" i="10" s="1"/>
  <c r="AI20" i="10"/>
  <c r="CV20" i="10" s="1"/>
  <c r="AI21" i="10"/>
  <c r="CV21" i="10" s="1"/>
  <c r="AI22" i="10"/>
  <c r="AI23" i="10"/>
  <c r="CV23" i="10" s="1"/>
  <c r="CO23" i="10" s="1"/>
  <c r="AI24" i="10"/>
  <c r="CV24" i="10" s="1"/>
  <c r="AE8" i="10"/>
  <c r="AE9" i="10"/>
  <c r="AE10" i="10"/>
  <c r="CU10" i="10" s="1"/>
  <c r="AE11" i="10"/>
  <c r="CU11" i="10" s="1"/>
  <c r="CN11" i="10" s="1"/>
  <c r="AE12" i="10"/>
  <c r="AE13" i="10"/>
  <c r="AE14" i="10"/>
  <c r="CU14" i="10" s="1"/>
  <c r="CN14" i="10" s="1"/>
  <c r="AE15" i="10"/>
  <c r="CU15" i="10" s="1"/>
  <c r="AE16" i="10"/>
  <c r="AE17" i="10"/>
  <c r="AE18" i="10"/>
  <c r="CU18" i="10" s="1"/>
  <c r="AE19" i="10"/>
  <c r="CU19" i="10" s="1"/>
  <c r="AE20" i="10"/>
  <c r="AE21" i="10"/>
  <c r="AE22" i="10"/>
  <c r="AD22" i="10" s="1"/>
  <c r="AE23" i="10"/>
  <c r="CU23" i="10" s="1"/>
  <c r="AE24" i="10"/>
  <c r="AD10" i="10"/>
  <c r="AD15" i="10"/>
  <c r="H15" i="1" s="1"/>
  <c r="AD21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Z12" i="10"/>
  <c r="CE12" i="10" s="1"/>
  <c r="BX12" i="10" s="1"/>
  <c r="Z13" i="10"/>
  <c r="CE13" i="10" s="1"/>
  <c r="BX13" i="10" s="1"/>
  <c r="Z14" i="10"/>
  <c r="Z15" i="10"/>
  <c r="CE15" i="10" s="1"/>
  <c r="BX15" i="10" s="1"/>
  <c r="Z16" i="10"/>
  <c r="CE16" i="10" s="1"/>
  <c r="BX16" i="10" s="1"/>
  <c r="Z17" i="10"/>
  <c r="CE17" i="10" s="1"/>
  <c r="BX17" i="10" s="1"/>
  <c r="Z18" i="10"/>
  <c r="Z19" i="10"/>
  <c r="CE19" i="10" s="1"/>
  <c r="Z20" i="10"/>
  <c r="Z21" i="10"/>
  <c r="CE21" i="10" s="1"/>
  <c r="BX21" i="10" s="1"/>
  <c r="Z22" i="10"/>
  <c r="CE22" i="10" s="1"/>
  <c r="BX22" i="10" s="1"/>
  <c r="Z23" i="10"/>
  <c r="CE23" i="10" s="1"/>
  <c r="Z24" i="10"/>
  <c r="CE24" i="10" s="1"/>
  <c r="BX24" i="10" s="1"/>
  <c r="V8" i="10"/>
  <c r="CD8" i="10" s="1"/>
  <c r="BW8" i="10" s="1"/>
  <c r="V9" i="10"/>
  <c r="CD9" i="10" s="1"/>
  <c r="BW9" i="10" s="1"/>
  <c r="V10" i="10"/>
  <c r="CD10" i="10" s="1"/>
  <c r="V11" i="10"/>
  <c r="CD11" i="10" s="1"/>
  <c r="BW11" i="10" s="1"/>
  <c r="V12" i="10"/>
  <c r="CD12" i="10" s="1"/>
  <c r="BW12" i="10" s="1"/>
  <c r="V13" i="10"/>
  <c r="V14" i="10"/>
  <c r="CD14" i="10" s="1"/>
  <c r="BW14" i="10" s="1"/>
  <c r="V15" i="10"/>
  <c r="CD15" i="10" s="1"/>
  <c r="BW15" i="10" s="1"/>
  <c r="V16" i="10"/>
  <c r="CD16" i="10" s="1"/>
  <c r="BW16" i="10" s="1"/>
  <c r="V17" i="10"/>
  <c r="V18" i="10"/>
  <c r="CD18" i="10" s="1"/>
  <c r="V19" i="10"/>
  <c r="V20" i="10"/>
  <c r="CD20" i="10" s="1"/>
  <c r="BW20" i="10" s="1"/>
  <c r="V21" i="10"/>
  <c r="CD21" i="10" s="1"/>
  <c r="BW21" i="10" s="1"/>
  <c r="V22" i="10"/>
  <c r="CD22" i="10" s="1"/>
  <c r="V23" i="10"/>
  <c r="CD23" i="10" s="1"/>
  <c r="BW23" i="10" s="1"/>
  <c r="V24" i="10"/>
  <c r="CD24" i="10" s="1"/>
  <c r="BW24" i="10" s="1"/>
  <c r="R8" i="10"/>
  <c r="CC8" i="10" s="1"/>
  <c r="BV8" i="10" s="1"/>
  <c r="R9" i="10"/>
  <c r="CC9" i="10" s="1"/>
  <c r="R10" i="10"/>
  <c r="CC10" i="10" s="1"/>
  <c r="BV10" i="10" s="1"/>
  <c r="R11" i="10"/>
  <c r="CC11" i="10" s="1"/>
  <c r="BV11" i="10" s="1"/>
  <c r="R12" i="10"/>
  <c r="R13" i="10"/>
  <c r="CC13" i="10" s="1"/>
  <c r="BV13" i="10" s="1"/>
  <c r="R14" i="10"/>
  <c r="CC14" i="10" s="1"/>
  <c r="BV14" i="10" s="1"/>
  <c r="R15" i="10"/>
  <c r="CC15" i="10" s="1"/>
  <c r="BV15" i="10" s="1"/>
  <c r="R16" i="10"/>
  <c r="R17" i="10"/>
  <c r="CC17" i="10" s="1"/>
  <c r="R18" i="10"/>
  <c r="R19" i="10"/>
  <c r="CC19" i="10" s="1"/>
  <c r="BV19" i="10" s="1"/>
  <c r="R20" i="10"/>
  <c r="CC20" i="10" s="1"/>
  <c r="BV20" i="10" s="1"/>
  <c r="R21" i="10"/>
  <c r="CC21" i="10" s="1"/>
  <c r="R22" i="10"/>
  <c r="CC22" i="10" s="1"/>
  <c r="BV22" i="10" s="1"/>
  <c r="R23" i="10"/>
  <c r="CC23" i="10" s="1"/>
  <c r="BV23" i="10" s="1"/>
  <c r="R24" i="10"/>
  <c r="CC24" i="10" s="1"/>
  <c r="BV24" i="10" s="1"/>
  <c r="N8" i="10"/>
  <c r="CB8" i="10" s="1"/>
  <c r="N9" i="10"/>
  <c r="CB9" i="10" s="1"/>
  <c r="BU9" i="10" s="1"/>
  <c r="N10" i="10"/>
  <c r="CB10" i="10" s="1"/>
  <c r="BU10" i="10" s="1"/>
  <c r="N11" i="10"/>
  <c r="N12" i="10"/>
  <c r="CB12" i="10" s="1"/>
  <c r="BU12" i="10" s="1"/>
  <c r="N13" i="10"/>
  <c r="CB13" i="10" s="1"/>
  <c r="BU13" i="10" s="1"/>
  <c r="N14" i="10"/>
  <c r="E14" i="10" s="1"/>
  <c r="N15" i="10"/>
  <c r="N16" i="10"/>
  <c r="CB16" i="10" s="1"/>
  <c r="N17" i="10"/>
  <c r="N18" i="10"/>
  <c r="CB18" i="10" s="1"/>
  <c r="BU18" i="10" s="1"/>
  <c r="N19" i="10"/>
  <c r="CB19" i="10" s="1"/>
  <c r="BU19" i="10" s="1"/>
  <c r="N20" i="10"/>
  <c r="CB20" i="10" s="1"/>
  <c r="N21" i="10"/>
  <c r="CB21" i="10" s="1"/>
  <c r="BU21" i="10" s="1"/>
  <c r="N22" i="10"/>
  <c r="E22" i="10" s="1"/>
  <c r="N23" i="10"/>
  <c r="CB23" i="10" s="1"/>
  <c r="BU23" i="10" s="1"/>
  <c r="N24" i="10"/>
  <c r="CB24" i="10" s="1"/>
  <c r="J8" i="10"/>
  <c r="CA8" i="10" s="1"/>
  <c r="BT8" i="10" s="1"/>
  <c r="J9" i="10"/>
  <c r="CA9" i="10" s="1"/>
  <c r="BT9" i="10" s="1"/>
  <c r="J10" i="10"/>
  <c r="E10" i="10" s="1"/>
  <c r="D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J15" i="10"/>
  <c r="CA15" i="10" s="1"/>
  <c r="J16" i="10"/>
  <c r="J17" i="10"/>
  <c r="CA17" i="10" s="1"/>
  <c r="BT17" i="10" s="1"/>
  <c r="J18" i="10"/>
  <c r="CA18" i="10" s="1"/>
  <c r="J19" i="10"/>
  <c r="CA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J24" i="10"/>
  <c r="CA24" i="10" s="1"/>
  <c r="BT24" i="10" s="1"/>
  <c r="F8" i="10"/>
  <c r="E8" i="10" s="1"/>
  <c r="F9" i="10"/>
  <c r="F10" i="10"/>
  <c r="BZ10" i="10" s="1"/>
  <c r="BS10" i="10" s="1"/>
  <c r="F11" i="10"/>
  <c r="BZ11" i="10" s="1"/>
  <c r="F12" i="10"/>
  <c r="BZ12" i="10" s="1"/>
  <c r="F13" i="10"/>
  <c r="F14" i="10"/>
  <c r="BZ14" i="10" s="1"/>
  <c r="F15" i="10"/>
  <c r="E15" i="10" s="1"/>
  <c r="F16" i="10"/>
  <c r="BZ16" i="10" s="1"/>
  <c r="F17" i="10"/>
  <c r="BZ17" i="10" s="1"/>
  <c r="F18" i="10"/>
  <c r="BZ18" i="10" s="1"/>
  <c r="F19" i="10"/>
  <c r="E19" i="10" s="1"/>
  <c r="F20" i="10"/>
  <c r="E20" i="10" s="1"/>
  <c r="F21" i="10"/>
  <c r="F22" i="10"/>
  <c r="BZ22" i="10" s="1"/>
  <c r="F23" i="10"/>
  <c r="BZ23" i="10" s="1"/>
  <c r="F24" i="10"/>
  <c r="E24" i="10" s="1"/>
  <c r="E12" i="10"/>
  <c r="E18" i="10"/>
  <c r="E23" i="10"/>
  <c r="AP16" i="1"/>
  <c r="AP20" i="1"/>
  <c r="AP24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P19" i="1" s="1"/>
  <c r="AO20" i="1"/>
  <c r="AO21" i="1"/>
  <c r="AO22" i="1"/>
  <c r="AO23" i="1"/>
  <c r="AP23" i="1" s="1"/>
  <c r="AO24" i="1"/>
  <c r="AN8" i="1"/>
  <c r="AN9" i="1"/>
  <c r="AN10" i="1"/>
  <c r="AP10" i="1" s="1"/>
  <c r="AN11" i="1"/>
  <c r="AN12" i="1"/>
  <c r="AN13" i="1"/>
  <c r="AN14" i="1"/>
  <c r="AP14" i="1" s="1"/>
  <c r="AN15" i="1"/>
  <c r="AN16" i="1"/>
  <c r="AN17" i="1"/>
  <c r="AN18" i="1"/>
  <c r="AN19" i="1"/>
  <c r="AN20" i="1"/>
  <c r="AN21" i="1"/>
  <c r="AN22" i="1"/>
  <c r="AN23" i="1"/>
  <c r="AN24" i="1"/>
  <c r="AM8" i="1"/>
  <c r="AP8" i="1" s="1"/>
  <c r="AM9" i="1"/>
  <c r="AP9" i="1" s="1"/>
  <c r="AM10" i="1"/>
  <c r="AM11" i="1"/>
  <c r="AM12" i="1"/>
  <c r="AP12" i="1" s="1"/>
  <c r="AM13" i="1"/>
  <c r="AP13" i="1" s="1"/>
  <c r="AM14" i="1"/>
  <c r="AM15" i="1"/>
  <c r="AM16" i="1"/>
  <c r="AM17" i="1"/>
  <c r="AP17" i="1" s="1"/>
  <c r="AM18" i="1"/>
  <c r="AP18" i="1" s="1"/>
  <c r="AM19" i="1"/>
  <c r="AM20" i="1"/>
  <c r="AM21" i="1"/>
  <c r="AP21" i="1" s="1"/>
  <c r="AM22" i="1"/>
  <c r="AP22" i="1" s="1"/>
  <c r="AM23" i="1"/>
  <c r="AM24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F8" i="1"/>
  <c r="AF9" i="1"/>
  <c r="AF10" i="1"/>
  <c r="AJ10" i="1" s="1"/>
  <c r="AF11" i="1"/>
  <c r="AF12" i="1"/>
  <c r="AF13" i="1"/>
  <c r="AF14" i="1"/>
  <c r="AJ14" i="1" s="1"/>
  <c r="AF15" i="1"/>
  <c r="AF16" i="1"/>
  <c r="AF17" i="1"/>
  <c r="AF18" i="1"/>
  <c r="AJ18" i="1" s="1"/>
  <c r="AF19" i="1"/>
  <c r="AF20" i="1"/>
  <c r="AF21" i="1"/>
  <c r="AF22" i="1"/>
  <c r="AJ22" i="1" s="1"/>
  <c r="AF23" i="1"/>
  <c r="AF24" i="1"/>
  <c r="AE8" i="1"/>
  <c r="AE9" i="1"/>
  <c r="AJ9" i="1" s="1"/>
  <c r="AE10" i="1"/>
  <c r="AE11" i="1"/>
  <c r="AE12" i="1"/>
  <c r="AE13" i="1"/>
  <c r="AJ13" i="1" s="1"/>
  <c r="AE14" i="1"/>
  <c r="AE15" i="1"/>
  <c r="AE16" i="1"/>
  <c r="AE17" i="1"/>
  <c r="AJ17" i="1" s="1"/>
  <c r="AE18" i="1"/>
  <c r="AE19" i="1"/>
  <c r="AE20" i="1"/>
  <c r="AE21" i="1"/>
  <c r="AJ21" i="1" s="1"/>
  <c r="AE22" i="1"/>
  <c r="AE23" i="1"/>
  <c r="AE2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C8" i="1"/>
  <c r="AJ8" i="1" s="1"/>
  <c r="AC9" i="1"/>
  <c r="AC10" i="1"/>
  <c r="AC11" i="1"/>
  <c r="AJ11" i="1" s="1"/>
  <c r="AC12" i="1"/>
  <c r="AJ12" i="1" s="1"/>
  <c r="AC13" i="1"/>
  <c r="AC14" i="1"/>
  <c r="AC15" i="1"/>
  <c r="AJ15" i="1" s="1"/>
  <c r="AC16" i="1"/>
  <c r="AJ16" i="1" s="1"/>
  <c r="AC17" i="1"/>
  <c r="AC18" i="1"/>
  <c r="AC19" i="1"/>
  <c r="AJ19" i="1" s="1"/>
  <c r="AC20" i="1"/>
  <c r="AJ20" i="1" s="1"/>
  <c r="AC21" i="1"/>
  <c r="AC22" i="1"/>
  <c r="AC23" i="1"/>
  <c r="AJ23" i="1" s="1"/>
  <c r="AC24" i="1"/>
  <c r="AJ24" i="1" s="1"/>
  <c r="Z8" i="1"/>
  <c r="Z10" i="1"/>
  <c r="Z11" i="1"/>
  <c r="Z12" i="1"/>
  <c r="Z14" i="1"/>
  <c r="Z15" i="1"/>
  <c r="Z16" i="1"/>
  <c r="Z18" i="1"/>
  <c r="Z19" i="1"/>
  <c r="Z20" i="1"/>
  <c r="Z22" i="1"/>
  <c r="Z23" i="1"/>
  <c r="Z2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U8" i="1"/>
  <c r="U9" i="1"/>
  <c r="U10" i="1"/>
  <c r="U11" i="1"/>
  <c r="R11" i="1" s="1"/>
  <c r="U12" i="1"/>
  <c r="U13" i="1"/>
  <c r="U14" i="1"/>
  <c r="U15" i="1"/>
  <c r="R15" i="1" s="1"/>
  <c r="U16" i="1"/>
  <c r="U17" i="1"/>
  <c r="U18" i="1"/>
  <c r="U19" i="1"/>
  <c r="R19" i="1" s="1"/>
  <c r="U20" i="1"/>
  <c r="U21" i="1"/>
  <c r="U22" i="1"/>
  <c r="U23" i="1"/>
  <c r="R23" i="1" s="1"/>
  <c r="U24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S8" i="1"/>
  <c r="S9" i="1"/>
  <c r="R9" i="1" s="1"/>
  <c r="S10" i="1"/>
  <c r="R10" i="1" s="1"/>
  <c r="S11" i="1"/>
  <c r="S12" i="1"/>
  <c r="S13" i="1"/>
  <c r="R13" i="1" s="1"/>
  <c r="S14" i="1"/>
  <c r="R14" i="1" s="1"/>
  <c r="S15" i="1"/>
  <c r="S16" i="1"/>
  <c r="S17" i="1"/>
  <c r="R17" i="1" s="1"/>
  <c r="S18" i="1"/>
  <c r="R18" i="1" s="1"/>
  <c r="S19" i="1"/>
  <c r="S20" i="1"/>
  <c r="S21" i="1"/>
  <c r="R21" i="1" s="1"/>
  <c r="S22" i="1"/>
  <c r="R22" i="1" s="1"/>
  <c r="S23" i="1"/>
  <c r="S24" i="1"/>
  <c r="R8" i="1"/>
  <c r="R12" i="1"/>
  <c r="R16" i="1"/>
  <c r="R20" i="1"/>
  <c r="R24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P10" i="1"/>
  <c r="AA10" i="1" s="1"/>
  <c r="P11" i="1"/>
  <c r="P14" i="1"/>
  <c r="AA14" i="1" s="1"/>
  <c r="P15" i="1"/>
  <c r="P18" i="1"/>
  <c r="AA18" i="1" s="1"/>
  <c r="P19" i="1"/>
  <c r="P22" i="1"/>
  <c r="AA22" i="1" s="1"/>
  <c r="P23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I16" i="1"/>
  <c r="I20" i="1"/>
  <c r="H22" i="1"/>
  <c r="K22" i="1" s="1"/>
  <c r="L22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AK22" i="1" l="1"/>
  <c r="AB22" i="1"/>
  <c r="BY17" i="10"/>
  <c r="BR17" i="10" s="1"/>
  <c r="M17" i="1" s="1"/>
  <c r="BS17" i="10"/>
  <c r="BT18" i="10"/>
  <c r="BY18" i="10"/>
  <c r="BR18" i="10" s="1"/>
  <c r="M18" i="1" s="1"/>
  <c r="CT18" i="10"/>
  <c r="CM18" i="10" s="1"/>
  <c r="N18" i="1" s="1"/>
  <c r="CN18" i="10"/>
  <c r="AA19" i="1"/>
  <c r="AA11" i="1"/>
  <c r="D24" i="10"/>
  <c r="BY16" i="10"/>
  <c r="BR16" i="10" s="1"/>
  <c r="BS16" i="10"/>
  <c r="BY12" i="10"/>
  <c r="BR12" i="10" s="1"/>
  <c r="M12" i="1" s="1"/>
  <c r="BS12" i="10"/>
  <c r="D22" i="10"/>
  <c r="D14" i="10"/>
  <c r="AK24" i="1"/>
  <c r="AB24" i="1"/>
  <c r="AK16" i="1"/>
  <c r="AB16" i="1"/>
  <c r="AK8" i="1"/>
  <c r="AB8" i="1"/>
  <c r="L17" i="1"/>
  <c r="M13" i="1"/>
  <c r="AK18" i="1"/>
  <c r="AB18" i="1"/>
  <c r="AK10" i="1"/>
  <c r="AL10" i="1"/>
  <c r="AB10" i="1"/>
  <c r="BS23" i="10"/>
  <c r="BY23" i="10"/>
  <c r="BR23" i="10" s="1"/>
  <c r="M23" i="1" s="1"/>
  <c r="BS11" i="10"/>
  <c r="BY11" i="10"/>
  <c r="BR11" i="10" s="1"/>
  <c r="M11" i="1" s="1"/>
  <c r="CO17" i="10"/>
  <c r="CT17" i="10"/>
  <c r="CT9" i="10"/>
  <c r="D11" i="8"/>
  <c r="M16" i="1"/>
  <c r="H10" i="1"/>
  <c r="K10" i="1" s="1"/>
  <c r="L10" i="1" s="1"/>
  <c r="AA23" i="1"/>
  <c r="AA15" i="1"/>
  <c r="D18" i="10"/>
  <c r="BY22" i="10"/>
  <c r="BR22" i="10" s="1"/>
  <c r="M22" i="1" s="1"/>
  <c r="CT23" i="10"/>
  <c r="CM23" i="10" s="1"/>
  <c r="N23" i="1" s="1"/>
  <c r="CT15" i="10"/>
  <c r="BY10" i="10"/>
  <c r="BR10" i="10" s="1"/>
  <c r="M10" i="1" s="1"/>
  <c r="CT21" i="10"/>
  <c r="AL14" i="1"/>
  <c r="AK14" i="1"/>
  <c r="AB14" i="1"/>
  <c r="K15" i="1"/>
  <c r="L15" i="1" s="1"/>
  <c r="CT10" i="10"/>
  <c r="CM10" i="10" s="1"/>
  <c r="N10" i="1" s="1"/>
  <c r="CN10" i="10"/>
  <c r="D8" i="8"/>
  <c r="BZ20" i="10"/>
  <c r="BY9" i="10"/>
  <c r="BR9" i="10" s="1"/>
  <c r="M9" i="1" s="1"/>
  <c r="CU22" i="10"/>
  <c r="CX9" i="10"/>
  <c r="CQ9" i="10" s="1"/>
  <c r="P21" i="1"/>
  <c r="AA21" i="1" s="1"/>
  <c r="P13" i="1"/>
  <c r="AA13" i="1" s="1"/>
  <c r="E16" i="10"/>
  <c r="D16" i="10" s="1"/>
  <c r="AD19" i="10"/>
  <c r="H19" i="1" s="1"/>
  <c r="AD14" i="10"/>
  <c r="H14" i="1" s="1"/>
  <c r="K14" i="1" s="1"/>
  <c r="L14" i="1" s="1"/>
  <c r="BZ24" i="10"/>
  <c r="BZ19" i="10"/>
  <c r="BZ8" i="10"/>
  <c r="CT13" i="10"/>
  <c r="CN13" i="10"/>
  <c r="CP10" i="10"/>
  <c r="O17" i="3"/>
  <c r="D17" i="3" s="1"/>
  <c r="F24" i="5"/>
  <c r="D24" i="5" s="1"/>
  <c r="F8" i="5"/>
  <c r="CR24" i="5"/>
  <c r="O24" i="5" s="1"/>
  <c r="CR20" i="5"/>
  <c r="O20" i="5" s="1"/>
  <c r="CR12" i="5"/>
  <c r="O12" i="5" s="1"/>
  <c r="P20" i="1"/>
  <c r="AA20" i="1" s="1"/>
  <c r="P12" i="1"/>
  <c r="AA12" i="1" s="1"/>
  <c r="AP15" i="1"/>
  <c r="AP11" i="1"/>
  <c r="AD23" i="10"/>
  <c r="H23" i="1" s="1"/>
  <c r="K23" i="1" s="1"/>
  <c r="L23" i="1" s="1"/>
  <c r="AD18" i="10"/>
  <c r="H18" i="1" s="1"/>
  <c r="K18" i="1" s="1"/>
  <c r="L18" i="1" s="1"/>
  <c r="AD13" i="10"/>
  <c r="AD24" i="10"/>
  <c r="H24" i="1" s="1"/>
  <c r="K24" i="1" s="1"/>
  <c r="L24" i="1" s="1"/>
  <c r="AD20" i="10"/>
  <c r="H20" i="1" s="1"/>
  <c r="K20" i="1" s="1"/>
  <c r="L20" i="1" s="1"/>
  <c r="CU20" i="10"/>
  <c r="AD16" i="10"/>
  <c r="AD12" i="10"/>
  <c r="H12" i="1" s="1"/>
  <c r="K12" i="1" s="1"/>
  <c r="L12" i="1" s="1"/>
  <c r="AD8" i="10"/>
  <c r="H8" i="1" s="1"/>
  <c r="K8" i="1" s="1"/>
  <c r="L8" i="1" s="1"/>
  <c r="CO21" i="10"/>
  <c r="CP22" i="10"/>
  <c r="CQ23" i="10"/>
  <c r="CR24" i="10"/>
  <c r="CR8" i="10"/>
  <c r="CS9" i="10"/>
  <c r="BC23" i="10"/>
  <c r="I23" i="1" s="1"/>
  <c r="BC19" i="10"/>
  <c r="I19" i="1" s="1"/>
  <c r="BC15" i="10"/>
  <c r="I15" i="1" s="1"/>
  <c r="BC11" i="10"/>
  <c r="I11" i="1" s="1"/>
  <c r="CB14" i="10"/>
  <c r="CF19" i="10"/>
  <c r="CN21" i="10"/>
  <c r="CT16" i="10"/>
  <c r="CM16" i="10" s="1"/>
  <c r="N16" i="1" s="1"/>
  <c r="CU12" i="10"/>
  <c r="E21" i="8"/>
  <c r="D21" i="8" s="1"/>
  <c r="T21" i="8"/>
  <c r="T17" i="8"/>
  <c r="T13" i="8"/>
  <c r="T9" i="8"/>
  <c r="D9" i="8" s="1"/>
  <c r="AX10" i="8"/>
  <c r="DF18" i="8"/>
  <c r="DF10" i="8"/>
  <c r="D10" i="8" s="1"/>
  <c r="O21" i="3"/>
  <c r="D21" i="3" s="1"/>
  <c r="D21" i="4"/>
  <c r="P19" i="5"/>
  <c r="P11" i="5"/>
  <c r="D12" i="10"/>
  <c r="CT14" i="10"/>
  <c r="CM14" i="10" s="1"/>
  <c r="N14" i="1" s="1"/>
  <c r="CB22" i="10"/>
  <c r="BU22" i="10" s="1"/>
  <c r="P17" i="1"/>
  <c r="P9" i="1"/>
  <c r="E11" i="10"/>
  <c r="D11" i="10" s="1"/>
  <c r="BY13" i="10"/>
  <c r="BR13" i="10" s="1"/>
  <c r="CN8" i="10"/>
  <c r="CT8" i="10"/>
  <c r="CM8" i="10" s="1"/>
  <c r="N8" i="1" s="1"/>
  <c r="CV11" i="10"/>
  <c r="CR12" i="10"/>
  <c r="DA15" i="10"/>
  <c r="D24" i="3"/>
  <c r="Z17" i="1"/>
  <c r="Z9" i="1"/>
  <c r="E21" i="10"/>
  <c r="D21" i="10" s="1"/>
  <c r="E17" i="10"/>
  <c r="E13" i="10"/>
  <c r="D13" i="10" s="1"/>
  <c r="E9" i="10"/>
  <c r="D9" i="10" s="1"/>
  <c r="AD17" i="10"/>
  <c r="H17" i="1" s="1"/>
  <c r="K17" i="1" s="1"/>
  <c r="CN23" i="10"/>
  <c r="CT19" i="10"/>
  <c r="CM19" i="10" s="1"/>
  <c r="N19" i="1" s="1"/>
  <c r="CO24" i="10"/>
  <c r="CO8" i="10"/>
  <c r="CP9" i="10"/>
  <c r="CQ10" i="10"/>
  <c r="CR11" i="10"/>
  <c r="CS12" i="10"/>
  <c r="BS9" i="10"/>
  <c r="BT10" i="10"/>
  <c r="BY15" i="10"/>
  <c r="BR15" i="10" s="1"/>
  <c r="M15" i="1" s="1"/>
  <c r="BZ21" i="10"/>
  <c r="CF14" i="10"/>
  <c r="CN19" i="10"/>
  <c r="CN24" i="10"/>
  <c r="CT24" i="10"/>
  <c r="CM24" i="10" s="1"/>
  <c r="N24" i="1" s="1"/>
  <c r="CO9" i="10"/>
  <c r="CQ11" i="10"/>
  <c r="CS13" i="10"/>
  <c r="DA21" i="10"/>
  <c r="DA17" i="10"/>
  <c r="DA13" i="10"/>
  <c r="DA9" i="10"/>
  <c r="DA10" i="10"/>
  <c r="D13" i="8"/>
  <c r="T20" i="8"/>
  <c r="D20" i="8" s="1"/>
  <c r="D9" i="4"/>
  <c r="O22" i="3"/>
  <c r="D22" i="4"/>
  <c r="AL22" i="1" s="1"/>
  <c r="O18" i="3"/>
  <c r="D18" i="3" s="1"/>
  <c r="D18" i="4"/>
  <c r="AL18" i="1" s="1"/>
  <c r="O10" i="3"/>
  <c r="D10" i="4"/>
  <c r="CB19" i="5"/>
  <c r="M19" i="5" s="1"/>
  <c r="F19" i="5" s="1"/>
  <c r="D19" i="5" s="1"/>
  <c r="CB11" i="5"/>
  <c r="M11" i="5" s="1"/>
  <c r="AI24" i="8"/>
  <c r="D24" i="8" s="1"/>
  <c r="AI20" i="8"/>
  <c r="AI16" i="8"/>
  <c r="D16" i="8" s="1"/>
  <c r="AI12" i="8"/>
  <c r="AI8" i="8"/>
  <c r="AX23" i="8"/>
  <c r="D23" i="8" s="1"/>
  <c r="AX19" i="8"/>
  <c r="D19" i="8" s="1"/>
  <c r="AX15" i="8"/>
  <c r="AX11" i="8"/>
  <c r="BM22" i="8"/>
  <c r="D22" i="8" s="1"/>
  <c r="BM18" i="8"/>
  <c r="D18" i="8" s="1"/>
  <c r="BM14" i="8"/>
  <c r="D14" i="8" s="1"/>
  <c r="BM10" i="8"/>
  <c r="CB21" i="8"/>
  <c r="CB17" i="8"/>
  <c r="D17" i="8" s="1"/>
  <c r="CB13" i="8"/>
  <c r="CB9" i="8"/>
  <c r="DZ10" i="8"/>
  <c r="AF21" i="5"/>
  <c r="G21" i="5" s="1"/>
  <c r="AF17" i="5"/>
  <c r="G17" i="5" s="1"/>
  <c r="AF13" i="5"/>
  <c r="G13" i="5" s="1"/>
  <c r="AF9" i="5"/>
  <c r="G9" i="5" s="1"/>
  <c r="AF22" i="5"/>
  <c r="G22" i="5" s="1"/>
  <c r="AF18" i="5"/>
  <c r="G18" i="5" s="1"/>
  <c r="AF14" i="5"/>
  <c r="G14" i="5" s="1"/>
  <c r="AF10" i="5"/>
  <c r="G10" i="5" s="1"/>
  <c r="AF23" i="5"/>
  <c r="G23" i="5" s="1"/>
  <c r="F23" i="5" s="1"/>
  <c r="D23" i="5" s="1"/>
  <c r="P15" i="5"/>
  <c r="AF15" i="5"/>
  <c r="G15" i="5" s="1"/>
  <c r="AF11" i="5"/>
  <c r="G11" i="5" s="1"/>
  <c r="F11" i="5" s="1"/>
  <c r="AV21" i="5"/>
  <c r="I21" i="5" s="1"/>
  <c r="AV17" i="5"/>
  <c r="I17" i="5" s="1"/>
  <c r="AV13" i="5"/>
  <c r="I13" i="5" s="1"/>
  <c r="AV9" i="5"/>
  <c r="I9" i="5" s="1"/>
  <c r="AV22" i="5"/>
  <c r="I22" i="5" s="1"/>
  <c r="AV14" i="5"/>
  <c r="I14" i="5" s="1"/>
  <c r="AV10" i="5"/>
  <c r="I10" i="5" s="1"/>
  <c r="BD23" i="5"/>
  <c r="J23" i="5" s="1"/>
  <c r="BD15" i="5"/>
  <c r="J15" i="5" s="1"/>
  <c r="BL21" i="5"/>
  <c r="K21" i="5" s="1"/>
  <c r="BL17" i="5"/>
  <c r="K17" i="5" s="1"/>
  <c r="BL13" i="5"/>
  <c r="K13" i="5" s="1"/>
  <c r="BL9" i="5"/>
  <c r="K9" i="5" s="1"/>
  <c r="BL18" i="5"/>
  <c r="K18" i="5" s="1"/>
  <c r="BL10" i="5"/>
  <c r="K10" i="5" s="1"/>
  <c r="BT20" i="5"/>
  <c r="L20" i="5" s="1"/>
  <c r="BT12" i="5"/>
  <c r="L12" i="5" s="1"/>
  <c r="F12" i="5" s="1"/>
  <c r="D12" i="5" s="1"/>
  <c r="CB15" i="5"/>
  <c r="M15" i="5" s="1"/>
  <c r="CR15" i="5"/>
  <c r="O15" i="5" s="1"/>
  <c r="CR11" i="5"/>
  <c r="O11" i="5" s="1"/>
  <c r="CQ12" i="8"/>
  <c r="D12" i="8" s="1"/>
  <c r="CQ8" i="8"/>
  <c r="DF23" i="8"/>
  <c r="DF19" i="8"/>
  <c r="DF15" i="8"/>
  <c r="D15" i="8" s="1"/>
  <c r="DF11" i="8"/>
  <c r="DZ23" i="8"/>
  <c r="DZ19" i="8"/>
  <c r="DZ15" i="8"/>
  <c r="DZ11" i="8"/>
  <c r="D22" i="3"/>
  <c r="D14" i="3"/>
  <c r="D10" i="3"/>
  <c r="D20" i="4"/>
  <c r="D16" i="4"/>
  <c r="AL16" i="1" s="1"/>
  <c r="D12" i="4"/>
  <c r="D24" i="9"/>
  <c r="AT24" i="4" s="1"/>
  <c r="D24" i="4" s="1"/>
  <c r="AL24" i="1" s="1"/>
  <c r="D8" i="9"/>
  <c r="AT8" i="4" s="1"/>
  <c r="D8" i="4" s="1"/>
  <c r="AL8" i="1" s="1"/>
  <c r="D13" i="9"/>
  <c r="AT13" i="4" s="1"/>
  <c r="D13" i="4" s="1"/>
  <c r="X20" i="5"/>
  <c r="E20" i="5" s="1"/>
  <c r="X16" i="5"/>
  <c r="E16" i="5" s="1"/>
  <c r="D16" i="5" s="1"/>
  <c r="X8" i="5"/>
  <c r="E8" i="5" s="1"/>
  <c r="D8" i="5" s="1"/>
  <c r="AN21" i="5"/>
  <c r="H21" i="5" s="1"/>
  <c r="AN17" i="5"/>
  <c r="H17" i="5" s="1"/>
  <c r="AN13" i="5"/>
  <c r="H13" i="5" s="1"/>
  <c r="AN9" i="5"/>
  <c r="H9" i="5" s="1"/>
  <c r="AN10" i="5"/>
  <c r="H10" i="5" s="1"/>
  <c r="AN19" i="5"/>
  <c r="H19" i="5" s="1"/>
  <c r="BL24" i="5"/>
  <c r="K24" i="5" s="1"/>
  <c r="BL20" i="5"/>
  <c r="K20" i="5" s="1"/>
  <c r="CJ20" i="5"/>
  <c r="N20" i="5" s="1"/>
  <c r="CJ16" i="5"/>
  <c r="N16" i="5" s="1"/>
  <c r="CJ8" i="5"/>
  <c r="N8" i="5" s="1"/>
  <c r="P20" i="5"/>
  <c r="X21" i="5"/>
  <c r="E21" i="5" s="1"/>
  <c r="X17" i="5"/>
  <c r="E17" i="5" s="1"/>
  <c r="X13" i="5"/>
  <c r="E13" i="5" s="1"/>
  <c r="X9" i="5"/>
  <c r="E9" i="5" s="1"/>
  <c r="X10" i="5"/>
  <c r="E10" i="5" s="1"/>
  <c r="AN15" i="5"/>
  <c r="H15" i="5" s="1"/>
  <c r="AV20" i="5"/>
  <c r="I20" i="5" s="1"/>
  <c r="F20" i="5" s="1"/>
  <c r="BD21" i="5"/>
  <c r="J21" i="5" s="1"/>
  <c r="BD17" i="5"/>
  <c r="J17" i="5" s="1"/>
  <c r="BD13" i="5"/>
  <c r="J13" i="5" s="1"/>
  <c r="BD9" i="5"/>
  <c r="J9" i="5" s="1"/>
  <c r="BD10" i="5"/>
  <c r="J10" i="5" s="1"/>
  <c r="BT15" i="5"/>
  <c r="L15" i="5" s="1"/>
  <c r="CB20" i="5"/>
  <c r="M20" i="5" s="1"/>
  <c r="CJ21" i="5"/>
  <c r="N21" i="5" s="1"/>
  <c r="CJ17" i="5"/>
  <c r="N17" i="5" s="1"/>
  <c r="CJ13" i="5"/>
  <c r="N13" i="5" s="1"/>
  <c r="CJ9" i="5"/>
  <c r="N9" i="5" s="1"/>
  <c r="CJ10" i="5"/>
  <c r="N10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BJ7" i="10"/>
  <c r="CL7" i="10" s="1"/>
  <c r="BI7" i="10"/>
  <c r="CK7" i="10" s="1"/>
  <c r="BH7" i="10"/>
  <c r="CJ7" i="10" s="1"/>
  <c r="BG7" i="10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V7" i="10" s="1"/>
  <c r="CD7" i="10" s="1"/>
  <c r="U7" i="10"/>
  <c r="T7" i="10"/>
  <c r="S7" i="10"/>
  <c r="Q7" i="10"/>
  <c r="P7" i="10"/>
  <c r="O7" i="10"/>
  <c r="M7" i="10"/>
  <c r="L7" i="10"/>
  <c r="K7" i="10"/>
  <c r="I7" i="10"/>
  <c r="H7" i="10"/>
  <c r="G7" i="10"/>
  <c r="F7" i="10" s="1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Y7" i="1"/>
  <c r="DG7" i="10"/>
  <c r="DF7" i="10"/>
  <c r="DE7" i="10"/>
  <c r="DB7" i="10"/>
  <c r="CI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A36" i="13"/>
  <c r="AA28" i="13"/>
  <c r="AA135" i="13"/>
  <c r="AA52" i="13"/>
  <c r="AA120" i="13"/>
  <c r="AA216" i="13"/>
  <c r="AA7" i="13"/>
  <c r="AA125" i="13"/>
  <c r="AA159" i="13"/>
  <c r="AA170" i="13"/>
  <c r="AA24" i="13"/>
  <c r="AA153" i="13"/>
  <c r="AA224" i="13"/>
  <c r="AA55" i="13"/>
  <c r="AA110" i="13"/>
  <c r="AA80" i="13"/>
  <c r="AA2" i="13"/>
  <c r="AA91" i="13"/>
  <c r="AA186" i="13"/>
  <c r="AA101" i="13"/>
  <c r="AA158" i="13"/>
  <c r="AA13" i="13"/>
  <c r="AA151" i="13"/>
  <c r="AA69" i="13"/>
  <c r="AA65" i="13"/>
  <c r="AA127" i="13"/>
  <c r="AA222" i="13"/>
  <c r="AA82" i="13"/>
  <c r="AA155" i="13"/>
  <c r="AA178" i="13"/>
  <c r="AA147" i="13"/>
  <c r="AA12" i="13"/>
  <c r="AA5" i="13"/>
  <c r="AA234" i="13"/>
  <c r="AA113" i="13"/>
  <c r="AA99" i="13"/>
  <c r="AA160" i="13"/>
  <c r="AA195" i="13"/>
  <c r="AA93" i="13"/>
  <c r="AA126" i="13"/>
  <c r="AA161" i="13"/>
  <c r="AA140" i="13"/>
  <c r="AA108" i="13"/>
  <c r="AA231" i="13"/>
  <c r="AA141" i="13"/>
  <c r="AA18" i="13"/>
  <c r="AA248" i="13"/>
  <c r="AA206" i="13"/>
  <c r="AA133" i="13"/>
  <c r="AA230" i="13"/>
  <c r="AA77" i="13"/>
  <c r="AA185" i="13"/>
  <c r="AA112" i="13"/>
  <c r="AA116" i="13"/>
  <c r="AA74" i="13"/>
  <c r="AA89" i="13"/>
  <c r="AA25" i="13"/>
  <c r="AA165" i="13"/>
  <c r="AA111" i="13"/>
  <c r="AA145" i="13"/>
  <c r="AA207" i="13"/>
  <c r="AA209" i="13"/>
  <c r="AA149" i="13"/>
  <c r="AA33" i="13"/>
  <c r="AA142" i="13"/>
  <c r="AA48" i="13"/>
  <c r="AA56" i="13"/>
  <c r="AA83" i="13"/>
  <c r="AA203" i="13"/>
  <c r="AA201" i="13"/>
  <c r="AA104" i="13"/>
  <c r="AA210" i="13"/>
  <c r="AA96" i="13"/>
  <c r="AA49" i="13"/>
  <c r="AA204" i="13"/>
  <c r="AA193" i="13"/>
  <c r="AA182" i="13"/>
  <c r="AA162" i="13"/>
  <c r="AA43" i="13"/>
  <c r="AA119" i="13"/>
  <c r="AA215" i="13"/>
  <c r="AA199" i="13"/>
  <c r="AA213" i="13"/>
  <c r="AA79" i="13"/>
  <c r="AA46" i="13"/>
  <c r="AA187" i="13"/>
  <c r="AA212" i="13"/>
  <c r="AA174" i="13"/>
  <c r="AA73" i="13"/>
  <c r="AA19" i="13"/>
  <c r="AA172" i="13"/>
  <c r="AA249" i="13"/>
  <c r="AA181" i="13"/>
  <c r="AA197" i="13"/>
  <c r="AA223" i="13"/>
  <c r="AA59" i="13"/>
  <c r="AA171" i="13"/>
  <c r="AA221" i="13"/>
  <c r="AA72" i="13"/>
  <c r="AA45" i="13"/>
  <c r="AA139" i="13"/>
  <c r="AA208" i="13"/>
  <c r="AA9" i="13"/>
  <c r="AA241" i="13"/>
  <c r="AA152" i="13"/>
  <c r="AA205" i="13"/>
  <c r="AA75" i="13"/>
  <c r="AA35" i="13"/>
  <c r="AA8" i="13"/>
  <c r="AA132" i="13"/>
  <c r="AA27" i="13"/>
  <c r="AA38" i="13"/>
  <c r="AA39" i="13"/>
  <c r="AA166" i="13"/>
  <c r="AA235" i="13"/>
  <c r="AA194" i="13"/>
  <c r="AA250" i="13"/>
  <c r="AA76" i="13"/>
  <c r="AA70" i="13"/>
  <c r="AA219" i="13"/>
  <c r="AA136" i="13"/>
  <c r="AA236" i="13"/>
  <c r="AA218" i="13"/>
  <c r="AA57" i="13"/>
  <c r="AA244" i="13"/>
  <c r="AA95" i="13"/>
  <c r="AA10" i="13"/>
  <c r="AA85" i="13"/>
  <c r="AA180" i="13"/>
  <c r="AA189" i="13"/>
  <c r="AA29" i="13"/>
  <c r="AA17" i="13"/>
  <c r="AA225" i="13"/>
  <c r="AA143" i="13"/>
  <c r="AA238" i="13"/>
  <c r="AA226" i="13"/>
  <c r="AA220" i="13"/>
  <c r="AA47" i="13"/>
  <c r="AA21" i="13"/>
  <c r="AA51" i="13"/>
  <c r="AA58" i="13"/>
  <c r="AA78" i="13"/>
  <c r="AA128" i="13"/>
  <c r="AA229" i="13"/>
  <c r="AA131" i="13"/>
  <c r="AA168" i="13"/>
  <c r="AA68" i="13"/>
  <c r="AA179" i="13"/>
  <c r="AA107" i="13"/>
  <c r="AA114" i="13"/>
  <c r="AA32" i="13"/>
  <c r="AA167" i="13"/>
  <c r="AA124" i="13"/>
  <c r="AA134" i="13"/>
  <c r="AA23" i="13"/>
  <c r="AA31" i="13"/>
  <c r="AA144" i="13"/>
  <c r="AA26" i="13"/>
  <c r="AA196" i="13"/>
  <c r="AA150" i="13"/>
  <c r="AA176" i="13"/>
  <c r="AA163" i="13"/>
  <c r="AA62" i="13"/>
  <c r="AA233" i="13"/>
  <c r="AA66" i="13"/>
  <c r="AA14" i="13"/>
  <c r="AA122" i="13"/>
  <c r="AA90" i="13"/>
  <c r="AA105" i="13"/>
  <c r="AA183" i="13"/>
  <c r="AA243" i="13"/>
  <c r="AA121" i="13"/>
  <c r="AA146" i="13"/>
  <c r="AA117" i="13"/>
  <c r="AA84" i="13"/>
  <c r="AA239" i="13"/>
  <c r="AA71" i="13"/>
  <c r="AA94" i="13"/>
  <c r="AA41" i="13"/>
  <c r="AA40" i="13"/>
  <c r="AA102" i="13"/>
  <c r="AA130" i="13"/>
  <c r="AA190" i="13"/>
  <c r="AA100" i="13"/>
  <c r="AA157" i="13"/>
  <c r="AA34" i="13"/>
  <c r="AA202" i="13"/>
  <c r="AA81" i="13"/>
  <c r="AA16" i="13"/>
  <c r="AA240" i="13"/>
  <c r="AA154" i="13"/>
  <c r="AA61" i="13"/>
  <c r="AA173" i="13"/>
  <c r="AA169" i="13"/>
  <c r="AA60" i="13"/>
  <c r="AA15" i="13"/>
  <c r="AA53" i="13"/>
  <c r="AA50" i="13"/>
  <c r="AA137" i="13"/>
  <c r="AA138" i="13"/>
  <c r="AA232" i="13"/>
  <c r="AA177" i="13"/>
  <c r="AA103" i="13"/>
  <c r="AA64" i="13"/>
  <c r="AA228" i="13"/>
  <c r="AA192" i="13"/>
  <c r="AA118" i="13"/>
  <c r="AA200" i="13"/>
  <c r="AA188" i="13"/>
  <c r="AA92" i="13"/>
  <c r="AA11" i="13"/>
  <c r="AA63" i="13"/>
  <c r="AA191" i="13"/>
  <c r="AA20" i="13"/>
  <c r="AA6" i="13"/>
  <c r="AA123" i="13"/>
  <c r="AA30" i="13"/>
  <c r="AA87" i="13"/>
  <c r="AA164" i="13"/>
  <c r="AA86" i="13"/>
  <c r="AA246" i="13"/>
  <c r="AA42" i="13"/>
  <c r="AA227" i="13"/>
  <c r="AA54" i="13"/>
  <c r="AA115" i="13"/>
  <c r="AA198" i="13"/>
  <c r="AA242" i="13"/>
  <c r="AA88" i="13"/>
  <c r="AA148" i="13"/>
  <c r="AA98" i="13"/>
  <c r="AA237" i="13"/>
  <c r="AA106" i="13"/>
  <c r="AA175" i="13"/>
  <c r="AA184" i="13"/>
  <c r="AA129" i="13"/>
  <c r="AA247" i="13"/>
  <c r="AA214" i="13"/>
  <c r="AA67" i="13"/>
  <c r="AA217" i="13"/>
  <c r="AA97" i="13"/>
  <c r="AA44" i="13"/>
  <c r="AA211" i="13"/>
  <c r="AA37" i="13"/>
  <c r="AA245" i="13"/>
  <c r="AA22" i="13"/>
  <c r="AA109" i="13"/>
  <c r="AA156" i="13"/>
  <c r="D9" i="5" l="1"/>
  <c r="F21" i="5"/>
  <c r="AA9" i="1"/>
  <c r="AL13" i="1"/>
  <c r="AK13" i="1"/>
  <c r="AB13" i="1"/>
  <c r="CT22" i="10"/>
  <c r="CM22" i="10" s="1"/>
  <c r="N22" i="1" s="1"/>
  <c r="CN22" i="10"/>
  <c r="F10" i="5"/>
  <c r="D10" i="5" s="1"/>
  <c r="CM13" i="10"/>
  <c r="N13" i="1" s="1"/>
  <c r="AL21" i="1"/>
  <c r="AK21" i="1"/>
  <c r="AB21" i="1"/>
  <c r="CM15" i="10"/>
  <c r="N15" i="1" s="1"/>
  <c r="AB11" i="1"/>
  <c r="AL11" i="1"/>
  <c r="AK11" i="1"/>
  <c r="D20" i="5"/>
  <c r="F15" i="5"/>
  <c r="D15" i="5" s="1"/>
  <c r="F14" i="5"/>
  <c r="D14" i="5" s="1"/>
  <c r="F13" i="5"/>
  <c r="D17" i="10"/>
  <c r="H16" i="1"/>
  <c r="K16" i="1" s="1"/>
  <c r="L16" i="1" s="1"/>
  <c r="H13" i="1"/>
  <c r="K13" i="1" s="1"/>
  <c r="L13" i="1" s="1"/>
  <c r="BS8" i="10"/>
  <c r="BY8" i="10"/>
  <c r="BR8" i="10" s="1"/>
  <c r="M8" i="1" s="1"/>
  <c r="K19" i="1"/>
  <c r="L19" i="1" s="1"/>
  <c r="BY20" i="10"/>
  <c r="BR20" i="10" s="1"/>
  <c r="M20" i="1" s="1"/>
  <c r="BS20" i="10"/>
  <c r="H11" i="1"/>
  <c r="K11" i="1" s="1"/>
  <c r="L11" i="1" s="1"/>
  <c r="AB15" i="1"/>
  <c r="AL15" i="1"/>
  <c r="AK15" i="1"/>
  <c r="CM17" i="10"/>
  <c r="N17" i="1" s="1"/>
  <c r="D15" i="10"/>
  <c r="D23" i="10"/>
  <c r="D8" i="10"/>
  <c r="AB19" i="1"/>
  <c r="AL19" i="1"/>
  <c r="AK19" i="1"/>
  <c r="F22" i="5"/>
  <c r="D22" i="5" s="1"/>
  <c r="AK20" i="1"/>
  <c r="AB20" i="1"/>
  <c r="AL20" i="1"/>
  <c r="BY24" i="10"/>
  <c r="BR24" i="10" s="1"/>
  <c r="M24" i="1" s="1"/>
  <c r="BS24" i="10"/>
  <c r="D13" i="5"/>
  <c r="D11" i="5"/>
  <c r="F9" i="5"/>
  <c r="AA17" i="1"/>
  <c r="CN12" i="10"/>
  <c r="CT12" i="10"/>
  <c r="CM12" i="10" s="1"/>
  <c r="N12" i="1" s="1"/>
  <c r="BY14" i="10"/>
  <c r="BR14" i="10" s="1"/>
  <c r="M14" i="1" s="1"/>
  <c r="BU14" i="10"/>
  <c r="H9" i="1"/>
  <c r="K9" i="1" s="1"/>
  <c r="L9" i="1" s="1"/>
  <c r="CM9" i="10"/>
  <c r="N9" i="1" s="1"/>
  <c r="D21" i="5"/>
  <c r="F18" i="5"/>
  <c r="D18" i="5" s="1"/>
  <c r="F17" i="5"/>
  <c r="D17" i="5" s="1"/>
  <c r="BY21" i="10"/>
  <c r="BR21" i="10" s="1"/>
  <c r="M21" i="1" s="1"/>
  <c r="BS21" i="10"/>
  <c r="CT11" i="10"/>
  <c r="CM11" i="10" s="1"/>
  <c r="N11" i="1" s="1"/>
  <c r="CO11" i="10"/>
  <c r="CN20" i="10"/>
  <c r="CT20" i="10"/>
  <c r="CM20" i="10" s="1"/>
  <c r="N20" i="1" s="1"/>
  <c r="AK12" i="1"/>
  <c r="AB12" i="1"/>
  <c r="AL12" i="1"/>
  <c r="BS19" i="10"/>
  <c r="BY19" i="10"/>
  <c r="BR19" i="10" s="1"/>
  <c r="M19" i="1" s="1"/>
  <c r="CM21" i="10"/>
  <c r="N21" i="1" s="1"/>
  <c r="H21" i="1"/>
  <c r="K21" i="1" s="1"/>
  <c r="L21" i="1" s="1"/>
  <c r="AB23" i="1"/>
  <c r="AL23" i="1"/>
  <c r="AK23" i="1"/>
  <c r="D19" i="10"/>
  <c r="D20" i="10"/>
  <c r="AU7" i="10"/>
  <c r="CY7" i="10" s="1"/>
  <c r="CR7" i="10" s="1"/>
  <c r="R7" i="10"/>
  <c r="CC7" i="10" s="1"/>
  <c r="BV7" i="10" s="1"/>
  <c r="F7" i="9"/>
  <c r="AV7" i="4" s="1"/>
  <c r="F7" i="4" s="1"/>
  <c r="EH7" i="8"/>
  <c r="N7" i="10"/>
  <c r="CB7" i="10" s="1"/>
  <c r="BU7" i="10" s="1"/>
  <c r="CC7" i="8"/>
  <c r="AI7" i="10"/>
  <c r="CV7" i="10" s="1"/>
  <c r="CO7" i="10" s="1"/>
  <c r="N7" i="9"/>
  <c r="BD7" i="4" s="1"/>
  <c r="N7" i="4" s="1"/>
  <c r="L7" i="9"/>
  <c r="BB7" i="4" s="1"/>
  <c r="L7" i="4" s="1"/>
  <c r="P7" i="9"/>
  <c r="BF7" i="4" s="1"/>
  <c r="P7" i="4" s="1"/>
  <c r="AC7" i="3"/>
  <c r="AO7" i="1" s="1"/>
  <c r="F7" i="8"/>
  <c r="M7" i="8"/>
  <c r="G7" i="9"/>
  <c r="AW7" i="4" s="1"/>
  <c r="G7" i="4" s="1"/>
  <c r="S7" i="9"/>
  <c r="BI7" i="4" s="1"/>
  <c r="S7" i="4" s="1"/>
  <c r="CF7" i="10"/>
  <c r="H7" i="9"/>
  <c r="AX7" i="4" s="1"/>
  <c r="H7" i="4" s="1"/>
  <c r="BU7" i="8"/>
  <c r="EA7" i="8"/>
  <c r="AY7" i="10"/>
  <c r="CZ7" i="10" s="1"/>
  <c r="CS7" i="10" s="1"/>
  <c r="BK7" i="10"/>
  <c r="EU7" i="9"/>
  <c r="AI7" i="1" s="1"/>
  <c r="DI7" i="10"/>
  <c r="D7" i="1"/>
  <c r="CY7" i="8"/>
  <c r="Z7" i="10"/>
  <c r="CE7" i="10" s="1"/>
  <c r="BX7" i="10" s="1"/>
  <c r="BO7" i="9"/>
  <c r="AE7" i="1" s="1"/>
  <c r="V7" i="9"/>
  <c r="BL7" i="4" s="1"/>
  <c r="V7" i="4" s="1"/>
  <c r="BD7" i="10"/>
  <c r="BC7" i="10" s="1"/>
  <c r="I7" i="1" s="1"/>
  <c r="BW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L17" i="1" l="1"/>
  <c r="AB17" i="1"/>
  <c r="AK17" i="1"/>
  <c r="AL9" i="1"/>
  <c r="AB9" i="1"/>
  <c r="AK9" i="1"/>
  <c r="CB7" i="8"/>
  <c r="DZ7" i="8"/>
  <c r="O7" i="3"/>
  <c r="D7" i="3" s="1"/>
  <c r="CQ7" i="8"/>
  <c r="BM7" i="8"/>
  <c r="E7" i="8"/>
  <c r="AX7" i="8"/>
  <c r="AP7" i="1"/>
  <c r="Z7" i="3"/>
  <c r="E7" i="10"/>
  <c r="AD7" i="10"/>
  <c r="T7" i="8"/>
  <c r="AJ7" i="1"/>
  <c r="AI7" i="8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C10" i="14"/>
  <c r="C20" i="14"/>
  <c r="M35" i="14"/>
  <c r="I21" i="14"/>
  <c r="M17" i="14"/>
  <c r="M23" i="14"/>
  <c r="C16" i="14"/>
  <c r="M36" i="14"/>
  <c r="M24" i="14"/>
  <c r="M27" i="14"/>
  <c r="M18" i="14"/>
  <c r="F40" i="14"/>
  <c r="C39" i="14"/>
  <c r="M12" i="14"/>
  <c r="M26" i="14"/>
  <c r="M13" i="14"/>
  <c r="M8" i="14"/>
  <c r="M9" i="14"/>
  <c r="C38" i="14"/>
  <c r="M33" i="14"/>
  <c r="I37" i="14"/>
  <c r="I13" i="14"/>
  <c r="M32" i="14"/>
  <c r="M38" i="14"/>
  <c r="M15" i="14"/>
  <c r="M28" i="14"/>
  <c r="M25" i="14"/>
  <c r="M20" i="14"/>
  <c r="C14" i="14"/>
  <c r="M19" i="14"/>
  <c r="M7" i="14"/>
  <c r="M34" i="14"/>
  <c r="M16" i="14"/>
  <c r="F8" i="14"/>
  <c r="C24" i="14"/>
  <c r="M30" i="14"/>
  <c r="C12" i="14"/>
  <c r="M29" i="14"/>
  <c r="I25" i="14"/>
  <c r="C18" i="14"/>
  <c r="I29" i="14"/>
  <c r="F5" i="14"/>
  <c r="I17" i="14"/>
  <c r="M31" i="14"/>
  <c r="M22" i="14"/>
  <c r="I33" i="14"/>
  <c r="M21" i="14"/>
  <c r="M14" i="14"/>
  <c r="M37" i="14"/>
  <c r="D7" i="10" l="1"/>
  <c r="H7" i="1"/>
  <c r="K7" i="1" s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F21" i="14"/>
  <c r="P11" i="14"/>
  <c r="I8" i="14"/>
  <c r="C40" i="14"/>
  <c r="M10" i="14"/>
  <c r="C22" i="14"/>
  <c r="C26" i="14"/>
  <c r="O37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<sst xmlns="http://schemas.openxmlformats.org/spreadsheetml/2006/main" count="3806" uniqueCount="813">
  <si>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</si>
  <si>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</si>
  <si>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</si>
  <si>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</si>
  <si>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</si>
  <si>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</si>
  <si>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</si>
  <si>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</si>
  <si>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</si>
  <si>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</si>
  <si>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</si>
  <si>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</si>
  <si>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</si>
  <si>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</si>
  <si>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</si>
  <si>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</si>
  <si>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</si>
  <si>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</si>
  <si>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</si>
  <si>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</si>
  <si>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</si>
  <si>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</si>
  <si>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</si>
  <si>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</si>
  <si>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</si>
  <si>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</si>
  <si>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</si>
  <si>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</si>
  <si>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</si>
  <si>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</si>
  <si>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</si>
  <si>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</si>
  <si>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</si>
  <si>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</si>
  <si>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</si>
  <si>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</si>
  <si>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</si>
  <si>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</si>
  <si>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</si>
  <si>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</si>
  <si>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</si>
  <si>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</si>
  <si>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</si>
  <si>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</si>
  <si>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</si>
  <si>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</si>
  <si>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</si>
  <si>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</si>
  <si>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</si>
  <si>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</si>
  <si>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</si>
  <si>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</si>
  <si>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</si>
  <si>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</si>
  <si>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</si>
  <si>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</si>
  <si>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</si>
  <si>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</si>
  <si>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</si>
  <si>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</si>
  <si>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</si>
  <si>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</si>
  <si>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</si>
  <si>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</si>
  <si>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</si>
  <si>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</si>
  <si>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</si>
  <si>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</si>
  <si>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</si>
  <si>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</si>
  <si>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</si>
  <si>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</si>
  <si>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</si>
  <si>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</si>
  <si>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</si>
  <si>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</si>
  <si>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</si>
  <si>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</si>
  <si>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</si>
  <si>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</si>
  <si>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</si>
  <si>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</si>
  <si>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</si>
  <si>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</si>
  <si>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</si>
  <si>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</si>
  <si>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</si>
  <si>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</si>
  <si>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</si>
  <si>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</si>
  <si>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</si>
  <si>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</si>
  <si>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</si>
  <si>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</si>
  <si>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</si>
  <si>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</si>
  <si>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</si>
  <si>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</si>
  <si>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</si>
  <si>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</si>
  <si>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</si>
  <si>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</si>
  <si>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</si>
  <si>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</si>
  <si>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</si>
  <si>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</si>
  <si>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</si>
  <si>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</si>
  <si>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</si>
  <si>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</si>
  <si>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</si>
  <si>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</si>
  <si>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</si>
  <si>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</si>
  <si>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</si>
  <si>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</si>
  <si>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</si>
  <si>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</si>
  <si>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</si>
  <si>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</si>
  <si>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</si>
  <si>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</si>
  <si>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</si>
  <si>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</si>
  <si>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</si>
  <si>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</si>
  <si>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</si>
  <si>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</si>
  <si>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</si>
  <si>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</si>
  <si>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</si>
  <si>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</si>
  <si>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</si>
  <si>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</si>
  <si>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</si>
  <si>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</si>
  <si>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</si>
  <si>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</si>
  <si>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</si>
  <si>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</si>
  <si>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</si>
  <si>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</si>
  <si>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</si>
  <si>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</si>
  <si>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</si>
  <si>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</si>
  <si>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</si>
  <si>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</si>
  <si>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</si>
  <si>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</si>
  <si>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</si>
  <si>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</si>
  <si>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</si>
  <si>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</si>
  <si>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</si>
  <si>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</si>
  <si>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</si>
  <si>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</si>
  <si>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</si>
  <si>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</si>
  <si>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</si>
  <si>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</si>
  <si>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</si>
  <si>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</si>
  <si>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</si>
  <si>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</si>
  <si>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</si>
  <si>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</si>
  <si>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</si>
  <si>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</si>
  <si>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</si>
  <si>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</si>
  <si>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</si>
  <si>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</si>
  <si>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</si>
  <si>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</si>
  <si>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</si>
  <si>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</si>
  <si>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</si>
  <si>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</si>
  <si>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</si>
  <si>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</si>
  <si>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</si>
  <si>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</si>
  <si>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</si>
  <si>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</si>
  <si>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</si>
  <si>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</si>
  <si>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</si>
  <si>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</si>
  <si>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</si>
  <si>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</si>
  <si>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</si>
  <si>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</si>
  <si>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</si>
  <si>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</si>
  <si>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</si>
  <si>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</si>
  <si>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</si>
  <si>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</si>
  <si>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</si>
  <si>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</si>
  <si>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</si>
  <si>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</si>
  <si>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</si>
  <si>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</si>
  <si>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</si>
  <si>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</si>
  <si>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</si>
  <si>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</si>
  <si>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</si>
  <si>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</si>
  <si>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</si>
  <si>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</si>
  <si>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</si>
  <si>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</si>
  <si>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</si>
  <si>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</si>
  <si>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</si>
  <si>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</si>
  <si>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</si>
  <si>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</si>
  <si>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</si>
  <si>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</si>
  <si>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</si>
  <si>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</si>
  <si>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</si>
  <si>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</si>
  <si>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</si>
  <si>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</si>
  <si>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</si>
  <si>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</si>
  <si>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</si>
  <si>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</si>
  <si>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</si>
  <si>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</si>
  <si>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</si>
  <si>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</si>
  <si>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</si>
  <si>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</si>
  <si>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</si>
  <si>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</si>
  <si>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</si>
  <si>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</si>
  <si>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</si>
  <si>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</si>
  <si>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</si>
  <si>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</si>
  <si>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</si>
  <si>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</si>
  <si>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</si>
  <si>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</si>
  <si>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</si>
  <si>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</si>
  <si>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</si>
  <si>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</si>
  <si>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</si>
  <si>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</si>
  <si>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</si>
  <si>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</si>
  <si>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</si>
  <si>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</si>
  <si>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</si>
  <si>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</si>
  <si>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</si>
  <si>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</si>
  <si>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</si>
  <si>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</si>
  <si>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</si>
  <si>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</si>
  <si>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</si>
  <si>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</si>
  <si>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</si>
  <si>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</si>
  <si>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</si>
  <si>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</si>
  <si>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</si>
  <si>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</si>
  <si>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</si>
  <si>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</si>
  <si>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</si>
  <si>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</si>
  <si>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</si>
  <si>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</si>
  <si>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</si>
  <si>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</si>
  <si>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</si>
  <si>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</si>
  <si>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</si>
  <si>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</si>
  <si>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</si>
  <si>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</si>
  <si>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</si>
  <si>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</si>
  <si>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</si>
  <si>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</si>
  <si>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</si>
  <si>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</si>
  <si>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</si>
  <si>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</si>
  <si>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</si>
  <si>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</si>
  <si>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</si>
  <si>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</si>
  <si>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</si>
  <si>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</si>
  <si>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</si>
  <si>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</si>
  <si>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</si>
  <si>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</si>
  <si>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</si>
  <si>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</si>
  <si>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</si>
  <si>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</si>
  <si>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</si>
  <si>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</si>
  <si>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</si>
  <si>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</si>
  <si>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</si>
  <si>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</si>
  <si>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</si>
  <si>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</si>
  <si>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</si>
  <si>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</si>
  <si>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</si>
  <si>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</si>
  <si>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</si>
  <si>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</si>
  <si>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</si>
  <si>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</si>
  <si>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</si>
  <si>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</si>
  <si>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</si>
  <si>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</si>
  <si>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</si>
  <si>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</si>
  <si>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</si>
  <si>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</si>
  <si>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</si>
  <si>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</si>
  <si>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</si>
  <si>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</si>
  <si>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</si>
  <si>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</si>
  <si>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</si>
  <si>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</si>
  <si>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</si>
  <si>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</si>
  <si>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</si>
  <si>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</si>
  <si>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</si>
  <si>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</si>
  <si>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</si>
  <si>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</si>
  <si>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</si>
  <si>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</si>
  <si>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</si>
  <si>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</si>
  <si>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</si>
  <si>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</si>
  <si>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</si>
  <si>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</si>
  <si>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</si>
  <si>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</si>
  <si>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</si>
  <si>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</si>
  <si>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</si>
  <si>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</si>
  <si>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</si>
  <si>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</si>
  <si>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</si>
  <si>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</si>
  <si>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</si>
  <si>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</si>
  <si>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</si>
  <si>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</si>
  <si>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</si>
  <si>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</si>
  <si>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</si>
  <si>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</si>
  <si>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</si>
  <si>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</si>
  <si>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</si>
  <si>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</si>
  <si>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</si>
  <si>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</si>
  <si>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</si>
  <si>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</si>
  <si>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</si>
  <si>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</si>
  <si>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</si>
  <si>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</si>
  <si>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</si>
  <si>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</si>
  <si>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</si>
  <si>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</si>
  <si>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</si>
  <si>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</si>
  <si>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</si>
  <si>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</si>
  <si>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</si>
  <si>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</si>
  <si>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</si>
  <si>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</si>
  <si>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</si>
  <si>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</si>
  <si>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</si>
  <si>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</si>
  <si>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</si>
  <si>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</si>
  <si>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</si>
  <si>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</si>
  <si>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</si>
  <si>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</si>
  <si>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</si>
  <si>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</si>
  <si>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</si>
  <si>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</si>
  <si>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</si>
  <si>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</si>
  <si>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</si>
  <si>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</si>
  <si>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</si>
  <si>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</si>
  <si>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</si>
  <si>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</si>
  <si>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</si>
  <si>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</si>
  <si>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</si>
  <si>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</si>
  <si>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</si>
  <si>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</si>
  <si>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</si>
  <si>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</si>
  <si>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</si>
  <si>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</si>
  <si>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</si>
  <si>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</si>
  <si>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</si>
  <si>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</si>
  <si>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</si>
  <si>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</si>
  <si>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</si>
  <si>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</si>
  <si>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</si>
  <si>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</si>
  <si>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</si>
  <si>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</si>
  <si>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</si>
  <si>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</si>
  <si>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</si>
  <si>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</si>
  <si>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</si>
  <si>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</si>
  <si>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</si>
  <si>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</si>
  <si>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</si>
  <si>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</si>
  <si>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</si>
  <si>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</si>
  <si>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</si>
  <si>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</si>
  <si>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</si>
  <si>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</si>
  <si>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</si>
  <si>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</si>
  <si>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</si>
  <si>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</si>
  <si>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</si>
  <si>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</si>
  <si>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</si>
  <si>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</si>
  <si>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</si>
  <si>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</si>
  <si>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</si>
  <si>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</si>
  <si>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</si>
  <si>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</si>
  <si>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</si>
  <si>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</si>
  <si>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</si>
  <si>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</si>
  <si>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</si>
  <si>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</si>
  <si>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</si>
  <si>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</si>
  <si>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</si>
  <si>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</si>
  <si>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</si>
  <si>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</si>
  <si>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</si>
  <si>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</si>
  <si>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</si>
  <si>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</si>
  <si>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</si>
  <si>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</si>
  <si>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</si>
  <si>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</si>
  <si>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</si>
  <si>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</si>
  <si>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</si>
  <si>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</si>
  <si>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</si>
  <si>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</si>
  <si>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</si>
  <si>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</si>
  <si>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</si>
  <si>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</si>
  <si>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</si>
  <si>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</si>
  <si>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</si>
  <si>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</si>
  <si>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</si>
  <si>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</si>
  <si>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</si>
  <si>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</si>
  <si>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</si>
  <si>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</si>
  <si>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</si>
  <si>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</si>
  <si>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</si>
  <si>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</si>
  <si>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</si>
  <si>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</si>
  <si>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</si>
  <si>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</si>
  <si>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</si>
  <si>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</si>
  <si>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</si>
  <si>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</si>
  <si>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</si>
  <si>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</si>
  <si>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</si>
  <si>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</si>
  <si>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</si>
  <si>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</si>
  <si>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</si>
  <si>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</si>
  <si>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</si>
  <si>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</si>
  <si>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</si>
  <si>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</si>
  <si>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</si>
  <si>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</si>
  <si>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</si>
  <si>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</si>
  <si>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</si>
  <si>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</si>
  <si>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</si>
  <si>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</si>
  <si>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</si>
  <si>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</si>
  <si>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</si>
  <si>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</si>
  <si>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</si>
  <si>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</si>
  <si>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</si>
  <si>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</si>
  <si>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</si>
  <si>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</si>
  <si>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</si>
  <si>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</si>
  <si>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</si>
  <si>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</si>
  <si>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</si>
  <si>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</si>
  <si>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</si>
  <si>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</si>
  <si>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</si>
  <si>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</si>
  <si>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</si>
  <si>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</si>
  <si>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</si>
  <si>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</si>
  <si>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</si>
  <si>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</si>
  <si>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</si>
  <si>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</si>
  <si>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</si>
  <si>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</si>
  <si>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</si>
  <si>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</si>
  <si>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</si>
  <si>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</si>
  <si>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</si>
  <si>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</si>
  <si>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</si>
  <si>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</si>
  <si>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</si>
  <si>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</si>
  <si>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</si>
  <si>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</si>
  <si>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</si>
  <si>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</si>
  <si>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</si>
  <si>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</si>
  <si>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</si>
  <si>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</si>
  <si>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</si>
  <si>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</si>
  <si>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</si>
  <si>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</si>
  <si>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</si>
  <si>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</si>
  <si>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</si>
  <si>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</si>
  <si>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</si>
  <si>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</si>
  <si>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</si>
  <si>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</si>
  <si>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</si>
  <si>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</si>
  <si>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</si>
  <si>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</si>
  <si>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</si>
  <si>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</si>
  <si>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</si>
  <si>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</si>
  <si>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</si>
  <si>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</si>
  <si>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</si>
  <si>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</si>
  <si>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</si>
  <si>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</si>
  <si>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</si>
  <si>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</si>
  <si>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</si>
  <si>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</si>
  <si>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</si>
  <si>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</si>
  <si>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</si>
  <si>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</si>
  <si>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</si>
  <si>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</si>
  <si>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</si>
  <si>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</si>
  <si>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</si>
  <si>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</si>
  <si>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</si>
  <si>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</si>
  <si>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</si>
  <si>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</si>
  <si>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</si>
  <si>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</si>
  <si>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</si>
  <si>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</si>
  <si>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</si>
  <si>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</si>
  <si>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</si>
  <si>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</si>
  <si>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</si>
  <si>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</si>
  <si>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</si>
  <si>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</si>
  <si>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</si>
  <si>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</si>
  <si>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</si>
  <si>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</si>
  <si>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</si>
  <si>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</si>
  <si>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</si>
  <si>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</si>
  <si>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</si>
  <si>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</si>
  <si>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</si>
  <si>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</si>
  <si>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</si>
  <si>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</si>
  <si>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</si>
  <si>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</si>
  <si>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</si>
  <si>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</si>
  <si>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</si>
  <si>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</si>
  <si>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</si>
  <si>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</si>
  <si>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</si>
  <si>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</si>
  <si>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</si>
  <si>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</si>
  <si>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</si>
  <si>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</si>
  <si>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</si>
  <si>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</si>
  <si>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</si>
  <si>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</si>
  <si>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</si>
  <si>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</si>
  <si>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</si>
  <si>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</si>
  <si>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</si>
  <si>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</si>
  <si>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</si>
  <si>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</si>
  <si>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</si>
  <si>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</si>
  <si>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</si>
  <si>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</si>
  <si>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</si>
  <si>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</si>
  <si>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</si>
  <si>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</si>
  <si>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</si>
  <si>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</si>
  <si>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</si>
  <si>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</si>
  <si>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</si>
  <si>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</si>
  <si>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</si>
  <si>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</si>
  <si>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</si>
  <si>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</si>
  <si>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</si>
  <si>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</si>
  <si>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</si>
  <si>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</si>
  <si>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</si>
  <si>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</si>
  <si>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</si>
  <si>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</si>
  <si>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</si>
  <si>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</si>
  <si>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</si>
  <si>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</si>
  <si>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</si>
  <si>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</si>
  <si>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</si>
  <si>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</si>
  <si>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</si>
  <si>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</si>
  <si>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</si>
  <si>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</si>
  <si>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</si>
  <si>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</si>
  <si>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</si>
  <si>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</si>
  <si>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</si>
  <si>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</si>
  <si>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</si>
  <si>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</si>
  <si>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</si>
  <si>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</si>
  <si>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</si>
  <si>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</si>
  <si>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処理量（平成29年度実績）</t>
    <phoneticPr fontId="3"/>
  </si>
  <si>
    <t>香川県</t>
  </si>
  <si>
    <t>37000</t>
  </si>
  <si>
    <t>ごみ処理の概要（平成29年度実績）</t>
    <phoneticPr fontId="3"/>
  </si>
  <si>
    <t>ごみ搬入量の状況（平成29年度実績）</t>
    <phoneticPr fontId="3"/>
  </si>
  <si>
    <t>処理施設別ごみ搬入量の状況（平成29年度実績）</t>
    <phoneticPr fontId="3"/>
  </si>
  <si>
    <t>ごみ処理の状況（平成29年度実績）</t>
    <phoneticPr fontId="3"/>
  </si>
  <si>
    <t>ごみ資源化の状況（平成29年度実績）</t>
    <phoneticPr fontId="3"/>
  </si>
  <si>
    <t>中間処理後の再生利用量の状況（平成29年度実績）</t>
    <phoneticPr fontId="3"/>
  </si>
  <si>
    <t>災害廃棄物の処理処分状況（平成29年度実績）</t>
    <phoneticPr fontId="3"/>
  </si>
  <si>
    <t>合計 処理量（平成29年度実績）ごみ処理フローシート</t>
    <phoneticPr fontId="3"/>
  </si>
  <si>
    <t>合計 処理量（平成29年度実績）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</si>
  <si>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</si>
  <si>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</si>
  <si>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</si>
  <si>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37201</t>
  </si>
  <si>
    <t>高松市</t>
  </si>
  <si>
    <t>371025</t>
  </si>
  <si>
    <t>有る</t>
  </si>
  <si>
    <t>37202</t>
  </si>
  <si>
    <t>丸亀市</t>
  </si>
  <si>
    <t>371057</t>
  </si>
  <si>
    <t>37203</t>
  </si>
  <si>
    <t>坂出市</t>
  </si>
  <si>
    <t>371058</t>
  </si>
  <si>
    <t>37204</t>
  </si>
  <si>
    <t>善通寺市</t>
  </si>
  <si>
    <t>371059</t>
  </si>
  <si>
    <t>37205</t>
  </si>
  <si>
    <t>観音寺市</t>
  </si>
  <si>
    <t>371099</t>
  </si>
  <si>
    <t>37206</t>
  </si>
  <si>
    <t>さぬき市</t>
  </si>
  <si>
    <t>371061</t>
  </si>
  <si>
    <t>無い</t>
  </si>
  <si>
    <t>37207</t>
  </si>
  <si>
    <t>東かがわ市</t>
  </si>
  <si>
    <t>371091</t>
  </si>
  <si>
    <t>37208</t>
  </si>
  <si>
    <t>三豊市</t>
  </si>
  <si>
    <t>371104</t>
  </si>
  <si>
    <t>37322</t>
  </si>
  <si>
    <t>土庄町</t>
  </si>
  <si>
    <t>371101</t>
  </si>
  <si>
    <t>37324</t>
  </si>
  <si>
    <t>小豆島町</t>
  </si>
  <si>
    <t>371094</t>
  </si>
  <si>
    <t>37341</t>
  </si>
  <si>
    <t>三木町</t>
  </si>
  <si>
    <t>371066</t>
  </si>
  <si>
    <t>37364</t>
  </si>
  <si>
    <t>直島町</t>
  </si>
  <si>
    <t>371036</t>
  </si>
  <si>
    <t>37386</t>
  </si>
  <si>
    <t>宇多津町</t>
  </si>
  <si>
    <t>371105</t>
  </si>
  <si>
    <t>37387</t>
  </si>
  <si>
    <t>綾川町</t>
  </si>
  <si>
    <t>371103</t>
  </si>
  <si>
    <t>37403</t>
  </si>
  <si>
    <t>琴平町</t>
  </si>
  <si>
    <t>371097</t>
  </si>
  <si>
    <t>37404</t>
  </si>
  <si>
    <t>多度津町</t>
  </si>
  <si>
    <t>371070</t>
  </si>
  <si>
    <t>37406</t>
  </si>
  <si>
    <t>まんのう町</t>
  </si>
  <si>
    <t>371098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</si>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</sst>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9" t="s">
        <v>671</v>
      </c>
      <c r="M2" s="340"/>
      <c r="N2" s="341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34"/>
      <c r="AK2" s="324" t="s">
        <v>676</v>
      </c>
      <c r="AL2" s="324" t="s">
        <v>677</v>
      </c>
      <c r="AM2" s="320" t="s">
        <v>678</v>
      </c>
      <c r="AN2" s="331"/>
      <c r="AO2" s="331"/>
      <c r="AP2" s="332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8" t="s">
        <v>756</v>
      </c>
      <c r="M3" s="338" t="s">
        <v>757</v>
      </c>
      <c r="N3" s="338" t="s">
        <v>758</v>
      </c>
      <c r="O3" s="323"/>
      <c r="P3" s="322" t="s">
        <v>685</v>
      </c>
      <c r="Q3" s="322" t="s">
        <v>686</v>
      </c>
      <c r="R3" s="335" t="s">
        <v>687</v>
      </c>
      <c r="S3" s="336"/>
      <c r="T3" s="336"/>
      <c r="U3" s="336"/>
      <c r="V3" s="336"/>
      <c r="W3" s="336"/>
      <c r="X3" s="336"/>
      <c r="Y3" s="337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33"/>
      <c r="Q4" s="333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33"/>
      <c r="AD4" s="333"/>
      <c r="AE4" s="333"/>
      <c r="AF4" s="329"/>
      <c r="AG4" s="329"/>
      <c r="AH4" s="333"/>
      <c r="AI4" s="333"/>
      <c r="AJ4" s="327"/>
      <c r="AK4" s="325"/>
      <c r="AL4" s="325"/>
      <c r="AM4" s="333"/>
      <c r="AN4" s="333"/>
      <c r="AO4" s="333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994017</v>
      </c>
      <c r="E7" s="306">
        <f>SUM(E$8:E$207)</f>
        <v>993982</v>
      </c>
      <c r="F7" s="306">
        <f>SUM(F$8:F$207)</f>
        <v>35</v>
      </c>
      <c r="G7" s="306">
        <f>SUM(G$8:G$207)</f>
        <v>11311</v>
      </c>
      <c r="H7" s="306">
        <f>SUM(ごみ搬入量内訳!E7,+ごみ搬入量内訳!AD7)</f>
        <v>299320</v>
      </c>
      <c r="I7" s="306">
        <f>ごみ搬入量内訳!BC7</f>
        <v>12950</v>
      </c>
      <c r="J7" s="306">
        <f>資源化量内訳!BO7</f>
        <v>3152</v>
      </c>
      <c r="K7" s="306">
        <f>SUM(H7:J7)</f>
        <v>315422</v>
      </c>
      <c r="L7" s="306">
        <f>IF(D7&lt;&gt;0,K7/D7/365*1000000,"-")</f>
        <v>869.37131157082695</v>
      </c>
      <c r="M7" s="306">
        <f>IF(D7&lt;&gt;0,(ごみ搬入量内訳!BR7+ごみ処理概要!J7)/ごみ処理概要!D7/365*1000000,"-")</f>
        <v>589.32318086508837</v>
      </c>
      <c r="N7" s="306">
        <f>IF(D7&lt;&gt;0,ごみ搬入量内訳!CM7/ごみ処理概要!D7/365*1000000,"-")</f>
        <v>280.04813070573846</v>
      </c>
      <c r="O7" s="306">
        <f>ごみ搬入量内訳!DH7</f>
        <v>4</v>
      </c>
      <c r="P7" s="306">
        <f>ごみ処理量内訳!E7</f>
        <v>231963</v>
      </c>
      <c r="Q7" s="306">
        <f>ごみ処理量内訳!N7</f>
        <v>4982</v>
      </c>
      <c r="R7" s="306">
        <f>SUM(S7:Y7)</f>
        <v>64054</v>
      </c>
      <c r="S7" s="306">
        <f>ごみ処理量内訳!G7</f>
        <v>10003</v>
      </c>
      <c r="T7" s="306">
        <f>ごみ処理量内訳!L7</f>
        <v>40600</v>
      </c>
      <c r="U7" s="306">
        <f>ごみ処理量内訳!H7</f>
        <v>697</v>
      </c>
      <c r="V7" s="306">
        <f>ごみ処理量内訳!I7</f>
        <v>0</v>
      </c>
      <c r="W7" s="306">
        <f>ごみ処理量内訳!J7</f>
        <v>0</v>
      </c>
      <c r="X7" s="306">
        <f>ごみ処理量内訳!K7</f>
        <v>12733</v>
      </c>
      <c r="Y7" s="306">
        <f>ごみ処理量内訳!M7</f>
        <v>21</v>
      </c>
      <c r="Z7" s="306">
        <f>資源化量内訳!Y7</f>
        <v>11034</v>
      </c>
      <c r="AA7" s="306">
        <f>SUM(P7,Q7,R7,Z7)</f>
        <v>312033</v>
      </c>
      <c r="AB7" s="309">
        <f>IF(AA7&lt;&gt;0,(Z7+P7+R7)/AA7*100,"-")</f>
        <v>98.403374002108762</v>
      </c>
      <c r="AC7" s="306">
        <f>施設資源化量内訳!Y7</f>
        <v>6814</v>
      </c>
      <c r="AD7" s="306">
        <f>施設資源化量内訳!AT7</f>
        <v>1081</v>
      </c>
      <c r="AE7" s="306">
        <f>施設資源化量内訳!BO7</f>
        <v>697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6942</v>
      </c>
      <c r="AI7" s="306">
        <f>施設資源化量内訳!EU7</f>
        <v>31231</v>
      </c>
      <c r="AJ7" s="306">
        <f>SUM(AC7:AI7)</f>
        <v>46765</v>
      </c>
      <c r="AK7" s="309">
        <f>IF((AA7+J7)&lt;&gt;0,(Z7+AJ7+J7)/(AA7+J7)*100,"-")</f>
        <v>19.338166473658326</v>
      </c>
      <c r="AL7" s="309">
        <f>IF((AA7+J7)&lt;&gt;0,(資源化量内訳!D7-資源化量内訳!R7-資源化量内訳!T7-資源化量内訳!V7-資源化量内訳!U7)/(AA7+J7)*100,"-")</f>
        <v>17.126766819486967</v>
      </c>
      <c r="AM7" s="306">
        <f>ごみ処理量内訳!AA7</f>
        <v>4982</v>
      </c>
      <c r="AN7" s="306">
        <f>ごみ処理量内訳!AB7</f>
        <v>21194</v>
      </c>
      <c r="AO7" s="306">
        <f>ごみ処理量内訳!AC7</f>
        <v>5065</v>
      </c>
      <c r="AP7" s="306">
        <f>SUM(AM7:AO7)</f>
        <v>31241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429038</v>
      </c>
      <c r="E8" s="292">
        <v>429038</v>
      </c>
      <c r="F8" s="292">
        <v>0</v>
      </c>
      <c r="G8" s="292">
        <v>4028</v>
      </c>
      <c r="H8" s="292">
        <f>SUM(ごみ搬入量内訳!E8,+ごみ搬入量内訳!AD8)</f>
        <v>138120</v>
      </c>
      <c r="I8" s="292">
        <f>ごみ搬入量内訳!BC8</f>
        <v>3695</v>
      </c>
      <c r="J8" s="292">
        <f>資源化量内訳!BO8</f>
        <v>0</v>
      </c>
      <c r="K8" s="292">
        <f>SUM(H8:J8)</f>
        <v>141815</v>
      </c>
      <c r="L8" s="295">
        <f>IF(D8&lt;&gt;0,K8/D8/365*1000000,"-")</f>
        <v>905.59401865415771</v>
      </c>
      <c r="M8" s="292">
        <f>IF(D8&lt;&gt;0,(ごみ搬入量内訳!BR8+ごみ処理概要!J8)/ごみ処理概要!D8/365*1000000,"-")</f>
        <v>554.48037396438428</v>
      </c>
      <c r="N8" s="292">
        <f>IF(D8&lt;&gt;0,ごみ搬入量内訳!CM8/ごみ処理概要!D8/365*1000000,"-")</f>
        <v>351.11364468977331</v>
      </c>
      <c r="O8" s="292">
        <f>ごみ搬入量内訳!DH8</f>
        <v>0</v>
      </c>
      <c r="P8" s="292">
        <f>ごみ処理量内訳!E8</f>
        <v>104520</v>
      </c>
      <c r="Q8" s="292">
        <f>ごみ処理量内訳!N8</f>
        <v>20</v>
      </c>
      <c r="R8" s="292">
        <f>SUM(S8:Y8)</f>
        <v>37223</v>
      </c>
      <c r="S8" s="292">
        <f>ごみ処理量内訳!G8</f>
        <v>6173</v>
      </c>
      <c r="T8" s="292">
        <f>ごみ処理量内訳!L8</f>
        <v>31050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52</v>
      </c>
      <c r="AA8" s="292">
        <f>SUM(P8,Q8,R8,Z8)</f>
        <v>141815</v>
      </c>
      <c r="AB8" s="297">
        <f>IF(AA8&lt;&gt;0,(Z8+P8+R8)/AA8*100,"-")</f>
        <v>99.985897119486651</v>
      </c>
      <c r="AC8" s="292">
        <f>施設資源化量内訳!Y8</f>
        <v>2400</v>
      </c>
      <c r="AD8" s="292">
        <f>施設資源化量内訳!AT8</f>
        <v>667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23597</v>
      </c>
      <c r="AJ8" s="292">
        <f>SUM(AC8:AI8)</f>
        <v>26664</v>
      </c>
      <c r="AK8" s="297">
        <f>IF((AA8+J8)&lt;&gt;0,(Z8+AJ8+J8)/(AA8+J8)*100,"-")</f>
        <v>18.838627789726051</v>
      </c>
      <c r="AL8" s="297">
        <f>IF((AA8+J8)&lt;&gt;0,(資源化量内訳!D8-資源化量内訳!R8-資源化量内訳!T8-資源化量内訳!V8-資源化量内訳!U8)/(AA8+J8)*100,"-")</f>
        <v>18.838627789726051</v>
      </c>
      <c r="AM8" s="292">
        <f>ごみ処理量内訳!AA8</f>
        <v>20</v>
      </c>
      <c r="AN8" s="292">
        <f>ごみ処理量内訳!AB8</f>
        <v>10738</v>
      </c>
      <c r="AO8" s="292">
        <f>ごみ処理量内訳!AC8</f>
        <v>2505</v>
      </c>
      <c r="AP8" s="292">
        <f>SUM(AM8:AO8)</f>
        <v>13263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113575</v>
      </c>
      <c r="E9" s="292">
        <v>113575</v>
      </c>
      <c r="F9" s="292">
        <v>0</v>
      </c>
      <c r="G9" s="292">
        <v>2031</v>
      </c>
      <c r="H9" s="292">
        <f>SUM(ごみ搬入量内訳!E9,+ごみ搬入量内訳!AD9)</f>
        <v>34521</v>
      </c>
      <c r="I9" s="292">
        <f>ごみ搬入量内訳!BC9</f>
        <v>1717</v>
      </c>
      <c r="J9" s="292">
        <f>資源化量内訳!BO9</f>
        <v>0</v>
      </c>
      <c r="K9" s="292">
        <f>SUM(H9:J9)</f>
        <v>36238</v>
      </c>
      <c r="L9" s="295">
        <f>IF(D9&lt;&gt;0,K9/D9/365*1000000,"-")</f>
        <v>874.15533155027015</v>
      </c>
      <c r="M9" s="292">
        <f>IF(D9&lt;&gt;0,(ごみ搬入量内訳!BR9+ごみ処理概要!J9)/ごみ処理概要!D9/365*1000000,"-")</f>
        <v>613.7516998905437</v>
      </c>
      <c r="N9" s="292">
        <f>IF(D9&lt;&gt;0,ごみ搬入量内訳!CM9/ごみ処理概要!D9/365*1000000,"-")</f>
        <v>260.40363165972639</v>
      </c>
      <c r="O9" s="292">
        <f>ごみ搬入量内訳!DH9</f>
        <v>0</v>
      </c>
      <c r="P9" s="292">
        <f>ごみ処理量内訳!E9</f>
        <v>29980</v>
      </c>
      <c r="Q9" s="292">
        <f>ごみ処理量内訳!N9</f>
        <v>0</v>
      </c>
      <c r="R9" s="292">
        <f>SUM(S9:Y9)</f>
        <v>4122</v>
      </c>
      <c r="S9" s="292">
        <f>ごみ処理量内訳!G9</f>
        <v>2292</v>
      </c>
      <c r="T9" s="292">
        <f>ごみ処理量内訳!L9</f>
        <v>1830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2136</v>
      </c>
      <c r="AA9" s="292">
        <f>SUM(P9,Q9,R9,Z9)</f>
        <v>36238</v>
      </c>
      <c r="AB9" s="297">
        <f>IF(AA9&lt;&gt;0,(Z9+P9+R9)/AA9*100,"-")</f>
        <v>100</v>
      </c>
      <c r="AC9" s="292">
        <f>施設資源化量内訳!Y9</f>
        <v>0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1830</v>
      </c>
      <c r="AJ9" s="292">
        <f>SUM(AC9:AI9)</f>
        <v>1830</v>
      </c>
      <c r="AK9" s="297">
        <f>IF((AA9+J9)&lt;&gt;0,(Z9+AJ9+J9)/(AA9+J9)*100,"-")</f>
        <v>10.944312600033115</v>
      </c>
      <c r="AL9" s="297">
        <f>IF((AA9+J9)&lt;&gt;0,(資源化量内訳!D9-資源化量内訳!R9-資源化量内訳!T9-資源化量内訳!V9-資源化量内訳!U9)/(AA9+J9)*100,"-")</f>
        <v>10.941553065842486</v>
      </c>
      <c r="AM9" s="292">
        <f>ごみ処理量内訳!AA9</f>
        <v>0</v>
      </c>
      <c r="AN9" s="292">
        <f>ごみ処理量内訳!AB9</f>
        <v>2412</v>
      </c>
      <c r="AO9" s="292">
        <f>ごみ処理量内訳!AC9</f>
        <v>1403</v>
      </c>
      <c r="AP9" s="292">
        <f>SUM(AM9:AO9)</f>
        <v>3815</v>
      </c>
      <c r="AQ9" s="412" t="s">
        <v>765</v>
      </c>
      <c r="AR9" s="413"/>
    </row>
    <row r="10" spans="1: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+E10+F10</f>
        <v>53892</v>
      </c>
      <c r="E10" s="292">
        <v>53892</v>
      </c>
      <c r="F10" s="292">
        <v>0</v>
      </c>
      <c r="G10" s="292">
        <v>670</v>
      </c>
      <c r="H10" s="292">
        <f>SUM(ごみ搬入量内訳!E10,+ごみ搬入量内訳!AD10)</f>
        <v>17655</v>
      </c>
      <c r="I10" s="292">
        <f>ごみ搬入量内訳!BC10</f>
        <v>1272</v>
      </c>
      <c r="J10" s="292">
        <f>資源化量内訳!BO10</f>
        <v>256</v>
      </c>
      <c r="K10" s="292">
        <f>SUM(H10:J10)</f>
        <v>19183</v>
      </c>
      <c r="L10" s="295">
        <f>IF(D10&lt;&gt;0,K10/D10/365*1000000,"-")</f>
        <v>975.21272885700364</v>
      </c>
      <c r="M10" s="292">
        <f>IF(D10&lt;&gt;0,(ごみ搬入量内訳!BR10+ごみ処理概要!J10)/ごみ処理概要!D10/365*1000000,"-")</f>
        <v>649.4470422326134</v>
      </c>
      <c r="N10" s="292">
        <f>IF(D10&lt;&gt;0,ごみ搬入量内訳!CM10/ごみ処理概要!D10/365*1000000,"-")</f>
        <v>325.7656866243903</v>
      </c>
      <c r="O10" s="292">
        <f>ごみ搬入量内訳!DH10</f>
        <v>0</v>
      </c>
      <c r="P10" s="292">
        <f>ごみ処理量内訳!E10</f>
        <v>15405</v>
      </c>
      <c r="Q10" s="292">
        <f>ごみ処理量内訳!N10</f>
        <v>144</v>
      </c>
      <c r="R10" s="292">
        <f>SUM(S10:Y10)</f>
        <v>2460</v>
      </c>
      <c r="S10" s="292">
        <f>ごみ処理量内訳!G10</f>
        <v>0</v>
      </c>
      <c r="T10" s="292">
        <f>ごみ処理量内訳!L10</f>
        <v>2460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918</v>
      </c>
      <c r="AA10" s="292">
        <f>SUM(P10,Q10,R10,Z10)</f>
        <v>18927</v>
      </c>
      <c r="AB10" s="297">
        <f>IF(AA10&lt;&gt;0,(Z10+P10+R10)/AA10*100,"-")</f>
        <v>99.23918212077983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829</v>
      </c>
      <c r="AJ10" s="292">
        <f>SUM(AC10:AI10)</f>
        <v>829</v>
      </c>
      <c r="AK10" s="297">
        <f>IF((AA10+J10)&lt;&gt;0,(Z10+AJ10+J10)/(AA10+J10)*100,"-")</f>
        <v>10.441536777354949</v>
      </c>
      <c r="AL10" s="297">
        <f>IF((AA10+J10)&lt;&gt;0,(資源化量内訳!D10-資源化量内訳!R10-資源化量内訳!T10-資源化量内訳!V10-資源化量内訳!U10)/(AA10+J10)*100,"-")</f>
        <v>10.441536777354949</v>
      </c>
      <c r="AM10" s="292">
        <f>ごみ処理量内訳!AA10</f>
        <v>144</v>
      </c>
      <c r="AN10" s="292">
        <f>ごみ処理量内訳!AB10</f>
        <v>2700</v>
      </c>
      <c r="AO10" s="292">
        <f>ごみ処理量内訳!AC10</f>
        <v>435</v>
      </c>
      <c r="AP10" s="292">
        <f>SUM(AM10:AO10)</f>
        <v>3279</v>
      </c>
      <c r="AQ10" s="412" t="s">
        <v>768</v>
      </c>
      <c r="AR10" s="413"/>
    </row>
    <row r="11" spans="1: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+E11+F11</f>
        <v>32408</v>
      </c>
      <c r="E11" s="292">
        <v>32408</v>
      </c>
      <c r="F11" s="292">
        <v>0</v>
      </c>
      <c r="G11" s="292">
        <v>215</v>
      </c>
      <c r="H11" s="292">
        <f>SUM(ごみ搬入量内訳!E11,+ごみ搬入量内訳!AD11)</f>
        <v>9260</v>
      </c>
      <c r="I11" s="292">
        <f>ごみ搬入量内訳!BC11</f>
        <v>411</v>
      </c>
      <c r="J11" s="292">
        <f>資源化量内訳!BO11</f>
        <v>0</v>
      </c>
      <c r="K11" s="292">
        <f>SUM(H11:J11)</f>
        <v>9671</v>
      </c>
      <c r="L11" s="295">
        <f>IF(D11&lt;&gt;0,K11/D11/365*1000000,"-")</f>
        <v>817.57252564054875</v>
      </c>
      <c r="M11" s="292">
        <f>IF(D11&lt;&gt;0,(ごみ搬入量内訳!BR11+ごみ処理概要!J11)/ごみ処理概要!D11/365*1000000,"-")</f>
        <v>536.48177517474119</v>
      </c>
      <c r="N11" s="292">
        <f>IF(D11&lt;&gt;0,ごみ搬入量内訳!CM11/ごみ処理概要!D11/365*1000000,"-")</f>
        <v>281.09075046580756</v>
      </c>
      <c r="O11" s="292">
        <f>ごみ搬入量内訳!DH11</f>
        <v>0</v>
      </c>
      <c r="P11" s="292">
        <f>ごみ処理量内訳!E11</f>
        <v>7715</v>
      </c>
      <c r="Q11" s="292">
        <f>ごみ処理量内訳!N11</f>
        <v>381</v>
      </c>
      <c r="R11" s="292">
        <f>SUM(S11:Y11)</f>
        <v>1544</v>
      </c>
      <c r="S11" s="292">
        <f>ごみ処理量内訳!G11</f>
        <v>0</v>
      </c>
      <c r="T11" s="292">
        <f>ごみ処理量内訳!L11</f>
        <v>1544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0</v>
      </c>
      <c r="AA11" s="292">
        <f>SUM(P11,Q11,R11,Z11)</f>
        <v>9640</v>
      </c>
      <c r="AB11" s="297">
        <f>IF(AA11&lt;&gt;0,(Z11+P11+R11)/AA11*100,"-")</f>
        <v>96.04771784232365</v>
      </c>
      <c r="AC11" s="292">
        <f>施設資源化量内訳!Y11</f>
        <v>0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1451</v>
      </c>
      <c r="AJ11" s="292">
        <f>SUM(AC11:AI11)</f>
        <v>1451</v>
      </c>
      <c r="AK11" s="297">
        <f>IF((AA11+J11)&lt;&gt;0,(Z11+AJ11+J11)/(AA11+J11)*100,"-")</f>
        <v>15.051867219917012</v>
      </c>
      <c r="AL11" s="297">
        <f>IF((AA11+J11)&lt;&gt;0,(資源化量内訳!D11-資源化量内訳!R11-資源化量内訳!T11-資源化量内訳!V11-資源化量内訳!U11)/(AA11+J11)*100,"-")</f>
        <v>15.051867219917012</v>
      </c>
      <c r="AM11" s="292">
        <f>ごみ処理量内訳!AA11</f>
        <v>381</v>
      </c>
      <c r="AN11" s="292">
        <f>ごみ処理量内訳!AB11</f>
        <v>1061</v>
      </c>
      <c r="AO11" s="292">
        <f>ごみ処理量内訳!AC11</f>
        <v>28</v>
      </c>
      <c r="AP11" s="292">
        <f>SUM(AM11:AO11)</f>
        <v>1470</v>
      </c>
      <c r="AQ11" s="412" t="s">
        <v>771</v>
      </c>
      <c r="AR11" s="413"/>
    </row>
    <row r="12" spans="1: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+E12+F12</f>
        <v>61202</v>
      </c>
      <c r="E12" s="292">
        <v>61202</v>
      </c>
      <c r="F12" s="292">
        <v>0</v>
      </c>
      <c r="G12" s="292">
        <v>613</v>
      </c>
      <c r="H12" s="292">
        <f>SUM(ごみ搬入量内訳!E12,+ごみ搬入量内訳!AD12)</f>
        <v>15507</v>
      </c>
      <c r="I12" s="292">
        <f>ごみ搬入量内訳!BC12</f>
        <v>0</v>
      </c>
      <c r="J12" s="292">
        <f>資源化量内訳!BO12</f>
        <v>827</v>
      </c>
      <c r="K12" s="292">
        <f>SUM(H12:J12)</f>
        <v>16334</v>
      </c>
      <c r="L12" s="295">
        <f>IF(D12&lt;&gt;0,K12/D12/365*1000000,"-")</f>
        <v>731.19644670936987</v>
      </c>
      <c r="M12" s="292">
        <f>IF(D12&lt;&gt;0,(ごみ搬入量内訳!BR12+ごみ処理概要!J12)/ごみ処理概要!D12/365*1000000,"-")</f>
        <v>645.69471944018301</v>
      </c>
      <c r="N12" s="292">
        <f>IF(D12&lt;&gt;0,ごみ搬入量内訳!CM12/ごみ処理概要!D12/365*1000000,"-")</f>
        <v>85.501727269186745</v>
      </c>
      <c r="O12" s="292">
        <f>ごみ搬入量内訳!DH12</f>
        <v>0</v>
      </c>
      <c r="P12" s="292">
        <f>ごみ処理量内訳!E12</f>
        <v>12727</v>
      </c>
      <c r="Q12" s="292">
        <f>ごみ処理量内訳!N12</f>
        <v>0</v>
      </c>
      <c r="R12" s="292">
        <f>SUM(S12:Y12)</f>
        <v>1226</v>
      </c>
      <c r="S12" s="292">
        <f>ごみ処理量内訳!G12</f>
        <v>0</v>
      </c>
      <c r="T12" s="292">
        <f>ごみ処理量内訳!L12</f>
        <v>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1226</v>
      </c>
      <c r="Y12" s="292">
        <f>ごみ処理量内訳!M12</f>
        <v>0</v>
      </c>
      <c r="Z12" s="292">
        <f>資源化量内訳!Y12</f>
        <v>1554</v>
      </c>
      <c r="AA12" s="292">
        <f>SUM(P12,Q12,R12,Z12)</f>
        <v>15507</v>
      </c>
      <c r="AB12" s="297">
        <f>IF(AA12&lt;&gt;0,(Z12+P12+R12)/AA12*100,"-")</f>
        <v>100</v>
      </c>
      <c r="AC12" s="292">
        <f>施設資源化量内訳!Y12</f>
        <v>0</v>
      </c>
      <c r="AD12" s="292">
        <f>施設資源化量内訳!AT12</f>
        <v>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1100</v>
      </c>
      <c r="AI12" s="292">
        <f>施設資源化量内訳!EU12</f>
        <v>0</v>
      </c>
      <c r="AJ12" s="292">
        <f>SUM(AC12:AI12)</f>
        <v>1100</v>
      </c>
      <c r="AK12" s="297">
        <f>IF((AA12+J12)&lt;&gt;0,(Z12+AJ12+J12)/(AA12+J12)*100,"-")</f>
        <v>21.311375045916492</v>
      </c>
      <c r="AL12" s="297">
        <f>IF((AA12+J12)&lt;&gt;0,(資源化量内訳!D12-資源化量内訳!R12-資源化量内訳!T12-資源化量内訳!V12-資源化量内訳!U12)/(AA12+J12)*100,"-")</f>
        <v>14.576956042610506</v>
      </c>
      <c r="AM12" s="292">
        <f>ごみ処理量内訳!AA12</f>
        <v>0</v>
      </c>
      <c r="AN12" s="292">
        <f>ごみ処理量内訳!AB12</f>
        <v>176</v>
      </c>
      <c r="AO12" s="292">
        <f>ごみ処理量内訳!AC12</f>
        <v>126</v>
      </c>
      <c r="AP12" s="292">
        <f>SUM(AM12:AO12)</f>
        <v>302</v>
      </c>
      <c r="AQ12" s="412" t="s">
        <v>774</v>
      </c>
      <c r="AR12" s="413"/>
    </row>
    <row r="13" spans="1: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+E13+F13</f>
        <v>49606</v>
      </c>
      <c r="E13" s="292">
        <v>49606</v>
      </c>
      <c r="F13" s="292">
        <v>0</v>
      </c>
      <c r="G13" s="292">
        <v>384</v>
      </c>
      <c r="H13" s="292">
        <f>SUM(ごみ搬入量内訳!E13,+ごみ搬入量内訳!AD13)</f>
        <v>15125</v>
      </c>
      <c r="I13" s="292">
        <f>ごみ搬入量内訳!BC13</f>
        <v>0</v>
      </c>
      <c r="J13" s="292">
        <f>資源化量内訳!BO13</f>
        <v>0</v>
      </c>
      <c r="K13" s="292">
        <f>SUM(H13:J13)</f>
        <v>15125</v>
      </c>
      <c r="L13" s="295">
        <f>IF(D13&lt;&gt;0,K13/D13/365*1000000,"-")</f>
        <v>835.34967875627069</v>
      </c>
      <c r="M13" s="292">
        <f>IF(D13&lt;&gt;0,(ごみ搬入量内訳!BR13+ごみ処理概要!J13)/ごみ処理概要!D13/365*1000000,"-")</f>
        <v>639.44982351339513</v>
      </c>
      <c r="N13" s="292">
        <f>IF(D13&lt;&gt;0,ごみ搬入量内訳!CM13/ごみ処理概要!D13/365*1000000,"-")</f>
        <v>195.89985524287553</v>
      </c>
      <c r="O13" s="292">
        <f>ごみ搬入量内訳!DH13</f>
        <v>0</v>
      </c>
      <c r="P13" s="292">
        <f>ごみ処理量内訳!E13</f>
        <v>13664</v>
      </c>
      <c r="Q13" s="292">
        <f>ごみ処理量内訳!N13</f>
        <v>0</v>
      </c>
      <c r="R13" s="292">
        <f>SUM(S13:Y13)</f>
        <v>470</v>
      </c>
      <c r="S13" s="292">
        <f>ごみ処理量内訳!G13</f>
        <v>0</v>
      </c>
      <c r="T13" s="292">
        <f>ごみ処理量内訳!L13</f>
        <v>470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991</v>
      </c>
      <c r="AA13" s="292">
        <f>SUM(P13,Q13,R13,Z13)</f>
        <v>15125</v>
      </c>
      <c r="AB13" s="297">
        <f>IF(AA13&lt;&gt;0,(Z13+P13+R13)/AA13*100,"-")</f>
        <v>100</v>
      </c>
      <c r="AC13" s="292">
        <f>施設資源化量内訳!Y13</f>
        <v>1988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395</v>
      </c>
      <c r="AJ13" s="292">
        <f>SUM(AC13:AI13)</f>
        <v>2383</v>
      </c>
      <c r="AK13" s="297">
        <f>IF((AA13+J13)&lt;&gt;0,(Z13+AJ13+J13)/(AA13+J13)*100,"-")</f>
        <v>22.307438016528923</v>
      </c>
      <c r="AL13" s="297">
        <f>IF((AA13+J13)&lt;&gt;0,(資源化量内訳!D13-資源化量内訳!R13-資源化量内訳!T13-資源化量内訳!V13-資源化量内訳!U13)/(AA13+J13)*100,"-")</f>
        <v>19.629752066115703</v>
      </c>
      <c r="AM13" s="292">
        <f>ごみ処理量内訳!AA13</f>
        <v>0</v>
      </c>
      <c r="AN13" s="292">
        <f>ごみ処理量内訳!AB13</f>
        <v>0</v>
      </c>
      <c r="AO13" s="292">
        <f>ごみ処理量内訳!AC13</f>
        <v>0</v>
      </c>
      <c r="AP13" s="292">
        <f>SUM(AM13:AO13)</f>
        <v>0</v>
      </c>
      <c r="AQ13" s="412" t="s">
        <v>777</v>
      </c>
      <c r="AR13" s="413"/>
    </row>
    <row r="14" spans="1:44" s="224" customFormat="1" ht="13.5" customHeight="1">
      <c r="A14" s="290" t="s">
        <v>745</v>
      </c>
      <c r="B14" s="291" t="s">
        <v>779</v>
      </c>
      <c r="C14" s="290" t="s">
        <v>780</v>
      </c>
      <c r="D14" s="292">
        <f>+E14+F14</f>
        <v>31543</v>
      </c>
      <c r="E14" s="292">
        <v>31543</v>
      </c>
      <c r="F14" s="292">
        <v>0</v>
      </c>
      <c r="G14" s="292">
        <v>232</v>
      </c>
      <c r="H14" s="292">
        <f>SUM(ごみ搬入量内訳!E14,+ごみ搬入量内訳!AD14)</f>
        <v>9435</v>
      </c>
      <c r="I14" s="292">
        <f>ごみ搬入量内訳!BC14</f>
        <v>359</v>
      </c>
      <c r="J14" s="292">
        <f>資源化量内訳!BO14</f>
        <v>347</v>
      </c>
      <c r="K14" s="292">
        <f>SUM(H14:J14)</f>
        <v>10141</v>
      </c>
      <c r="L14" s="295">
        <f>IF(D14&lt;&gt;0,K14/D14/365*1000000,"-")</f>
        <v>880.8154469719309</v>
      </c>
      <c r="M14" s="292">
        <f>IF(D14&lt;&gt;0,(ごみ搬入量内訳!BR14+ごみ処理概要!J14)/ごみ処理概要!D14/365*1000000,"-")</f>
        <v>666.53956612391255</v>
      </c>
      <c r="N14" s="292">
        <f>IF(D14&lt;&gt;0,ごみ搬入量内訳!CM14/ごみ処理概要!D14/365*1000000,"-")</f>
        <v>214.27588084801829</v>
      </c>
      <c r="O14" s="292">
        <f>ごみ搬入量内訳!DH14</f>
        <v>0</v>
      </c>
      <c r="P14" s="292">
        <f>ごみ処理量内訳!E14</f>
        <v>9044</v>
      </c>
      <c r="Q14" s="292">
        <f>ごみ処理量内訳!N14</f>
        <v>0</v>
      </c>
      <c r="R14" s="292">
        <f>SUM(S14:Y14)</f>
        <v>72</v>
      </c>
      <c r="S14" s="292">
        <f>ごみ処理量内訳!G14</f>
        <v>0</v>
      </c>
      <c r="T14" s="292">
        <f>ごみ処理量内訳!L14</f>
        <v>72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678</v>
      </c>
      <c r="AA14" s="292">
        <f>SUM(P14,Q14,R14,Z14)</f>
        <v>9794</v>
      </c>
      <c r="AB14" s="297">
        <f>IF(AA14&lt;&gt;0,(Z14+P14+R14)/AA14*100,"-")</f>
        <v>100</v>
      </c>
      <c r="AC14" s="292">
        <f>施設資源化量内訳!Y14</f>
        <v>1319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72</v>
      </c>
      <c r="AJ14" s="292">
        <f>SUM(AC14:AI14)</f>
        <v>1391</v>
      </c>
      <c r="AK14" s="297">
        <f>IF((AA14+J14)&lt;&gt;0,(Z14+AJ14+J14)/(AA14+J14)*100,"-")</f>
        <v>23.824080465437333</v>
      </c>
      <c r="AL14" s="297">
        <f>IF((AA14+J14)&lt;&gt;0,(資源化量内訳!D14-資源化量内訳!R14-資源化量内訳!T14-資源化量内訳!V14-資源化量内訳!U14)/(AA14+J14)*100,"-")</f>
        <v>21.171482102356769</v>
      </c>
      <c r="AM14" s="292">
        <f>ごみ処理量内訳!AA14</f>
        <v>0</v>
      </c>
      <c r="AN14" s="292">
        <f>ごみ処理量内訳!AB14</f>
        <v>0</v>
      </c>
      <c r="AO14" s="292">
        <f>ごみ処理量内訳!AC14</f>
        <v>0</v>
      </c>
      <c r="AP14" s="292">
        <f>SUM(AM14:AO14)</f>
        <v>0</v>
      </c>
      <c r="AQ14" s="412" t="s">
        <v>781</v>
      </c>
      <c r="AR14" s="413"/>
    </row>
    <row r="15" spans="1:44" s="224" customFormat="1" ht="13.5" customHeight="1">
      <c r="A15" s="290" t="s">
        <v>745</v>
      </c>
      <c r="B15" s="291" t="s">
        <v>782</v>
      </c>
      <c r="C15" s="290" t="s">
        <v>783</v>
      </c>
      <c r="D15" s="292">
        <f>+E15+F15</f>
        <v>66843</v>
      </c>
      <c r="E15" s="292">
        <v>66819</v>
      </c>
      <c r="F15" s="292">
        <v>24</v>
      </c>
      <c r="G15" s="292">
        <v>760</v>
      </c>
      <c r="H15" s="292">
        <f>SUM(ごみ搬入量内訳!E15,+ごみ搬入量内訳!AD15)</f>
        <v>13608</v>
      </c>
      <c r="I15" s="292">
        <f>ごみ搬入量内訳!BC15</f>
        <v>316</v>
      </c>
      <c r="J15" s="292">
        <f>資源化量内訳!BO15</f>
        <v>1369</v>
      </c>
      <c r="K15" s="292">
        <f>SUM(H15:J15)</f>
        <v>15293</v>
      </c>
      <c r="L15" s="295">
        <f>IF(D15&lt;&gt;0,K15/D15/365*1000000,"-")</f>
        <v>626.82150916305829</v>
      </c>
      <c r="M15" s="292">
        <f>IF(D15&lt;&gt;0,(ごみ搬入量内訳!BR15+ごみ処理概要!J15)/ごみ処理概要!D15/365*1000000,"-")</f>
        <v>464.30615679063123</v>
      </c>
      <c r="N15" s="292">
        <f>IF(D15&lt;&gt;0,ごみ搬入量内訳!CM15/ごみ処理概要!D15/365*1000000,"-")</f>
        <v>162.51535237242697</v>
      </c>
      <c r="O15" s="292">
        <f>ごみ搬入量内訳!DH15</f>
        <v>1</v>
      </c>
      <c r="P15" s="292">
        <f>ごみ処理量内訳!E15</f>
        <v>0</v>
      </c>
      <c r="Q15" s="292">
        <f>ごみ処理量内訳!N15</f>
        <v>0</v>
      </c>
      <c r="R15" s="292">
        <f>SUM(S15:Y15)</f>
        <v>13912</v>
      </c>
      <c r="S15" s="292">
        <f>ごみ処理量内訳!G15</f>
        <v>315</v>
      </c>
      <c r="T15" s="292">
        <f>ごみ処理量内訳!L15</f>
        <v>1393</v>
      </c>
      <c r="U15" s="292">
        <f>ごみ処理量内訳!H15</f>
        <v>697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11507</v>
      </c>
      <c r="Y15" s="292">
        <f>ごみ処理量内訳!M15</f>
        <v>0</v>
      </c>
      <c r="Z15" s="292">
        <f>資源化量内訳!Y15</f>
        <v>0</v>
      </c>
      <c r="AA15" s="292">
        <f>SUM(P15,Q15,R15,Z15)</f>
        <v>13912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264</v>
      </c>
      <c r="AE15" s="292">
        <f>施設資源化量内訳!BO15</f>
        <v>697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5842</v>
      </c>
      <c r="AI15" s="292">
        <f>施設資源化量内訳!EU15</f>
        <v>1334</v>
      </c>
      <c r="AJ15" s="292">
        <f>SUM(AC15:AI15)</f>
        <v>8137</v>
      </c>
      <c r="AK15" s="297">
        <f>IF((AA15+J15)&lt;&gt;0,(Z15+AJ15+J15)/(AA15+J15)*100,"-")</f>
        <v>62.207970682546957</v>
      </c>
      <c r="AL15" s="297">
        <f>IF((AA15+J15)&lt;&gt;0,(資源化量内訳!D15-資源化量内訳!R15-資源化量内訳!T15-資源化量内訳!V15-資源化量内訳!U15)/(AA15+J15)*100,"-")</f>
        <v>30.495386427589814</v>
      </c>
      <c r="AM15" s="292">
        <f>ごみ処理量内訳!AA15</f>
        <v>0</v>
      </c>
      <c r="AN15" s="292">
        <f>ごみ処理量内訳!AB15</f>
        <v>0</v>
      </c>
      <c r="AO15" s="292">
        <f>ごみ処理量内訳!AC15</f>
        <v>180</v>
      </c>
      <c r="AP15" s="292">
        <f>SUM(AM15:AO15)</f>
        <v>180</v>
      </c>
      <c r="AQ15" s="412" t="s">
        <v>784</v>
      </c>
      <c r="AR15" s="413"/>
    </row>
    <row r="16" spans="1:44" s="224" customFormat="1" ht="13.5" customHeight="1">
      <c r="A16" s="290" t="s">
        <v>745</v>
      </c>
      <c r="B16" s="291" t="s">
        <v>785</v>
      </c>
      <c r="C16" s="290" t="s">
        <v>786</v>
      </c>
      <c r="D16" s="292">
        <f>+E16+F16</f>
        <v>14277</v>
      </c>
      <c r="E16" s="292">
        <v>14266</v>
      </c>
      <c r="F16" s="292">
        <v>11</v>
      </c>
      <c r="G16" s="292">
        <v>83</v>
      </c>
      <c r="H16" s="292">
        <f>SUM(ごみ搬入量内訳!E16,+ごみ搬入量内訳!AD16)</f>
        <v>5618</v>
      </c>
      <c r="I16" s="292">
        <f>ごみ搬入量内訳!BC16</f>
        <v>559</v>
      </c>
      <c r="J16" s="292">
        <f>資源化量内訳!BO16</f>
        <v>0</v>
      </c>
      <c r="K16" s="292">
        <f>SUM(H16:J16)</f>
        <v>6177</v>
      </c>
      <c r="L16" s="295">
        <f>IF(D16&lt;&gt;0,K16/D16/365*1000000,"-")</f>
        <v>1185.3532024397896</v>
      </c>
      <c r="M16" s="292">
        <f>IF(D16&lt;&gt;0,(ごみ搬入量内訳!BR16+ごみ処理概要!J16)/ごみ処理概要!D16/365*1000000,"-")</f>
        <v>934.92646952997484</v>
      </c>
      <c r="N16" s="292">
        <f>IF(D16&lt;&gt;0,ごみ搬入量内訳!CM16/ごみ処理概要!D16/365*1000000,"-")</f>
        <v>250.42673290981469</v>
      </c>
      <c r="O16" s="292">
        <f>ごみ搬入量内訳!DH16</f>
        <v>3</v>
      </c>
      <c r="P16" s="292">
        <f>ごみ処理量内訳!E16</f>
        <v>4392</v>
      </c>
      <c r="Q16" s="292">
        <f>ごみ処理量内訳!N16</f>
        <v>1259</v>
      </c>
      <c r="R16" s="292">
        <f>SUM(S16:Y16)</f>
        <v>136</v>
      </c>
      <c r="S16" s="292">
        <f>ごみ処理量内訳!G16</f>
        <v>0</v>
      </c>
      <c r="T16" s="292">
        <f>ごみ処理量内訳!L16</f>
        <v>136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390</v>
      </c>
      <c r="AA16" s="292">
        <f>SUM(P16,Q16,R16,Z16)</f>
        <v>6177</v>
      </c>
      <c r="AB16" s="297">
        <f>IF(AA16&lt;&gt;0,(Z16+P16+R16)/AA16*100,"-")</f>
        <v>79.617937510118182</v>
      </c>
      <c r="AC16" s="292">
        <f>施設資源化量内訳!Y16</f>
        <v>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136</v>
      </c>
      <c r="AJ16" s="292">
        <f>SUM(AC16:AI16)</f>
        <v>136</v>
      </c>
      <c r="AK16" s="297">
        <f>IF((AA16+J16)&lt;&gt;0,(Z16+AJ16+J16)/(AA16+J16)*100,"-")</f>
        <v>8.5154605795693694</v>
      </c>
      <c r="AL16" s="297">
        <f>IF((AA16+J16)&lt;&gt;0,(資源化量内訳!D16-資源化量内訳!R16-資源化量内訳!T16-資源化量内訳!V16-資源化量内訳!U16)/(AA16+J16)*100,"-")</f>
        <v>8.5154605795693694</v>
      </c>
      <c r="AM16" s="292">
        <f>ごみ処理量内訳!AA16</f>
        <v>1259</v>
      </c>
      <c r="AN16" s="292">
        <f>ごみ処理量内訳!AB16</f>
        <v>715</v>
      </c>
      <c r="AO16" s="292">
        <f>ごみ処理量内訳!AC16</f>
        <v>0</v>
      </c>
      <c r="AP16" s="292">
        <f>SUM(AM16:AO16)</f>
        <v>1974</v>
      </c>
      <c r="AQ16" s="412" t="s">
        <v>787</v>
      </c>
      <c r="AR16" s="413"/>
    </row>
    <row r="17" spans="1:44" s="224" customFormat="1" ht="13.5" customHeight="1">
      <c r="A17" s="290" t="s">
        <v>745</v>
      </c>
      <c r="B17" s="291" t="s">
        <v>788</v>
      </c>
      <c r="C17" s="290" t="s">
        <v>789</v>
      </c>
      <c r="D17" s="292">
        <f>+E17+F17</f>
        <v>15033</v>
      </c>
      <c r="E17" s="292">
        <v>15033</v>
      </c>
      <c r="F17" s="292">
        <v>0</v>
      </c>
      <c r="G17" s="292">
        <v>138</v>
      </c>
      <c r="H17" s="292">
        <f>SUM(ごみ搬入量内訳!E17,+ごみ搬入量内訳!AD17)</f>
        <v>5562</v>
      </c>
      <c r="I17" s="292">
        <f>ごみ搬入量内訳!BC17</f>
        <v>2791</v>
      </c>
      <c r="J17" s="292">
        <f>資源化量内訳!BO17</f>
        <v>59</v>
      </c>
      <c r="K17" s="292">
        <f>SUM(H17:J17)</f>
        <v>8412</v>
      </c>
      <c r="L17" s="295">
        <f>IF(D17&lt;&gt;0,K17/D17/365*1000000,"-")</f>
        <v>1533.0656118183831</v>
      </c>
      <c r="M17" s="292">
        <f>IF(D17&lt;&gt;0,(ごみ搬入量内訳!BR17+ごみ処理概要!J17)/ごみ処理概要!D17/365*1000000,"-")</f>
        <v>902.30716168721062</v>
      </c>
      <c r="N17" s="292">
        <f>IF(D17&lt;&gt;0,ごみ搬入量内訳!CM17/ごみ処理概要!D17/365*1000000,"-")</f>
        <v>630.75845013117259</v>
      </c>
      <c r="O17" s="292">
        <f>ごみ搬入量内訳!DH17</f>
        <v>0</v>
      </c>
      <c r="P17" s="292">
        <f>ごみ処理量内訳!E17</f>
        <v>5540</v>
      </c>
      <c r="Q17" s="292">
        <f>ごみ処理量内訳!N17</f>
        <v>2190</v>
      </c>
      <c r="R17" s="292">
        <f>SUM(S17:Y17)</f>
        <v>623</v>
      </c>
      <c r="S17" s="292">
        <f>ごみ処理量内訳!G17</f>
        <v>0</v>
      </c>
      <c r="T17" s="292">
        <f>ごみ処理量内訳!L17</f>
        <v>623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0</v>
      </c>
      <c r="AA17" s="292">
        <f>SUM(P17,Q17,R17,Z17)</f>
        <v>8353</v>
      </c>
      <c r="AB17" s="297">
        <f>IF(AA17&lt;&gt;0,(Z17+P17+R17)/AA17*100,"-")</f>
        <v>73.781874775529758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623</v>
      </c>
      <c r="AJ17" s="292">
        <f>SUM(AC17:AI17)</f>
        <v>623</v>
      </c>
      <c r="AK17" s="297">
        <f>IF((AA17+J17)&lt;&gt;0,(Z17+AJ17+J17)/(AA17+J17)*100,"-")</f>
        <v>8.1074655254398476</v>
      </c>
      <c r="AL17" s="297">
        <f>IF((AA17+J17)&lt;&gt;0,(資源化量内訳!D17-資源化量内訳!R17-資源化量内訳!T17-資源化量内訳!V17-資源化量内訳!U17)/(AA17+J17)*100,"-")</f>
        <v>8.1074655254398476</v>
      </c>
      <c r="AM17" s="292">
        <f>ごみ処理量内訳!AA17</f>
        <v>2190</v>
      </c>
      <c r="AN17" s="292">
        <f>ごみ処理量内訳!AB17</f>
        <v>924</v>
      </c>
      <c r="AO17" s="292">
        <f>ごみ処理量内訳!AC17</f>
        <v>0</v>
      </c>
      <c r="AP17" s="292">
        <f>SUM(AM17:AO17)</f>
        <v>3114</v>
      </c>
      <c r="AQ17" s="412" t="s">
        <v>790</v>
      </c>
      <c r="AR17" s="413"/>
    </row>
    <row r="18" spans="1:44" s="224" customFormat="1" ht="13.5" customHeight="1">
      <c r="A18" s="290" t="s">
        <v>745</v>
      </c>
      <c r="B18" s="291" t="s">
        <v>791</v>
      </c>
      <c r="C18" s="290" t="s">
        <v>792</v>
      </c>
      <c r="D18" s="292">
        <f>+E18+F18</f>
        <v>28536</v>
      </c>
      <c r="E18" s="292">
        <v>28536</v>
      </c>
      <c r="F18" s="292">
        <v>0</v>
      </c>
      <c r="G18" s="292">
        <v>258</v>
      </c>
      <c r="H18" s="292">
        <f>SUM(ごみ搬入量内訳!E18,+ごみ搬入量内訳!AD18)</f>
        <v>7848</v>
      </c>
      <c r="I18" s="292">
        <f>ごみ搬入量内訳!BC18</f>
        <v>0</v>
      </c>
      <c r="J18" s="292">
        <f>資源化量内訳!BO18</f>
        <v>22</v>
      </c>
      <c r="K18" s="292">
        <f>SUM(H18:J18)</f>
        <v>7870</v>
      </c>
      <c r="L18" s="295">
        <f>IF(D18&lt;&gt;0,K18/D18/365*1000000,"-")</f>
        <v>755.59447139110034</v>
      </c>
      <c r="M18" s="292">
        <f>IF(D18&lt;&gt;0,(ごみ搬入量内訳!BR18+ごみ処理概要!J18)/ごみ処理概要!D18/365*1000000,"-")</f>
        <v>584.40959941011783</v>
      </c>
      <c r="N18" s="292">
        <f>IF(D18&lt;&gt;0,ごみ搬入量内訳!CM18/ごみ処理概要!D18/365*1000000,"-")</f>
        <v>171.18487198098242</v>
      </c>
      <c r="O18" s="292">
        <f>ごみ搬入量内訳!DH18</f>
        <v>0</v>
      </c>
      <c r="P18" s="292">
        <f>ごみ処理量内訳!E18</f>
        <v>6589</v>
      </c>
      <c r="Q18" s="292">
        <f>ごみ処理量内訳!N18</f>
        <v>0</v>
      </c>
      <c r="R18" s="292">
        <f>SUM(S18:Y18)</f>
        <v>328</v>
      </c>
      <c r="S18" s="292">
        <f>ごみ処理量内訳!G18</f>
        <v>0</v>
      </c>
      <c r="T18" s="292">
        <f>ごみ処理量内訳!L18</f>
        <v>328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931</v>
      </c>
      <c r="AA18" s="292">
        <f>SUM(P18,Q18,R18,Z18)</f>
        <v>7848</v>
      </c>
      <c r="AB18" s="297">
        <f>IF(AA18&lt;&gt;0,(Z18+P18+R18)/AA18*100,"-")</f>
        <v>100</v>
      </c>
      <c r="AC18" s="292">
        <f>施設資源化量内訳!Y18</f>
        <v>952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302</v>
      </c>
      <c r="AJ18" s="292">
        <f>SUM(AC18:AI18)</f>
        <v>1254</v>
      </c>
      <c r="AK18" s="297">
        <f>IF((AA18+J18)&lt;&gt;0,(Z18+AJ18+J18)/(AA18+J18)*100,"-")</f>
        <v>28.043202033036852</v>
      </c>
      <c r="AL18" s="297">
        <f>IF((AA18+J18)&lt;&gt;0,(資源化量内訳!D18-資源化量内訳!R18-資源化量内訳!T18-資源化量内訳!V18-資源化量内訳!U18)/(AA18+J18)*100,"-")</f>
        <v>25.578144853875479</v>
      </c>
      <c r="AM18" s="292">
        <f>ごみ処理量内訳!AA18</f>
        <v>0</v>
      </c>
      <c r="AN18" s="292">
        <f>ごみ処理量内訳!AB18</f>
        <v>0</v>
      </c>
      <c r="AO18" s="292">
        <f>ごみ処理量内訳!AC18</f>
        <v>0</v>
      </c>
      <c r="AP18" s="292">
        <f>SUM(AM18:AO18)</f>
        <v>0</v>
      </c>
      <c r="AQ18" s="412" t="s">
        <v>793</v>
      </c>
      <c r="AR18" s="413"/>
    </row>
    <row r="19" spans="1:44" s="224" customFormat="1" ht="13.5" customHeight="1">
      <c r="A19" s="290" t="s">
        <v>745</v>
      </c>
      <c r="B19" s="291" t="s">
        <v>794</v>
      </c>
      <c r="C19" s="290" t="s">
        <v>795</v>
      </c>
      <c r="D19" s="292">
        <f>+E19+F19</f>
        <v>3115</v>
      </c>
      <c r="E19" s="292">
        <v>3115</v>
      </c>
      <c r="F19" s="292">
        <v>0</v>
      </c>
      <c r="G19" s="292">
        <v>17</v>
      </c>
      <c r="H19" s="292">
        <f>SUM(ごみ搬入量内訳!E19,+ごみ搬入量内訳!AD19)</f>
        <v>1233</v>
      </c>
      <c r="I19" s="292">
        <f>ごみ搬入量内訳!BC19</f>
        <v>498</v>
      </c>
      <c r="J19" s="292">
        <f>資源化量内訳!BO19</f>
        <v>0</v>
      </c>
      <c r="K19" s="292">
        <f>SUM(H19:J19)</f>
        <v>1731</v>
      </c>
      <c r="L19" s="295">
        <f>IF(D19&lt;&gt;0,K19/D19/365*1000000,"-")</f>
        <v>1522.4609160271773</v>
      </c>
      <c r="M19" s="292">
        <f>IF(D19&lt;&gt;0,(ごみ搬入量内訳!BR19+ごみ処理概要!J19)/ごみ処理概要!D19/365*1000000,"-")</f>
        <v>1084.4565623694452</v>
      </c>
      <c r="N19" s="292">
        <f>IF(D19&lt;&gt;0,ごみ搬入量内訳!CM19/ごみ処理概要!D19/365*1000000,"-")</f>
        <v>438.00435365773217</v>
      </c>
      <c r="O19" s="292">
        <f>ごみ搬入量内訳!DH19</f>
        <v>0</v>
      </c>
      <c r="P19" s="292">
        <f>ごみ処理量内訳!E19</f>
        <v>1398</v>
      </c>
      <c r="Q19" s="292">
        <f>ごみ処理量内訳!N19</f>
        <v>22</v>
      </c>
      <c r="R19" s="292">
        <f>SUM(S19:Y19)</f>
        <v>127</v>
      </c>
      <c r="S19" s="292">
        <f>ごみ処理量内訳!G19</f>
        <v>0</v>
      </c>
      <c r="T19" s="292">
        <f>ごみ処理量内訳!L19</f>
        <v>127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184</v>
      </c>
      <c r="AA19" s="292">
        <f>SUM(P19,Q19,R19,Z19)</f>
        <v>1731</v>
      </c>
      <c r="AB19" s="297">
        <f>IF(AA19&lt;&gt;0,(Z19+P19+R19)/AA19*100,"-")</f>
        <v>98.729058347775862</v>
      </c>
      <c r="AC19" s="292">
        <f>施設資源化量内訳!Y19</f>
        <v>155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127</v>
      </c>
      <c r="AJ19" s="292">
        <f>SUM(AC19:AI19)</f>
        <v>282</v>
      </c>
      <c r="AK19" s="297">
        <f>IF((AA19+J19)&lt;&gt;0,(Z19+AJ19+J19)/(AA19+J19)*100,"-")</f>
        <v>26.920854997111498</v>
      </c>
      <c r="AL19" s="297">
        <f>IF((AA19+J19)&lt;&gt;0,(資源化量内訳!D19-資源化量内訳!R19-資源化量内訳!T19-資源化量内訳!V19-資源化量内訳!U19)/(AA19+J19)*100,"-")</f>
        <v>17.966493356441362</v>
      </c>
      <c r="AM19" s="292">
        <f>ごみ処理量内訳!AA19</f>
        <v>22</v>
      </c>
      <c r="AN19" s="292">
        <f>ごみ処理量内訳!AB19</f>
        <v>0</v>
      </c>
      <c r="AO19" s="292">
        <f>ごみ処理量内訳!AC19</f>
        <v>0</v>
      </c>
      <c r="AP19" s="292">
        <f>SUM(AM19:AO19)</f>
        <v>22</v>
      </c>
      <c r="AQ19" s="412" t="s">
        <v>796</v>
      </c>
      <c r="AR19" s="413"/>
    </row>
    <row r="20" spans="1:44" s="224" customFormat="1" ht="13.5" customHeight="1">
      <c r="A20" s="290" t="s">
        <v>745</v>
      </c>
      <c r="B20" s="291" t="s">
        <v>797</v>
      </c>
      <c r="C20" s="290" t="s">
        <v>798</v>
      </c>
      <c r="D20" s="292">
        <f>+E20+F20</f>
        <v>18464</v>
      </c>
      <c r="E20" s="292">
        <v>18464</v>
      </c>
      <c r="F20" s="292">
        <v>0</v>
      </c>
      <c r="G20" s="292">
        <v>516</v>
      </c>
      <c r="H20" s="292">
        <f>SUM(ごみ搬入量内訳!E20,+ごみ搬入量内訳!AD20)</f>
        <v>7188</v>
      </c>
      <c r="I20" s="292">
        <f>ごみ搬入量内訳!BC20</f>
        <v>0</v>
      </c>
      <c r="J20" s="292">
        <f>資源化量内訳!BO20</f>
        <v>0</v>
      </c>
      <c r="K20" s="292">
        <f>SUM(H20:J20)</f>
        <v>7188</v>
      </c>
      <c r="L20" s="295">
        <f>IF(D20&lt;&gt;0,K20/D20/365*1000000,"-")</f>
        <v>1066.5701194178675</v>
      </c>
      <c r="M20" s="292">
        <f>IF(D20&lt;&gt;0,(ごみ搬入量内訳!BR20+ごみ処理概要!J20)/ごみ処理概要!D20/365*1000000,"-")</f>
        <v>620.83046461385061</v>
      </c>
      <c r="N20" s="292">
        <f>IF(D20&lt;&gt;0,ごみ搬入量内訳!CM20/ごみ処理概要!D20/365*1000000,"-")</f>
        <v>445.73965480401694</v>
      </c>
      <c r="O20" s="292">
        <f>ごみ搬入量内訳!DH20</f>
        <v>0</v>
      </c>
      <c r="P20" s="292">
        <f>ごみ処理量内訳!E20</f>
        <v>6010</v>
      </c>
      <c r="Q20" s="292">
        <f>ごみ処理量内訳!N20</f>
        <v>0</v>
      </c>
      <c r="R20" s="292">
        <f>SUM(S20:Y20)</f>
        <v>0</v>
      </c>
      <c r="S20" s="292">
        <f>ごみ処理量内訳!G20</f>
        <v>0</v>
      </c>
      <c r="T20" s="292">
        <f>ごみ処理量内訳!L20</f>
        <v>0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903</v>
      </c>
      <c r="AA20" s="292">
        <f>SUM(P20,Q20,R20,Z20)</f>
        <v>6913</v>
      </c>
      <c r="AB20" s="297">
        <f>IF(AA20&lt;&gt;0,(Z20+P20+R20)/AA20*100,"-")</f>
        <v>100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0</v>
      </c>
      <c r="AJ20" s="292">
        <f>SUM(AC20:AI20)</f>
        <v>0</v>
      </c>
      <c r="AK20" s="297">
        <f>IF((AA20+J20)&lt;&gt;0,(Z20+AJ20+J20)/(AA20+J20)*100,"-")</f>
        <v>13.062346304064807</v>
      </c>
      <c r="AL20" s="297">
        <f>IF((AA20+J20)&lt;&gt;0,(資源化量内訳!D20-資源化量内訳!R20-資源化量内訳!T20-資源化量内訳!V20-資源化量内訳!U20)/(AA20+J20)*100,"-")</f>
        <v>13.062346304064807</v>
      </c>
      <c r="AM20" s="292">
        <f>ごみ処理量内訳!AA20</f>
        <v>0</v>
      </c>
      <c r="AN20" s="292">
        <f>ごみ処理量内訳!AB20</f>
        <v>737</v>
      </c>
      <c r="AO20" s="292">
        <f>ごみ処理量内訳!AC20</f>
        <v>0</v>
      </c>
      <c r="AP20" s="292">
        <f>SUM(AM20:AO20)</f>
        <v>737</v>
      </c>
      <c r="AQ20" s="412" t="s">
        <v>799</v>
      </c>
      <c r="AR20" s="413"/>
    </row>
    <row r="21" spans="1:44" s="224" customFormat="1" ht="13.5" customHeight="1">
      <c r="A21" s="290" t="s">
        <v>745</v>
      </c>
      <c r="B21" s="291" t="s">
        <v>800</v>
      </c>
      <c r="C21" s="290" t="s">
        <v>801</v>
      </c>
      <c r="D21" s="292">
        <f>+E21+F21</f>
        <v>24458</v>
      </c>
      <c r="E21" s="292">
        <v>24458</v>
      </c>
      <c r="F21" s="292">
        <v>0</v>
      </c>
      <c r="G21" s="292">
        <v>251</v>
      </c>
      <c r="H21" s="292">
        <f>SUM(ごみ搬入量内訳!E21,+ごみ搬入量内訳!AD21)</f>
        <v>5842</v>
      </c>
      <c r="I21" s="292">
        <f>ごみ搬入量内訳!BC21</f>
        <v>108</v>
      </c>
      <c r="J21" s="292">
        <f>資源化量内訳!BO21</f>
        <v>158</v>
      </c>
      <c r="K21" s="292">
        <f>SUM(H21:J21)</f>
        <v>6108</v>
      </c>
      <c r="L21" s="295">
        <f>IF(D21&lt;&gt;0,K21/D21/365*1000000,"-")</f>
        <v>684.20339256449699</v>
      </c>
      <c r="M21" s="292">
        <f>IF(D21&lt;&gt;0,(ごみ搬入量内訳!BR21+ごみ処理概要!J21)/ごみ処理概要!D21/365*1000000,"-")</f>
        <v>558.18361249981797</v>
      </c>
      <c r="N21" s="292">
        <f>IF(D21&lt;&gt;0,ごみ搬入量内訳!CM21/ごみ処理概要!D21/365*1000000,"-")</f>
        <v>126.01978006467895</v>
      </c>
      <c r="O21" s="292">
        <f>ごみ搬入量内訳!DH21</f>
        <v>0</v>
      </c>
      <c r="P21" s="292">
        <f>ごみ処理量内訳!E21</f>
        <v>4264</v>
      </c>
      <c r="Q21" s="292">
        <f>ごみ処理量内訳!N21</f>
        <v>0</v>
      </c>
      <c r="R21" s="292">
        <f>SUM(S21:Y21)</f>
        <v>1142</v>
      </c>
      <c r="S21" s="292">
        <f>ごみ処理量内訳!G21</f>
        <v>706</v>
      </c>
      <c r="T21" s="292">
        <f>ごみ処理量内訳!L21</f>
        <v>415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21</v>
      </c>
      <c r="Z21" s="292">
        <f>資源化量内訳!Y21</f>
        <v>544</v>
      </c>
      <c r="AA21" s="292">
        <f>SUM(P21,Q21,R21,Z21)</f>
        <v>5950</v>
      </c>
      <c r="AB21" s="297">
        <f>IF(AA21&lt;&gt;0,(Z21+P21+R21)/AA21*100,"-")</f>
        <v>100</v>
      </c>
      <c r="AC21" s="292">
        <f>施設資源化量内訳!Y21</f>
        <v>0</v>
      </c>
      <c r="AD21" s="292">
        <f>施設資源化量内訳!AT21</f>
        <v>64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383</v>
      </c>
      <c r="AJ21" s="292">
        <f>SUM(AC21:AI21)</f>
        <v>447</v>
      </c>
      <c r="AK21" s="297">
        <f>IF((AA21+J21)&lt;&gt;0,(Z21+AJ21+J21)/(AA21+J21)*100,"-")</f>
        <v>18.811394891944992</v>
      </c>
      <c r="AL21" s="297">
        <f>IF((AA21+J21)&lt;&gt;0,(資源化量内訳!D21-資源化量内訳!R21-資源化量内訳!T21-資源化量内訳!V21-資源化量内訳!U21)/(AA21+J21)*100,"-")</f>
        <v>18.811394891944992</v>
      </c>
      <c r="AM21" s="292">
        <f>ごみ処理量内訳!AA21</f>
        <v>0</v>
      </c>
      <c r="AN21" s="292">
        <f>ごみ処理量内訳!AB21</f>
        <v>628</v>
      </c>
      <c r="AO21" s="292">
        <f>ごみ処理量内訳!AC21</f>
        <v>280</v>
      </c>
      <c r="AP21" s="292">
        <f>SUM(AM21:AO21)</f>
        <v>908</v>
      </c>
      <c r="AQ21" s="412" t="s">
        <v>802</v>
      </c>
      <c r="AR21" s="413"/>
    </row>
    <row r="22" spans="1:44" s="224" customFormat="1" ht="13.5" customHeight="1">
      <c r="A22" s="290" t="s">
        <v>745</v>
      </c>
      <c r="B22" s="291" t="s">
        <v>803</v>
      </c>
      <c r="C22" s="290" t="s">
        <v>804</v>
      </c>
      <c r="D22" s="292">
        <f>+E22+F22</f>
        <v>9376</v>
      </c>
      <c r="E22" s="292">
        <v>9376</v>
      </c>
      <c r="F22" s="292">
        <v>0</v>
      </c>
      <c r="G22" s="292">
        <v>143</v>
      </c>
      <c r="H22" s="292">
        <f>SUM(ごみ搬入量内訳!E22,+ごみ搬入量内訳!AD22)</f>
        <v>4004</v>
      </c>
      <c r="I22" s="292">
        <f>ごみ搬入量内訳!BC22</f>
        <v>152</v>
      </c>
      <c r="J22" s="292">
        <f>資源化量内訳!BO22</f>
        <v>0</v>
      </c>
      <c r="K22" s="292">
        <f>SUM(H22:J22)</f>
        <v>4156</v>
      </c>
      <c r="L22" s="295">
        <f>IF(D22&lt;&gt;0,K22/D22/365*1000000,"-")</f>
        <v>1214.40927579597</v>
      </c>
      <c r="M22" s="292">
        <f>IF(D22&lt;&gt;0,(ごみ搬入量内訳!BR22+ごみ処理概要!J22)/ごみ処理概要!D22/365*1000000,"-")</f>
        <v>869.02145962878114</v>
      </c>
      <c r="N22" s="292">
        <f>IF(D22&lt;&gt;0,ごみ搬入量内訳!CM22/ごみ処理概要!D22/365*1000000,"-")</f>
        <v>345.38781616718876</v>
      </c>
      <c r="O22" s="292">
        <f>ごみ搬入量内訳!DH22</f>
        <v>0</v>
      </c>
      <c r="P22" s="292">
        <f>ごみ処理量内訳!E22</f>
        <v>3065</v>
      </c>
      <c r="Q22" s="292">
        <f>ごみ処理量内訳!N22</f>
        <v>709</v>
      </c>
      <c r="R22" s="292">
        <f>SUM(S22:Y22)</f>
        <v>111</v>
      </c>
      <c r="S22" s="292">
        <f>ごみ処理量内訳!G22</f>
        <v>0</v>
      </c>
      <c r="T22" s="292">
        <f>ごみ処理量内訳!L22</f>
        <v>111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271</v>
      </c>
      <c r="AA22" s="292">
        <f>SUM(P22,Q22,R22,Z22)</f>
        <v>4156</v>
      </c>
      <c r="AB22" s="297">
        <f>IF(AA22&lt;&gt;0,(Z22+P22+R22)/AA22*100,"-")</f>
        <v>82.940327237728582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111</v>
      </c>
      <c r="AJ22" s="292">
        <f>SUM(AC22:AI22)</f>
        <v>111</v>
      </c>
      <c r="AK22" s="297">
        <f>IF((AA22+J22)&lt;&gt;0,(Z22+AJ22+J22)/(AA22+J22)*100,"-")</f>
        <v>9.1915303176130898</v>
      </c>
      <c r="AL22" s="297">
        <f>IF((AA22+J22)&lt;&gt;0,(資源化量内訳!D22-資源化量内訳!R22-資源化量内訳!T22-資源化量内訳!V22-資源化量内訳!U22)/(AA22+J22)*100,"-")</f>
        <v>9.1915303176130898</v>
      </c>
      <c r="AM22" s="292">
        <f>ごみ処理量内訳!AA22</f>
        <v>709</v>
      </c>
      <c r="AN22" s="292">
        <f>ごみ処理量内訳!AB22</f>
        <v>422</v>
      </c>
      <c r="AO22" s="292">
        <f>ごみ処理量内訳!AC22</f>
        <v>0</v>
      </c>
      <c r="AP22" s="292">
        <f>SUM(AM22:AO22)</f>
        <v>1131</v>
      </c>
      <c r="AQ22" s="412" t="s">
        <v>805</v>
      </c>
      <c r="AR22" s="413"/>
    </row>
    <row r="23" spans="1:44" s="224" customFormat="1" ht="13.5" customHeight="1">
      <c r="A23" s="290" t="s">
        <v>745</v>
      </c>
      <c r="B23" s="291" t="s">
        <v>806</v>
      </c>
      <c r="C23" s="290" t="s">
        <v>807</v>
      </c>
      <c r="D23" s="292">
        <f>+E23+F23</f>
        <v>23647</v>
      </c>
      <c r="E23" s="292">
        <v>23647</v>
      </c>
      <c r="F23" s="292">
        <v>0</v>
      </c>
      <c r="G23" s="292">
        <v>826</v>
      </c>
      <c r="H23" s="292">
        <f>SUM(ごみ搬入量内訳!E23,+ごみ搬入量内訳!AD23)</f>
        <v>5247</v>
      </c>
      <c r="I23" s="292">
        <f>ごみ搬入量内訳!BC23</f>
        <v>1071</v>
      </c>
      <c r="J23" s="292">
        <f>資源化量内訳!BO23</f>
        <v>114</v>
      </c>
      <c r="K23" s="292">
        <f>SUM(H23:J23)</f>
        <v>6432</v>
      </c>
      <c r="L23" s="295">
        <f>IF(D23&lt;&gt;0,K23/D23/365*1000000,"-")</f>
        <v>745.20733320163993</v>
      </c>
      <c r="M23" s="292">
        <f>IF(D23&lt;&gt;0,(ごみ搬入量内訳!BR23+ごみ処理概要!J23)/ごみ処理概要!D23/365*1000000,"-")</f>
        <v>621.12197035043403</v>
      </c>
      <c r="N23" s="292">
        <f>IF(D23&lt;&gt;0,ごみ搬入量内訳!CM23/ごみ処理概要!D23/365*1000000,"-")</f>
        <v>124.08536285120589</v>
      </c>
      <c r="O23" s="292">
        <f>ごみ搬入量内訳!DH23</f>
        <v>0</v>
      </c>
      <c r="P23" s="292">
        <f>ごみ処理量内訳!E23</f>
        <v>4906</v>
      </c>
      <c r="Q23" s="292">
        <f>ごみ処理量内訳!N23</f>
        <v>0</v>
      </c>
      <c r="R23" s="292">
        <f>SUM(S23:Y23)</f>
        <v>513</v>
      </c>
      <c r="S23" s="292">
        <f>ごみ処理量内訳!G23</f>
        <v>513</v>
      </c>
      <c r="T23" s="292">
        <f>ごみ処理量内訳!L23</f>
        <v>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980</v>
      </c>
      <c r="AA23" s="292">
        <f>SUM(P23,Q23,R23,Z23)</f>
        <v>6399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86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0</v>
      </c>
      <c r="AJ23" s="292">
        <f>SUM(AC23:AI23)</f>
        <v>86</v>
      </c>
      <c r="AK23" s="297">
        <f>IF((AA23+J23)&lt;&gt;0,(Z23+AJ23+J23)/(AA23+J23)*100,"-")</f>
        <v>18.117610931982188</v>
      </c>
      <c r="AL23" s="297">
        <f>IF((AA23+J23)&lt;&gt;0,(資源化量内訳!D23-資源化量内訳!R23-資源化量内訳!T23-資源化量内訳!V23-資源化量内訳!U23)/(AA23+J23)*100,"-")</f>
        <v>18.117610931982188</v>
      </c>
      <c r="AM23" s="292">
        <f>ごみ処理量内訳!AA23</f>
        <v>0</v>
      </c>
      <c r="AN23" s="292">
        <f>ごみ処理量内訳!AB23</f>
        <v>307</v>
      </c>
      <c r="AO23" s="292">
        <f>ごみ処理量内訳!AC23</f>
        <v>104</v>
      </c>
      <c r="AP23" s="292">
        <f>SUM(AM23:AO23)</f>
        <v>411</v>
      </c>
      <c r="AQ23" s="412" t="s">
        <v>808</v>
      </c>
      <c r="AR23" s="413"/>
    </row>
    <row r="24" spans="1:44" s="224" customFormat="1" ht="13.5" customHeight="1">
      <c r="A24" s="290" t="s">
        <v>745</v>
      </c>
      <c r="B24" s="291" t="s">
        <v>809</v>
      </c>
      <c r="C24" s="290" t="s">
        <v>810</v>
      </c>
      <c r="D24" s="292">
        <f>+E24+F24</f>
        <v>19004</v>
      </c>
      <c r="E24" s="292">
        <v>19004</v>
      </c>
      <c r="F24" s="292">
        <v>0</v>
      </c>
      <c r="G24" s="292">
        <v>146</v>
      </c>
      <c r="H24" s="292">
        <f>SUM(ごみ搬入量内訳!E24,+ごみ搬入量内訳!AD24)</f>
        <v>3547</v>
      </c>
      <c r="I24" s="292">
        <f>ごみ搬入量内訳!BC24</f>
        <v>1</v>
      </c>
      <c r="J24" s="292">
        <f>資源化量内訳!BO24</f>
        <v>0</v>
      </c>
      <c r="K24" s="292">
        <f>SUM(H24:J24)</f>
        <v>3548</v>
      </c>
      <c r="L24" s="295">
        <f>IF(D24&lt;&gt;0,K24/D24/365*1000000,"-")</f>
        <v>511.50010235768679</v>
      </c>
      <c r="M24" s="292">
        <f>IF(D24&lt;&gt;0,(ごみ搬入量内訳!BR24+ごみ処理概要!J24)/ごみ処理概要!D24/365*1000000,"-")</f>
        <v>399.62747568644522</v>
      </c>
      <c r="N24" s="292">
        <f>IF(D24&lt;&gt;0,ごみ搬入量内訳!CM24/ごみ処理概要!D24/365*1000000,"-")</f>
        <v>111.87262667124153</v>
      </c>
      <c r="O24" s="292">
        <f>ごみ搬入量内訳!DH24</f>
        <v>0</v>
      </c>
      <c r="P24" s="292">
        <f>ごみ処理量内訳!E24</f>
        <v>2744</v>
      </c>
      <c r="Q24" s="292">
        <f>ごみ処理量内訳!N24</f>
        <v>257</v>
      </c>
      <c r="R24" s="292">
        <f>SUM(S24:Y24)</f>
        <v>45</v>
      </c>
      <c r="S24" s="292">
        <f>ごみ処理量内訳!G24</f>
        <v>4</v>
      </c>
      <c r="T24" s="292">
        <f>ごみ処理量内訳!L24</f>
        <v>41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502</v>
      </c>
      <c r="AA24" s="292">
        <f>SUM(P24,Q24,R24,Z24)</f>
        <v>3548</v>
      </c>
      <c r="AB24" s="297">
        <f>IF(AA24&lt;&gt;0,(Z24+P24+R24)/AA24*100,"-")</f>
        <v>92.756482525366408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41</v>
      </c>
      <c r="AJ24" s="292">
        <f>SUM(AC24:AI24)</f>
        <v>41</v>
      </c>
      <c r="AK24" s="297">
        <f>IF((AA24+J24)&lt;&gt;0,(Z24+AJ24+J24)/(AA24+J24)*100,"-")</f>
        <v>15.304396843291995</v>
      </c>
      <c r="AL24" s="297">
        <f>IF((AA24+J24)&lt;&gt;0,(資源化量内訳!D24-資源化量内訳!R24-資源化量内訳!T24-資源化量内訳!V24-資源化量内訳!U24)/(AA24+J24)*100,"-")</f>
        <v>15.304396843291995</v>
      </c>
      <c r="AM24" s="292">
        <f>ごみ処理量内訳!AA24</f>
        <v>257</v>
      </c>
      <c r="AN24" s="292">
        <f>ごみ処理量内訳!AB24</f>
        <v>374</v>
      </c>
      <c r="AO24" s="292">
        <f>ごみ処理量内訳!AC24</f>
        <v>4</v>
      </c>
      <c r="AP24" s="292">
        <f>SUM(AM24:AO24)</f>
        <v>635</v>
      </c>
      <c r="AQ24" s="412" t="s">
        <v>811</v>
      </c>
      <c r="AR24" s="413"/>
    </row>
    <row r="25" spans="1:44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5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7"/>
      <c r="AC25" s="292"/>
      <c r="AD25" s="292"/>
      <c r="AE25" s="292"/>
      <c r="AF25" s="292"/>
      <c r="AG25" s="292"/>
      <c r="AH25" s="292"/>
      <c r="AI25" s="292"/>
      <c r="AJ25" s="292"/>
      <c r="AK25" s="297"/>
      <c r="AL25" s="297"/>
      <c r="AM25" s="292"/>
      <c r="AN25" s="292"/>
      <c r="AO25" s="292"/>
      <c r="AP25" s="292"/>
      <c r="AQ25" s="413"/>
      <c r="AR25" s="413"/>
    </row>
    <row r="26" spans="1: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5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7"/>
      <c r="AC26" s="292"/>
      <c r="AD26" s="292"/>
      <c r="AE26" s="292"/>
      <c r="AF26" s="292"/>
      <c r="AG26" s="292"/>
      <c r="AH26" s="292"/>
      <c r="AI26" s="292"/>
      <c r="AJ26" s="292"/>
      <c r="AK26" s="297"/>
      <c r="AL26" s="297"/>
      <c r="AM26" s="292"/>
      <c r="AN26" s="292"/>
      <c r="AO26" s="292"/>
      <c r="AP26" s="292"/>
      <c r="AQ26" s="413"/>
      <c r="AR26" s="413"/>
    </row>
    <row r="27" spans="1: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5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7"/>
      <c r="AC27" s="292"/>
      <c r="AD27" s="292"/>
      <c r="AE27" s="292"/>
      <c r="AF27" s="292"/>
      <c r="AG27" s="292"/>
      <c r="AH27" s="292"/>
      <c r="AI27" s="292"/>
      <c r="AJ27" s="292"/>
      <c r="AK27" s="297"/>
      <c r="AL27" s="297"/>
      <c r="AM27" s="292"/>
      <c r="AN27" s="292"/>
      <c r="AO27" s="292"/>
      <c r="AP27" s="292"/>
      <c r="AQ27" s="413"/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4">
    <sortCondition ref="A8:A24"/>
    <sortCondition ref="B8:B24"/>
    <sortCondition ref="C8:C24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&amp;Lごみ処理の概要（平成29年度実績）</oddHeader>
  </headerFooter>
  <colBreaks count="2" manualBreakCount="2">
    <brk id="15" min="1" max="23" man="1"/>
    <brk id="28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8">
        <f>SUM(E7,AD7,BC7)</f>
        <v>312270</v>
      </c>
      <c r="E7" s="308">
        <f>SUM(F7,J7,N7,R7,V7,Z7)</f>
        <v>206794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144301</v>
      </c>
      <c r="K7" s="308">
        <f>SUM(K$8:K$207)</f>
        <v>33061</v>
      </c>
      <c r="L7" s="308">
        <f>SUM(L$8:L$207)</f>
        <v>111103</v>
      </c>
      <c r="M7" s="308">
        <f>SUM(M$8:M$207)</f>
        <v>137</v>
      </c>
      <c r="N7" s="308">
        <f>SUM(O7:Q7)</f>
        <v>15774</v>
      </c>
      <c r="O7" s="308">
        <f>SUM(O$8:O$207)</f>
        <v>9366</v>
      </c>
      <c r="P7" s="308">
        <f>SUM(P$8:P$207)</f>
        <v>6340</v>
      </c>
      <c r="Q7" s="308">
        <f>SUM(Q$8:Q$207)</f>
        <v>68</v>
      </c>
      <c r="R7" s="308">
        <f>SUM(S7:U7)</f>
        <v>44996</v>
      </c>
      <c r="S7" s="308">
        <f>SUM(S$8:S$207)</f>
        <v>16578</v>
      </c>
      <c r="T7" s="308">
        <f>SUM(T$8:T$207)</f>
        <v>28418</v>
      </c>
      <c r="U7" s="308">
        <f>SUM(U$8:U$207)</f>
        <v>0</v>
      </c>
      <c r="V7" s="308">
        <f>SUM(W7:Y7)</f>
        <v>21</v>
      </c>
      <c r="W7" s="308">
        <f>SUM(W$8:W$207)</f>
        <v>15</v>
      </c>
      <c r="X7" s="308">
        <f>SUM(X$8:X$207)</f>
        <v>6</v>
      </c>
      <c r="Y7" s="308">
        <f>SUM(Y$8:Y$207)</f>
        <v>0</v>
      </c>
      <c r="Z7" s="308">
        <f>SUM(AA7:AC7)</f>
        <v>1702</v>
      </c>
      <c r="AA7" s="308">
        <f>SUM(AA$8:AA$207)</f>
        <v>1406</v>
      </c>
      <c r="AB7" s="308">
        <f>SUM(AB$8:AB$207)</f>
        <v>296</v>
      </c>
      <c r="AC7" s="308">
        <f>SUM(AC$8:AC$207)</f>
        <v>0</v>
      </c>
      <c r="AD7" s="308">
        <f>SUM(AE7,AI7,AM7,AQ7,AU7,AY7)</f>
        <v>92526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89604</v>
      </c>
      <c r="AJ7" s="308">
        <f>SUM(AJ$8:AJ$207)</f>
        <v>375</v>
      </c>
      <c r="AK7" s="308">
        <f>SUM(AK$8:AK$207)</f>
        <v>0</v>
      </c>
      <c r="AL7" s="308">
        <f>SUM(AL$8:AL$207)</f>
        <v>89229</v>
      </c>
      <c r="AM7" s="308">
        <f>SUM(AN7:AP7)</f>
        <v>2896</v>
      </c>
      <c r="AN7" s="308">
        <f>SUM(AN$8:AN$207)</f>
        <v>0</v>
      </c>
      <c r="AO7" s="308">
        <f>SUM(AO$8:AO$207)</f>
        <v>0</v>
      </c>
      <c r="AP7" s="308">
        <f>SUM(AP$8:AP$207)</f>
        <v>2896</v>
      </c>
      <c r="AQ7" s="308">
        <f>SUM(AR7:AT7)</f>
        <v>26</v>
      </c>
      <c r="AR7" s="308">
        <f>SUM(AR$8:AR$207)</f>
        <v>0</v>
      </c>
      <c r="AS7" s="308">
        <f>SUM(AS$8:AS$207)</f>
        <v>0</v>
      </c>
      <c r="AT7" s="308">
        <f>SUM(AT$8:AT$207)</f>
        <v>26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0</v>
      </c>
      <c r="AZ7" s="308">
        <f>SUM(AZ$8:AZ$207)</f>
        <v>0</v>
      </c>
      <c r="BA7" s="308">
        <f>SUM(BA$8:BA$207)</f>
        <v>0</v>
      </c>
      <c r="BB7" s="308">
        <f>SUM(BB$8:BB$207)</f>
        <v>0</v>
      </c>
      <c r="BC7" s="308">
        <f>SUM(BD7,BK7)</f>
        <v>12950</v>
      </c>
      <c r="BD7" s="308">
        <f>SUM(BE7:BJ7)</f>
        <v>3870</v>
      </c>
      <c r="BE7" s="308">
        <f t="shared" ref="BE7:BJ7" si="0">SUM(BE$8:BE$207)</f>
        <v>0</v>
      </c>
      <c r="BF7" s="308">
        <f t="shared" si="0"/>
        <v>1379</v>
      </c>
      <c r="BG7" s="308">
        <f t="shared" si="0"/>
        <v>774</v>
      </c>
      <c r="BH7" s="308">
        <f t="shared" si="0"/>
        <v>373</v>
      </c>
      <c r="BI7" s="308">
        <f t="shared" si="0"/>
        <v>120</v>
      </c>
      <c r="BJ7" s="308">
        <f t="shared" si="0"/>
        <v>1224</v>
      </c>
      <c r="BK7" s="308">
        <f>SUM(BL7:BQ7)</f>
        <v>9080</v>
      </c>
      <c r="BL7" s="308">
        <f t="shared" ref="BL7:BQ7" si="1">SUM(BL$8:BL$207)</f>
        <v>0</v>
      </c>
      <c r="BM7" s="308">
        <f t="shared" si="1"/>
        <v>6406</v>
      </c>
      <c r="BN7" s="308">
        <f t="shared" si="1"/>
        <v>2543</v>
      </c>
      <c r="BO7" s="308">
        <f t="shared" si="1"/>
        <v>96</v>
      </c>
      <c r="BP7" s="308">
        <f t="shared" si="1"/>
        <v>19</v>
      </c>
      <c r="BQ7" s="308">
        <f t="shared" si="1"/>
        <v>16</v>
      </c>
      <c r="BR7" s="308">
        <f t="shared" ref="BR7:BX7" si="2">SUM(BY7,CF7)</f>
        <v>210664</v>
      </c>
      <c r="BS7" s="308">
        <f t="shared" si="2"/>
        <v>0</v>
      </c>
      <c r="BT7" s="308">
        <f t="shared" si="2"/>
        <v>145680</v>
      </c>
      <c r="BU7" s="308">
        <f t="shared" si="2"/>
        <v>16548</v>
      </c>
      <c r="BV7" s="308">
        <f t="shared" si="2"/>
        <v>45369</v>
      </c>
      <c r="BW7" s="308">
        <f t="shared" si="2"/>
        <v>141</v>
      </c>
      <c r="BX7" s="308">
        <f t="shared" si="2"/>
        <v>2926</v>
      </c>
      <c r="BY7" s="308">
        <f>SUM(BZ7:CE7)</f>
        <v>206794</v>
      </c>
      <c r="BZ7" s="308">
        <f>F7</f>
        <v>0</v>
      </c>
      <c r="CA7" s="308">
        <f>J7</f>
        <v>144301</v>
      </c>
      <c r="CB7" s="308">
        <f>N7</f>
        <v>15774</v>
      </c>
      <c r="CC7" s="308">
        <f>R7</f>
        <v>44996</v>
      </c>
      <c r="CD7" s="308">
        <f>V7</f>
        <v>21</v>
      </c>
      <c r="CE7" s="308">
        <f>Z7</f>
        <v>1702</v>
      </c>
      <c r="CF7" s="308">
        <f>SUM(CG7:CL7)</f>
        <v>3870</v>
      </c>
      <c r="CG7" s="308">
        <f t="shared" ref="CG7:CL7" si="3">BE7</f>
        <v>0</v>
      </c>
      <c r="CH7" s="308">
        <f t="shared" si="3"/>
        <v>1379</v>
      </c>
      <c r="CI7" s="308">
        <f t="shared" si="3"/>
        <v>774</v>
      </c>
      <c r="CJ7" s="308">
        <f t="shared" si="3"/>
        <v>373</v>
      </c>
      <c r="CK7" s="308">
        <f t="shared" si="3"/>
        <v>120</v>
      </c>
      <c r="CL7" s="308">
        <f t="shared" si="3"/>
        <v>1224</v>
      </c>
      <c r="CM7" s="308">
        <f t="shared" ref="CM7:CS7" si="4">SUM(CT7,DA7)</f>
        <v>101606</v>
      </c>
      <c r="CN7" s="308">
        <f t="shared" si="4"/>
        <v>0</v>
      </c>
      <c r="CO7" s="308">
        <f t="shared" si="4"/>
        <v>96010</v>
      </c>
      <c r="CP7" s="308">
        <f t="shared" si="4"/>
        <v>5439</v>
      </c>
      <c r="CQ7" s="308">
        <f t="shared" si="4"/>
        <v>122</v>
      </c>
      <c r="CR7" s="308">
        <f t="shared" si="4"/>
        <v>19</v>
      </c>
      <c r="CS7" s="308">
        <f t="shared" si="4"/>
        <v>16</v>
      </c>
      <c r="CT7" s="308">
        <f>SUM(CU7:CZ7)</f>
        <v>92526</v>
      </c>
      <c r="CU7" s="308">
        <f>AE7</f>
        <v>0</v>
      </c>
      <c r="CV7" s="308">
        <f>AI7</f>
        <v>89604</v>
      </c>
      <c r="CW7" s="308">
        <f>AM7</f>
        <v>2896</v>
      </c>
      <c r="CX7" s="308">
        <f>AQ7</f>
        <v>26</v>
      </c>
      <c r="CY7" s="308">
        <f>AU7</f>
        <v>0</v>
      </c>
      <c r="CZ7" s="308">
        <f>AY7</f>
        <v>0</v>
      </c>
      <c r="DA7" s="308">
        <f>SUM(DB7:DG7)</f>
        <v>9080</v>
      </c>
      <c r="DB7" s="308">
        <f t="shared" ref="DB7:DG7" si="5">BL7</f>
        <v>0</v>
      </c>
      <c r="DC7" s="308">
        <f t="shared" si="5"/>
        <v>6406</v>
      </c>
      <c r="DD7" s="308">
        <f t="shared" si="5"/>
        <v>2543</v>
      </c>
      <c r="DE7" s="308">
        <f t="shared" si="5"/>
        <v>96</v>
      </c>
      <c r="DF7" s="308">
        <f t="shared" si="5"/>
        <v>19</v>
      </c>
      <c r="DG7" s="308">
        <f t="shared" si="5"/>
        <v>16</v>
      </c>
      <c r="DH7" s="308">
        <f>SUM(DH$8:DH$207)</f>
        <v>4</v>
      </c>
      <c r="DI7" s="308">
        <f>SUM(DJ7:DM7)</f>
        <v>11</v>
      </c>
      <c r="DJ7" s="308">
        <f>SUM(DJ$8:DJ$207)</f>
        <v>7</v>
      </c>
      <c r="DK7" s="308">
        <f>SUM(DK$8:DK$207)</f>
        <v>2</v>
      </c>
      <c r="DL7" s="308">
        <f>SUM(DL$8:DL$207)</f>
        <v>0</v>
      </c>
      <c r="DM7" s="308">
        <f>SUM(DM$8:DM$207)</f>
        <v>2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141815</v>
      </c>
      <c r="E8" s="292">
        <f>SUM(F8,J8,N8,R8,V8,Z8)</f>
        <v>86831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53743</v>
      </c>
      <c r="K8" s="292">
        <v>227</v>
      </c>
      <c r="L8" s="292">
        <v>53516</v>
      </c>
      <c r="M8" s="292">
        <v>0</v>
      </c>
      <c r="N8" s="292">
        <f>SUM(O8:Q8)</f>
        <v>6261</v>
      </c>
      <c r="O8" s="292">
        <v>5030</v>
      </c>
      <c r="P8" s="292">
        <v>1231</v>
      </c>
      <c r="Q8" s="292">
        <v>0</v>
      </c>
      <c r="R8" s="292">
        <f>SUM(S8:U8)</f>
        <v>26109</v>
      </c>
      <c r="S8" s="292">
        <v>6671</v>
      </c>
      <c r="T8" s="292">
        <v>19438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718</v>
      </c>
      <c r="AA8" s="292">
        <v>718</v>
      </c>
      <c r="AB8" s="292">
        <v>0</v>
      </c>
      <c r="AC8" s="292">
        <v>0</v>
      </c>
      <c r="AD8" s="292">
        <f>SUM(AE8,AI8,AM8,AQ8,AU8,AY8)</f>
        <v>51289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48755</v>
      </c>
      <c r="AJ8" s="292">
        <v>0</v>
      </c>
      <c r="AK8" s="292">
        <v>0</v>
      </c>
      <c r="AL8" s="292">
        <v>48755</v>
      </c>
      <c r="AM8" s="292">
        <f>SUM(AN8:AP8)</f>
        <v>2534</v>
      </c>
      <c r="AN8" s="292">
        <v>0</v>
      </c>
      <c r="AO8" s="292">
        <v>0</v>
      </c>
      <c r="AP8" s="292">
        <v>2534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3695</v>
      </c>
      <c r="BD8" s="292">
        <f>SUM(BE8:BJ8)</f>
        <v>0</v>
      </c>
      <c r="BE8" s="292">
        <v>0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>SUM(BL8:BQ8)</f>
        <v>3695</v>
      </c>
      <c r="BL8" s="292">
        <v>0</v>
      </c>
      <c r="BM8" s="292">
        <v>2022</v>
      </c>
      <c r="BN8" s="292">
        <v>1673</v>
      </c>
      <c r="BO8" s="292">
        <v>0</v>
      </c>
      <c r="BP8" s="292">
        <v>0</v>
      </c>
      <c r="BQ8" s="292">
        <v>0</v>
      </c>
      <c r="BR8" s="292">
        <f>SUM(BY8,CF8)</f>
        <v>86831</v>
      </c>
      <c r="BS8" s="292">
        <f>SUM(BZ8,CG8)</f>
        <v>0</v>
      </c>
      <c r="BT8" s="292">
        <f>SUM(CA8,CH8)</f>
        <v>53743</v>
      </c>
      <c r="BU8" s="292">
        <f>SUM(CB8,CI8)</f>
        <v>6261</v>
      </c>
      <c r="BV8" s="292">
        <f>SUM(CC8,CJ8)</f>
        <v>26109</v>
      </c>
      <c r="BW8" s="292">
        <f>SUM(CD8,CK8)</f>
        <v>0</v>
      </c>
      <c r="BX8" s="292">
        <f>SUM(CE8,CL8)</f>
        <v>718</v>
      </c>
      <c r="BY8" s="292">
        <f>SUM(BZ8:CE8)</f>
        <v>86831</v>
      </c>
      <c r="BZ8" s="292">
        <f>F8</f>
        <v>0</v>
      </c>
      <c r="CA8" s="292">
        <f>J8</f>
        <v>53743</v>
      </c>
      <c r="CB8" s="292">
        <f>N8</f>
        <v>6261</v>
      </c>
      <c r="CC8" s="292">
        <f>R8</f>
        <v>26109</v>
      </c>
      <c r="CD8" s="292">
        <f>V8</f>
        <v>0</v>
      </c>
      <c r="CE8" s="292">
        <f>Z8</f>
        <v>718</v>
      </c>
      <c r="CF8" s="292">
        <f>SUM(CG8:CL8)</f>
        <v>0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54984</v>
      </c>
      <c r="CN8" s="292">
        <f>SUM(CU8,DB8)</f>
        <v>0</v>
      </c>
      <c r="CO8" s="292">
        <f>SUM(CV8,DC8)</f>
        <v>50777</v>
      </c>
      <c r="CP8" s="292">
        <f>SUM(CW8,DD8)</f>
        <v>4207</v>
      </c>
      <c r="CQ8" s="292">
        <f>SUM(CX8,DE8)</f>
        <v>0</v>
      </c>
      <c r="CR8" s="292">
        <f>SUM(CY8,DF8)</f>
        <v>0</v>
      </c>
      <c r="CS8" s="292">
        <f>SUM(CZ8,DG8)</f>
        <v>0</v>
      </c>
      <c r="CT8" s="292">
        <f>SUM(CU8:CZ8)</f>
        <v>51289</v>
      </c>
      <c r="CU8" s="292">
        <f>AE8</f>
        <v>0</v>
      </c>
      <c r="CV8" s="292">
        <f>AI8</f>
        <v>48755</v>
      </c>
      <c r="CW8" s="292">
        <f>AM8</f>
        <v>2534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3695</v>
      </c>
      <c r="DB8" s="292">
        <f>BL8</f>
        <v>0</v>
      </c>
      <c r="DC8" s="292">
        <f>BM8</f>
        <v>2022</v>
      </c>
      <c r="DD8" s="292">
        <f>BN8</f>
        <v>1673</v>
      </c>
      <c r="DE8" s="292">
        <f>BO8</f>
        <v>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36238</v>
      </c>
      <c r="E9" s="292">
        <f>SUM(F9,J9,N9,R9,V9,Z9)</f>
        <v>24362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18998</v>
      </c>
      <c r="K9" s="292">
        <v>5291</v>
      </c>
      <c r="L9" s="292">
        <v>13707</v>
      </c>
      <c r="M9" s="292">
        <v>0</v>
      </c>
      <c r="N9" s="292">
        <f>SUM(O9:Q9)</f>
        <v>1196</v>
      </c>
      <c r="O9" s="292">
        <v>371</v>
      </c>
      <c r="P9" s="292">
        <v>825</v>
      </c>
      <c r="Q9" s="292">
        <v>0</v>
      </c>
      <c r="R9" s="292">
        <f>SUM(S9:U9)</f>
        <v>3966</v>
      </c>
      <c r="S9" s="292">
        <v>3966</v>
      </c>
      <c r="T9" s="292">
        <v>0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202</v>
      </c>
      <c r="AA9" s="292">
        <v>202</v>
      </c>
      <c r="AB9" s="292">
        <v>0</v>
      </c>
      <c r="AC9" s="292">
        <v>0</v>
      </c>
      <c r="AD9" s="292">
        <f>SUM(AE9,AI9,AM9,AQ9,AU9,AY9)</f>
        <v>10159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10159</v>
      </c>
      <c r="AJ9" s="292">
        <v>0</v>
      </c>
      <c r="AK9" s="292">
        <v>0</v>
      </c>
      <c r="AL9" s="292">
        <v>10159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1717</v>
      </c>
      <c r="BD9" s="292">
        <f>SUM(BE9:BJ9)</f>
        <v>1081</v>
      </c>
      <c r="BE9" s="292">
        <v>0</v>
      </c>
      <c r="BF9" s="292">
        <v>203</v>
      </c>
      <c r="BG9" s="292">
        <v>122</v>
      </c>
      <c r="BH9" s="292">
        <v>0</v>
      </c>
      <c r="BI9" s="292">
        <v>0</v>
      </c>
      <c r="BJ9" s="292">
        <v>756</v>
      </c>
      <c r="BK9" s="292">
        <f>SUM(BL9:BQ9)</f>
        <v>636</v>
      </c>
      <c r="BL9" s="292">
        <v>0</v>
      </c>
      <c r="BM9" s="292">
        <v>620</v>
      </c>
      <c r="BN9" s="292">
        <v>0</v>
      </c>
      <c r="BO9" s="292">
        <v>0</v>
      </c>
      <c r="BP9" s="292">
        <v>0</v>
      </c>
      <c r="BQ9" s="292">
        <v>16</v>
      </c>
      <c r="BR9" s="292">
        <f>SUM(BY9,CF9)</f>
        <v>25443</v>
      </c>
      <c r="BS9" s="292">
        <f>SUM(BZ9,CG9)</f>
        <v>0</v>
      </c>
      <c r="BT9" s="292">
        <f>SUM(CA9,CH9)</f>
        <v>19201</v>
      </c>
      <c r="BU9" s="292">
        <f>SUM(CB9,CI9)</f>
        <v>1318</v>
      </c>
      <c r="BV9" s="292">
        <f>SUM(CC9,CJ9)</f>
        <v>3966</v>
      </c>
      <c r="BW9" s="292">
        <f>SUM(CD9,CK9)</f>
        <v>0</v>
      </c>
      <c r="BX9" s="292">
        <f>SUM(CE9,CL9)</f>
        <v>958</v>
      </c>
      <c r="BY9" s="292">
        <f>SUM(BZ9:CE9)</f>
        <v>24362</v>
      </c>
      <c r="BZ9" s="292">
        <f>F9</f>
        <v>0</v>
      </c>
      <c r="CA9" s="292">
        <f>J9</f>
        <v>18998</v>
      </c>
      <c r="CB9" s="292">
        <f>N9</f>
        <v>1196</v>
      </c>
      <c r="CC9" s="292">
        <f>R9</f>
        <v>3966</v>
      </c>
      <c r="CD9" s="292">
        <f>V9</f>
        <v>0</v>
      </c>
      <c r="CE9" s="292">
        <f>Z9</f>
        <v>202</v>
      </c>
      <c r="CF9" s="292">
        <f>SUM(CG9:CL9)</f>
        <v>1081</v>
      </c>
      <c r="CG9" s="292">
        <f>BE9</f>
        <v>0</v>
      </c>
      <c r="CH9" s="292">
        <f>BF9</f>
        <v>203</v>
      </c>
      <c r="CI9" s="292">
        <f>BG9</f>
        <v>122</v>
      </c>
      <c r="CJ9" s="292">
        <f>BH9</f>
        <v>0</v>
      </c>
      <c r="CK9" s="292">
        <f>BI9</f>
        <v>0</v>
      </c>
      <c r="CL9" s="292">
        <f>BJ9</f>
        <v>756</v>
      </c>
      <c r="CM9" s="292">
        <f>SUM(CT9,DA9)</f>
        <v>10795</v>
      </c>
      <c r="CN9" s="292">
        <f>SUM(CU9,DB9)</f>
        <v>0</v>
      </c>
      <c r="CO9" s="292">
        <f>SUM(CV9,DC9)</f>
        <v>10779</v>
      </c>
      <c r="CP9" s="292">
        <f>SUM(CW9,DD9)</f>
        <v>0</v>
      </c>
      <c r="CQ9" s="292">
        <f>SUM(CX9,DE9)</f>
        <v>0</v>
      </c>
      <c r="CR9" s="292">
        <f>SUM(CY9,DF9)</f>
        <v>0</v>
      </c>
      <c r="CS9" s="292">
        <f>SUM(CZ9,DG9)</f>
        <v>16</v>
      </c>
      <c r="CT9" s="292">
        <f>SUM(CU9:CZ9)</f>
        <v>10159</v>
      </c>
      <c r="CU9" s="292">
        <f>AE9</f>
        <v>0</v>
      </c>
      <c r="CV9" s="292">
        <f>AI9</f>
        <v>10159</v>
      </c>
      <c r="CW9" s="292">
        <f>AM9</f>
        <v>0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636</v>
      </c>
      <c r="DB9" s="292">
        <f>BL9</f>
        <v>0</v>
      </c>
      <c r="DC9" s="292">
        <f>BM9</f>
        <v>620</v>
      </c>
      <c r="DD9" s="292">
        <f>BN9</f>
        <v>0</v>
      </c>
      <c r="DE9" s="292">
        <f>BO9</f>
        <v>0</v>
      </c>
      <c r="DF9" s="292">
        <f>BP9</f>
        <v>0</v>
      </c>
      <c r="DG9" s="292">
        <f>BQ9</f>
        <v>16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SUM(E10,AD10,BC10)</f>
        <v>18927</v>
      </c>
      <c r="E10" s="292">
        <f>SUM(F10,J10,N10,R10,V10,Z10)</f>
        <v>11714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8798</v>
      </c>
      <c r="K10" s="292">
        <v>37</v>
      </c>
      <c r="L10" s="292">
        <v>8761</v>
      </c>
      <c r="M10" s="292">
        <v>0</v>
      </c>
      <c r="N10" s="292">
        <f>SUM(O10:Q10)</f>
        <v>755</v>
      </c>
      <c r="O10" s="292">
        <v>755</v>
      </c>
      <c r="P10" s="292">
        <v>0</v>
      </c>
      <c r="Q10" s="292">
        <v>0</v>
      </c>
      <c r="R10" s="292">
        <f>SUM(S10:U10)</f>
        <v>2083</v>
      </c>
      <c r="S10" s="292">
        <v>1165</v>
      </c>
      <c r="T10" s="292">
        <v>918</v>
      </c>
      <c r="U10" s="292">
        <v>0</v>
      </c>
      <c r="V10" s="292">
        <f>SUM(W10:Y10)</f>
        <v>5</v>
      </c>
      <c r="W10" s="292">
        <v>5</v>
      </c>
      <c r="X10" s="292">
        <v>0</v>
      </c>
      <c r="Y10" s="292">
        <v>0</v>
      </c>
      <c r="Z10" s="292">
        <f>SUM(AA10:AC10)</f>
        <v>73</v>
      </c>
      <c r="AA10" s="292">
        <v>73</v>
      </c>
      <c r="AB10" s="292">
        <v>0</v>
      </c>
      <c r="AC10" s="292">
        <v>0</v>
      </c>
      <c r="AD10" s="292">
        <f>SUM(AE10,AI10,AM10,AQ10,AU10,AY10)</f>
        <v>5941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5941</v>
      </c>
      <c r="AJ10" s="292">
        <v>375</v>
      </c>
      <c r="AK10" s="292">
        <v>0</v>
      </c>
      <c r="AL10" s="292">
        <v>5566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1272</v>
      </c>
      <c r="BD10" s="292">
        <f>SUM(BE10:BJ10)</f>
        <v>805</v>
      </c>
      <c r="BE10" s="292">
        <v>0</v>
      </c>
      <c r="BF10" s="292">
        <v>280</v>
      </c>
      <c r="BG10" s="292">
        <v>153</v>
      </c>
      <c r="BH10" s="292">
        <v>237</v>
      </c>
      <c r="BI10" s="292">
        <v>120</v>
      </c>
      <c r="BJ10" s="292">
        <v>15</v>
      </c>
      <c r="BK10" s="292">
        <f>SUM(BL10:BQ10)</f>
        <v>467</v>
      </c>
      <c r="BL10" s="292">
        <v>0</v>
      </c>
      <c r="BM10" s="292">
        <v>386</v>
      </c>
      <c r="BN10" s="292">
        <v>43</v>
      </c>
      <c r="BO10" s="292">
        <v>19</v>
      </c>
      <c r="BP10" s="292">
        <v>19</v>
      </c>
      <c r="BQ10" s="292">
        <v>0</v>
      </c>
      <c r="BR10" s="292">
        <f>SUM(BY10,CF10)</f>
        <v>12519</v>
      </c>
      <c r="BS10" s="292">
        <f>SUM(BZ10,CG10)</f>
        <v>0</v>
      </c>
      <c r="BT10" s="292">
        <f>SUM(CA10,CH10)</f>
        <v>9078</v>
      </c>
      <c r="BU10" s="292">
        <f>SUM(CB10,CI10)</f>
        <v>908</v>
      </c>
      <c r="BV10" s="292">
        <f>SUM(CC10,CJ10)</f>
        <v>2320</v>
      </c>
      <c r="BW10" s="292">
        <f>SUM(CD10,CK10)</f>
        <v>125</v>
      </c>
      <c r="BX10" s="292">
        <f>SUM(CE10,CL10)</f>
        <v>88</v>
      </c>
      <c r="BY10" s="292">
        <f>SUM(BZ10:CE10)</f>
        <v>11714</v>
      </c>
      <c r="BZ10" s="292">
        <f>F10</f>
        <v>0</v>
      </c>
      <c r="CA10" s="292">
        <f>J10</f>
        <v>8798</v>
      </c>
      <c r="CB10" s="292">
        <f>N10</f>
        <v>755</v>
      </c>
      <c r="CC10" s="292">
        <f>R10</f>
        <v>2083</v>
      </c>
      <c r="CD10" s="292">
        <f>V10</f>
        <v>5</v>
      </c>
      <c r="CE10" s="292">
        <f>Z10</f>
        <v>73</v>
      </c>
      <c r="CF10" s="292">
        <f>SUM(CG10:CL10)</f>
        <v>805</v>
      </c>
      <c r="CG10" s="292">
        <f>BE10</f>
        <v>0</v>
      </c>
      <c r="CH10" s="292">
        <f>BF10</f>
        <v>280</v>
      </c>
      <c r="CI10" s="292">
        <f>BG10</f>
        <v>153</v>
      </c>
      <c r="CJ10" s="292">
        <f>BH10</f>
        <v>237</v>
      </c>
      <c r="CK10" s="292">
        <f>BI10</f>
        <v>120</v>
      </c>
      <c r="CL10" s="292">
        <f>BJ10</f>
        <v>15</v>
      </c>
      <c r="CM10" s="292">
        <f>SUM(CT10,DA10)</f>
        <v>6408</v>
      </c>
      <c r="CN10" s="292">
        <f>SUM(CU10,DB10)</f>
        <v>0</v>
      </c>
      <c r="CO10" s="292">
        <f>SUM(CV10,DC10)</f>
        <v>6327</v>
      </c>
      <c r="CP10" s="292">
        <f>SUM(CW10,DD10)</f>
        <v>43</v>
      </c>
      <c r="CQ10" s="292">
        <f>SUM(CX10,DE10)</f>
        <v>19</v>
      </c>
      <c r="CR10" s="292">
        <f>SUM(CY10,DF10)</f>
        <v>19</v>
      </c>
      <c r="CS10" s="292">
        <f>SUM(CZ10,DG10)</f>
        <v>0</v>
      </c>
      <c r="CT10" s="292">
        <f>SUM(CU10:CZ10)</f>
        <v>5941</v>
      </c>
      <c r="CU10" s="292">
        <f>AE10</f>
        <v>0</v>
      </c>
      <c r="CV10" s="292">
        <f>AI10</f>
        <v>5941</v>
      </c>
      <c r="CW10" s="292">
        <f>AM10</f>
        <v>0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467</v>
      </c>
      <c r="DB10" s="292">
        <f>BL10</f>
        <v>0</v>
      </c>
      <c r="DC10" s="292">
        <f>BM10</f>
        <v>386</v>
      </c>
      <c r="DD10" s="292">
        <f>BN10</f>
        <v>43</v>
      </c>
      <c r="DE10" s="292">
        <f>BO10</f>
        <v>19</v>
      </c>
      <c r="DF10" s="292">
        <f>BP10</f>
        <v>19</v>
      </c>
      <c r="DG10" s="292">
        <f>BQ10</f>
        <v>0</v>
      </c>
      <c r="DH10" s="292">
        <v>0</v>
      </c>
      <c r="DI10" s="292">
        <f>SUM(DJ10:DM10)</f>
        <v>3</v>
      </c>
      <c r="DJ10" s="292">
        <v>3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SUM(E11,AD11,BC11)</f>
        <v>9671</v>
      </c>
      <c r="E11" s="292">
        <f>SUM(F11,J11,N11,R11,V11,Z11)</f>
        <v>6220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4267</v>
      </c>
      <c r="K11" s="292">
        <v>4267</v>
      </c>
      <c r="L11" s="292">
        <v>0</v>
      </c>
      <c r="M11" s="292">
        <v>0</v>
      </c>
      <c r="N11" s="292">
        <f>SUM(O11:Q11)</f>
        <v>409</v>
      </c>
      <c r="O11" s="292">
        <v>409</v>
      </c>
      <c r="P11" s="292">
        <v>0</v>
      </c>
      <c r="Q11" s="292">
        <v>0</v>
      </c>
      <c r="R11" s="292">
        <f>SUM(S11:U11)</f>
        <v>1437</v>
      </c>
      <c r="S11" s="292">
        <v>1437</v>
      </c>
      <c r="T11" s="292">
        <v>0</v>
      </c>
      <c r="U11" s="292">
        <v>0</v>
      </c>
      <c r="V11" s="292">
        <f>SUM(W11:Y11)</f>
        <v>10</v>
      </c>
      <c r="W11" s="292">
        <v>10</v>
      </c>
      <c r="X11" s="292">
        <v>0</v>
      </c>
      <c r="Y11" s="292">
        <v>0</v>
      </c>
      <c r="Z11" s="292">
        <f>SUM(AA11:AC11)</f>
        <v>97</v>
      </c>
      <c r="AA11" s="292">
        <v>97</v>
      </c>
      <c r="AB11" s="292">
        <v>0</v>
      </c>
      <c r="AC11" s="292">
        <v>0</v>
      </c>
      <c r="AD11" s="292">
        <f>SUM(AE11,AI11,AM11,AQ11,AU11,AY11)</f>
        <v>3040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3040</v>
      </c>
      <c r="AJ11" s="292">
        <v>0</v>
      </c>
      <c r="AK11" s="292">
        <v>0</v>
      </c>
      <c r="AL11" s="292">
        <v>3040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411</v>
      </c>
      <c r="BD11" s="292">
        <f>SUM(BE11:BJ11)</f>
        <v>126</v>
      </c>
      <c r="BE11" s="292">
        <v>0</v>
      </c>
      <c r="BF11" s="292">
        <v>126</v>
      </c>
      <c r="BG11" s="292">
        <v>0</v>
      </c>
      <c r="BH11" s="292">
        <v>0</v>
      </c>
      <c r="BI11" s="292">
        <v>0</v>
      </c>
      <c r="BJ11" s="292">
        <v>0</v>
      </c>
      <c r="BK11" s="292">
        <f>SUM(BL11:BQ11)</f>
        <v>285</v>
      </c>
      <c r="BL11" s="292">
        <v>0</v>
      </c>
      <c r="BM11" s="292">
        <v>283</v>
      </c>
      <c r="BN11" s="292">
        <v>0</v>
      </c>
      <c r="BO11" s="292">
        <v>2</v>
      </c>
      <c r="BP11" s="292">
        <v>0</v>
      </c>
      <c r="BQ11" s="292">
        <v>0</v>
      </c>
      <c r="BR11" s="292">
        <f>SUM(BY11,CF11)</f>
        <v>6346</v>
      </c>
      <c r="BS11" s="292">
        <f>SUM(BZ11,CG11)</f>
        <v>0</v>
      </c>
      <c r="BT11" s="292">
        <f>SUM(CA11,CH11)</f>
        <v>4393</v>
      </c>
      <c r="BU11" s="292">
        <f>SUM(CB11,CI11)</f>
        <v>409</v>
      </c>
      <c r="BV11" s="292">
        <f>SUM(CC11,CJ11)</f>
        <v>1437</v>
      </c>
      <c r="BW11" s="292">
        <f>SUM(CD11,CK11)</f>
        <v>10</v>
      </c>
      <c r="BX11" s="292">
        <f>SUM(CE11,CL11)</f>
        <v>97</v>
      </c>
      <c r="BY11" s="292">
        <f>SUM(BZ11:CE11)</f>
        <v>6220</v>
      </c>
      <c r="BZ11" s="292">
        <f>F11</f>
        <v>0</v>
      </c>
      <c r="CA11" s="292">
        <f>J11</f>
        <v>4267</v>
      </c>
      <c r="CB11" s="292">
        <f>N11</f>
        <v>409</v>
      </c>
      <c r="CC11" s="292">
        <f>R11</f>
        <v>1437</v>
      </c>
      <c r="CD11" s="292">
        <f>V11</f>
        <v>10</v>
      </c>
      <c r="CE11" s="292">
        <f>Z11</f>
        <v>97</v>
      </c>
      <c r="CF11" s="292">
        <f>SUM(CG11:CL11)</f>
        <v>126</v>
      </c>
      <c r="CG11" s="292">
        <f>BE11</f>
        <v>0</v>
      </c>
      <c r="CH11" s="292">
        <f>BF11</f>
        <v>126</v>
      </c>
      <c r="CI11" s="292">
        <f>BG11</f>
        <v>0</v>
      </c>
      <c r="CJ11" s="292">
        <f>BH11</f>
        <v>0</v>
      </c>
      <c r="CK11" s="292">
        <f>BI11</f>
        <v>0</v>
      </c>
      <c r="CL11" s="292">
        <f>BJ11</f>
        <v>0</v>
      </c>
      <c r="CM11" s="292">
        <f>SUM(CT11,DA11)</f>
        <v>3325</v>
      </c>
      <c r="CN11" s="292">
        <f>SUM(CU11,DB11)</f>
        <v>0</v>
      </c>
      <c r="CO11" s="292">
        <f>SUM(CV11,DC11)</f>
        <v>3323</v>
      </c>
      <c r="CP11" s="292">
        <f>SUM(CW11,DD11)</f>
        <v>0</v>
      </c>
      <c r="CQ11" s="292">
        <f>SUM(CX11,DE11)</f>
        <v>2</v>
      </c>
      <c r="CR11" s="292">
        <f>SUM(CY11,DF11)</f>
        <v>0</v>
      </c>
      <c r="CS11" s="292">
        <f>SUM(CZ11,DG11)</f>
        <v>0</v>
      </c>
      <c r="CT11" s="292">
        <f>SUM(CU11:CZ11)</f>
        <v>3040</v>
      </c>
      <c r="CU11" s="292">
        <f>AE11</f>
        <v>0</v>
      </c>
      <c r="CV11" s="292">
        <f>AI11</f>
        <v>3040</v>
      </c>
      <c r="CW11" s="292">
        <f>AM11</f>
        <v>0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285</v>
      </c>
      <c r="DB11" s="292">
        <f>BL11</f>
        <v>0</v>
      </c>
      <c r="DC11" s="292">
        <f>BM11</f>
        <v>283</v>
      </c>
      <c r="DD11" s="292">
        <f>BN11</f>
        <v>0</v>
      </c>
      <c r="DE11" s="292">
        <f>BO11</f>
        <v>2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2</v>
      </c>
      <c r="DJ11" s="292">
        <v>2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SUM(E12,AD12,BC12)</f>
        <v>15507</v>
      </c>
      <c r="E12" s="292">
        <f>SUM(F12,J12,N12,R12,V12,Z12)</f>
        <v>13597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10817</v>
      </c>
      <c r="K12" s="292">
        <v>7732</v>
      </c>
      <c r="L12" s="292">
        <v>3085</v>
      </c>
      <c r="M12" s="292">
        <v>0</v>
      </c>
      <c r="N12" s="292">
        <f>SUM(O12:Q12)</f>
        <v>1226</v>
      </c>
      <c r="O12" s="292">
        <v>0</v>
      </c>
      <c r="P12" s="292">
        <v>1226</v>
      </c>
      <c r="Q12" s="292">
        <v>0</v>
      </c>
      <c r="R12" s="292">
        <f>SUM(S12:U12)</f>
        <v>1554</v>
      </c>
      <c r="S12" s="292">
        <v>783</v>
      </c>
      <c r="T12" s="292">
        <v>771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v>0</v>
      </c>
      <c r="AD12" s="292">
        <f>SUM(AE12,AI12,AM12,AQ12,AU12,AY12)</f>
        <v>1910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1910</v>
      </c>
      <c r="AJ12" s="292">
        <v>0</v>
      </c>
      <c r="AK12" s="292">
        <v>0</v>
      </c>
      <c r="AL12" s="292">
        <v>1910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0</v>
      </c>
      <c r="BD12" s="292">
        <f>SUM(BE12:BJ12)</f>
        <v>0</v>
      </c>
      <c r="BE12" s="292">
        <v>0</v>
      </c>
      <c r="BF12" s="292"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13597</v>
      </c>
      <c r="BS12" s="292">
        <f>SUM(BZ12,CG12)</f>
        <v>0</v>
      </c>
      <c r="BT12" s="292">
        <f>SUM(CA12,CH12)</f>
        <v>10817</v>
      </c>
      <c r="BU12" s="292">
        <f>SUM(CB12,CI12)</f>
        <v>1226</v>
      </c>
      <c r="BV12" s="292">
        <f>SUM(CC12,CJ12)</f>
        <v>1554</v>
      </c>
      <c r="BW12" s="292">
        <f>SUM(CD12,CK12)</f>
        <v>0</v>
      </c>
      <c r="BX12" s="292">
        <f>SUM(CE12,CL12)</f>
        <v>0</v>
      </c>
      <c r="BY12" s="292">
        <f>SUM(BZ12:CE12)</f>
        <v>13597</v>
      </c>
      <c r="BZ12" s="292">
        <f>F12</f>
        <v>0</v>
      </c>
      <c r="CA12" s="292">
        <f>J12</f>
        <v>10817</v>
      </c>
      <c r="CB12" s="292">
        <f>N12</f>
        <v>1226</v>
      </c>
      <c r="CC12" s="292">
        <f>R12</f>
        <v>1554</v>
      </c>
      <c r="CD12" s="292">
        <f>V12</f>
        <v>0</v>
      </c>
      <c r="CE12" s="292">
        <f>Z12</f>
        <v>0</v>
      </c>
      <c r="CF12" s="292">
        <f>SUM(CG12:CL12)</f>
        <v>0</v>
      </c>
      <c r="CG12" s="292">
        <f>BE12</f>
        <v>0</v>
      </c>
      <c r="CH12" s="292">
        <f>BF12</f>
        <v>0</v>
      </c>
      <c r="CI12" s="292">
        <f>BG12</f>
        <v>0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1910</v>
      </c>
      <c r="CN12" s="292">
        <f>SUM(CU12,DB12)</f>
        <v>0</v>
      </c>
      <c r="CO12" s="292">
        <f>SUM(CV12,DC12)</f>
        <v>1910</v>
      </c>
      <c r="CP12" s="292">
        <f>SUM(CW12,DD12)</f>
        <v>0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1910</v>
      </c>
      <c r="CU12" s="292">
        <f>AE12</f>
        <v>0</v>
      </c>
      <c r="CV12" s="292">
        <f>AI12</f>
        <v>1910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SUM(E13,AD13,BC13)</f>
        <v>15125</v>
      </c>
      <c r="E13" s="292">
        <f>SUM(F13,J13,N13,R13,V13,Z13)</f>
        <v>11578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9512</v>
      </c>
      <c r="K13" s="292">
        <v>42</v>
      </c>
      <c r="L13" s="292">
        <v>9470</v>
      </c>
      <c r="M13" s="292">
        <v>0</v>
      </c>
      <c r="N13" s="292">
        <f>SUM(O13:Q13)</f>
        <v>605</v>
      </c>
      <c r="O13" s="292">
        <v>1</v>
      </c>
      <c r="P13" s="292">
        <v>604</v>
      </c>
      <c r="Q13" s="292">
        <v>0</v>
      </c>
      <c r="R13" s="292">
        <f>SUM(S13:U13)</f>
        <v>1386</v>
      </c>
      <c r="S13" s="292">
        <v>0</v>
      </c>
      <c r="T13" s="292">
        <v>1386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75</v>
      </c>
      <c r="AA13" s="292">
        <v>2</v>
      </c>
      <c r="AB13" s="292">
        <v>73</v>
      </c>
      <c r="AC13" s="292">
        <v>0</v>
      </c>
      <c r="AD13" s="292">
        <f>SUM(AE13,AI13,AM13,AQ13,AU13,AY13)</f>
        <v>3547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3532</v>
      </c>
      <c r="AJ13" s="292">
        <v>0</v>
      </c>
      <c r="AK13" s="292">
        <v>0</v>
      </c>
      <c r="AL13" s="292">
        <v>3532</v>
      </c>
      <c r="AM13" s="292">
        <f>SUM(AN13:AP13)</f>
        <v>15</v>
      </c>
      <c r="AN13" s="292">
        <v>0</v>
      </c>
      <c r="AO13" s="292">
        <v>0</v>
      </c>
      <c r="AP13" s="292">
        <v>15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0</v>
      </c>
      <c r="BD13" s="292">
        <f>SUM(BE13:BJ13)</f>
        <v>0</v>
      </c>
      <c r="BE13" s="292">
        <v>0</v>
      </c>
      <c r="BF13" s="292"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f>SUM(BL13:BQ13)</f>
        <v>0</v>
      </c>
      <c r="BL13" s="292">
        <v>0</v>
      </c>
      <c r="BM13" s="292">
        <v>0</v>
      </c>
      <c r="BN13" s="292">
        <v>0</v>
      </c>
      <c r="BO13" s="292">
        <v>0</v>
      </c>
      <c r="BP13" s="292">
        <v>0</v>
      </c>
      <c r="BQ13" s="292">
        <v>0</v>
      </c>
      <c r="BR13" s="292">
        <f>SUM(BY13,CF13)</f>
        <v>11578</v>
      </c>
      <c r="BS13" s="292">
        <f>SUM(BZ13,CG13)</f>
        <v>0</v>
      </c>
      <c r="BT13" s="292">
        <f>SUM(CA13,CH13)</f>
        <v>9512</v>
      </c>
      <c r="BU13" s="292">
        <f>SUM(CB13,CI13)</f>
        <v>605</v>
      </c>
      <c r="BV13" s="292">
        <f>SUM(CC13,CJ13)</f>
        <v>1386</v>
      </c>
      <c r="BW13" s="292">
        <f>SUM(CD13,CK13)</f>
        <v>0</v>
      </c>
      <c r="BX13" s="292">
        <f>SUM(CE13,CL13)</f>
        <v>75</v>
      </c>
      <c r="BY13" s="292">
        <f>SUM(BZ13:CE13)</f>
        <v>11578</v>
      </c>
      <c r="BZ13" s="292">
        <f>F13</f>
        <v>0</v>
      </c>
      <c r="CA13" s="292">
        <f>J13</f>
        <v>9512</v>
      </c>
      <c r="CB13" s="292">
        <f>N13</f>
        <v>605</v>
      </c>
      <c r="CC13" s="292">
        <f>R13</f>
        <v>1386</v>
      </c>
      <c r="CD13" s="292">
        <f>V13</f>
        <v>0</v>
      </c>
      <c r="CE13" s="292">
        <f>Z13</f>
        <v>75</v>
      </c>
      <c r="CF13" s="292">
        <f>SUM(CG13:CL13)</f>
        <v>0</v>
      </c>
      <c r="CG13" s="292">
        <f>BE13</f>
        <v>0</v>
      </c>
      <c r="CH13" s="292">
        <f>BF13</f>
        <v>0</v>
      </c>
      <c r="CI13" s="292">
        <f>BG13</f>
        <v>0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3547</v>
      </c>
      <c r="CN13" s="292">
        <f>SUM(CU13,DB13)</f>
        <v>0</v>
      </c>
      <c r="CO13" s="292">
        <f>SUM(CV13,DC13)</f>
        <v>3532</v>
      </c>
      <c r="CP13" s="292">
        <f>SUM(CW13,DD13)</f>
        <v>15</v>
      </c>
      <c r="CQ13" s="292">
        <f>SUM(CX13,DE13)</f>
        <v>0</v>
      </c>
      <c r="CR13" s="292">
        <f>SUM(CY13,DF13)</f>
        <v>0</v>
      </c>
      <c r="CS13" s="292">
        <f>SUM(CZ13,DG13)</f>
        <v>0</v>
      </c>
      <c r="CT13" s="292">
        <f>SUM(CU13:CZ13)</f>
        <v>3547</v>
      </c>
      <c r="CU13" s="292">
        <f>AE13</f>
        <v>0</v>
      </c>
      <c r="CV13" s="292">
        <f>AI13</f>
        <v>3532</v>
      </c>
      <c r="CW13" s="292">
        <f>AM13</f>
        <v>15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0</v>
      </c>
      <c r="DB13" s="292">
        <f>BL13</f>
        <v>0</v>
      </c>
      <c r="DC13" s="292">
        <f>BM13</f>
        <v>0</v>
      </c>
      <c r="DD13" s="292">
        <f>BN13</f>
        <v>0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SUM(E14,AD14,BC14)</f>
        <v>9794</v>
      </c>
      <c r="E14" s="292">
        <f>SUM(F14,J14,N14,R14,V14,Z14)</f>
        <v>6968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5950</v>
      </c>
      <c r="K14" s="292">
        <v>0</v>
      </c>
      <c r="L14" s="292">
        <v>5950</v>
      </c>
      <c r="M14" s="292">
        <v>0</v>
      </c>
      <c r="N14" s="292">
        <f>SUM(O14:Q14)</f>
        <v>306</v>
      </c>
      <c r="O14" s="292">
        <v>0</v>
      </c>
      <c r="P14" s="292">
        <v>306</v>
      </c>
      <c r="Q14" s="292">
        <v>0</v>
      </c>
      <c r="R14" s="292">
        <f>SUM(S14:U14)</f>
        <v>707</v>
      </c>
      <c r="S14" s="292">
        <v>0</v>
      </c>
      <c r="T14" s="292">
        <v>707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5</v>
      </c>
      <c r="AA14" s="292">
        <v>0</v>
      </c>
      <c r="AB14" s="292">
        <v>5</v>
      </c>
      <c r="AC14" s="292">
        <v>0</v>
      </c>
      <c r="AD14" s="292">
        <f>SUM(AE14,AI14,AM14,AQ14,AU14,AY14)</f>
        <v>2467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2394</v>
      </c>
      <c r="AJ14" s="292">
        <v>0</v>
      </c>
      <c r="AK14" s="292">
        <v>0</v>
      </c>
      <c r="AL14" s="292">
        <v>2394</v>
      </c>
      <c r="AM14" s="292">
        <f>SUM(AN14:AP14)</f>
        <v>73</v>
      </c>
      <c r="AN14" s="292">
        <v>0</v>
      </c>
      <c r="AO14" s="292">
        <v>0</v>
      </c>
      <c r="AP14" s="292">
        <v>73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359</v>
      </c>
      <c r="BD14" s="292">
        <f>SUM(BE14:BJ14)</f>
        <v>359</v>
      </c>
      <c r="BE14" s="292">
        <v>0</v>
      </c>
      <c r="BF14" s="292">
        <v>213</v>
      </c>
      <c r="BG14" s="292">
        <v>18</v>
      </c>
      <c r="BH14" s="292">
        <v>43</v>
      </c>
      <c r="BI14" s="292">
        <v>0</v>
      </c>
      <c r="BJ14" s="292">
        <v>85</v>
      </c>
      <c r="BK14" s="292">
        <f>SUM(BL14:BQ14)</f>
        <v>0</v>
      </c>
      <c r="BL14" s="292">
        <v>0</v>
      </c>
      <c r="BM14" s="292">
        <v>0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7327</v>
      </c>
      <c r="BS14" s="292">
        <f>SUM(BZ14,CG14)</f>
        <v>0</v>
      </c>
      <c r="BT14" s="292">
        <f>SUM(CA14,CH14)</f>
        <v>6163</v>
      </c>
      <c r="BU14" s="292">
        <f>SUM(CB14,CI14)</f>
        <v>324</v>
      </c>
      <c r="BV14" s="292">
        <f>SUM(CC14,CJ14)</f>
        <v>750</v>
      </c>
      <c r="BW14" s="292">
        <f>SUM(CD14,CK14)</f>
        <v>0</v>
      </c>
      <c r="BX14" s="292">
        <f>SUM(CE14,CL14)</f>
        <v>90</v>
      </c>
      <c r="BY14" s="292">
        <f>SUM(BZ14:CE14)</f>
        <v>6968</v>
      </c>
      <c r="BZ14" s="292">
        <f>F14</f>
        <v>0</v>
      </c>
      <c r="CA14" s="292">
        <f>J14</f>
        <v>5950</v>
      </c>
      <c r="CB14" s="292">
        <f>N14</f>
        <v>306</v>
      </c>
      <c r="CC14" s="292">
        <f>R14</f>
        <v>707</v>
      </c>
      <c r="CD14" s="292">
        <f>V14</f>
        <v>0</v>
      </c>
      <c r="CE14" s="292">
        <f>Z14</f>
        <v>5</v>
      </c>
      <c r="CF14" s="292">
        <f>SUM(CG14:CL14)</f>
        <v>359</v>
      </c>
      <c r="CG14" s="292">
        <f>BE14</f>
        <v>0</v>
      </c>
      <c r="CH14" s="292">
        <f>BF14</f>
        <v>213</v>
      </c>
      <c r="CI14" s="292">
        <f>BG14</f>
        <v>18</v>
      </c>
      <c r="CJ14" s="292">
        <f>BH14</f>
        <v>43</v>
      </c>
      <c r="CK14" s="292">
        <f>BI14</f>
        <v>0</v>
      </c>
      <c r="CL14" s="292">
        <f>BJ14</f>
        <v>85</v>
      </c>
      <c r="CM14" s="292">
        <f>SUM(CT14,DA14)</f>
        <v>2467</v>
      </c>
      <c r="CN14" s="292">
        <f>SUM(CU14,DB14)</f>
        <v>0</v>
      </c>
      <c r="CO14" s="292">
        <f>SUM(CV14,DC14)</f>
        <v>2394</v>
      </c>
      <c r="CP14" s="292">
        <f>SUM(CW14,DD14)</f>
        <v>73</v>
      </c>
      <c r="CQ14" s="292">
        <f>SUM(CX14,DE14)</f>
        <v>0</v>
      </c>
      <c r="CR14" s="292">
        <f>SUM(CY14,DF14)</f>
        <v>0</v>
      </c>
      <c r="CS14" s="292">
        <f>SUM(CZ14,DG14)</f>
        <v>0</v>
      </c>
      <c r="CT14" s="292">
        <f>SUM(CU14:CZ14)</f>
        <v>2467</v>
      </c>
      <c r="CU14" s="292">
        <f>AE14</f>
        <v>0</v>
      </c>
      <c r="CV14" s="292">
        <f>AI14</f>
        <v>2394</v>
      </c>
      <c r="CW14" s="292">
        <f>AM14</f>
        <v>73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SUM(E15,AD15,BC15)</f>
        <v>13924</v>
      </c>
      <c r="E15" s="292">
        <f>SUM(F15,J15,N15,R15,V15,Z15)</f>
        <v>9643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7440</v>
      </c>
      <c r="K15" s="292">
        <v>0</v>
      </c>
      <c r="L15" s="292">
        <v>7440</v>
      </c>
      <c r="M15" s="292">
        <v>0</v>
      </c>
      <c r="N15" s="292">
        <f>SUM(O15:Q15)</f>
        <v>717</v>
      </c>
      <c r="O15" s="292">
        <v>0</v>
      </c>
      <c r="P15" s="292">
        <v>717</v>
      </c>
      <c r="Q15" s="292">
        <v>0</v>
      </c>
      <c r="R15" s="292">
        <f>SUM(S15:U15)</f>
        <v>1486</v>
      </c>
      <c r="S15" s="292">
        <v>0</v>
      </c>
      <c r="T15" s="292">
        <v>1486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3965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3965</v>
      </c>
      <c r="AJ15" s="292">
        <v>0</v>
      </c>
      <c r="AK15" s="292">
        <v>0</v>
      </c>
      <c r="AL15" s="292">
        <v>3965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316</v>
      </c>
      <c r="BD15" s="292">
        <f>SUM(BE15:BJ15)</f>
        <v>316</v>
      </c>
      <c r="BE15" s="292">
        <v>0</v>
      </c>
      <c r="BF15" s="292">
        <v>0</v>
      </c>
      <c r="BG15" s="292">
        <v>0</v>
      </c>
      <c r="BH15" s="292">
        <v>1</v>
      </c>
      <c r="BI15" s="292">
        <v>0</v>
      </c>
      <c r="BJ15" s="292">
        <v>315</v>
      </c>
      <c r="BK15" s="292">
        <f>SUM(BL15:BQ15)</f>
        <v>0</v>
      </c>
      <c r="BL15" s="292">
        <v>0</v>
      </c>
      <c r="BM15" s="292">
        <v>0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9959</v>
      </c>
      <c r="BS15" s="292">
        <f>SUM(BZ15,CG15)</f>
        <v>0</v>
      </c>
      <c r="BT15" s="292">
        <f>SUM(CA15,CH15)</f>
        <v>7440</v>
      </c>
      <c r="BU15" s="292">
        <f>SUM(CB15,CI15)</f>
        <v>717</v>
      </c>
      <c r="BV15" s="292">
        <f>SUM(CC15,CJ15)</f>
        <v>1487</v>
      </c>
      <c r="BW15" s="292">
        <f>SUM(CD15,CK15)</f>
        <v>0</v>
      </c>
      <c r="BX15" s="292">
        <f>SUM(CE15,CL15)</f>
        <v>315</v>
      </c>
      <c r="BY15" s="292">
        <f>SUM(BZ15:CE15)</f>
        <v>9643</v>
      </c>
      <c r="BZ15" s="292">
        <f>F15</f>
        <v>0</v>
      </c>
      <c r="CA15" s="292">
        <f>J15</f>
        <v>7440</v>
      </c>
      <c r="CB15" s="292">
        <f>N15</f>
        <v>717</v>
      </c>
      <c r="CC15" s="292">
        <f>R15</f>
        <v>1486</v>
      </c>
      <c r="CD15" s="292">
        <f>V15</f>
        <v>0</v>
      </c>
      <c r="CE15" s="292">
        <f>Z15</f>
        <v>0</v>
      </c>
      <c r="CF15" s="292">
        <f>SUM(CG15:CL15)</f>
        <v>316</v>
      </c>
      <c r="CG15" s="292">
        <f>BE15</f>
        <v>0</v>
      </c>
      <c r="CH15" s="292">
        <f>BF15</f>
        <v>0</v>
      </c>
      <c r="CI15" s="292">
        <f>BG15</f>
        <v>0</v>
      </c>
      <c r="CJ15" s="292">
        <f>BH15</f>
        <v>1</v>
      </c>
      <c r="CK15" s="292">
        <f>BI15</f>
        <v>0</v>
      </c>
      <c r="CL15" s="292">
        <f>BJ15</f>
        <v>315</v>
      </c>
      <c r="CM15" s="292">
        <f>SUM(CT15,DA15)</f>
        <v>3965</v>
      </c>
      <c r="CN15" s="292">
        <f>SUM(CU15,DB15)</f>
        <v>0</v>
      </c>
      <c r="CO15" s="292">
        <f>SUM(CV15,DC15)</f>
        <v>3965</v>
      </c>
      <c r="CP15" s="292">
        <f>SUM(CW15,DD15)</f>
        <v>0</v>
      </c>
      <c r="CQ15" s="292">
        <f>SUM(CX15,DE15)</f>
        <v>0</v>
      </c>
      <c r="CR15" s="292">
        <f>SUM(CY15,DF15)</f>
        <v>0</v>
      </c>
      <c r="CS15" s="292">
        <f>SUM(CZ15,DG15)</f>
        <v>0</v>
      </c>
      <c r="CT15" s="292">
        <f>SUM(CU15:CZ15)</f>
        <v>3965</v>
      </c>
      <c r="CU15" s="292">
        <f>AE15</f>
        <v>0</v>
      </c>
      <c r="CV15" s="292">
        <f>AI15</f>
        <v>3965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0</v>
      </c>
      <c r="DB15" s="292">
        <f>BL15</f>
        <v>0</v>
      </c>
      <c r="DC15" s="292">
        <f>BM15</f>
        <v>0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1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SUM(E16,AD16,BC16)</f>
        <v>6177</v>
      </c>
      <c r="E16" s="292">
        <f>SUM(F16,J16,N16,R16,V16,Z16)</f>
        <v>4719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3234</v>
      </c>
      <c r="K16" s="292">
        <v>3097</v>
      </c>
      <c r="L16" s="292">
        <v>0</v>
      </c>
      <c r="M16" s="292">
        <v>137</v>
      </c>
      <c r="N16" s="292">
        <f>SUM(O16:Q16)</f>
        <v>942</v>
      </c>
      <c r="O16" s="292">
        <v>874</v>
      </c>
      <c r="P16" s="292">
        <v>0</v>
      </c>
      <c r="Q16" s="292">
        <v>68</v>
      </c>
      <c r="R16" s="292">
        <f>SUM(S16:U16)</f>
        <v>508</v>
      </c>
      <c r="S16" s="292">
        <v>508</v>
      </c>
      <c r="T16" s="292">
        <v>0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35</v>
      </c>
      <c r="AA16" s="292">
        <v>35</v>
      </c>
      <c r="AB16" s="292">
        <v>0</v>
      </c>
      <c r="AC16" s="292">
        <v>0</v>
      </c>
      <c r="AD16" s="292">
        <f>SUM(AE16,AI16,AM16,AQ16,AU16,AY16)</f>
        <v>899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786</v>
      </c>
      <c r="AJ16" s="292">
        <v>0</v>
      </c>
      <c r="AK16" s="292">
        <v>0</v>
      </c>
      <c r="AL16" s="292">
        <v>786</v>
      </c>
      <c r="AM16" s="292">
        <f>SUM(AN16:AP16)</f>
        <v>110</v>
      </c>
      <c r="AN16" s="292">
        <v>0</v>
      </c>
      <c r="AO16" s="292">
        <v>0</v>
      </c>
      <c r="AP16" s="292">
        <v>110</v>
      </c>
      <c r="AQ16" s="292">
        <f>SUM(AR16:AT16)</f>
        <v>3</v>
      </c>
      <c r="AR16" s="292">
        <v>0</v>
      </c>
      <c r="AS16" s="292">
        <v>0</v>
      </c>
      <c r="AT16" s="292">
        <v>3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559</v>
      </c>
      <c r="BD16" s="292">
        <f>SUM(BE16:BJ16)</f>
        <v>153</v>
      </c>
      <c r="BE16" s="292">
        <v>0</v>
      </c>
      <c r="BF16" s="292">
        <v>50</v>
      </c>
      <c r="BG16" s="292">
        <v>102</v>
      </c>
      <c r="BH16" s="292">
        <v>1</v>
      </c>
      <c r="BI16" s="292">
        <v>0</v>
      </c>
      <c r="BJ16" s="292">
        <v>0</v>
      </c>
      <c r="BK16" s="292">
        <f>SUM(BL16:BQ16)</f>
        <v>406</v>
      </c>
      <c r="BL16" s="292">
        <v>0</v>
      </c>
      <c r="BM16" s="292">
        <v>308</v>
      </c>
      <c r="BN16" s="292">
        <v>84</v>
      </c>
      <c r="BO16" s="292">
        <v>14</v>
      </c>
      <c r="BP16" s="292">
        <v>0</v>
      </c>
      <c r="BQ16" s="292">
        <v>0</v>
      </c>
      <c r="BR16" s="292">
        <f>SUM(BY16,CF16)</f>
        <v>4872</v>
      </c>
      <c r="BS16" s="292">
        <f>SUM(BZ16,CG16)</f>
        <v>0</v>
      </c>
      <c r="BT16" s="292">
        <f>SUM(CA16,CH16)</f>
        <v>3284</v>
      </c>
      <c r="BU16" s="292">
        <f>SUM(CB16,CI16)</f>
        <v>1044</v>
      </c>
      <c r="BV16" s="292">
        <f>SUM(CC16,CJ16)</f>
        <v>509</v>
      </c>
      <c r="BW16" s="292">
        <f>SUM(CD16,CK16)</f>
        <v>0</v>
      </c>
      <c r="BX16" s="292">
        <f>SUM(CE16,CL16)</f>
        <v>35</v>
      </c>
      <c r="BY16" s="292">
        <f>SUM(BZ16:CE16)</f>
        <v>4719</v>
      </c>
      <c r="BZ16" s="292">
        <f>F16</f>
        <v>0</v>
      </c>
      <c r="CA16" s="292">
        <f>J16</f>
        <v>3234</v>
      </c>
      <c r="CB16" s="292">
        <f>N16</f>
        <v>942</v>
      </c>
      <c r="CC16" s="292">
        <f>R16</f>
        <v>508</v>
      </c>
      <c r="CD16" s="292">
        <f>V16</f>
        <v>0</v>
      </c>
      <c r="CE16" s="292">
        <f>Z16</f>
        <v>35</v>
      </c>
      <c r="CF16" s="292">
        <f>SUM(CG16:CL16)</f>
        <v>153</v>
      </c>
      <c r="CG16" s="292">
        <f>BE16</f>
        <v>0</v>
      </c>
      <c r="CH16" s="292">
        <f>BF16</f>
        <v>50</v>
      </c>
      <c r="CI16" s="292">
        <f>BG16</f>
        <v>102</v>
      </c>
      <c r="CJ16" s="292">
        <f>BH16</f>
        <v>1</v>
      </c>
      <c r="CK16" s="292">
        <f>BI16</f>
        <v>0</v>
      </c>
      <c r="CL16" s="292">
        <f>BJ16</f>
        <v>0</v>
      </c>
      <c r="CM16" s="292">
        <f>SUM(CT16,DA16)</f>
        <v>1305</v>
      </c>
      <c r="CN16" s="292">
        <f>SUM(CU16,DB16)</f>
        <v>0</v>
      </c>
      <c r="CO16" s="292">
        <f>SUM(CV16,DC16)</f>
        <v>1094</v>
      </c>
      <c r="CP16" s="292">
        <f>SUM(CW16,DD16)</f>
        <v>194</v>
      </c>
      <c r="CQ16" s="292">
        <f>SUM(CX16,DE16)</f>
        <v>17</v>
      </c>
      <c r="CR16" s="292">
        <f>SUM(CY16,DF16)</f>
        <v>0</v>
      </c>
      <c r="CS16" s="292">
        <f>SUM(CZ16,DG16)</f>
        <v>0</v>
      </c>
      <c r="CT16" s="292">
        <f>SUM(CU16:CZ16)</f>
        <v>899</v>
      </c>
      <c r="CU16" s="292">
        <f>AE16</f>
        <v>0</v>
      </c>
      <c r="CV16" s="292">
        <f>AI16</f>
        <v>786</v>
      </c>
      <c r="CW16" s="292">
        <f>AM16</f>
        <v>110</v>
      </c>
      <c r="CX16" s="292">
        <f>AQ16</f>
        <v>3</v>
      </c>
      <c r="CY16" s="292">
        <f>AU16</f>
        <v>0</v>
      </c>
      <c r="CZ16" s="292">
        <f>AY16</f>
        <v>0</v>
      </c>
      <c r="DA16" s="292">
        <f>SUM(DB16:DG16)</f>
        <v>406</v>
      </c>
      <c r="DB16" s="292">
        <f>BL16</f>
        <v>0</v>
      </c>
      <c r="DC16" s="292">
        <f>BM16</f>
        <v>308</v>
      </c>
      <c r="DD16" s="292">
        <f>BN16</f>
        <v>84</v>
      </c>
      <c r="DE16" s="292">
        <f>BO16</f>
        <v>14</v>
      </c>
      <c r="DF16" s="292">
        <f>BP16</f>
        <v>0</v>
      </c>
      <c r="DG16" s="292">
        <f>BQ16</f>
        <v>0</v>
      </c>
      <c r="DH16" s="292">
        <v>3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SUM(E17,AD17,BC17)</f>
        <v>8353</v>
      </c>
      <c r="E17" s="292">
        <f>SUM(F17,J17,N17,R17,V17,Z17)</f>
        <v>4199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2701</v>
      </c>
      <c r="K17" s="292">
        <v>786</v>
      </c>
      <c r="L17" s="292">
        <v>1915</v>
      </c>
      <c r="M17" s="292">
        <v>0</v>
      </c>
      <c r="N17" s="292">
        <f>SUM(O17:Q17)</f>
        <v>932</v>
      </c>
      <c r="O17" s="292">
        <v>238</v>
      </c>
      <c r="P17" s="292">
        <v>694</v>
      </c>
      <c r="Q17" s="292">
        <v>0</v>
      </c>
      <c r="R17" s="292">
        <f>SUM(S17:U17)</f>
        <v>557</v>
      </c>
      <c r="S17" s="292">
        <v>173</v>
      </c>
      <c r="T17" s="292">
        <v>384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9</v>
      </c>
      <c r="AA17" s="292">
        <v>0</v>
      </c>
      <c r="AB17" s="292">
        <v>9</v>
      </c>
      <c r="AC17" s="292">
        <v>0</v>
      </c>
      <c r="AD17" s="292">
        <f>SUM(AE17,AI17,AM17,AQ17,AU17,AY17)</f>
        <v>1363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1220</v>
      </c>
      <c r="AJ17" s="292">
        <v>0</v>
      </c>
      <c r="AK17" s="292">
        <v>0</v>
      </c>
      <c r="AL17" s="292">
        <v>1220</v>
      </c>
      <c r="AM17" s="292">
        <f>SUM(AN17:AP17)</f>
        <v>143</v>
      </c>
      <c r="AN17" s="292">
        <v>0</v>
      </c>
      <c r="AO17" s="292">
        <v>0</v>
      </c>
      <c r="AP17" s="292">
        <v>143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2791</v>
      </c>
      <c r="BD17" s="292">
        <f>SUM(BE17:BJ17)</f>
        <v>693</v>
      </c>
      <c r="BE17" s="292">
        <v>0</v>
      </c>
      <c r="BF17" s="292">
        <v>321</v>
      </c>
      <c r="BG17" s="292">
        <v>367</v>
      </c>
      <c r="BH17" s="292">
        <v>5</v>
      </c>
      <c r="BI17" s="292">
        <v>0</v>
      </c>
      <c r="BJ17" s="292">
        <v>0</v>
      </c>
      <c r="BK17" s="292">
        <f>SUM(BL17:BQ17)</f>
        <v>2098</v>
      </c>
      <c r="BL17" s="292">
        <v>0</v>
      </c>
      <c r="BM17" s="292">
        <v>1294</v>
      </c>
      <c r="BN17" s="292">
        <v>743</v>
      </c>
      <c r="BO17" s="292">
        <v>61</v>
      </c>
      <c r="BP17" s="292">
        <v>0</v>
      </c>
      <c r="BQ17" s="292">
        <v>0</v>
      </c>
      <c r="BR17" s="292">
        <f>SUM(BY17,CF17)</f>
        <v>4892</v>
      </c>
      <c r="BS17" s="292">
        <f>SUM(BZ17,CG17)</f>
        <v>0</v>
      </c>
      <c r="BT17" s="292">
        <f>SUM(CA17,CH17)</f>
        <v>3022</v>
      </c>
      <c r="BU17" s="292">
        <f>SUM(CB17,CI17)</f>
        <v>1299</v>
      </c>
      <c r="BV17" s="292">
        <f>SUM(CC17,CJ17)</f>
        <v>562</v>
      </c>
      <c r="BW17" s="292">
        <f>SUM(CD17,CK17)</f>
        <v>0</v>
      </c>
      <c r="BX17" s="292">
        <f>SUM(CE17,CL17)</f>
        <v>9</v>
      </c>
      <c r="BY17" s="292">
        <f>SUM(BZ17:CE17)</f>
        <v>4199</v>
      </c>
      <c r="BZ17" s="292">
        <f>F17</f>
        <v>0</v>
      </c>
      <c r="CA17" s="292">
        <f>J17</f>
        <v>2701</v>
      </c>
      <c r="CB17" s="292">
        <f>N17</f>
        <v>932</v>
      </c>
      <c r="CC17" s="292">
        <f>R17</f>
        <v>557</v>
      </c>
      <c r="CD17" s="292">
        <f>V17</f>
        <v>0</v>
      </c>
      <c r="CE17" s="292">
        <f>Z17</f>
        <v>9</v>
      </c>
      <c r="CF17" s="292">
        <f>SUM(CG17:CL17)</f>
        <v>693</v>
      </c>
      <c r="CG17" s="292">
        <f>BE17</f>
        <v>0</v>
      </c>
      <c r="CH17" s="292">
        <f>BF17</f>
        <v>321</v>
      </c>
      <c r="CI17" s="292">
        <f>BG17</f>
        <v>367</v>
      </c>
      <c r="CJ17" s="292">
        <f>BH17</f>
        <v>5</v>
      </c>
      <c r="CK17" s="292">
        <f>BI17</f>
        <v>0</v>
      </c>
      <c r="CL17" s="292">
        <f>BJ17</f>
        <v>0</v>
      </c>
      <c r="CM17" s="292">
        <f>SUM(CT17,DA17)</f>
        <v>3461</v>
      </c>
      <c r="CN17" s="292">
        <f>SUM(CU17,DB17)</f>
        <v>0</v>
      </c>
      <c r="CO17" s="292">
        <f>SUM(CV17,DC17)</f>
        <v>2514</v>
      </c>
      <c r="CP17" s="292">
        <f>SUM(CW17,DD17)</f>
        <v>886</v>
      </c>
      <c r="CQ17" s="292">
        <f>SUM(CX17,DE17)</f>
        <v>61</v>
      </c>
      <c r="CR17" s="292">
        <f>SUM(CY17,DF17)</f>
        <v>0</v>
      </c>
      <c r="CS17" s="292">
        <f>SUM(CZ17,DG17)</f>
        <v>0</v>
      </c>
      <c r="CT17" s="292">
        <f>SUM(CU17:CZ17)</f>
        <v>1363</v>
      </c>
      <c r="CU17" s="292">
        <f>AE17</f>
        <v>0</v>
      </c>
      <c r="CV17" s="292">
        <f>AI17</f>
        <v>1220</v>
      </c>
      <c r="CW17" s="292">
        <f>AM17</f>
        <v>143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2098</v>
      </c>
      <c r="DB17" s="292">
        <f>BL17</f>
        <v>0</v>
      </c>
      <c r="DC17" s="292">
        <f>BM17</f>
        <v>1294</v>
      </c>
      <c r="DD17" s="292">
        <f>BN17</f>
        <v>743</v>
      </c>
      <c r="DE17" s="292">
        <f>BO17</f>
        <v>61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SUM(E18,AD18,BC18)</f>
        <v>7848</v>
      </c>
      <c r="E18" s="292">
        <f>SUM(F18,J18,N18,R18,V18,Z18)</f>
        <v>6065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4375</v>
      </c>
      <c r="K18" s="292">
        <v>4375</v>
      </c>
      <c r="L18" s="292">
        <v>0</v>
      </c>
      <c r="M18" s="292">
        <v>0</v>
      </c>
      <c r="N18" s="292">
        <f>SUM(O18:Q18)</f>
        <v>392</v>
      </c>
      <c r="O18" s="292">
        <v>392</v>
      </c>
      <c r="P18" s="292">
        <v>0</v>
      </c>
      <c r="Q18" s="292">
        <v>0</v>
      </c>
      <c r="R18" s="292">
        <f>SUM(S18:U18)</f>
        <v>1259</v>
      </c>
      <c r="S18" s="292">
        <v>328</v>
      </c>
      <c r="T18" s="292">
        <v>931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39</v>
      </c>
      <c r="AA18" s="292">
        <v>39</v>
      </c>
      <c r="AB18" s="292">
        <v>0</v>
      </c>
      <c r="AC18" s="292">
        <v>0</v>
      </c>
      <c r="AD18" s="292">
        <f>SUM(AE18,AI18,AM18,AQ18,AU18,AY18)</f>
        <v>1783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1783</v>
      </c>
      <c r="AJ18" s="292">
        <v>0</v>
      </c>
      <c r="AK18" s="292">
        <v>0</v>
      </c>
      <c r="AL18" s="292">
        <v>1783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0</v>
      </c>
      <c r="BD18" s="292">
        <f>SUM(BE18:BJ18)</f>
        <v>0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0</v>
      </c>
      <c r="BL18" s="292">
        <v>0</v>
      </c>
      <c r="BM18" s="292">
        <v>0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6065</v>
      </c>
      <c r="BS18" s="292">
        <f>SUM(BZ18,CG18)</f>
        <v>0</v>
      </c>
      <c r="BT18" s="292">
        <f>SUM(CA18,CH18)</f>
        <v>4375</v>
      </c>
      <c r="BU18" s="292">
        <f>SUM(CB18,CI18)</f>
        <v>392</v>
      </c>
      <c r="BV18" s="292">
        <f>SUM(CC18,CJ18)</f>
        <v>1259</v>
      </c>
      <c r="BW18" s="292">
        <f>SUM(CD18,CK18)</f>
        <v>0</v>
      </c>
      <c r="BX18" s="292">
        <f>SUM(CE18,CL18)</f>
        <v>39</v>
      </c>
      <c r="BY18" s="292">
        <f>SUM(BZ18:CE18)</f>
        <v>6065</v>
      </c>
      <c r="BZ18" s="292">
        <f>F18</f>
        <v>0</v>
      </c>
      <c r="CA18" s="292">
        <f>J18</f>
        <v>4375</v>
      </c>
      <c r="CB18" s="292">
        <f>N18</f>
        <v>392</v>
      </c>
      <c r="CC18" s="292">
        <f>R18</f>
        <v>1259</v>
      </c>
      <c r="CD18" s="292">
        <f>V18</f>
        <v>0</v>
      </c>
      <c r="CE18" s="292">
        <f>Z18</f>
        <v>39</v>
      </c>
      <c r="CF18" s="292">
        <f>SUM(CG18:CL18)</f>
        <v>0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1783</v>
      </c>
      <c r="CN18" s="292">
        <f>SUM(CU18,DB18)</f>
        <v>0</v>
      </c>
      <c r="CO18" s="292">
        <f>SUM(CV18,DC18)</f>
        <v>1783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1783</v>
      </c>
      <c r="CU18" s="292">
        <f>AE18</f>
        <v>0</v>
      </c>
      <c r="CV18" s="292">
        <f>AI18</f>
        <v>1783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0</v>
      </c>
      <c r="DB18" s="292">
        <f>BL18</f>
        <v>0</v>
      </c>
      <c r="DC18" s="292">
        <f>BM18</f>
        <v>0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SUM(E19,AD19,BC19)</f>
        <v>1731</v>
      </c>
      <c r="E19" s="292">
        <f>SUM(F19,J19,N19,R19,V19,Z19)</f>
        <v>997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780</v>
      </c>
      <c r="K19" s="292">
        <v>0</v>
      </c>
      <c r="L19" s="292">
        <v>780</v>
      </c>
      <c r="M19" s="292">
        <v>0</v>
      </c>
      <c r="N19" s="292">
        <f>SUM(O19:Q19)</f>
        <v>16</v>
      </c>
      <c r="O19" s="292">
        <v>0</v>
      </c>
      <c r="P19" s="292">
        <v>16</v>
      </c>
      <c r="Q19" s="292">
        <v>0</v>
      </c>
      <c r="R19" s="292">
        <f>SUM(S19:U19)</f>
        <v>201</v>
      </c>
      <c r="S19" s="292">
        <v>0</v>
      </c>
      <c r="T19" s="292">
        <v>201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236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223</v>
      </c>
      <c r="AJ19" s="292">
        <v>0</v>
      </c>
      <c r="AK19" s="292">
        <v>0</v>
      </c>
      <c r="AL19" s="292">
        <v>223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13</v>
      </c>
      <c r="AR19" s="292">
        <v>0</v>
      </c>
      <c r="AS19" s="292">
        <v>0</v>
      </c>
      <c r="AT19" s="292">
        <v>13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498</v>
      </c>
      <c r="BD19" s="292">
        <f>SUM(BE19:BJ19)</f>
        <v>236</v>
      </c>
      <c r="BE19" s="292">
        <v>0</v>
      </c>
      <c r="BF19" s="292">
        <v>91</v>
      </c>
      <c r="BG19" s="292">
        <v>6</v>
      </c>
      <c r="BH19" s="292">
        <v>86</v>
      </c>
      <c r="BI19" s="292">
        <v>0</v>
      </c>
      <c r="BJ19" s="292">
        <v>53</v>
      </c>
      <c r="BK19" s="292">
        <f>SUM(BL19:BQ19)</f>
        <v>262</v>
      </c>
      <c r="BL19" s="292">
        <v>0</v>
      </c>
      <c r="BM19" s="292">
        <v>262</v>
      </c>
      <c r="BN19" s="292">
        <v>0</v>
      </c>
      <c r="BO19" s="292">
        <v>0</v>
      </c>
      <c r="BP19" s="292">
        <v>0</v>
      </c>
      <c r="BQ19" s="292">
        <v>0</v>
      </c>
      <c r="BR19" s="292">
        <f>SUM(BY19,CF19)</f>
        <v>1233</v>
      </c>
      <c r="BS19" s="292">
        <f>SUM(BZ19,CG19)</f>
        <v>0</v>
      </c>
      <c r="BT19" s="292">
        <f>SUM(CA19,CH19)</f>
        <v>871</v>
      </c>
      <c r="BU19" s="292">
        <f>SUM(CB19,CI19)</f>
        <v>22</v>
      </c>
      <c r="BV19" s="292">
        <f>SUM(CC19,CJ19)</f>
        <v>287</v>
      </c>
      <c r="BW19" s="292">
        <f>SUM(CD19,CK19)</f>
        <v>0</v>
      </c>
      <c r="BX19" s="292">
        <f>SUM(CE19,CL19)</f>
        <v>53</v>
      </c>
      <c r="BY19" s="292">
        <f>SUM(BZ19:CE19)</f>
        <v>997</v>
      </c>
      <c r="BZ19" s="292">
        <f>F19</f>
        <v>0</v>
      </c>
      <c r="CA19" s="292">
        <f>J19</f>
        <v>780</v>
      </c>
      <c r="CB19" s="292">
        <f>N19</f>
        <v>16</v>
      </c>
      <c r="CC19" s="292">
        <f>R19</f>
        <v>201</v>
      </c>
      <c r="CD19" s="292">
        <f>V19</f>
        <v>0</v>
      </c>
      <c r="CE19" s="292">
        <f>Z19</f>
        <v>0</v>
      </c>
      <c r="CF19" s="292">
        <f>SUM(CG19:CL19)</f>
        <v>236</v>
      </c>
      <c r="CG19" s="292">
        <f>BE19</f>
        <v>0</v>
      </c>
      <c r="CH19" s="292">
        <f>BF19</f>
        <v>91</v>
      </c>
      <c r="CI19" s="292">
        <f>BG19</f>
        <v>6</v>
      </c>
      <c r="CJ19" s="292">
        <f>BH19</f>
        <v>86</v>
      </c>
      <c r="CK19" s="292">
        <f>BI19</f>
        <v>0</v>
      </c>
      <c r="CL19" s="292">
        <f>BJ19</f>
        <v>53</v>
      </c>
      <c r="CM19" s="292">
        <f>SUM(CT19,DA19)</f>
        <v>498</v>
      </c>
      <c r="CN19" s="292">
        <f>SUM(CU19,DB19)</f>
        <v>0</v>
      </c>
      <c r="CO19" s="292">
        <f>SUM(CV19,DC19)</f>
        <v>485</v>
      </c>
      <c r="CP19" s="292">
        <f>SUM(CW19,DD19)</f>
        <v>0</v>
      </c>
      <c r="CQ19" s="292">
        <f>SUM(CX19,DE19)</f>
        <v>13</v>
      </c>
      <c r="CR19" s="292">
        <f>SUM(CY19,DF19)</f>
        <v>0</v>
      </c>
      <c r="CS19" s="292">
        <f>SUM(CZ19,DG19)</f>
        <v>0</v>
      </c>
      <c r="CT19" s="292">
        <f>SUM(CU19:CZ19)</f>
        <v>236</v>
      </c>
      <c r="CU19" s="292">
        <f>AE19</f>
        <v>0</v>
      </c>
      <c r="CV19" s="292">
        <f>AI19</f>
        <v>223</v>
      </c>
      <c r="CW19" s="292">
        <f>AM19</f>
        <v>0</v>
      </c>
      <c r="CX19" s="292">
        <f>AQ19</f>
        <v>13</v>
      </c>
      <c r="CY19" s="292">
        <f>AU19</f>
        <v>0</v>
      </c>
      <c r="CZ19" s="292">
        <f>AY19</f>
        <v>0</v>
      </c>
      <c r="DA19" s="292">
        <f>SUM(DB19:DG19)</f>
        <v>262</v>
      </c>
      <c r="DB19" s="292">
        <f>BL19</f>
        <v>0</v>
      </c>
      <c r="DC19" s="292">
        <f>BM19</f>
        <v>262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2</v>
      </c>
      <c r="DJ19" s="292">
        <v>0</v>
      </c>
      <c r="DK19" s="292">
        <v>0</v>
      </c>
      <c r="DL19" s="292">
        <v>0</v>
      </c>
      <c r="DM19" s="292">
        <v>2</v>
      </c>
    </row>
    <row r="20" spans="1:117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SUM(E20,AD20,BC20)</f>
        <v>7188</v>
      </c>
      <c r="E20" s="292">
        <f>SUM(F20,J20,N20,R20,V20,Z20)</f>
        <v>4184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3006</v>
      </c>
      <c r="K20" s="292">
        <v>3006</v>
      </c>
      <c r="L20" s="292">
        <v>0</v>
      </c>
      <c r="M20" s="292">
        <v>0</v>
      </c>
      <c r="N20" s="292">
        <f>SUM(O20:Q20)</f>
        <v>241</v>
      </c>
      <c r="O20" s="292">
        <v>241</v>
      </c>
      <c r="P20" s="292">
        <v>0</v>
      </c>
      <c r="Q20" s="292">
        <v>0</v>
      </c>
      <c r="R20" s="292">
        <f>SUM(S20:U20)</f>
        <v>895</v>
      </c>
      <c r="S20" s="292">
        <v>895</v>
      </c>
      <c r="T20" s="292">
        <v>0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42</v>
      </c>
      <c r="AA20" s="292">
        <v>42</v>
      </c>
      <c r="AB20" s="292">
        <v>0</v>
      </c>
      <c r="AC20" s="292">
        <v>0</v>
      </c>
      <c r="AD20" s="292">
        <f>SUM(AE20,AI20,AM20,AQ20,AU20,AY20)</f>
        <v>3004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3004</v>
      </c>
      <c r="AJ20" s="292">
        <v>0</v>
      </c>
      <c r="AK20" s="292">
        <v>0</v>
      </c>
      <c r="AL20" s="292">
        <v>3004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0</v>
      </c>
      <c r="BD20" s="292">
        <f>SUM(BE20:BJ20)</f>
        <v>0</v>
      </c>
      <c r="BE20" s="292">
        <v>0</v>
      </c>
      <c r="BF20" s="292"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f>SUM(BL20:BQ20)</f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4184</v>
      </c>
      <c r="BS20" s="292">
        <f>SUM(BZ20,CG20)</f>
        <v>0</v>
      </c>
      <c r="BT20" s="292">
        <f>SUM(CA20,CH20)</f>
        <v>3006</v>
      </c>
      <c r="BU20" s="292">
        <f>SUM(CB20,CI20)</f>
        <v>241</v>
      </c>
      <c r="BV20" s="292">
        <f>SUM(CC20,CJ20)</f>
        <v>895</v>
      </c>
      <c r="BW20" s="292">
        <f>SUM(CD20,CK20)</f>
        <v>0</v>
      </c>
      <c r="BX20" s="292">
        <f>SUM(CE20,CL20)</f>
        <v>42</v>
      </c>
      <c r="BY20" s="292">
        <f>SUM(BZ20:CE20)</f>
        <v>4184</v>
      </c>
      <c r="BZ20" s="292">
        <f>F20</f>
        <v>0</v>
      </c>
      <c r="CA20" s="292">
        <f>J20</f>
        <v>3006</v>
      </c>
      <c r="CB20" s="292">
        <f>N20</f>
        <v>241</v>
      </c>
      <c r="CC20" s="292">
        <f>R20</f>
        <v>895</v>
      </c>
      <c r="CD20" s="292">
        <f>V20</f>
        <v>0</v>
      </c>
      <c r="CE20" s="292">
        <f>Z20</f>
        <v>42</v>
      </c>
      <c r="CF20" s="292">
        <f>SUM(CG20:CL20)</f>
        <v>0</v>
      </c>
      <c r="CG20" s="292">
        <f>BE20</f>
        <v>0</v>
      </c>
      <c r="CH20" s="292">
        <f>BF20</f>
        <v>0</v>
      </c>
      <c r="CI20" s="292">
        <f>BG20</f>
        <v>0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3004</v>
      </c>
      <c r="CN20" s="292">
        <f>SUM(CU20,DB20)</f>
        <v>0</v>
      </c>
      <c r="CO20" s="292">
        <f>SUM(CV20,DC20)</f>
        <v>3004</v>
      </c>
      <c r="CP20" s="292">
        <f>SUM(CW20,DD20)</f>
        <v>0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3004</v>
      </c>
      <c r="CU20" s="292">
        <f>AE20</f>
        <v>0</v>
      </c>
      <c r="CV20" s="292">
        <f>AI20</f>
        <v>3004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0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1</v>
      </c>
      <c r="DJ20" s="292">
        <v>1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SUM(E21,AD21,BC21)</f>
        <v>5950</v>
      </c>
      <c r="E21" s="292">
        <f>SUM(F21,J21,N21,R21,V21,Z21)</f>
        <v>4725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3075</v>
      </c>
      <c r="K21" s="292">
        <v>0</v>
      </c>
      <c r="L21" s="292">
        <v>3075</v>
      </c>
      <c r="M21" s="292">
        <v>0</v>
      </c>
      <c r="N21" s="292">
        <f>SUM(O21:Q21)</f>
        <v>492</v>
      </c>
      <c r="O21" s="292">
        <v>0</v>
      </c>
      <c r="P21" s="292">
        <v>492</v>
      </c>
      <c r="Q21" s="292">
        <v>0</v>
      </c>
      <c r="R21" s="292">
        <f>SUM(S21:U21)</f>
        <v>943</v>
      </c>
      <c r="S21" s="292">
        <v>0</v>
      </c>
      <c r="T21" s="292">
        <v>943</v>
      </c>
      <c r="U21" s="292">
        <v>0</v>
      </c>
      <c r="V21" s="292">
        <f>SUM(W21:Y21)</f>
        <v>6</v>
      </c>
      <c r="W21" s="292">
        <v>0</v>
      </c>
      <c r="X21" s="292">
        <v>6</v>
      </c>
      <c r="Y21" s="292">
        <v>0</v>
      </c>
      <c r="Z21" s="292">
        <f>SUM(AA21:AC21)</f>
        <v>209</v>
      </c>
      <c r="AA21" s="292">
        <v>0</v>
      </c>
      <c r="AB21" s="292">
        <v>209</v>
      </c>
      <c r="AC21" s="292">
        <v>0</v>
      </c>
      <c r="AD21" s="292">
        <f>SUM(AE21,AI21,AM21,AQ21,AU21,AY21)</f>
        <v>1117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1086</v>
      </c>
      <c r="AJ21" s="292">
        <v>0</v>
      </c>
      <c r="AK21" s="292">
        <v>0</v>
      </c>
      <c r="AL21" s="292">
        <v>1086</v>
      </c>
      <c r="AM21" s="292">
        <f>SUM(AN21:AP21)</f>
        <v>21</v>
      </c>
      <c r="AN21" s="292">
        <v>0</v>
      </c>
      <c r="AO21" s="292">
        <v>0</v>
      </c>
      <c r="AP21" s="292">
        <v>21</v>
      </c>
      <c r="AQ21" s="292">
        <f>SUM(AR21:AT21)</f>
        <v>10</v>
      </c>
      <c r="AR21" s="292">
        <v>0</v>
      </c>
      <c r="AS21" s="292">
        <v>0</v>
      </c>
      <c r="AT21" s="292">
        <v>10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108</v>
      </c>
      <c r="BD21" s="292">
        <f>SUM(BE21:BJ21)</f>
        <v>100</v>
      </c>
      <c r="BE21" s="292">
        <v>0</v>
      </c>
      <c r="BF21" s="292">
        <v>95</v>
      </c>
      <c r="BG21" s="292">
        <v>5</v>
      </c>
      <c r="BH21" s="292">
        <v>0</v>
      </c>
      <c r="BI21" s="292">
        <v>0</v>
      </c>
      <c r="BJ21" s="292">
        <v>0</v>
      </c>
      <c r="BK21" s="292">
        <f>SUM(BL21:BQ21)</f>
        <v>8</v>
      </c>
      <c r="BL21" s="292">
        <v>0</v>
      </c>
      <c r="BM21" s="292">
        <v>8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4825</v>
      </c>
      <c r="BS21" s="292">
        <f>SUM(BZ21,CG21)</f>
        <v>0</v>
      </c>
      <c r="BT21" s="292">
        <f>SUM(CA21,CH21)</f>
        <v>3170</v>
      </c>
      <c r="BU21" s="292">
        <f>SUM(CB21,CI21)</f>
        <v>497</v>
      </c>
      <c r="BV21" s="292">
        <f>SUM(CC21,CJ21)</f>
        <v>943</v>
      </c>
      <c r="BW21" s="292">
        <f>SUM(CD21,CK21)</f>
        <v>6</v>
      </c>
      <c r="BX21" s="292">
        <f>SUM(CE21,CL21)</f>
        <v>209</v>
      </c>
      <c r="BY21" s="292">
        <f>SUM(BZ21:CE21)</f>
        <v>4725</v>
      </c>
      <c r="BZ21" s="292">
        <f>F21</f>
        <v>0</v>
      </c>
      <c r="CA21" s="292">
        <f>J21</f>
        <v>3075</v>
      </c>
      <c r="CB21" s="292">
        <f>N21</f>
        <v>492</v>
      </c>
      <c r="CC21" s="292">
        <f>R21</f>
        <v>943</v>
      </c>
      <c r="CD21" s="292">
        <f>V21</f>
        <v>6</v>
      </c>
      <c r="CE21" s="292">
        <f>Z21</f>
        <v>209</v>
      </c>
      <c r="CF21" s="292">
        <f>SUM(CG21:CL21)</f>
        <v>100</v>
      </c>
      <c r="CG21" s="292">
        <f>BE21</f>
        <v>0</v>
      </c>
      <c r="CH21" s="292">
        <f>BF21</f>
        <v>95</v>
      </c>
      <c r="CI21" s="292">
        <f>BG21</f>
        <v>5</v>
      </c>
      <c r="CJ21" s="292">
        <f>BH21</f>
        <v>0</v>
      </c>
      <c r="CK21" s="292">
        <f>BI21</f>
        <v>0</v>
      </c>
      <c r="CL21" s="292">
        <f>BJ21</f>
        <v>0</v>
      </c>
      <c r="CM21" s="292">
        <f>SUM(CT21,DA21)</f>
        <v>1125</v>
      </c>
      <c r="CN21" s="292">
        <f>SUM(CU21,DB21)</f>
        <v>0</v>
      </c>
      <c r="CO21" s="292">
        <f>SUM(CV21,DC21)</f>
        <v>1094</v>
      </c>
      <c r="CP21" s="292">
        <f>SUM(CW21,DD21)</f>
        <v>21</v>
      </c>
      <c r="CQ21" s="292">
        <f>SUM(CX21,DE21)</f>
        <v>10</v>
      </c>
      <c r="CR21" s="292">
        <f>SUM(CY21,DF21)</f>
        <v>0</v>
      </c>
      <c r="CS21" s="292">
        <f>SUM(CZ21,DG21)</f>
        <v>0</v>
      </c>
      <c r="CT21" s="292">
        <f>SUM(CU21:CZ21)</f>
        <v>1117</v>
      </c>
      <c r="CU21" s="292">
        <f>AE21</f>
        <v>0</v>
      </c>
      <c r="CV21" s="292">
        <f>AI21</f>
        <v>1086</v>
      </c>
      <c r="CW21" s="292">
        <f>AM21</f>
        <v>21</v>
      </c>
      <c r="CX21" s="292">
        <f>AQ21</f>
        <v>10</v>
      </c>
      <c r="CY21" s="292">
        <f>AU21</f>
        <v>0</v>
      </c>
      <c r="CZ21" s="292">
        <f>AY21</f>
        <v>0</v>
      </c>
      <c r="DA21" s="292">
        <f>SUM(DB21:DG21)</f>
        <v>8</v>
      </c>
      <c r="DB21" s="292">
        <f>BL21</f>
        <v>0</v>
      </c>
      <c r="DC21" s="292">
        <f>BM21</f>
        <v>8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2</v>
      </c>
      <c r="DJ21" s="292">
        <v>0</v>
      </c>
      <c r="DK21" s="292">
        <v>2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SUM(E22,AD22,BC22)</f>
        <v>4156</v>
      </c>
      <c r="E22" s="292">
        <f>SUM(F22,J22,N22,R22,V22,Z22)</f>
        <v>2974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1883</v>
      </c>
      <c r="K22" s="292">
        <v>1883</v>
      </c>
      <c r="L22" s="292">
        <v>0</v>
      </c>
      <c r="M22" s="292">
        <v>0</v>
      </c>
      <c r="N22" s="292">
        <f>SUM(O22:Q22)</f>
        <v>709</v>
      </c>
      <c r="O22" s="292">
        <v>709</v>
      </c>
      <c r="P22" s="292">
        <v>0</v>
      </c>
      <c r="Q22" s="292">
        <v>0</v>
      </c>
      <c r="R22" s="292">
        <f>SUM(S22:U22)</f>
        <v>382</v>
      </c>
      <c r="S22" s="292">
        <v>382</v>
      </c>
      <c r="T22" s="292">
        <v>0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v>0</v>
      </c>
      <c r="AD22" s="292">
        <f>SUM(AE22,AI22,AM22,AQ22,AU22,AY22)</f>
        <v>1030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1030</v>
      </c>
      <c r="AJ22" s="292">
        <v>0</v>
      </c>
      <c r="AK22" s="292">
        <v>0</v>
      </c>
      <c r="AL22" s="292">
        <v>1030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152</v>
      </c>
      <c r="BD22" s="292">
        <f>SUM(BE22:BJ22)</f>
        <v>0</v>
      </c>
      <c r="BE22" s="292">
        <v>0</v>
      </c>
      <c r="BF22" s="292"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f>SUM(BL22:BQ22)</f>
        <v>152</v>
      </c>
      <c r="BL22" s="292">
        <v>0</v>
      </c>
      <c r="BM22" s="292">
        <v>152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2974</v>
      </c>
      <c r="BS22" s="292">
        <f>SUM(BZ22,CG22)</f>
        <v>0</v>
      </c>
      <c r="BT22" s="292">
        <f>SUM(CA22,CH22)</f>
        <v>1883</v>
      </c>
      <c r="BU22" s="292">
        <f>SUM(CB22,CI22)</f>
        <v>709</v>
      </c>
      <c r="BV22" s="292">
        <f>SUM(CC22,CJ22)</f>
        <v>382</v>
      </c>
      <c r="BW22" s="292">
        <f>SUM(CD22,CK22)</f>
        <v>0</v>
      </c>
      <c r="BX22" s="292">
        <f>SUM(CE22,CL22)</f>
        <v>0</v>
      </c>
      <c r="BY22" s="292">
        <f>SUM(BZ22:CE22)</f>
        <v>2974</v>
      </c>
      <c r="BZ22" s="292">
        <f>F22</f>
        <v>0</v>
      </c>
      <c r="CA22" s="292">
        <f>J22</f>
        <v>1883</v>
      </c>
      <c r="CB22" s="292">
        <f>N22</f>
        <v>709</v>
      </c>
      <c r="CC22" s="292">
        <f>R22</f>
        <v>382</v>
      </c>
      <c r="CD22" s="292">
        <f>V22</f>
        <v>0</v>
      </c>
      <c r="CE22" s="292">
        <f>Z22</f>
        <v>0</v>
      </c>
      <c r="CF22" s="292">
        <f>SUM(CG22:CL22)</f>
        <v>0</v>
      </c>
      <c r="CG22" s="292">
        <f>BE22</f>
        <v>0</v>
      </c>
      <c r="CH22" s="292">
        <f>BF22</f>
        <v>0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1182</v>
      </c>
      <c r="CN22" s="292">
        <f>SUM(CU22,DB22)</f>
        <v>0</v>
      </c>
      <c r="CO22" s="292">
        <f>SUM(CV22,DC22)</f>
        <v>1182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1030</v>
      </c>
      <c r="CU22" s="292">
        <f>AE22</f>
        <v>0</v>
      </c>
      <c r="CV22" s="292">
        <f>AI22</f>
        <v>1030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152</v>
      </c>
      <c r="DB22" s="292">
        <f>BL22</f>
        <v>0</v>
      </c>
      <c r="DC22" s="292">
        <f>BM22</f>
        <v>152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SUM(E23,AD23,BC23)</f>
        <v>6318</v>
      </c>
      <c r="E23" s="292">
        <f>SUM(F23,J23,N23,R23,V23,Z23)</f>
        <v>5247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3754</v>
      </c>
      <c r="K23" s="292">
        <v>350</v>
      </c>
      <c r="L23" s="292">
        <v>3404</v>
      </c>
      <c r="M23" s="292">
        <v>0</v>
      </c>
      <c r="N23" s="292">
        <f>SUM(O23:Q23)</f>
        <v>319</v>
      </c>
      <c r="O23" s="292">
        <v>90</v>
      </c>
      <c r="P23" s="292">
        <v>229</v>
      </c>
      <c r="Q23" s="292">
        <v>0</v>
      </c>
      <c r="R23" s="292">
        <f>SUM(S23:U23)</f>
        <v>980</v>
      </c>
      <c r="S23" s="292">
        <v>270</v>
      </c>
      <c r="T23" s="292">
        <v>710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194</v>
      </c>
      <c r="AA23" s="292">
        <v>194</v>
      </c>
      <c r="AB23" s="292">
        <v>0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1071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1071</v>
      </c>
      <c r="BL23" s="292">
        <v>0</v>
      </c>
      <c r="BM23" s="292">
        <v>1071</v>
      </c>
      <c r="BN23" s="292">
        <v>0</v>
      </c>
      <c r="BO23" s="292">
        <v>0</v>
      </c>
      <c r="BP23" s="292">
        <v>0</v>
      </c>
      <c r="BQ23" s="292">
        <v>0</v>
      </c>
      <c r="BR23" s="292">
        <f>SUM(BY23,CF23)</f>
        <v>5247</v>
      </c>
      <c r="BS23" s="292">
        <f>SUM(BZ23,CG23)</f>
        <v>0</v>
      </c>
      <c r="BT23" s="292">
        <f>SUM(CA23,CH23)</f>
        <v>3754</v>
      </c>
      <c r="BU23" s="292">
        <f>SUM(CB23,CI23)</f>
        <v>319</v>
      </c>
      <c r="BV23" s="292">
        <f>SUM(CC23,CJ23)</f>
        <v>980</v>
      </c>
      <c r="BW23" s="292">
        <f>SUM(CD23,CK23)</f>
        <v>0</v>
      </c>
      <c r="BX23" s="292">
        <f>SUM(CE23,CL23)</f>
        <v>194</v>
      </c>
      <c r="BY23" s="292">
        <f>SUM(BZ23:CE23)</f>
        <v>5247</v>
      </c>
      <c r="BZ23" s="292">
        <f>F23</f>
        <v>0</v>
      </c>
      <c r="CA23" s="292">
        <f>J23</f>
        <v>3754</v>
      </c>
      <c r="CB23" s="292">
        <f>N23</f>
        <v>319</v>
      </c>
      <c r="CC23" s="292">
        <f>R23</f>
        <v>980</v>
      </c>
      <c r="CD23" s="292">
        <f>V23</f>
        <v>0</v>
      </c>
      <c r="CE23" s="292">
        <f>Z23</f>
        <v>194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1071</v>
      </c>
      <c r="CN23" s="292">
        <f>SUM(CU23,DB23)</f>
        <v>0</v>
      </c>
      <c r="CO23" s="292">
        <f>SUM(CV23,DC23)</f>
        <v>1071</v>
      </c>
      <c r="CP23" s="292">
        <f>SUM(CW23,DD23)</f>
        <v>0</v>
      </c>
      <c r="CQ23" s="292">
        <f>SUM(CX23,DE23)</f>
        <v>0</v>
      </c>
      <c r="CR23" s="292">
        <f>SUM(CY23,DF23)</f>
        <v>0</v>
      </c>
      <c r="CS23" s="292">
        <f>SUM(CZ23,DG23)</f>
        <v>0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1071</v>
      </c>
      <c r="DB23" s="292">
        <f>BL23</f>
        <v>0</v>
      </c>
      <c r="DC23" s="292">
        <f>BM23</f>
        <v>1071</v>
      </c>
      <c r="DD23" s="292">
        <f>BN23</f>
        <v>0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SUM(E24,AD24,BC24)</f>
        <v>3548</v>
      </c>
      <c r="E24" s="292">
        <f>SUM(F24,J24,N24,R24,V24,Z24)</f>
        <v>2771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1968</v>
      </c>
      <c r="K24" s="292">
        <v>1968</v>
      </c>
      <c r="L24" s="292">
        <v>0</v>
      </c>
      <c r="M24" s="292">
        <v>0</v>
      </c>
      <c r="N24" s="292">
        <f>SUM(O24:Q24)</f>
        <v>256</v>
      </c>
      <c r="O24" s="292">
        <v>256</v>
      </c>
      <c r="P24" s="292">
        <v>0</v>
      </c>
      <c r="Q24" s="292">
        <v>0</v>
      </c>
      <c r="R24" s="292">
        <f>SUM(S24:U24)</f>
        <v>543</v>
      </c>
      <c r="S24" s="292">
        <v>0</v>
      </c>
      <c r="T24" s="292">
        <v>543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4</v>
      </c>
      <c r="AA24" s="292">
        <v>4</v>
      </c>
      <c r="AB24" s="292">
        <v>0</v>
      </c>
      <c r="AC24" s="292">
        <v>0</v>
      </c>
      <c r="AD24" s="292">
        <f>SUM(AE24,AI24,AM24,AQ24,AU24,AY24)</f>
        <v>776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776</v>
      </c>
      <c r="AJ24" s="292">
        <v>0</v>
      </c>
      <c r="AK24" s="292">
        <v>0</v>
      </c>
      <c r="AL24" s="292">
        <v>776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1</v>
      </c>
      <c r="BD24" s="292">
        <f>SUM(BE24:BJ24)</f>
        <v>1</v>
      </c>
      <c r="BE24" s="292">
        <v>0</v>
      </c>
      <c r="BF24" s="292">
        <v>0</v>
      </c>
      <c r="BG24" s="292">
        <v>1</v>
      </c>
      <c r="BH24" s="292">
        <v>0</v>
      </c>
      <c r="BI24" s="292">
        <v>0</v>
      </c>
      <c r="BJ24" s="292">
        <v>0</v>
      </c>
      <c r="BK24" s="292">
        <f>SUM(BL24:BQ24)</f>
        <v>0</v>
      </c>
      <c r="BL24" s="292">
        <v>0</v>
      </c>
      <c r="BM24" s="292">
        <v>0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2772</v>
      </c>
      <c r="BS24" s="292">
        <f>SUM(BZ24,CG24)</f>
        <v>0</v>
      </c>
      <c r="BT24" s="292">
        <f>SUM(CA24,CH24)</f>
        <v>1968</v>
      </c>
      <c r="BU24" s="292">
        <f>SUM(CB24,CI24)</f>
        <v>257</v>
      </c>
      <c r="BV24" s="292">
        <f>SUM(CC24,CJ24)</f>
        <v>543</v>
      </c>
      <c r="BW24" s="292">
        <f>SUM(CD24,CK24)</f>
        <v>0</v>
      </c>
      <c r="BX24" s="292">
        <f>SUM(CE24,CL24)</f>
        <v>4</v>
      </c>
      <c r="BY24" s="292">
        <f>SUM(BZ24:CE24)</f>
        <v>2771</v>
      </c>
      <c r="BZ24" s="292">
        <f>F24</f>
        <v>0</v>
      </c>
      <c r="CA24" s="292">
        <f>J24</f>
        <v>1968</v>
      </c>
      <c r="CB24" s="292">
        <f>N24</f>
        <v>256</v>
      </c>
      <c r="CC24" s="292">
        <f>R24</f>
        <v>543</v>
      </c>
      <c r="CD24" s="292">
        <f>V24</f>
        <v>0</v>
      </c>
      <c r="CE24" s="292">
        <f>Z24</f>
        <v>4</v>
      </c>
      <c r="CF24" s="292">
        <f>SUM(CG24:CL24)</f>
        <v>1</v>
      </c>
      <c r="CG24" s="292">
        <f>BE24</f>
        <v>0</v>
      </c>
      <c r="CH24" s="292">
        <f>BF24</f>
        <v>0</v>
      </c>
      <c r="CI24" s="292">
        <f>BG24</f>
        <v>1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776</v>
      </c>
      <c r="CN24" s="292">
        <f>SUM(CU24,DB24)</f>
        <v>0</v>
      </c>
      <c r="CO24" s="292">
        <f>SUM(CV24,DC24)</f>
        <v>776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776</v>
      </c>
      <c r="CU24" s="292">
        <f>AE24</f>
        <v>0</v>
      </c>
      <c r="CV24" s="292">
        <f>AI24</f>
        <v>776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0</v>
      </c>
      <c r="DB24" s="292">
        <f>BL24</f>
        <v>0</v>
      </c>
      <c r="DC24" s="292">
        <f>BM24</f>
        <v>0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1</v>
      </c>
      <c r="DJ24" s="292">
        <v>1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</row>
    <row r="26" spans="1:117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</row>
    <row r="27" spans="1:117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4">
    <sortCondition ref="A8:A24"/>
    <sortCondition ref="B8:B24"/>
    <sortCondition ref="C8:C24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&amp;Lごみ搬入量の状況（平成29年度実績）</oddHeader>
  </headerFooter>
  <colBreaks count="5" manualBreakCount="5">
    <brk id="13" min="1" max="23" man="1"/>
    <brk id="25" min="1" max="23" man="1"/>
    <brk id="38" min="1" max="23" man="1"/>
    <brk id="50" min="1" max="23" man="1"/>
    <brk id="62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5">
        <f>SUM(E7,T7,AI7,AX7,BM7,CB7,CQ7,DF7,DU7,DZ7)</f>
        <v>312270</v>
      </c>
      <c r="E7" s="305">
        <f>SUM(F7,M7)</f>
        <v>232166</v>
      </c>
      <c r="F7" s="305">
        <f>SUM(G7:L7)</f>
        <v>224236</v>
      </c>
      <c r="G7" s="305">
        <f t="shared" ref="G7:L7" si="0">SUM(G$8:G$207)</f>
        <v>0</v>
      </c>
      <c r="H7" s="305">
        <f t="shared" si="0"/>
        <v>222500</v>
      </c>
      <c r="I7" s="305">
        <f t="shared" si="0"/>
        <v>1632</v>
      </c>
      <c r="J7" s="305">
        <f t="shared" si="0"/>
        <v>0</v>
      </c>
      <c r="K7" s="305">
        <f t="shared" si="0"/>
        <v>0</v>
      </c>
      <c r="L7" s="305">
        <f t="shared" si="0"/>
        <v>104</v>
      </c>
      <c r="M7" s="305">
        <f>SUM(N7:S7)</f>
        <v>7930</v>
      </c>
      <c r="N7" s="305">
        <f t="shared" ref="N7:S7" si="1">SUM(N$8:N$207)</f>
        <v>0</v>
      </c>
      <c r="O7" s="305">
        <f t="shared" si="1"/>
        <v>7785</v>
      </c>
      <c r="P7" s="305">
        <f t="shared" si="1"/>
        <v>18</v>
      </c>
      <c r="Q7" s="305">
        <f t="shared" si="1"/>
        <v>0</v>
      </c>
      <c r="R7" s="305">
        <f t="shared" si="1"/>
        <v>0</v>
      </c>
      <c r="S7" s="305">
        <f t="shared" si="1"/>
        <v>127</v>
      </c>
      <c r="T7" s="305">
        <f>SUM(U7,AB7)</f>
        <v>10823</v>
      </c>
      <c r="U7" s="305">
        <f>SUM(V7:AA7)</f>
        <v>8922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7808</v>
      </c>
      <c r="Y7" s="305">
        <f t="shared" si="2"/>
        <v>0</v>
      </c>
      <c r="Z7" s="305">
        <f t="shared" si="2"/>
        <v>0</v>
      </c>
      <c r="AA7" s="305">
        <f t="shared" si="2"/>
        <v>1114</v>
      </c>
      <c r="AB7" s="305">
        <f>SUM(AC7:AH7)</f>
        <v>1901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814</v>
      </c>
      <c r="AF7" s="305">
        <f t="shared" si="3"/>
        <v>0</v>
      </c>
      <c r="AG7" s="305">
        <f t="shared" si="3"/>
        <v>0</v>
      </c>
      <c r="AH7" s="305">
        <f t="shared" si="3"/>
        <v>1087</v>
      </c>
      <c r="AI7" s="305">
        <f>SUM(AJ7,AQ7)</f>
        <v>697</v>
      </c>
      <c r="AJ7" s="305">
        <f>SUM(AK7:AP7)</f>
        <v>697</v>
      </c>
      <c r="AK7" s="305">
        <f t="shared" ref="AK7:AP7" si="4">SUM(AK$8:AK$207)</f>
        <v>0</v>
      </c>
      <c r="AL7" s="305">
        <f t="shared" si="4"/>
        <v>697</v>
      </c>
      <c r="AM7" s="305">
        <f t="shared" si="4"/>
        <v>0</v>
      </c>
      <c r="AN7" s="305">
        <f t="shared" si="4"/>
        <v>0</v>
      </c>
      <c r="AO7" s="305">
        <f t="shared" si="4"/>
        <v>0</v>
      </c>
      <c r="AP7" s="305">
        <f t="shared" si="4"/>
        <v>0</v>
      </c>
      <c r="AQ7" s="305">
        <f>SUM(AR7:AW7)</f>
        <v>0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12732</v>
      </c>
      <c r="CC7" s="305">
        <f>SUM(CD7:CI7)</f>
        <v>12732</v>
      </c>
      <c r="CD7" s="305">
        <f t="shared" ref="CD7:CI7" si="10">SUM(CD$8:CD$207)</f>
        <v>0</v>
      </c>
      <c r="CE7" s="305">
        <f t="shared" si="10"/>
        <v>10138</v>
      </c>
      <c r="CF7" s="305">
        <f t="shared" si="10"/>
        <v>1943</v>
      </c>
      <c r="CG7" s="305">
        <f t="shared" si="10"/>
        <v>651</v>
      </c>
      <c r="CH7" s="305">
        <f t="shared" si="10"/>
        <v>0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39795</v>
      </c>
      <c r="CR7" s="305">
        <f>SUM(CS7:CX7)</f>
        <v>38217</v>
      </c>
      <c r="CS7" s="305">
        <f t="shared" ref="CS7:CX7" si="12">SUM(CS$8:CS$207)</f>
        <v>0</v>
      </c>
      <c r="CT7" s="305">
        <f t="shared" si="12"/>
        <v>570</v>
      </c>
      <c r="CU7" s="305">
        <f t="shared" si="12"/>
        <v>3729</v>
      </c>
      <c r="CV7" s="305">
        <f t="shared" si="12"/>
        <v>33444</v>
      </c>
      <c r="CW7" s="305">
        <f t="shared" si="12"/>
        <v>16</v>
      </c>
      <c r="CX7" s="305">
        <f t="shared" si="12"/>
        <v>458</v>
      </c>
      <c r="CY7" s="305">
        <f>SUM(CZ7:DE7)</f>
        <v>1578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1182</v>
      </c>
      <c r="DC7" s="305">
        <f t="shared" si="13"/>
        <v>370</v>
      </c>
      <c r="DD7" s="305">
        <f t="shared" si="13"/>
        <v>0</v>
      </c>
      <c r="DE7" s="305">
        <f t="shared" si="13"/>
        <v>26</v>
      </c>
      <c r="DF7" s="305">
        <f>SUM(DG7,DN7)</f>
        <v>21</v>
      </c>
      <c r="DG7" s="305">
        <f>SUM(DH7:DM7)</f>
        <v>21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21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11026</v>
      </c>
      <c r="DV7" s="305">
        <f>SUM(DV$8:DV$207)</f>
        <v>10927</v>
      </c>
      <c r="DW7" s="305">
        <f>SUM(DW$8:DW$207)</f>
        <v>0</v>
      </c>
      <c r="DX7" s="305">
        <f>SUM(DX$8:DX$207)</f>
        <v>99</v>
      </c>
      <c r="DY7" s="305">
        <f>SUM(DY$8:DY$207)</f>
        <v>0</v>
      </c>
      <c r="DZ7" s="305">
        <f>SUM(EA7,EH7)</f>
        <v>5010</v>
      </c>
      <c r="EA7" s="305">
        <f>SUM(EB7:EG7)</f>
        <v>3568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3537</v>
      </c>
      <c r="EE7" s="305">
        <f t="shared" si="16"/>
        <v>0</v>
      </c>
      <c r="EF7" s="305">
        <f t="shared" si="16"/>
        <v>5</v>
      </c>
      <c r="EG7" s="305">
        <f t="shared" si="16"/>
        <v>26</v>
      </c>
      <c r="EH7" s="305">
        <f>SUM(EI7:EN7)</f>
        <v>1442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1303</v>
      </c>
      <c r="EL7" s="305">
        <f t="shared" si="17"/>
        <v>0</v>
      </c>
      <c r="EM7" s="305">
        <f t="shared" si="17"/>
        <v>139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141815</v>
      </c>
      <c r="E8" s="292">
        <f>SUM(F8,M8)</f>
        <v>104520</v>
      </c>
      <c r="F8" s="292">
        <f>SUM(G8:L8)</f>
        <v>102498</v>
      </c>
      <c r="G8" s="292">
        <v>0</v>
      </c>
      <c r="H8" s="292">
        <v>102498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2022</v>
      </c>
      <c r="N8" s="292">
        <v>0</v>
      </c>
      <c r="O8" s="292">
        <v>2022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6993</v>
      </c>
      <c r="U8" s="292">
        <f>SUM(V8:AA8)</f>
        <v>6306</v>
      </c>
      <c r="V8" s="292">
        <v>0</v>
      </c>
      <c r="W8" s="292">
        <v>0</v>
      </c>
      <c r="X8" s="292">
        <v>5801</v>
      </c>
      <c r="Y8" s="292">
        <v>0</v>
      </c>
      <c r="Z8" s="292">
        <v>0</v>
      </c>
      <c r="AA8" s="292">
        <v>505</v>
      </c>
      <c r="AB8" s="292">
        <f>SUM(AC8:AH8)</f>
        <v>687</v>
      </c>
      <c r="AC8" s="292">
        <v>0</v>
      </c>
      <c r="AD8" s="292">
        <v>0</v>
      </c>
      <c r="AE8" s="292">
        <v>687</v>
      </c>
      <c r="AF8" s="292">
        <v>0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30230</v>
      </c>
      <c r="CR8" s="292">
        <f>SUM(CS8:CX8)</f>
        <v>29244</v>
      </c>
      <c r="CS8" s="292">
        <v>0</v>
      </c>
      <c r="CT8" s="292">
        <v>0</v>
      </c>
      <c r="CU8" s="292">
        <v>2974</v>
      </c>
      <c r="CV8" s="292">
        <v>26057</v>
      </c>
      <c r="CW8" s="292">
        <v>0</v>
      </c>
      <c r="CX8" s="292">
        <v>213</v>
      </c>
      <c r="CY8" s="292">
        <f>SUM(CZ8:DE8)</f>
        <v>986</v>
      </c>
      <c r="CZ8" s="292">
        <v>0</v>
      </c>
      <c r="DA8" s="292">
        <v>0</v>
      </c>
      <c r="DB8" s="292">
        <v>986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52</v>
      </c>
      <c r="DV8" s="292">
        <v>52</v>
      </c>
      <c r="DW8" s="292">
        <v>0</v>
      </c>
      <c r="DX8" s="292">
        <v>0</v>
      </c>
      <c r="DY8" s="292">
        <v>0</v>
      </c>
      <c r="DZ8" s="292">
        <f>SUM(EA8,EH8)</f>
        <v>20</v>
      </c>
      <c r="EA8" s="292">
        <f>SUM(EB8:EG8)</f>
        <v>20</v>
      </c>
      <c r="EB8" s="292">
        <v>0</v>
      </c>
      <c r="EC8" s="292">
        <v>0</v>
      </c>
      <c r="ED8" s="292">
        <v>20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36238</v>
      </c>
      <c r="E9" s="292">
        <f>SUM(F9,M9)</f>
        <v>29980</v>
      </c>
      <c r="F9" s="292">
        <f>SUM(G9:L9)</f>
        <v>29157</v>
      </c>
      <c r="G9" s="292">
        <v>0</v>
      </c>
      <c r="H9" s="292">
        <v>29157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823</v>
      </c>
      <c r="N9" s="292">
        <v>0</v>
      </c>
      <c r="O9" s="292">
        <v>823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2292</v>
      </c>
      <c r="U9" s="292">
        <f>SUM(V9:AA9)</f>
        <v>1398</v>
      </c>
      <c r="V9" s="292">
        <v>0</v>
      </c>
      <c r="W9" s="292">
        <v>0</v>
      </c>
      <c r="X9" s="292">
        <v>1196</v>
      </c>
      <c r="Y9" s="292">
        <v>0</v>
      </c>
      <c r="Z9" s="292">
        <v>0</v>
      </c>
      <c r="AA9" s="292">
        <v>202</v>
      </c>
      <c r="AB9" s="292">
        <f>SUM(AC9:AH9)</f>
        <v>894</v>
      </c>
      <c r="AC9" s="292">
        <v>0</v>
      </c>
      <c r="AD9" s="292">
        <v>0</v>
      </c>
      <c r="AE9" s="292">
        <v>122</v>
      </c>
      <c r="AF9" s="292">
        <v>0</v>
      </c>
      <c r="AG9" s="292">
        <v>0</v>
      </c>
      <c r="AH9" s="292">
        <v>772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1830</v>
      </c>
      <c r="CR9" s="292">
        <f>SUM(CS9:CX9)</f>
        <v>1830</v>
      </c>
      <c r="CS9" s="292">
        <v>0</v>
      </c>
      <c r="CT9" s="292">
        <v>0</v>
      </c>
      <c r="CU9" s="292">
        <v>0</v>
      </c>
      <c r="CV9" s="292">
        <v>1830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2136</v>
      </c>
      <c r="DV9" s="292">
        <v>2136</v>
      </c>
      <c r="DW9" s="292">
        <v>0</v>
      </c>
      <c r="DX9" s="292">
        <v>0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SUM(E10,T10,AI10,AX10,BM10,CB10,CQ10,DF10,DU10,DZ10)</f>
        <v>18927</v>
      </c>
      <c r="E10" s="292">
        <f>SUM(F10,M10)</f>
        <v>15405</v>
      </c>
      <c r="F10" s="292">
        <f>SUM(G10:L10)</f>
        <v>14739</v>
      </c>
      <c r="G10" s="292">
        <v>0</v>
      </c>
      <c r="H10" s="292">
        <v>14739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666</v>
      </c>
      <c r="N10" s="292">
        <v>0</v>
      </c>
      <c r="O10" s="292">
        <v>666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2460</v>
      </c>
      <c r="CR10" s="292">
        <f>SUM(CS10:CX10)</f>
        <v>1993</v>
      </c>
      <c r="CS10" s="292">
        <v>0</v>
      </c>
      <c r="CT10" s="292">
        <v>0</v>
      </c>
      <c r="CU10" s="292">
        <v>755</v>
      </c>
      <c r="CV10" s="292">
        <v>1165</v>
      </c>
      <c r="CW10" s="292">
        <v>0</v>
      </c>
      <c r="CX10" s="292">
        <v>73</v>
      </c>
      <c r="CY10" s="292">
        <f>SUM(CZ10:DE10)</f>
        <v>467</v>
      </c>
      <c r="CZ10" s="292">
        <v>0</v>
      </c>
      <c r="DA10" s="292">
        <v>0</v>
      </c>
      <c r="DB10" s="292">
        <v>196</v>
      </c>
      <c r="DC10" s="292">
        <v>256</v>
      </c>
      <c r="DD10" s="292">
        <v>0</v>
      </c>
      <c r="DE10" s="292">
        <v>15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918</v>
      </c>
      <c r="DV10" s="292">
        <v>918</v>
      </c>
      <c r="DW10" s="292">
        <v>0</v>
      </c>
      <c r="DX10" s="292">
        <v>0</v>
      </c>
      <c r="DY10" s="292">
        <v>0</v>
      </c>
      <c r="DZ10" s="292">
        <f>SUM(EA10,EH10)</f>
        <v>144</v>
      </c>
      <c r="EA10" s="292">
        <f>SUM(EB10:EG10)</f>
        <v>5</v>
      </c>
      <c r="EB10" s="292">
        <v>0</v>
      </c>
      <c r="EC10" s="292">
        <v>0</v>
      </c>
      <c r="ED10" s="292">
        <v>0</v>
      </c>
      <c r="EE10" s="292">
        <v>0</v>
      </c>
      <c r="EF10" s="292">
        <v>5</v>
      </c>
      <c r="EG10" s="292">
        <v>0</v>
      </c>
      <c r="EH10" s="292">
        <f>SUM(EI10:EN10)</f>
        <v>139</v>
      </c>
      <c r="EI10" s="292">
        <v>0</v>
      </c>
      <c r="EJ10" s="292">
        <v>0</v>
      </c>
      <c r="EK10" s="292">
        <v>0</v>
      </c>
      <c r="EL10" s="292">
        <v>0</v>
      </c>
      <c r="EM10" s="292">
        <v>139</v>
      </c>
      <c r="EN10" s="292">
        <v>0</v>
      </c>
    </row>
    <row r="11" spans="1:1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SUM(E11,T11,AI11,AX11,BM11,CB11,CQ11,DF11,DU11,DZ11)</f>
        <v>9671</v>
      </c>
      <c r="E11" s="292">
        <f>SUM(F11,M11)</f>
        <v>7716</v>
      </c>
      <c r="F11" s="292">
        <f>SUM(G11:L11)</f>
        <v>7307</v>
      </c>
      <c r="G11" s="292">
        <v>0</v>
      </c>
      <c r="H11" s="292">
        <v>7307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409</v>
      </c>
      <c r="N11" s="292">
        <v>0</v>
      </c>
      <c r="O11" s="292">
        <v>409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1546</v>
      </c>
      <c r="CR11" s="292">
        <f>SUM(CS11:CX11)</f>
        <v>1544</v>
      </c>
      <c r="CS11" s="292">
        <v>0</v>
      </c>
      <c r="CT11" s="292">
        <v>0</v>
      </c>
      <c r="CU11" s="292">
        <v>0</v>
      </c>
      <c r="CV11" s="292">
        <v>1437</v>
      </c>
      <c r="CW11" s="292">
        <v>10</v>
      </c>
      <c r="CX11" s="292">
        <v>97</v>
      </c>
      <c r="CY11" s="292">
        <f>SUM(CZ11:DE11)</f>
        <v>2</v>
      </c>
      <c r="CZ11" s="292">
        <v>0</v>
      </c>
      <c r="DA11" s="292">
        <v>0</v>
      </c>
      <c r="DB11" s="292">
        <v>0</v>
      </c>
      <c r="DC11" s="292">
        <v>2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0</v>
      </c>
      <c r="DV11" s="292">
        <v>0</v>
      </c>
      <c r="DW11" s="292">
        <v>0</v>
      </c>
      <c r="DX11" s="292">
        <v>0</v>
      </c>
      <c r="DY11" s="292">
        <v>0</v>
      </c>
      <c r="DZ11" s="292">
        <f>SUM(EA11,EH11)</f>
        <v>409</v>
      </c>
      <c r="EA11" s="292">
        <f>SUM(EB11:EG11)</f>
        <v>409</v>
      </c>
      <c r="EB11" s="292">
        <v>0</v>
      </c>
      <c r="EC11" s="292">
        <v>0</v>
      </c>
      <c r="ED11" s="292">
        <v>409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SUM(E12,T12,AI12,AX12,BM12,CB12,CQ12,DF12,DU12,DZ12)</f>
        <v>15507</v>
      </c>
      <c r="E12" s="292">
        <f>SUM(F12,M12)</f>
        <v>12727</v>
      </c>
      <c r="F12" s="292">
        <f>SUM(G12:L12)</f>
        <v>12727</v>
      </c>
      <c r="G12" s="292">
        <v>0</v>
      </c>
      <c r="H12" s="292">
        <v>12727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0</v>
      </c>
      <c r="N12" s="292">
        <v>0</v>
      </c>
      <c r="O12" s="292">
        <v>0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0</v>
      </c>
      <c r="U12" s="292">
        <f>SUM(V12:AA12)</f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1226</v>
      </c>
      <c r="CC12" s="292">
        <f>SUM(CD12:CI12)</f>
        <v>1226</v>
      </c>
      <c r="CD12" s="292">
        <v>0</v>
      </c>
      <c r="CE12" s="292">
        <v>0</v>
      </c>
      <c r="CF12" s="292">
        <v>1226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0</v>
      </c>
      <c r="CR12" s="292">
        <f>SUM(CS12:CX12)</f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1554</v>
      </c>
      <c r="DV12" s="292">
        <v>1554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SUM(E13,T13,AI13,AX13,BM13,CB13,CQ13,DF13,DU13,DZ13)</f>
        <v>15125</v>
      </c>
      <c r="E13" s="292">
        <f>SUM(F13,M13)</f>
        <v>13664</v>
      </c>
      <c r="F13" s="292">
        <f>SUM(G13:L13)</f>
        <v>13664</v>
      </c>
      <c r="G13" s="292">
        <v>0</v>
      </c>
      <c r="H13" s="292">
        <v>13044</v>
      </c>
      <c r="I13" s="292">
        <v>620</v>
      </c>
      <c r="J13" s="292">
        <v>0</v>
      </c>
      <c r="K13" s="292">
        <v>0</v>
      </c>
      <c r="L13" s="292">
        <v>0</v>
      </c>
      <c r="M13" s="292">
        <f>SUM(N13:S13)</f>
        <v>0</v>
      </c>
      <c r="N13" s="292">
        <v>0</v>
      </c>
      <c r="O13" s="292">
        <v>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470</v>
      </c>
      <c r="CR13" s="292">
        <f>SUM(CS13:CX13)</f>
        <v>470</v>
      </c>
      <c r="CS13" s="292">
        <v>0</v>
      </c>
      <c r="CT13" s="292">
        <v>0</v>
      </c>
      <c r="CU13" s="292">
        <v>0</v>
      </c>
      <c r="CV13" s="292">
        <v>395</v>
      </c>
      <c r="CW13" s="292">
        <v>0</v>
      </c>
      <c r="CX13" s="292">
        <v>75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991</v>
      </c>
      <c r="DV13" s="292">
        <v>991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SUM(E14,T14,AI14,AX14,BM14,CB14,CQ14,DF14,DU14,DZ14)</f>
        <v>9794</v>
      </c>
      <c r="E14" s="292">
        <f>SUM(F14,M14)</f>
        <v>9044</v>
      </c>
      <c r="F14" s="292">
        <f>SUM(G14:L14)</f>
        <v>8728</v>
      </c>
      <c r="G14" s="292">
        <v>0</v>
      </c>
      <c r="H14" s="292">
        <v>8344</v>
      </c>
      <c r="I14" s="292">
        <v>379</v>
      </c>
      <c r="J14" s="292">
        <v>0</v>
      </c>
      <c r="K14" s="292">
        <v>0</v>
      </c>
      <c r="L14" s="292">
        <v>5</v>
      </c>
      <c r="M14" s="292">
        <f>SUM(N14:S14)</f>
        <v>316</v>
      </c>
      <c r="N14" s="292">
        <v>0</v>
      </c>
      <c r="O14" s="292">
        <v>213</v>
      </c>
      <c r="P14" s="292">
        <v>18</v>
      </c>
      <c r="Q14" s="292">
        <v>0</v>
      </c>
      <c r="R14" s="292">
        <v>0</v>
      </c>
      <c r="S14" s="292">
        <v>85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72</v>
      </c>
      <c r="CR14" s="292">
        <f>SUM(CS14:CX14)</f>
        <v>72</v>
      </c>
      <c r="CS14" s="292">
        <v>0</v>
      </c>
      <c r="CT14" s="292">
        <v>0</v>
      </c>
      <c r="CU14" s="292">
        <v>0</v>
      </c>
      <c r="CV14" s="292">
        <v>72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678</v>
      </c>
      <c r="DV14" s="292">
        <v>635</v>
      </c>
      <c r="DW14" s="292">
        <v>0</v>
      </c>
      <c r="DX14" s="292">
        <v>43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SUM(E15,T15,AI15,AX15,BM15,CB15,CQ15,DF15,DU15,DZ15)</f>
        <v>13924</v>
      </c>
      <c r="E15" s="292">
        <f>SUM(F15,M15)</f>
        <v>0</v>
      </c>
      <c r="F15" s="292">
        <f>SUM(G15:L15)</f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0</v>
      </c>
      <c r="N15" s="292">
        <v>0</v>
      </c>
      <c r="O15" s="292">
        <v>0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315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315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315</v>
      </c>
      <c r="AI15" s="292">
        <f>SUM(AJ15,AQ15)</f>
        <v>697</v>
      </c>
      <c r="AJ15" s="292">
        <f>SUM(AK15:AP15)</f>
        <v>697</v>
      </c>
      <c r="AK15" s="292">
        <v>0</v>
      </c>
      <c r="AL15" s="292">
        <v>697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11506</v>
      </c>
      <c r="CC15" s="292">
        <f>SUM(CD15:CI15)</f>
        <v>11506</v>
      </c>
      <c r="CD15" s="292">
        <v>0</v>
      </c>
      <c r="CE15" s="292">
        <v>10138</v>
      </c>
      <c r="CF15" s="292">
        <v>717</v>
      </c>
      <c r="CG15" s="292">
        <v>651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1406</v>
      </c>
      <c r="CR15" s="292">
        <f>SUM(CS15:CX15)</f>
        <v>1405</v>
      </c>
      <c r="CS15" s="292">
        <v>0</v>
      </c>
      <c r="CT15" s="292">
        <v>570</v>
      </c>
      <c r="CU15" s="292">
        <v>0</v>
      </c>
      <c r="CV15" s="292">
        <v>835</v>
      </c>
      <c r="CW15" s="292">
        <v>0</v>
      </c>
      <c r="CX15" s="292">
        <v>0</v>
      </c>
      <c r="CY15" s="292">
        <f>SUM(CZ15:DE15)</f>
        <v>1</v>
      </c>
      <c r="CZ15" s="292">
        <v>0</v>
      </c>
      <c r="DA15" s="292">
        <v>0</v>
      </c>
      <c r="DB15" s="292">
        <v>0</v>
      </c>
      <c r="DC15" s="292">
        <v>1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SUM(E16,T16,AI16,AX16,BM16,CB16,CQ16,DF16,DU16,DZ16)</f>
        <v>6177</v>
      </c>
      <c r="E16" s="292">
        <f>SUM(F16,M16)</f>
        <v>4392</v>
      </c>
      <c r="F16" s="292">
        <f>SUM(G16:L16)</f>
        <v>4034</v>
      </c>
      <c r="G16" s="292">
        <v>0</v>
      </c>
      <c r="H16" s="292">
        <v>4020</v>
      </c>
      <c r="I16" s="292">
        <v>0</v>
      </c>
      <c r="J16" s="292">
        <v>0</v>
      </c>
      <c r="K16" s="292">
        <v>0</v>
      </c>
      <c r="L16" s="292">
        <v>14</v>
      </c>
      <c r="M16" s="292">
        <f>SUM(N16:S16)</f>
        <v>358</v>
      </c>
      <c r="N16" s="292">
        <v>0</v>
      </c>
      <c r="O16" s="292">
        <v>358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136</v>
      </c>
      <c r="CR16" s="292">
        <f>SUM(CS16:CX16)</f>
        <v>132</v>
      </c>
      <c r="CS16" s="292">
        <v>0</v>
      </c>
      <c r="CT16" s="292">
        <v>0</v>
      </c>
      <c r="CU16" s="292">
        <v>0</v>
      </c>
      <c r="CV16" s="292">
        <v>132</v>
      </c>
      <c r="CW16" s="292">
        <v>0</v>
      </c>
      <c r="CX16" s="292">
        <v>0</v>
      </c>
      <c r="CY16" s="292">
        <f>SUM(CZ16:DE16)</f>
        <v>4</v>
      </c>
      <c r="CZ16" s="292">
        <v>0</v>
      </c>
      <c r="DA16" s="292">
        <v>0</v>
      </c>
      <c r="DB16" s="292">
        <v>0</v>
      </c>
      <c r="DC16" s="292">
        <v>4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390</v>
      </c>
      <c r="DV16" s="292">
        <v>379</v>
      </c>
      <c r="DW16" s="292">
        <v>0</v>
      </c>
      <c r="DX16" s="292">
        <v>11</v>
      </c>
      <c r="DY16" s="292">
        <v>0</v>
      </c>
      <c r="DZ16" s="292">
        <f>SUM(EA16,EH16)</f>
        <v>1259</v>
      </c>
      <c r="EA16" s="292">
        <f>SUM(EB16:EG16)</f>
        <v>1073</v>
      </c>
      <c r="EB16" s="292">
        <v>0</v>
      </c>
      <c r="EC16" s="292">
        <v>0</v>
      </c>
      <c r="ED16" s="292">
        <v>1052</v>
      </c>
      <c r="EE16" s="292">
        <v>0</v>
      </c>
      <c r="EF16" s="292">
        <v>0</v>
      </c>
      <c r="EG16" s="292">
        <v>21</v>
      </c>
      <c r="EH16" s="292">
        <f>SUM(EI16:EN16)</f>
        <v>186</v>
      </c>
      <c r="EI16" s="292">
        <v>0</v>
      </c>
      <c r="EJ16" s="292">
        <v>0</v>
      </c>
      <c r="EK16" s="292">
        <v>186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SUM(E17,T17,AI17,AX17,BM17,CB17,CQ17,DF17,DU17,DZ17)</f>
        <v>8353</v>
      </c>
      <c r="E17" s="292">
        <f>SUM(F17,M17)</f>
        <v>5540</v>
      </c>
      <c r="F17" s="292">
        <f>SUM(G17:L17)</f>
        <v>3925</v>
      </c>
      <c r="G17" s="292">
        <v>0</v>
      </c>
      <c r="H17" s="292">
        <v>3921</v>
      </c>
      <c r="I17" s="292">
        <v>0</v>
      </c>
      <c r="J17" s="292">
        <v>0</v>
      </c>
      <c r="K17" s="292">
        <v>0</v>
      </c>
      <c r="L17" s="292">
        <v>4</v>
      </c>
      <c r="M17" s="292">
        <f>SUM(N17:S17)</f>
        <v>1615</v>
      </c>
      <c r="N17" s="292">
        <v>0</v>
      </c>
      <c r="O17" s="292">
        <v>1615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623</v>
      </c>
      <c r="CR17" s="292">
        <f>SUM(CS17:CX17)</f>
        <v>557</v>
      </c>
      <c r="CS17" s="292">
        <v>0</v>
      </c>
      <c r="CT17" s="292">
        <v>0</v>
      </c>
      <c r="CU17" s="292">
        <v>0</v>
      </c>
      <c r="CV17" s="292">
        <v>557</v>
      </c>
      <c r="CW17" s="292">
        <v>0</v>
      </c>
      <c r="CX17" s="292">
        <v>0</v>
      </c>
      <c r="CY17" s="292">
        <f>SUM(CZ17:DE17)</f>
        <v>66</v>
      </c>
      <c r="CZ17" s="292">
        <v>0</v>
      </c>
      <c r="DA17" s="292">
        <v>0</v>
      </c>
      <c r="DB17" s="292">
        <v>0</v>
      </c>
      <c r="DC17" s="292">
        <v>66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>SUM(EA17,EH17)</f>
        <v>2190</v>
      </c>
      <c r="EA17" s="292">
        <f>SUM(EB17:EG17)</f>
        <v>1080</v>
      </c>
      <c r="EB17" s="292">
        <v>0</v>
      </c>
      <c r="EC17" s="292">
        <v>0</v>
      </c>
      <c r="ED17" s="292">
        <v>1075</v>
      </c>
      <c r="EE17" s="292">
        <v>0</v>
      </c>
      <c r="EF17" s="292">
        <v>0</v>
      </c>
      <c r="EG17" s="292">
        <v>5</v>
      </c>
      <c r="EH17" s="292">
        <f>SUM(EI17:EN17)</f>
        <v>1110</v>
      </c>
      <c r="EI17" s="292">
        <v>0</v>
      </c>
      <c r="EJ17" s="292">
        <v>0</v>
      </c>
      <c r="EK17" s="292">
        <v>1110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SUM(E18,T18,AI18,AX18,BM18,CB18,CQ18,DF18,DU18,DZ18)</f>
        <v>7848</v>
      </c>
      <c r="E18" s="292">
        <f>SUM(F18,M18)</f>
        <v>6589</v>
      </c>
      <c r="F18" s="292">
        <f>SUM(G18:L18)</f>
        <v>6589</v>
      </c>
      <c r="G18" s="292">
        <v>0</v>
      </c>
      <c r="H18" s="292">
        <v>6158</v>
      </c>
      <c r="I18" s="292">
        <v>392</v>
      </c>
      <c r="J18" s="292">
        <v>0</v>
      </c>
      <c r="K18" s="292">
        <v>0</v>
      </c>
      <c r="L18" s="292">
        <v>39</v>
      </c>
      <c r="M18" s="292">
        <f>SUM(N18:S18)</f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328</v>
      </c>
      <c r="CR18" s="292">
        <f>SUM(CS18:CX18)</f>
        <v>328</v>
      </c>
      <c r="CS18" s="292">
        <v>0</v>
      </c>
      <c r="CT18" s="292">
        <v>0</v>
      </c>
      <c r="CU18" s="292">
        <v>0</v>
      </c>
      <c r="CV18" s="292">
        <v>328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931</v>
      </c>
      <c r="DV18" s="292">
        <v>931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SUM(E19,T19,AI19,AX19,BM19,CB19,CQ19,DF19,DU19,DZ19)</f>
        <v>1731</v>
      </c>
      <c r="E19" s="292">
        <f>SUM(F19,M19)</f>
        <v>1398</v>
      </c>
      <c r="F19" s="292">
        <f>SUM(G19:L19)</f>
        <v>1003</v>
      </c>
      <c r="G19" s="292">
        <v>0</v>
      </c>
      <c r="H19" s="292">
        <v>1003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395</v>
      </c>
      <c r="N19" s="292">
        <v>0</v>
      </c>
      <c r="O19" s="292">
        <v>353</v>
      </c>
      <c r="P19" s="292">
        <v>0</v>
      </c>
      <c r="Q19" s="292">
        <v>0</v>
      </c>
      <c r="R19" s="292">
        <v>0</v>
      </c>
      <c r="S19" s="292">
        <v>42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127</v>
      </c>
      <c r="CR19" s="292">
        <f>SUM(CS19:CX19)</f>
        <v>75</v>
      </c>
      <c r="CS19" s="292">
        <v>0</v>
      </c>
      <c r="CT19" s="292">
        <v>0</v>
      </c>
      <c r="CU19" s="292">
        <v>0</v>
      </c>
      <c r="CV19" s="292">
        <v>75</v>
      </c>
      <c r="CW19" s="292">
        <v>0</v>
      </c>
      <c r="CX19" s="292">
        <v>0</v>
      </c>
      <c r="CY19" s="292">
        <f>SUM(CZ19:DE19)</f>
        <v>52</v>
      </c>
      <c r="CZ19" s="292">
        <v>0</v>
      </c>
      <c r="DA19" s="292">
        <v>0</v>
      </c>
      <c r="DB19" s="292">
        <v>0</v>
      </c>
      <c r="DC19" s="292">
        <v>41</v>
      </c>
      <c r="DD19" s="292">
        <v>0</v>
      </c>
      <c r="DE19" s="292">
        <v>11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184</v>
      </c>
      <c r="DV19" s="292">
        <v>139</v>
      </c>
      <c r="DW19" s="292">
        <v>0</v>
      </c>
      <c r="DX19" s="292">
        <v>45</v>
      </c>
      <c r="DY19" s="292">
        <v>0</v>
      </c>
      <c r="DZ19" s="292">
        <f>SUM(EA19,EH19)</f>
        <v>22</v>
      </c>
      <c r="EA19" s="292">
        <f>SUM(EB19:EG19)</f>
        <v>16</v>
      </c>
      <c r="EB19" s="292">
        <v>0</v>
      </c>
      <c r="EC19" s="292">
        <v>0</v>
      </c>
      <c r="ED19" s="292">
        <v>16</v>
      </c>
      <c r="EE19" s="292">
        <v>0</v>
      </c>
      <c r="EF19" s="292">
        <v>0</v>
      </c>
      <c r="EG19" s="292">
        <v>0</v>
      </c>
      <c r="EH19" s="292">
        <f>SUM(EI19:EN19)</f>
        <v>6</v>
      </c>
      <c r="EI19" s="292">
        <v>0</v>
      </c>
      <c r="EJ19" s="292">
        <v>0</v>
      </c>
      <c r="EK19" s="292">
        <v>6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SUM(E20,T20,AI20,AX20,BM20,CB20,CQ20,DF20,DU20,DZ20)</f>
        <v>7188</v>
      </c>
      <c r="E20" s="292">
        <f>SUM(F20,M20)</f>
        <v>6293</v>
      </c>
      <c r="F20" s="292">
        <f>SUM(G20:L20)</f>
        <v>6293</v>
      </c>
      <c r="G20" s="292">
        <v>0</v>
      </c>
      <c r="H20" s="292">
        <v>6010</v>
      </c>
      <c r="I20" s="292">
        <v>241</v>
      </c>
      <c r="J20" s="292">
        <v>0</v>
      </c>
      <c r="K20" s="292">
        <v>0</v>
      </c>
      <c r="L20" s="292">
        <v>42</v>
      </c>
      <c r="M20" s="292">
        <f>SUM(N20:S20)</f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0</v>
      </c>
      <c r="CR20" s="292">
        <f>SUM(CS20:CX20)</f>
        <v>0</v>
      </c>
      <c r="CS20" s="292">
        <v>0</v>
      </c>
      <c r="CT20" s="292">
        <v>0</v>
      </c>
      <c r="CU20" s="292">
        <v>0</v>
      </c>
      <c r="CV20" s="292">
        <v>0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895</v>
      </c>
      <c r="DV20" s="292">
        <v>895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SUM(E21,T21,AI21,AX21,BM21,CB21,CQ21,DF21,DU21,DZ21)</f>
        <v>5950</v>
      </c>
      <c r="E21" s="292">
        <f>SUM(F21,M21)</f>
        <v>4264</v>
      </c>
      <c r="F21" s="292">
        <f>SUM(G21:L21)</f>
        <v>4161</v>
      </c>
      <c r="G21" s="292">
        <v>0</v>
      </c>
      <c r="H21" s="292">
        <v>4161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103</v>
      </c>
      <c r="N21" s="292">
        <v>0</v>
      </c>
      <c r="O21" s="292">
        <v>103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706</v>
      </c>
      <c r="U21" s="292">
        <f>SUM(V21:AA21)</f>
        <v>701</v>
      </c>
      <c r="V21" s="292">
        <v>0</v>
      </c>
      <c r="W21" s="292">
        <v>0</v>
      </c>
      <c r="X21" s="292">
        <v>492</v>
      </c>
      <c r="Y21" s="292">
        <v>0</v>
      </c>
      <c r="Z21" s="292">
        <v>0</v>
      </c>
      <c r="AA21" s="292">
        <v>209</v>
      </c>
      <c r="AB21" s="292">
        <f>SUM(AC21:AH21)</f>
        <v>5</v>
      </c>
      <c r="AC21" s="292">
        <v>0</v>
      </c>
      <c r="AD21" s="292">
        <v>0</v>
      </c>
      <c r="AE21" s="292">
        <v>5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415</v>
      </c>
      <c r="CR21" s="292">
        <f>SUM(CS21:CX21)</f>
        <v>415</v>
      </c>
      <c r="CS21" s="292">
        <v>0</v>
      </c>
      <c r="CT21" s="292">
        <v>0</v>
      </c>
      <c r="CU21" s="292">
        <v>0</v>
      </c>
      <c r="CV21" s="292">
        <v>409</v>
      </c>
      <c r="CW21" s="292">
        <v>6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21</v>
      </c>
      <c r="DG21" s="292">
        <f>SUM(DH21:DM21)</f>
        <v>21</v>
      </c>
      <c r="DH21" s="292">
        <v>0</v>
      </c>
      <c r="DI21" s="292">
        <v>0</v>
      </c>
      <c r="DJ21" s="292">
        <v>21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544</v>
      </c>
      <c r="DV21" s="292">
        <v>544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SUM(E22,T22,AI22,AX22,BM22,CB22,CQ22,DF22,DU22,DZ22)</f>
        <v>4156</v>
      </c>
      <c r="E22" s="292">
        <f>SUM(F22,M22)</f>
        <v>3065</v>
      </c>
      <c r="F22" s="292">
        <f>SUM(G22:L22)</f>
        <v>2913</v>
      </c>
      <c r="G22" s="292">
        <v>0</v>
      </c>
      <c r="H22" s="292">
        <v>2913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152</v>
      </c>
      <c r="N22" s="292">
        <v>0</v>
      </c>
      <c r="O22" s="292">
        <v>152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111</v>
      </c>
      <c r="CR22" s="292">
        <f>SUM(CS22:CX22)</f>
        <v>111</v>
      </c>
      <c r="CS22" s="292">
        <v>0</v>
      </c>
      <c r="CT22" s="292">
        <v>0</v>
      </c>
      <c r="CU22" s="292">
        <v>0</v>
      </c>
      <c r="CV22" s="292">
        <v>111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271</v>
      </c>
      <c r="DV22" s="292">
        <v>271</v>
      </c>
      <c r="DW22" s="292">
        <v>0</v>
      </c>
      <c r="DX22" s="292">
        <v>0</v>
      </c>
      <c r="DY22" s="292">
        <v>0</v>
      </c>
      <c r="DZ22" s="292">
        <f>SUM(EA22,EH22)</f>
        <v>709</v>
      </c>
      <c r="EA22" s="292">
        <f>SUM(EB22:EG22)</f>
        <v>709</v>
      </c>
      <c r="EB22" s="292">
        <v>0</v>
      </c>
      <c r="EC22" s="292">
        <v>0</v>
      </c>
      <c r="ED22" s="292">
        <v>709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SUM(E23,T23,AI23,AX23,BM23,CB23,CQ23,DF23,DU23,DZ23)</f>
        <v>6318</v>
      </c>
      <c r="E23" s="292">
        <f>SUM(F23,M23)</f>
        <v>4825</v>
      </c>
      <c r="F23" s="292">
        <f>SUM(G23:L23)</f>
        <v>3754</v>
      </c>
      <c r="G23" s="292">
        <v>0</v>
      </c>
      <c r="H23" s="292">
        <v>3754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1071</v>
      </c>
      <c r="N23" s="292">
        <v>0</v>
      </c>
      <c r="O23" s="292">
        <v>1071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513</v>
      </c>
      <c r="U23" s="292">
        <f>SUM(V23:AA23)</f>
        <v>513</v>
      </c>
      <c r="V23" s="292">
        <v>0</v>
      </c>
      <c r="W23" s="292">
        <v>0</v>
      </c>
      <c r="X23" s="292">
        <v>319</v>
      </c>
      <c r="Y23" s="292">
        <v>0</v>
      </c>
      <c r="Z23" s="292">
        <v>0</v>
      </c>
      <c r="AA23" s="292">
        <v>194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0</v>
      </c>
      <c r="CR23" s="292">
        <f>SUM(CS23:CX23)</f>
        <v>0</v>
      </c>
      <c r="CS23" s="292">
        <v>0</v>
      </c>
      <c r="CT23" s="292">
        <v>0</v>
      </c>
      <c r="CU23" s="292">
        <v>0</v>
      </c>
      <c r="CV23" s="292">
        <v>0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980</v>
      </c>
      <c r="DV23" s="292">
        <v>980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SUM(E24,T24,AI24,AX24,BM24,CB24,CQ24,DF24,DU24,DZ24)</f>
        <v>3548</v>
      </c>
      <c r="E24" s="292">
        <f>SUM(F24,M24)</f>
        <v>2744</v>
      </c>
      <c r="F24" s="292">
        <f>SUM(G24:L24)</f>
        <v>2744</v>
      </c>
      <c r="G24" s="292">
        <v>0</v>
      </c>
      <c r="H24" s="292">
        <v>2744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0</v>
      </c>
      <c r="N24" s="292">
        <v>0</v>
      </c>
      <c r="O24" s="292">
        <v>0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4</v>
      </c>
      <c r="U24" s="292">
        <f>SUM(V24:AA24)</f>
        <v>4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4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41</v>
      </c>
      <c r="CR24" s="292">
        <f>SUM(CS24:CX24)</f>
        <v>41</v>
      </c>
      <c r="CS24" s="292">
        <v>0</v>
      </c>
      <c r="CT24" s="292">
        <v>0</v>
      </c>
      <c r="CU24" s="292">
        <v>0</v>
      </c>
      <c r="CV24" s="292">
        <v>41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502</v>
      </c>
      <c r="DV24" s="292">
        <v>502</v>
      </c>
      <c r="DW24" s="292">
        <v>0</v>
      </c>
      <c r="DX24" s="292">
        <v>0</v>
      </c>
      <c r="DY24" s="292">
        <v>0</v>
      </c>
      <c r="DZ24" s="292">
        <f>SUM(EA24,EH24)</f>
        <v>257</v>
      </c>
      <c r="EA24" s="292">
        <f>SUM(EB24:EG24)</f>
        <v>256</v>
      </c>
      <c r="EB24" s="292">
        <v>0</v>
      </c>
      <c r="EC24" s="292">
        <v>0</v>
      </c>
      <c r="ED24" s="292">
        <v>256</v>
      </c>
      <c r="EE24" s="292">
        <v>0</v>
      </c>
      <c r="EF24" s="292">
        <v>0</v>
      </c>
      <c r="EG24" s="292">
        <v>0</v>
      </c>
      <c r="EH24" s="292">
        <f>SUM(EI24:EN24)</f>
        <v>1</v>
      </c>
      <c r="EI24" s="292">
        <v>0</v>
      </c>
      <c r="EJ24" s="292">
        <v>0</v>
      </c>
      <c r="EK24" s="292">
        <v>1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2"/>
      <c r="DS25" s="292"/>
      <c r="DT25" s="292"/>
      <c r="DU25" s="292"/>
      <c r="DV25" s="292"/>
      <c r="DW25" s="292"/>
      <c r="DX25" s="292"/>
      <c r="DY25" s="292"/>
      <c r="DZ25" s="292"/>
      <c r="EA25" s="292"/>
      <c r="EB25" s="292"/>
      <c r="EC25" s="292"/>
      <c r="ED25" s="292"/>
      <c r="EE25" s="292"/>
      <c r="EF25" s="292"/>
      <c r="EG25" s="292"/>
      <c r="EH25" s="292"/>
      <c r="EI25" s="292"/>
      <c r="EJ25" s="292"/>
      <c r="EK25" s="292"/>
      <c r="EL25" s="292"/>
      <c r="EM25" s="292"/>
      <c r="EN25" s="292"/>
    </row>
    <row r="26" spans="1:144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2"/>
      <c r="EM26" s="292"/>
      <c r="EN26" s="292"/>
    </row>
    <row r="27" spans="1:1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4">
    <sortCondition ref="A8:A24"/>
    <sortCondition ref="B8:B24"/>
    <sortCondition ref="C8:C2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&amp;L処理施設別ごみ搬入量の状況（平成29年度実績）</oddHeader>
  </headerFooter>
  <colBreaks count="8" manualBreakCount="8">
    <brk id="19" min="1" max="23" man="1"/>
    <brk id="34" min="1" max="23" man="1"/>
    <brk id="49" min="1" max="23" man="1"/>
    <brk id="64" min="1" max="23" man="1"/>
    <brk id="79" min="1" max="23" man="1"/>
    <brk id="94" min="1" max="23" man="1"/>
    <brk id="109" min="1" max="23" man="1"/>
    <brk id="124" min="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5">
        <f>SUM(E7,F7,N7,O7)</f>
        <v>312033</v>
      </c>
      <c r="E7" s="305">
        <f>+Q7</f>
        <v>231963</v>
      </c>
      <c r="F7" s="305">
        <f>SUM(G7:M7)</f>
        <v>64054</v>
      </c>
      <c r="G7" s="305">
        <f t="shared" ref="G7:M7" si="0">SUM(G$8:G$207)</f>
        <v>10003</v>
      </c>
      <c r="H7" s="305">
        <f t="shared" si="0"/>
        <v>697</v>
      </c>
      <c r="I7" s="305">
        <f t="shared" si="0"/>
        <v>0</v>
      </c>
      <c r="J7" s="305">
        <f t="shared" si="0"/>
        <v>0</v>
      </c>
      <c r="K7" s="305">
        <f t="shared" si="0"/>
        <v>12733</v>
      </c>
      <c r="L7" s="305">
        <f t="shared" si="0"/>
        <v>40600</v>
      </c>
      <c r="M7" s="305">
        <f t="shared" si="0"/>
        <v>21</v>
      </c>
      <c r="N7" s="305">
        <f>+AA7</f>
        <v>4982</v>
      </c>
      <c r="O7" s="305">
        <f>+資源化量内訳!Y7</f>
        <v>11034</v>
      </c>
      <c r="P7" s="305">
        <f>+SUM(Q7,R7)</f>
        <v>243812</v>
      </c>
      <c r="Q7" s="305">
        <f>SUM(Q$8:Q$207)</f>
        <v>231963</v>
      </c>
      <c r="R7" s="305">
        <f>+SUM(S7,T7,U7,V7,W7,X7,Y7)</f>
        <v>11849</v>
      </c>
      <c r="S7" s="305">
        <f t="shared" ref="S7:Y7" si="1">SUM(S$8:S$207)</f>
        <v>5026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6823</v>
      </c>
      <c r="Y7" s="305">
        <f t="shared" si="1"/>
        <v>0</v>
      </c>
      <c r="Z7" s="305">
        <f>SUM(AA7:AC7)</f>
        <v>31241</v>
      </c>
      <c r="AA7" s="305">
        <f>SUM(AA$8:AA$207)</f>
        <v>4982</v>
      </c>
      <c r="AB7" s="305">
        <f>SUM(AB$8:AB$207)</f>
        <v>21194</v>
      </c>
      <c r="AC7" s="305">
        <f>SUM(AD7:AJ7)</f>
        <v>5065</v>
      </c>
      <c r="AD7" s="305">
        <f t="shared" ref="AD7:AJ7" si="2">SUM(AD$8:AD$207)</f>
        <v>3006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197</v>
      </c>
      <c r="AI7" s="305">
        <f t="shared" si="2"/>
        <v>1841</v>
      </c>
      <c r="AJ7" s="305">
        <f t="shared" si="2"/>
        <v>21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141815</v>
      </c>
      <c r="E8" s="292">
        <f>+Q8</f>
        <v>104520</v>
      </c>
      <c r="F8" s="292">
        <f>SUM(G8:M8)</f>
        <v>37223</v>
      </c>
      <c r="G8" s="292">
        <v>6173</v>
      </c>
      <c r="H8" s="292">
        <v>0</v>
      </c>
      <c r="I8" s="292">
        <v>0</v>
      </c>
      <c r="J8" s="292">
        <v>0</v>
      </c>
      <c r="K8" s="292">
        <v>0</v>
      </c>
      <c r="L8" s="292">
        <v>31050</v>
      </c>
      <c r="M8" s="292">
        <v>0</v>
      </c>
      <c r="N8" s="292">
        <f>+AA8</f>
        <v>20</v>
      </c>
      <c r="O8" s="292">
        <f>+資源化量内訳!Y8</f>
        <v>52</v>
      </c>
      <c r="P8" s="292">
        <f>+SUM(Q8,R8)</f>
        <v>114974</v>
      </c>
      <c r="Q8" s="292">
        <v>104520</v>
      </c>
      <c r="R8" s="292">
        <f>+SUM(S8,T8,U8,V8,W8,X8,Y8)</f>
        <v>10454</v>
      </c>
      <c r="S8" s="292">
        <v>4288</v>
      </c>
      <c r="T8" s="292">
        <v>0</v>
      </c>
      <c r="U8" s="292">
        <v>0</v>
      </c>
      <c r="V8" s="292">
        <v>0</v>
      </c>
      <c r="W8" s="292">
        <v>0</v>
      </c>
      <c r="X8" s="292">
        <v>6166</v>
      </c>
      <c r="Y8" s="292">
        <v>0</v>
      </c>
      <c r="Z8" s="292">
        <f>SUM(AA8:AC8)</f>
        <v>13263</v>
      </c>
      <c r="AA8" s="292">
        <v>20</v>
      </c>
      <c r="AB8" s="292">
        <v>10738</v>
      </c>
      <c r="AC8" s="292">
        <f>SUM(AD8:AJ8)</f>
        <v>2505</v>
      </c>
      <c r="AD8" s="292">
        <v>1218</v>
      </c>
      <c r="AE8" s="292">
        <v>0</v>
      </c>
      <c r="AF8" s="292">
        <v>0</v>
      </c>
      <c r="AG8" s="292">
        <v>0</v>
      </c>
      <c r="AH8" s="292">
        <v>0</v>
      </c>
      <c r="AI8" s="292">
        <v>1287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36238</v>
      </c>
      <c r="E9" s="292">
        <f>+Q9</f>
        <v>29980</v>
      </c>
      <c r="F9" s="292">
        <f>SUM(G9:M9)</f>
        <v>4122</v>
      </c>
      <c r="G9" s="292">
        <v>2292</v>
      </c>
      <c r="H9" s="292">
        <v>0</v>
      </c>
      <c r="I9" s="292">
        <v>0</v>
      </c>
      <c r="J9" s="292">
        <v>0</v>
      </c>
      <c r="K9" s="292">
        <v>0</v>
      </c>
      <c r="L9" s="292">
        <v>1830</v>
      </c>
      <c r="M9" s="292">
        <v>0</v>
      </c>
      <c r="N9" s="292">
        <f>+AA9</f>
        <v>0</v>
      </c>
      <c r="O9" s="292">
        <f>+資源化量内訳!Y9</f>
        <v>2136</v>
      </c>
      <c r="P9" s="292">
        <f>+SUM(Q9,R9)</f>
        <v>29980</v>
      </c>
      <c r="Q9" s="292">
        <v>29980</v>
      </c>
      <c r="R9" s="292">
        <f>+SUM(S9,T9,U9,V9,W9,X9,Y9)</f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3815</v>
      </c>
      <c r="AA9" s="292">
        <v>0</v>
      </c>
      <c r="AB9" s="292">
        <v>2412</v>
      </c>
      <c r="AC9" s="292">
        <f>SUM(AD9:AJ9)</f>
        <v>1403</v>
      </c>
      <c r="AD9" s="292">
        <v>1403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18927</v>
      </c>
      <c r="E10" s="292">
        <f>+Q10</f>
        <v>15405</v>
      </c>
      <c r="F10" s="292">
        <f>SUM(G10:M10)</f>
        <v>2460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2460</v>
      </c>
      <c r="M10" s="292">
        <v>0</v>
      </c>
      <c r="N10" s="292">
        <f>+AA10</f>
        <v>144</v>
      </c>
      <c r="O10" s="292">
        <f>+資源化量内訳!Y10</f>
        <v>918</v>
      </c>
      <c r="P10" s="292">
        <f>+SUM(Q10,R10)</f>
        <v>15987</v>
      </c>
      <c r="Q10" s="292">
        <v>15405</v>
      </c>
      <c r="R10" s="292">
        <f>+SUM(S10,T10,U10,V10,W10,X10,Y10)</f>
        <v>582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582</v>
      </c>
      <c r="Y10" s="292">
        <v>0</v>
      </c>
      <c r="Z10" s="292">
        <f>SUM(AA10:AC10)</f>
        <v>3279</v>
      </c>
      <c r="AA10" s="292">
        <v>144</v>
      </c>
      <c r="AB10" s="292">
        <v>2700</v>
      </c>
      <c r="AC10" s="292">
        <f>SUM(AD10:AJ10)</f>
        <v>435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435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9640</v>
      </c>
      <c r="E11" s="292">
        <f>+Q11</f>
        <v>7715</v>
      </c>
      <c r="F11" s="292">
        <f>SUM(G11:M11)</f>
        <v>1544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1544</v>
      </c>
      <c r="M11" s="292">
        <v>0</v>
      </c>
      <c r="N11" s="292">
        <f>+AA11</f>
        <v>381</v>
      </c>
      <c r="O11" s="292">
        <f>+資源化量内訳!Y11</f>
        <v>0</v>
      </c>
      <c r="P11" s="292">
        <f>+SUM(Q11,R11)</f>
        <v>7715</v>
      </c>
      <c r="Q11" s="292">
        <v>7715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1470</v>
      </c>
      <c r="AA11" s="292">
        <v>381</v>
      </c>
      <c r="AB11" s="292">
        <v>1061</v>
      </c>
      <c r="AC11" s="292">
        <f>SUM(AD11:AJ11)</f>
        <v>28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28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15507</v>
      </c>
      <c r="E12" s="292">
        <f>+Q12</f>
        <v>12727</v>
      </c>
      <c r="F12" s="292">
        <f>SUM(G12:M12)</f>
        <v>1226</v>
      </c>
      <c r="G12" s="292">
        <v>0</v>
      </c>
      <c r="H12" s="292">
        <v>0</v>
      </c>
      <c r="I12" s="292">
        <v>0</v>
      </c>
      <c r="J12" s="292">
        <v>0</v>
      </c>
      <c r="K12" s="292">
        <v>1226</v>
      </c>
      <c r="L12" s="292">
        <v>0</v>
      </c>
      <c r="M12" s="292">
        <v>0</v>
      </c>
      <c r="N12" s="292">
        <f>+AA12</f>
        <v>0</v>
      </c>
      <c r="O12" s="292">
        <f>+資源化量内訳!Y12</f>
        <v>1554</v>
      </c>
      <c r="P12" s="292">
        <f>+SUM(Q12,R12)</f>
        <v>12727</v>
      </c>
      <c r="Q12" s="292">
        <v>12727</v>
      </c>
      <c r="R12" s="292">
        <f>+SUM(S12,T12,U12,V12,W12,X12,Y12)</f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302</v>
      </c>
      <c r="AA12" s="292">
        <v>0</v>
      </c>
      <c r="AB12" s="292">
        <v>176</v>
      </c>
      <c r="AC12" s="292">
        <f>SUM(AD12:AJ12)</f>
        <v>126</v>
      </c>
      <c r="AD12" s="292">
        <v>0</v>
      </c>
      <c r="AE12" s="292">
        <v>0</v>
      </c>
      <c r="AF12" s="292">
        <v>0</v>
      </c>
      <c r="AG12" s="292">
        <v>0</v>
      </c>
      <c r="AH12" s="292">
        <v>126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15125</v>
      </c>
      <c r="E13" s="292">
        <f>+Q13</f>
        <v>13664</v>
      </c>
      <c r="F13" s="292">
        <f>SUM(G13:M13)</f>
        <v>470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470</v>
      </c>
      <c r="M13" s="292">
        <v>0</v>
      </c>
      <c r="N13" s="292">
        <f>+AA13</f>
        <v>0</v>
      </c>
      <c r="O13" s="292">
        <f>+資源化量内訳!Y13</f>
        <v>991</v>
      </c>
      <c r="P13" s="292">
        <f>+SUM(Q13,R13)</f>
        <v>13739</v>
      </c>
      <c r="Q13" s="292">
        <v>13664</v>
      </c>
      <c r="R13" s="292">
        <f>+SUM(S13,T13,U13,V13,W13,X13,Y13)</f>
        <v>75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75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SUM(E14,F14,N14,O14)</f>
        <v>9794</v>
      </c>
      <c r="E14" s="292">
        <f>+Q14</f>
        <v>9044</v>
      </c>
      <c r="F14" s="292">
        <f>SUM(G14:M14)</f>
        <v>72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72</v>
      </c>
      <c r="M14" s="292">
        <v>0</v>
      </c>
      <c r="N14" s="292">
        <f>+AA14</f>
        <v>0</v>
      </c>
      <c r="O14" s="292">
        <f>+資源化量内訳!Y14</f>
        <v>678</v>
      </c>
      <c r="P14" s="292">
        <f>+SUM(Q14,R14)</f>
        <v>9044</v>
      </c>
      <c r="Q14" s="292">
        <v>9044</v>
      </c>
      <c r="R14" s="292">
        <f>+SUM(S14,T14,U14,V14,W14,X14,Y14)</f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SUM(E15,F15,N15,O15)</f>
        <v>13912</v>
      </c>
      <c r="E15" s="292">
        <f>+Q15</f>
        <v>0</v>
      </c>
      <c r="F15" s="292">
        <f>SUM(G15:M15)</f>
        <v>13912</v>
      </c>
      <c r="G15" s="292">
        <v>315</v>
      </c>
      <c r="H15" s="292">
        <v>697</v>
      </c>
      <c r="I15" s="292">
        <v>0</v>
      </c>
      <c r="J15" s="292">
        <v>0</v>
      </c>
      <c r="K15" s="292">
        <v>11507</v>
      </c>
      <c r="L15" s="292">
        <v>1393</v>
      </c>
      <c r="M15" s="292">
        <v>0</v>
      </c>
      <c r="N15" s="292">
        <f>+AA15</f>
        <v>0</v>
      </c>
      <c r="O15" s="292">
        <f>+資源化量内訳!Y15</f>
        <v>0</v>
      </c>
      <c r="P15" s="292">
        <f>+SUM(Q15,R15)</f>
        <v>0</v>
      </c>
      <c r="Q15" s="292">
        <v>0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180</v>
      </c>
      <c r="AA15" s="292">
        <v>0</v>
      </c>
      <c r="AB15" s="292">
        <v>0</v>
      </c>
      <c r="AC15" s="292">
        <f>SUM(AD15:AJ15)</f>
        <v>180</v>
      </c>
      <c r="AD15" s="292">
        <v>50</v>
      </c>
      <c r="AE15" s="292">
        <v>0</v>
      </c>
      <c r="AF15" s="292">
        <v>0</v>
      </c>
      <c r="AG15" s="292">
        <v>0</v>
      </c>
      <c r="AH15" s="292">
        <v>71</v>
      </c>
      <c r="AI15" s="292">
        <v>59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SUM(E16,F16,N16,O16)</f>
        <v>6177</v>
      </c>
      <c r="E16" s="292">
        <f>+Q16</f>
        <v>4392</v>
      </c>
      <c r="F16" s="292">
        <f>SUM(G16:M16)</f>
        <v>136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136</v>
      </c>
      <c r="M16" s="292">
        <v>0</v>
      </c>
      <c r="N16" s="292">
        <f>+AA16</f>
        <v>1259</v>
      </c>
      <c r="O16" s="292">
        <f>+資源化量内訳!Y16</f>
        <v>390</v>
      </c>
      <c r="P16" s="292">
        <f>+SUM(Q16,R16)</f>
        <v>4392</v>
      </c>
      <c r="Q16" s="292">
        <v>4392</v>
      </c>
      <c r="R16" s="292">
        <f>+SUM(S16,T16,U16,V16,W16,X16,Y16)</f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1974</v>
      </c>
      <c r="AA16" s="292">
        <v>1259</v>
      </c>
      <c r="AB16" s="292">
        <v>715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SUM(E17,F17,N17,O17)</f>
        <v>8353</v>
      </c>
      <c r="E17" s="292">
        <f>+Q17</f>
        <v>5540</v>
      </c>
      <c r="F17" s="292">
        <f>SUM(G17:M17)</f>
        <v>623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623</v>
      </c>
      <c r="M17" s="292">
        <v>0</v>
      </c>
      <c r="N17" s="292">
        <f>+AA17</f>
        <v>2190</v>
      </c>
      <c r="O17" s="292">
        <f>+資源化量内訳!Y17</f>
        <v>0</v>
      </c>
      <c r="P17" s="292">
        <f>+SUM(Q17,R17)</f>
        <v>5540</v>
      </c>
      <c r="Q17" s="292">
        <v>5540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3114</v>
      </c>
      <c r="AA17" s="292">
        <v>2190</v>
      </c>
      <c r="AB17" s="292">
        <v>924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SUM(E18,F18,N18,O18)</f>
        <v>7848</v>
      </c>
      <c r="E18" s="292">
        <f>+Q18</f>
        <v>6589</v>
      </c>
      <c r="F18" s="292">
        <f>SUM(G18:M18)</f>
        <v>328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328</v>
      </c>
      <c r="M18" s="292">
        <v>0</v>
      </c>
      <c r="N18" s="292">
        <f>+AA18</f>
        <v>0</v>
      </c>
      <c r="O18" s="292">
        <f>+資源化量内訳!Y18</f>
        <v>931</v>
      </c>
      <c r="P18" s="292">
        <f>+SUM(Q18,R18)</f>
        <v>6589</v>
      </c>
      <c r="Q18" s="292">
        <v>6589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SUM(E19,F19,N19,O19)</f>
        <v>1731</v>
      </c>
      <c r="E19" s="292">
        <f>+Q19</f>
        <v>1398</v>
      </c>
      <c r="F19" s="292">
        <f>SUM(G19:M19)</f>
        <v>127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127</v>
      </c>
      <c r="M19" s="292">
        <v>0</v>
      </c>
      <c r="N19" s="292">
        <f>+AA19</f>
        <v>22</v>
      </c>
      <c r="O19" s="292">
        <f>+資源化量内訳!Y19</f>
        <v>184</v>
      </c>
      <c r="P19" s="292">
        <f>+SUM(Q19,R19)</f>
        <v>1398</v>
      </c>
      <c r="Q19" s="292">
        <v>1398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22</v>
      </c>
      <c r="AA19" s="292">
        <v>22</v>
      </c>
      <c r="AB19" s="292">
        <v>0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SUM(E20,F20,N20,O20)</f>
        <v>6913</v>
      </c>
      <c r="E20" s="292">
        <f>+Q20</f>
        <v>6010</v>
      </c>
      <c r="F20" s="292">
        <f>SUM(G20:M20)</f>
        <v>0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v>0</v>
      </c>
      <c r="N20" s="292">
        <f>+AA20</f>
        <v>0</v>
      </c>
      <c r="O20" s="292">
        <f>+資源化量内訳!Y20</f>
        <v>903</v>
      </c>
      <c r="P20" s="292">
        <f>+SUM(Q20,R20)</f>
        <v>6010</v>
      </c>
      <c r="Q20" s="292">
        <v>6010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737</v>
      </c>
      <c r="AA20" s="292">
        <v>0</v>
      </c>
      <c r="AB20" s="292">
        <v>737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SUM(E21,F21,N21,O21)</f>
        <v>5950</v>
      </c>
      <c r="E21" s="292">
        <f>+Q21</f>
        <v>4264</v>
      </c>
      <c r="F21" s="292">
        <f>SUM(G21:M21)</f>
        <v>1142</v>
      </c>
      <c r="G21" s="292">
        <v>706</v>
      </c>
      <c r="H21" s="292">
        <v>0</v>
      </c>
      <c r="I21" s="292">
        <v>0</v>
      </c>
      <c r="J21" s="292">
        <v>0</v>
      </c>
      <c r="K21" s="292">
        <v>0</v>
      </c>
      <c r="L21" s="292">
        <v>415</v>
      </c>
      <c r="M21" s="292">
        <v>21</v>
      </c>
      <c r="N21" s="292">
        <f>+AA21</f>
        <v>0</v>
      </c>
      <c r="O21" s="292">
        <f>+資源化量内訳!Y21</f>
        <v>544</v>
      </c>
      <c r="P21" s="292">
        <f>+SUM(Q21,R21)</f>
        <v>4679</v>
      </c>
      <c r="Q21" s="292">
        <v>4264</v>
      </c>
      <c r="R21" s="292">
        <f>+SUM(S21,T21,U21,V21,W21,X21,Y21)</f>
        <v>415</v>
      </c>
      <c r="S21" s="292">
        <v>415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908</v>
      </c>
      <c r="AA21" s="292">
        <v>0</v>
      </c>
      <c r="AB21" s="292">
        <v>628</v>
      </c>
      <c r="AC21" s="292">
        <f>SUM(AD21:AJ21)</f>
        <v>280</v>
      </c>
      <c r="AD21" s="292">
        <v>227</v>
      </c>
      <c r="AE21" s="292">
        <v>0</v>
      </c>
      <c r="AF21" s="292">
        <v>0</v>
      </c>
      <c r="AG21" s="292">
        <v>0</v>
      </c>
      <c r="AH21" s="292">
        <v>0</v>
      </c>
      <c r="AI21" s="292">
        <v>32</v>
      </c>
      <c r="AJ21" s="292">
        <v>21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SUM(E22,F22,N22,O22)</f>
        <v>4156</v>
      </c>
      <c r="E22" s="292">
        <f>+Q22</f>
        <v>3065</v>
      </c>
      <c r="F22" s="292">
        <f>SUM(G22:M22)</f>
        <v>111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111</v>
      </c>
      <c r="M22" s="292">
        <v>0</v>
      </c>
      <c r="N22" s="292">
        <f>+AA22</f>
        <v>709</v>
      </c>
      <c r="O22" s="292">
        <f>+資源化量内訳!Y22</f>
        <v>271</v>
      </c>
      <c r="P22" s="292">
        <f>+SUM(Q22,R22)</f>
        <v>3065</v>
      </c>
      <c r="Q22" s="292">
        <v>3065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1131</v>
      </c>
      <c r="AA22" s="292">
        <v>709</v>
      </c>
      <c r="AB22" s="292">
        <v>422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SUM(E23,F23,N23,O23)</f>
        <v>6399</v>
      </c>
      <c r="E23" s="292">
        <f>+Q23</f>
        <v>4906</v>
      </c>
      <c r="F23" s="292">
        <f>SUM(G23:M23)</f>
        <v>513</v>
      </c>
      <c r="G23" s="292">
        <v>513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v>0</v>
      </c>
      <c r="N23" s="292">
        <f>+AA23</f>
        <v>0</v>
      </c>
      <c r="O23" s="292">
        <f>+資源化量内訳!Y23</f>
        <v>980</v>
      </c>
      <c r="P23" s="292">
        <f>+SUM(Q23,R23)</f>
        <v>5229</v>
      </c>
      <c r="Q23" s="292">
        <v>4906</v>
      </c>
      <c r="R23" s="292">
        <f>+SUM(S23,T23,U23,V23,W23,X23,Y23)</f>
        <v>323</v>
      </c>
      <c r="S23" s="292">
        <v>323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411</v>
      </c>
      <c r="AA23" s="292">
        <v>0</v>
      </c>
      <c r="AB23" s="292">
        <v>307</v>
      </c>
      <c r="AC23" s="292">
        <f>SUM(AD23:AJ23)</f>
        <v>104</v>
      </c>
      <c r="AD23" s="292">
        <v>104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SUM(E24,F24,N24,O24)</f>
        <v>3548</v>
      </c>
      <c r="E24" s="292">
        <f>+Q24</f>
        <v>2744</v>
      </c>
      <c r="F24" s="292">
        <f>SUM(G24:M24)</f>
        <v>45</v>
      </c>
      <c r="G24" s="292">
        <v>4</v>
      </c>
      <c r="H24" s="292">
        <v>0</v>
      </c>
      <c r="I24" s="292">
        <v>0</v>
      </c>
      <c r="J24" s="292">
        <v>0</v>
      </c>
      <c r="K24" s="292">
        <v>0</v>
      </c>
      <c r="L24" s="292">
        <v>41</v>
      </c>
      <c r="M24" s="292">
        <v>0</v>
      </c>
      <c r="N24" s="292">
        <f>+AA24</f>
        <v>257</v>
      </c>
      <c r="O24" s="292">
        <f>+資源化量内訳!Y24</f>
        <v>502</v>
      </c>
      <c r="P24" s="292">
        <f>+SUM(Q24,R24)</f>
        <v>2744</v>
      </c>
      <c r="Q24" s="292">
        <v>2744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635</v>
      </c>
      <c r="AA24" s="292">
        <v>257</v>
      </c>
      <c r="AB24" s="292">
        <v>374</v>
      </c>
      <c r="AC24" s="292">
        <f>SUM(AD24:AJ24)</f>
        <v>4</v>
      </c>
      <c r="AD24" s="292">
        <v>4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0"/>
      <c r="AL25" s="290"/>
      <c r="AM25" s="290"/>
      <c r="AN25" s="290"/>
      <c r="AO25" s="290"/>
      <c r="AP25" s="290"/>
      <c r="AQ25" s="290"/>
      <c r="AR25" s="290"/>
      <c r="AS25" s="290"/>
    </row>
    <row r="26" spans="1:45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0"/>
      <c r="AL26" s="290"/>
      <c r="AM26" s="290"/>
      <c r="AN26" s="290"/>
      <c r="AO26" s="290"/>
      <c r="AP26" s="290"/>
      <c r="AQ26" s="290"/>
      <c r="AR26" s="290"/>
      <c r="AS26" s="290"/>
    </row>
    <row r="27" spans="1:45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0"/>
      <c r="AL27" s="290"/>
      <c r="AM27" s="290"/>
      <c r="AN27" s="290"/>
      <c r="AO27" s="290"/>
      <c r="AP27" s="290"/>
      <c r="AQ27" s="290"/>
      <c r="AR27" s="290"/>
      <c r="AS27" s="290"/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4">
    <sortCondition ref="A8:A24"/>
    <sortCondition ref="B8:B24"/>
    <sortCondition ref="C8:C24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&amp;Lごみ処理の状況（平成29年度実績）</oddHeader>
  </headerFooter>
  <colBreaks count="3" manualBreakCount="3">
    <brk id="15" min="1" max="23" man="1"/>
    <brk id="25" min="1" max="23" man="1"/>
    <brk id="36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6">
        <f t="shared" ref="D7:X7" si="0">SUM(Y7,AT7,BO7)</f>
        <v>60951</v>
      </c>
      <c r="E7" s="306">
        <f t="shared" si="0"/>
        <v>25635</v>
      </c>
      <c r="F7" s="306">
        <f t="shared" si="0"/>
        <v>55</v>
      </c>
      <c r="G7" s="306">
        <f t="shared" si="0"/>
        <v>1310</v>
      </c>
      <c r="H7" s="306">
        <f t="shared" si="0"/>
        <v>4676</v>
      </c>
      <c r="I7" s="306">
        <f t="shared" si="0"/>
        <v>4784</v>
      </c>
      <c r="J7" s="306">
        <f t="shared" si="0"/>
        <v>1763</v>
      </c>
      <c r="K7" s="306">
        <f t="shared" si="0"/>
        <v>6</v>
      </c>
      <c r="L7" s="306">
        <f t="shared" si="0"/>
        <v>6185</v>
      </c>
      <c r="M7" s="306">
        <f t="shared" si="0"/>
        <v>467</v>
      </c>
      <c r="N7" s="306">
        <f t="shared" si="0"/>
        <v>1638</v>
      </c>
      <c r="O7" s="306">
        <f t="shared" si="0"/>
        <v>0</v>
      </c>
      <c r="P7" s="306">
        <f t="shared" si="0"/>
        <v>0</v>
      </c>
      <c r="Q7" s="306">
        <f t="shared" si="0"/>
        <v>2896</v>
      </c>
      <c r="R7" s="306">
        <f t="shared" si="0"/>
        <v>5946</v>
      </c>
      <c r="S7" s="306">
        <f t="shared" si="0"/>
        <v>0</v>
      </c>
      <c r="T7" s="306">
        <f t="shared" si="0"/>
        <v>599</v>
      </c>
      <c r="U7" s="306">
        <f t="shared" si="0"/>
        <v>0</v>
      </c>
      <c r="V7" s="306">
        <f t="shared" si="0"/>
        <v>425</v>
      </c>
      <c r="W7" s="306">
        <f t="shared" si="0"/>
        <v>15</v>
      </c>
      <c r="X7" s="306">
        <f t="shared" si="0"/>
        <v>4551</v>
      </c>
      <c r="Y7" s="306">
        <f>SUM(Z7:AS7)</f>
        <v>11034</v>
      </c>
      <c r="Z7" s="306">
        <f t="shared" ref="Z7:AI7" si="1">SUM(Z$8:Z$207)</f>
        <v>8020</v>
      </c>
      <c r="AA7" s="306">
        <f t="shared" si="1"/>
        <v>18</v>
      </c>
      <c r="AB7" s="306">
        <f t="shared" si="1"/>
        <v>431</v>
      </c>
      <c r="AC7" s="306">
        <f t="shared" si="1"/>
        <v>699</v>
      </c>
      <c r="AD7" s="306">
        <f t="shared" si="1"/>
        <v>889</v>
      </c>
      <c r="AE7" s="306">
        <f t="shared" si="1"/>
        <v>224</v>
      </c>
      <c r="AF7" s="306">
        <f t="shared" si="1"/>
        <v>1</v>
      </c>
      <c r="AG7" s="306">
        <f t="shared" si="1"/>
        <v>166</v>
      </c>
      <c r="AH7" s="306">
        <f t="shared" si="1"/>
        <v>0</v>
      </c>
      <c r="AI7" s="306">
        <f t="shared" si="1"/>
        <v>288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5</v>
      </c>
      <c r="AS7" s="306">
        <f>SUM(AS$8:AS$207)</f>
        <v>293</v>
      </c>
      <c r="AT7" s="306">
        <f>施設資源化量内訳!D7</f>
        <v>46765</v>
      </c>
      <c r="AU7" s="306">
        <f>施設資源化量内訳!E7</f>
        <v>14905</v>
      </c>
      <c r="AV7" s="306">
        <f>施設資源化量内訳!F7</f>
        <v>19</v>
      </c>
      <c r="AW7" s="306">
        <f>施設資源化量内訳!G7</f>
        <v>706</v>
      </c>
      <c r="AX7" s="306">
        <f>施設資源化量内訳!H7</f>
        <v>3947</v>
      </c>
      <c r="AY7" s="306">
        <f>施設資源化量内訳!I7</f>
        <v>3885</v>
      </c>
      <c r="AZ7" s="306">
        <f>施設資源化量内訳!J7</f>
        <v>1538</v>
      </c>
      <c r="BA7" s="306">
        <f>施設資源化量内訳!K7</f>
        <v>5</v>
      </c>
      <c r="BB7" s="306">
        <f>施設資源化量内訳!L7</f>
        <v>6019</v>
      </c>
      <c r="BC7" s="306">
        <f>施設資源化量内訳!M7</f>
        <v>467</v>
      </c>
      <c r="BD7" s="306">
        <f>施設資源化量内訳!N7</f>
        <v>1140</v>
      </c>
      <c r="BE7" s="306">
        <f>施設資源化量内訳!O7</f>
        <v>0</v>
      </c>
      <c r="BF7" s="306">
        <f>施設資源化量内訳!P7</f>
        <v>0</v>
      </c>
      <c r="BG7" s="306">
        <f>施設資源化量内訳!Q7</f>
        <v>2896</v>
      </c>
      <c r="BH7" s="306">
        <f>施設資源化量内訳!R7</f>
        <v>5946</v>
      </c>
      <c r="BI7" s="306">
        <f>施設資源化量内訳!S7</f>
        <v>0</v>
      </c>
      <c r="BJ7" s="306">
        <f>施設資源化量内訳!T7</f>
        <v>599</v>
      </c>
      <c r="BK7" s="306">
        <f>施設資源化量内訳!U7</f>
        <v>0</v>
      </c>
      <c r="BL7" s="306">
        <f>施設資源化量内訳!V7</f>
        <v>425</v>
      </c>
      <c r="BM7" s="306">
        <f>施設資源化量内訳!W7</f>
        <v>10</v>
      </c>
      <c r="BN7" s="306">
        <f>施設資源化量内訳!X7</f>
        <v>4258</v>
      </c>
      <c r="BO7" s="306">
        <f>SUM(BP7:CI7)</f>
        <v>3152</v>
      </c>
      <c r="BP7" s="306">
        <f t="shared" ref="BP7:BY7" si="2">SUM(BP$8:BP$207)</f>
        <v>2710</v>
      </c>
      <c r="BQ7" s="306">
        <f t="shared" si="2"/>
        <v>18</v>
      </c>
      <c r="BR7" s="306">
        <f t="shared" si="2"/>
        <v>173</v>
      </c>
      <c r="BS7" s="306">
        <f t="shared" si="2"/>
        <v>30</v>
      </c>
      <c r="BT7" s="306">
        <f t="shared" si="2"/>
        <v>10</v>
      </c>
      <c r="BU7" s="306">
        <f t="shared" si="2"/>
        <v>1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210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0</v>
      </c>
      <c r="CJ7" s="307">
        <f>+COUNTIF(CJ$8:CJ$207,"有る")</f>
        <v>13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26716</v>
      </c>
      <c r="E8" s="292">
        <f>SUM(Z8,AU8,BP8)</f>
        <v>13710</v>
      </c>
      <c r="F8" s="292">
        <f>SUM(AA8,AV8,BQ8)</f>
        <v>0</v>
      </c>
      <c r="G8" s="292">
        <f>SUM(AB8,AW8,BR8)</f>
        <v>0</v>
      </c>
      <c r="H8" s="292">
        <f>SUM(AC8,AX8,BS8)</f>
        <v>2712</v>
      </c>
      <c r="I8" s="292">
        <f>SUM(AD8,AY8,BT8)</f>
        <v>1659</v>
      </c>
      <c r="J8" s="292">
        <f>SUM(AE8,AZ8,BU8)</f>
        <v>832</v>
      </c>
      <c r="K8" s="292">
        <f>SUM(AF8,BA8,BV8)</f>
        <v>0</v>
      </c>
      <c r="L8" s="292">
        <f>SUM(AG8,BB8,BW8)</f>
        <v>4879</v>
      </c>
      <c r="M8" s="292">
        <f>SUM(AH8,BC8,BX8)</f>
        <v>0</v>
      </c>
      <c r="N8" s="292">
        <f>SUM(AI8,BD8,BY8)</f>
        <v>696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2228</v>
      </c>
      <c r="Y8" s="292">
        <f>SUM(Z8:AS8)</f>
        <v>52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812</v>
      </c>
      <c r="AK8" s="295" t="s">
        <v>812</v>
      </c>
      <c r="AL8" s="295" t="s">
        <v>812</v>
      </c>
      <c r="AM8" s="295" t="s">
        <v>812</v>
      </c>
      <c r="AN8" s="295" t="s">
        <v>812</v>
      </c>
      <c r="AO8" s="295" t="s">
        <v>812</v>
      </c>
      <c r="AP8" s="295" t="s">
        <v>812</v>
      </c>
      <c r="AQ8" s="295" t="s">
        <v>812</v>
      </c>
      <c r="AR8" s="292">
        <v>0</v>
      </c>
      <c r="AS8" s="292">
        <v>52</v>
      </c>
      <c r="AT8" s="292">
        <f>施設資源化量内訳!D8</f>
        <v>26664</v>
      </c>
      <c r="AU8" s="292">
        <f>施設資源化量内訳!E8</f>
        <v>13710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2712</v>
      </c>
      <c r="AY8" s="292">
        <f>施設資源化量内訳!I8</f>
        <v>1659</v>
      </c>
      <c r="AZ8" s="292">
        <f>施設資源化量内訳!J8</f>
        <v>832</v>
      </c>
      <c r="BA8" s="292">
        <f>施設資源化量内訳!K8</f>
        <v>0</v>
      </c>
      <c r="BB8" s="292">
        <f>施設資源化量内訳!L8</f>
        <v>4879</v>
      </c>
      <c r="BC8" s="292">
        <f>施設資源化量内訳!M8</f>
        <v>0</v>
      </c>
      <c r="BD8" s="292">
        <f>施設資源化量内訳!N8</f>
        <v>696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2176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812</v>
      </c>
      <c r="CA8" s="295" t="s">
        <v>812</v>
      </c>
      <c r="CB8" s="295" t="s">
        <v>812</v>
      </c>
      <c r="CC8" s="295" t="s">
        <v>812</v>
      </c>
      <c r="CD8" s="295" t="s">
        <v>812</v>
      </c>
      <c r="CE8" s="295" t="s">
        <v>812</v>
      </c>
      <c r="CF8" s="295" t="s">
        <v>812</v>
      </c>
      <c r="CG8" s="295" t="s">
        <v>812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3966</v>
      </c>
      <c r="E9" s="292">
        <f>SUM(Z9,AU9,BP9)</f>
        <v>2136</v>
      </c>
      <c r="F9" s="292">
        <f>SUM(AA9,AV9,BQ9)</f>
        <v>10</v>
      </c>
      <c r="G9" s="292">
        <f>SUM(AB9,AW9,BR9)</f>
        <v>439</v>
      </c>
      <c r="H9" s="292">
        <f>SUM(AC9,AX9,BS9)</f>
        <v>224</v>
      </c>
      <c r="I9" s="292">
        <f>SUM(AD9,AY9,BT9)</f>
        <v>587</v>
      </c>
      <c r="J9" s="292">
        <f>SUM(AE9,AZ9,BU9)</f>
        <v>208</v>
      </c>
      <c r="K9" s="292">
        <f>SUM(AF9,BA9,BV9)</f>
        <v>0</v>
      </c>
      <c r="L9" s="292">
        <f>SUM(AG9,BB9,BW9)</f>
        <v>0</v>
      </c>
      <c r="M9" s="292">
        <f>SUM(AH9,BC9,BX9)</f>
        <v>0</v>
      </c>
      <c r="N9" s="292">
        <f>SUM(AI9,BD9,BY9)</f>
        <v>361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1</v>
      </c>
      <c r="W9" s="292">
        <f>SUM(AR9,BM9,CH9)</f>
        <v>0</v>
      </c>
      <c r="X9" s="292">
        <f>SUM(AS9,BN9,CI9)</f>
        <v>0</v>
      </c>
      <c r="Y9" s="292">
        <f>SUM(Z9:AS9)</f>
        <v>2136</v>
      </c>
      <c r="Z9" s="292">
        <v>2136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812</v>
      </c>
      <c r="AK9" s="295" t="s">
        <v>812</v>
      </c>
      <c r="AL9" s="295" t="s">
        <v>812</v>
      </c>
      <c r="AM9" s="295" t="s">
        <v>812</v>
      </c>
      <c r="AN9" s="295" t="s">
        <v>812</v>
      </c>
      <c r="AO9" s="295" t="s">
        <v>812</v>
      </c>
      <c r="AP9" s="295" t="s">
        <v>812</v>
      </c>
      <c r="AQ9" s="295" t="s">
        <v>812</v>
      </c>
      <c r="AR9" s="292">
        <v>0</v>
      </c>
      <c r="AS9" s="292">
        <v>0</v>
      </c>
      <c r="AT9" s="292">
        <f>施設資源化量内訳!D9</f>
        <v>1830</v>
      </c>
      <c r="AU9" s="292">
        <f>施設資源化量内訳!E9</f>
        <v>0</v>
      </c>
      <c r="AV9" s="292">
        <f>施設資源化量内訳!F9</f>
        <v>10</v>
      </c>
      <c r="AW9" s="292">
        <f>施設資源化量内訳!G9</f>
        <v>439</v>
      </c>
      <c r="AX9" s="292">
        <f>施設資源化量内訳!H9</f>
        <v>224</v>
      </c>
      <c r="AY9" s="292">
        <f>施設資源化量内訳!I9</f>
        <v>587</v>
      </c>
      <c r="AZ9" s="292">
        <f>施設資源化量内訳!J9</f>
        <v>208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361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1</v>
      </c>
      <c r="BM9" s="292">
        <f>施設資源化量内訳!W9</f>
        <v>0</v>
      </c>
      <c r="BN9" s="292">
        <f>施設資源化量内訳!X9</f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812</v>
      </c>
      <c r="CA9" s="295" t="s">
        <v>812</v>
      </c>
      <c r="CB9" s="295" t="s">
        <v>812</v>
      </c>
      <c r="CC9" s="295" t="s">
        <v>812</v>
      </c>
      <c r="CD9" s="295" t="s">
        <v>812</v>
      </c>
      <c r="CE9" s="295" t="s">
        <v>812</v>
      </c>
      <c r="CF9" s="295" t="s">
        <v>812</v>
      </c>
      <c r="CG9" s="295" t="s">
        <v>812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SUM(Y10,AT10,BO10)</f>
        <v>2003</v>
      </c>
      <c r="E10" s="292">
        <f>SUM(Z10,AU10,BP10)</f>
        <v>928</v>
      </c>
      <c r="F10" s="292">
        <f>SUM(AA10,AV10,BQ10)</f>
        <v>5</v>
      </c>
      <c r="G10" s="292">
        <f>SUM(AB10,AW10,BR10)</f>
        <v>226</v>
      </c>
      <c r="H10" s="292">
        <f>SUM(AC10,AX10,BS10)</f>
        <v>310</v>
      </c>
      <c r="I10" s="292">
        <f>SUM(AD10,AY10,BT10)</f>
        <v>289</v>
      </c>
      <c r="J10" s="292">
        <f>SUM(AE10,AZ10,BU10)</f>
        <v>89</v>
      </c>
      <c r="K10" s="292">
        <f>SUM(AF10,BA10,BV10)</f>
        <v>0</v>
      </c>
      <c r="L10" s="292">
        <f>SUM(AG10,BB10,BW10)</f>
        <v>107</v>
      </c>
      <c r="M10" s="292">
        <f>SUM(AH10,BC10,BX10)</f>
        <v>0</v>
      </c>
      <c r="N10" s="292">
        <f>SUM(AI10,BD10,BY10)</f>
        <v>11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38</v>
      </c>
      <c r="Y10" s="292">
        <f>SUM(Z10:AS10)</f>
        <v>918</v>
      </c>
      <c r="Z10" s="292">
        <v>750</v>
      </c>
      <c r="AA10" s="292">
        <v>5</v>
      </c>
      <c r="AB10" s="292">
        <v>163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812</v>
      </c>
      <c r="AK10" s="295" t="s">
        <v>812</v>
      </c>
      <c r="AL10" s="295" t="s">
        <v>812</v>
      </c>
      <c r="AM10" s="295" t="s">
        <v>812</v>
      </c>
      <c r="AN10" s="295" t="s">
        <v>812</v>
      </c>
      <c r="AO10" s="295" t="s">
        <v>812</v>
      </c>
      <c r="AP10" s="295" t="s">
        <v>812</v>
      </c>
      <c r="AQ10" s="295" t="s">
        <v>812</v>
      </c>
      <c r="AR10" s="292">
        <v>0</v>
      </c>
      <c r="AS10" s="292">
        <v>0</v>
      </c>
      <c r="AT10" s="292">
        <f>施設資源化量内訳!D10</f>
        <v>829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306</v>
      </c>
      <c r="AY10" s="292">
        <f>施設資源化量内訳!I10</f>
        <v>289</v>
      </c>
      <c r="AZ10" s="292">
        <f>施設資源化量内訳!J10</f>
        <v>89</v>
      </c>
      <c r="BA10" s="292">
        <f>施設資源化量内訳!K10</f>
        <v>0</v>
      </c>
      <c r="BB10" s="292">
        <f>施設資源化量内訳!L10</f>
        <v>107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38</v>
      </c>
      <c r="BO10" s="292">
        <f>SUM(BP10:CI10)</f>
        <v>256</v>
      </c>
      <c r="BP10" s="292">
        <v>178</v>
      </c>
      <c r="BQ10" s="292">
        <v>0</v>
      </c>
      <c r="BR10" s="292">
        <v>63</v>
      </c>
      <c r="BS10" s="292">
        <v>4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11</v>
      </c>
      <c r="BZ10" s="295" t="s">
        <v>812</v>
      </c>
      <c r="CA10" s="295" t="s">
        <v>812</v>
      </c>
      <c r="CB10" s="295" t="s">
        <v>812</v>
      </c>
      <c r="CC10" s="295" t="s">
        <v>812</v>
      </c>
      <c r="CD10" s="295" t="s">
        <v>812</v>
      </c>
      <c r="CE10" s="295" t="s">
        <v>812</v>
      </c>
      <c r="CF10" s="295" t="s">
        <v>812</v>
      </c>
      <c r="CG10" s="295" t="s">
        <v>812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SUM(Y11,AT11,BO11)</f>
        <v>1451</v>
      </c>
      <c r="E11" s="292">
        <f>SUM(Z11,AU11,BP11)</f>
        <v>795</v>
      </c>
      <c r="F11" s="292">
        <f>SUM(AA11,AV11,BQ11)</f>
        <v>7</v>
      </c>
      <c r="G11" s="292">
        <f>SUM(AB11,AW11,BR11)</f>
        <v>27</v>
      </c>
      <c r="H11" s="292">
        <f>SUM(AC11,AX11,BS11)</f>
        <v>118</v>
      </c>
      <c r="I11" s="292">
        <f>SUM(AD11,AY11,BT11)</f>
        <v>174</v>
      </c>
      <c r="J11" s="292">
        <f>SUM(AE11,AZ11,BU11)</f>
        <v>52</v>
      </c>
      <c r="K11" s="292">
        <f>SUM(AF11,BA11,BV11)</f>
        <v>0</v>
      </c>
      <c r="L11" s="292">
        <f>SUM(AG11,BB11,BW11)</f>
        <v>113</v>
      </c>
      <c r="M11" s="292">
        <f>SUM(AH11,BC11,BX11)</f>
        <v>0</v>
      </c>
      <c r="N11" s="292">
        <f>SUM(AI11,BD11,BY11)</f>
        <v>73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5</v>
      </c>
      <c r="X11" s="292">
        <f>SUM(AS11,BN11,CI11)</f>
        <v>87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812</v>
      </c>
      <c r="AK11" s="295" t="s">
        <v>812</v>
      </c>
      <c r="AL11" s="295" t="s">
        <v>812</v>
      </c>
      <c r="AM11" s="295" t="s">
        <v>812</v>
      </c>
      <c r="AN11" s="295" t="s">
        <v>812</v>
      </c>
      <c r="AO11" s="295" t="s">
        <v>812</v>
      </c>
      <c r="AP11" s="295" t="s">
        <v>812</v>
      </c>
      <c r="AQ11" s="295" t="s">
        <v>812</v>
      </c>
      <c r="AR11" s="292">
        <v>0</v>
      </c>
      <c r="AS11" s="292">
        <v>0</v>
      </c>
      <c r="AT11" s="292">
        <f>施設資源化量内訳!D11</f>
        <v>1451</v>
      </c>
      <c r="AU11" s="292">
        <f>施設資源化量内訳!E11</f>
        <v>795</v>
      </c>
      <c r="AV11" s="292">
        <f>施設資源化量内訳!F11</f>
        <v>7</v>
      </c>
      <c r="AW11" s="292">
        <f>施設資源化量内訳!G11</f>
        <v>27</v>
      </c>
      <c r="AX11" s="292">
        <f>施設資源化量内訳!H11</f>
        <v>118</v>
      </c>
      <c r="AY11" s="292">
        <f>施設資源化量内訳!I11</f>
        <v>174</v>
      </c>
      <c r="AZ11" s="292">
        <f>施設資源化量内訳!J11</f>
        <v>52</v>
      </c>
      <c r="BA11" s="292">
        <f>施設資源化量内訳!K11</f>
        <v>0</v>
      </c>
      <c r="BB11" s="292">
        <f>施設資源化量内訳!L11</f>
        <v>113</v>
      </c>
      <c r="BC11" s="292">
        <f>施設資源化量内訳!M11</f>
        <v>0</v>
      </c>
      <c r="BD11" s="292">
        <f>施設資源化量内訳!N11</f>
        <v>73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5</v>
      </c>
      <c r="BN11" s="292">
        <f>施設資源化量内訳!X11</f>
        <v>87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812</v>
      </c>
      <c r="CA11" s="295" t="s">
        <v>812</v>
      </c>
      <c r="CB11" s="295" t="s">
        <v>812</v>
      </c>
      <c r="CC11" s="295" t="s">
        <v>812</v>
      </c>
      <c r="CD11" s="295" t="s">
        <v>812</v>
      </c>
      <c r="CE11" s="295" t="s">
        <v>812</v>
      </c>
      <c r="CF11" s="295" t="s">
        <v>812</v>
      </c>
      <c r="CG11" s="295" t="s">
        <v>812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SUM(Y12,AT12,BO12)</f>
        <v>3481</v>
      </c>
      <c r="E12" s="292">
        <f>SUM(Z12,AU12,BP12)</f>
        <v>1075</v>
      </c>
      <c r="F12" s="292">
        <f>SUM(AA12,AV12,BQ12)</f>
        <v>6</v>
      </c>
      <c r="G12" s="292">
        <f>SUM(AB12,AW12,BR12)</f>
        <v>249</v>
      </c>
      <c r="H12" s="292">
        <f>SUM(AC12,AX12,BS12)</f>
        <v>308</v>
      </c>
      <c r="I12" s="292">
        <f>SUM(AD12,AY12,BT12)</f>
        <v>365</v>
      </c>
      <c r="J12" s="292">
        <f>SUM(AE12,AZ12,BU12)</f>
        <v>113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40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1100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225</v>
      </c>
      <c r="Y12" s="292">
        <f>SUM(Z12:AS12)</f>
        <v>1554</v>
      </c>
      <c r="Z12" s="292">
        <v>386</v>
      </c>
      <c r="AA12" s="292">
        <v>0</v>
      </c>
      <c r="AB12" s="292">
        <v>161</v>
      </c>
      <c r="AC12" s="292">
        <v>298</v>
      </c>
      <c r="AD12" s="292">
        <v>362</v>
      </c>
      <c r="AE12" s="292">
        <v>113</v>
      </c>
      <c r="AF12" s="292">
        <v>0</v>
      </c>
      <c r="AG12" s="292">
        <v>0</v>
      </c>
      <c r="AH12" s="292">
        <v>0</v>
      </c>
      <c r="AI12" s="295">
        <v>9</v>
      </c>
      <c r="AJ12" s="295" t="s">
        <v>812</v>
      </c>
      <c r="AK12" s="295" t="s">
        <v>812</v>
      </c>
      <c r="AL12" s="295" t="s">
        <v>812</v>
      </c>
      <c r="AM12" s="295" t="s">
        <v>812</v>
      </c>
      <c r="AN12" s="295" t="s">
        <v>812</v>
      </c>
      <c r="AO12" s="295" t="s">
        <v>812</v>
      </c>
      <c r="AP12" s="295" t="s">
        <v>812</v>
      </c>
      <c r="AQ12" s="295" t="s">
        <v>812</v>
      </c>
      <c r="AR12" s="292">
        <v>0</v>
      </c>
      <c r="AS12" s="292">
        <v>225</v>
      </c>
      <c r="AT12" s="292">
        <f>施設資源化量内訳!D12</f>
        <v>1100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0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1100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827</v>
      </c>
      <c r="BP12" s="292">
        <v>689</v>
      </c>
      <c r="BQ12" s="292">
        <v>6</v>
      </c>
      <c r="BR12" s="292">
        <v>88</v>
      </c>
      <c r="BS12" s="292">
        <v>10</v>
      </c>
      <c r="BT12" s="292">
        <v>3</v>
      </c>
      <c r="BU12" s="292">
        <v>0</v>
      </c>
      <c r="BV12" s="292">
        <v>0</v>
      </c>
      <c r="BW12" s="292">
        <v>0</v>
      </c>
      <c r="BX12" s="292">
        <v>0</v>
      </c>
      <c r="BY12" s="292">
        <v>31</v>
      </c>
      <c r="BZ12" s="295" t="s">
        <v>812</v>
      </c>
      <c r="CA12" s="295" t="s">
        <v>812</v>
      </c>
      <c r="CB12" s="295" t="s">
        <v>812</v>
      </c>
      <c r="CC12" s="295" t="s">
        <v>812</v>
      </c>
      <c r="CD12" s="295" t="s">
        <v>812</v>
      </c>
      <c r="CE12" s="295" t="s">
        <v>812</v>
      </c>
      <c r="CF12" s="295" t="s">
        <v>812</v>
      </c>
      <c r="CG12" s="295" t="s">
        <v>812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SUM(Y13,AT13,BO13)</f>
        <v>3374</v>
      </c>
      <c r="E13" s="292">
        <f>SUM(Z13,AU13,BP13)</f>
        <v>858</v>
      </c>
      <c r="F13" s="292">
        <f>SUM(AA13,AV13,BQ13)</f>
        <v>0</v>
      </c>
      <c r="G13" s="292">
        <f>SUM(AB13,AW13,BR13)</f>
        <v>0</v>
      </c>
      <c r="H13" s="292">
        <f>SUM(AC13,AX13,BS13)</f>
        <v>150</v>
      </c>
      <c r="I13" s="292">
        <f>SUM(AD13,AY13,BT13)</f>
        <v>269</v>
      </c>
      <c r="J13" s="292">
        <f>SUM(AE13,AZ13,BU13)</f>
        <v>50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59</v>
      </c>
      <c r="O13" s="292">
        <f>SUM(AJ13,BE13,BZ13)</f>
        <v>0</v>
      </c>
      <c r="P13" s="292">
        <f>SUM(AK13,BF13,CA13)</f>
        <v>0</v>
      </c>
      <c r="Q13" s="292">
        <f>SUM(AL13,BG13,CB13)</f>
        <v>1352</v>
      </c>
      <c r="R13" s="292">
        <f>SUM(AM13,BH13,CC13)</f>
        <v>0</v>
      </c>
      <c r="S13" s="292">
        <f>SUM(AN13,BI13,CD13)</f>
        <v>0</v>
      </c>
      <c r="T13" s="292">
        <f>SUM(AO13,BJ13,CE13)</f>
        <v>405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231</v>
      </c>
      <c r="Y13" s="292">
        <f>SUM(Z13:AS13)</f>
        <v>991</v>
      </c>
      <c r="Z13" s="292">
        <v>858</v>
      </c>
      <c r="AA13" s="292">
        <v>0</v>
      </c>
      <c r="AB13" s="292">
        <v>0</v>
      </c>
      <c r="AC13" s="292">
        <v>74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59</v>
      </c>
      <c r="AJ13" s="295" t="s">
        <v>812</v>
      </c>
      <c r="AK13" s="295" t="s">
        <v>812</v>
      </c>
      <c r="AL13" s="295" t="s">
        <v>812</v>
      </c>
      <c r="AM13" s="295" t="s">
        <v>812</v>
      </c>
      <c r="AN13" s="295" t="s">
        <v>812</v>
      </c>
      <c r="AO13" s="295" t="s">
        <v>812</v>
      </c>
      <c r="AP13" s="295" t="s">
        <v>812</v>
      </c>
      <c r="AQ13" s="295" t="s">
        <v>812</v>
      </c>
      <c r="AR13" s="292">
        <v>0</v>
      </c>
      <c r="AS13" s="292">
        <v>0</v>
      </c>
      <c r="AT13" s="292">
        <f>施設資源化量内訳!D13</f>
        <v>2383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76</v>
      </c>
      <c r="AY13" s="292">
        <f>施設資源化量内訳!I13</f>
        <v>269</v>
      </c>
      <c r="AZ13" s="292">
        <f>施設資源化量内訳!J13</f>
        <v>50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1352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405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231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812</v>
      </c>
      <c r="CA13" s="295" t="s">
        <v>812</v>
      </c>
      <c r="CB13" s="295" t="s">
        <v>812</v>
      </c>
      <c r="CC13" s="295" t="s">
        <v>812</v>
      </c>
      <c r="CD13" s="295" t="s">
        <v>812</v>
      </c>
      <c r="CE13" s="295" t="s">
        <v>812</v>
      </c>
      <c r="CF13" s="295" t="s">
        <v>812</v>
      </c>
      <c r="CG13" s="295" t="s">
        <v>812</v>
      </c>
      <c r="CH13" s="292">
        <v>0</v>
      </c>
      <c r="CI13" s="292">
        <v>0</v>
      </c>
      <c r="CJ13" s="293" t="s">
        <v>778</v>
      </c>
    </row>
    <row r="14" spans="1:88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SUM(Y14,AT14,BO14)</f>
        <v>2416</v>
      </c>
      <c r="E14" s="292">
        <f>SUM(Z14,AU14,BP14)</f>
        <v>754</v>
      </c>
      <c r="F14" s="292">
        <f>SUM(AA14,AV14,BQ14)</f>
        <v>1</v>
      </c>
      <c r="G14" s="292">
        <f>SUM(AB14,AW14,BR14)</f>
        <v>0</v>
      </c>
      <c r="H14" s="292">
        <f>SUM(AC14,AX14,BS14)</f>
        <v>92</v>
      </c>
      <c r="I14" s="292">
        <f>SUM(AD14,AY14,BT14)</f>
        <v>207</v>
      </c>
      <c r="J14" s="292">
        <f>SUM(AE14,AZ14,BU14)</f>
        <v>34</v>
      </c>
      <c r="K14" s="292">
        <f>SUM(AF14,BA14,BV14)</f>
        <v>0</v>
      </c>
      <c r="L14" s="292">
        <f>SUM(AG14,BB14,BW14)</f>
        <v>0</v>
      </c>
      <c r="M14" s="292">
        <f>SUM(AH14,BC14,BX14)</f>
        <v>0</v>
      </c>
      <c r="N14" s="292">
        <f>SUM(AI14,BD14,BY14)</f>
        <v>9</v>
      </c>
      <c r="O14" s="292">
        <f>SUM(AJ14,BE14,BZ14)</f>
        <v>0</v>
      </c>
      <c r="P14" s="292">
        <f>SUM(AK14,BF14,CA14)</f>
        <v>0</v>
      </c>
      <c r="Q14" s="292">
        <f>SUM(AL14,BG14,CB14)</f>
        <v>897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269</v>
      </c>
      <c r="W14" s="292">
        <f>SUM(AR14,BM14,CH14)</f>
        <v>0</v>
      </c>
      <c r="X14" s="292">
        <f>SUM(AS14,BN14,CI14)</f>
        <v>153</v>
      </c>
      <c r="Y14" s="292">
        <f>SUM(Z14:AS14)</f>
        <v>678</v>
      </c>
      <c r="Z14" s="292">
        <v>428</v>
      </c>
      <c r="AA14" s="292">
        <v>0</v>
      </c>
      <c r="AB14" s="292">
        <v>0</v>
      </c>
      <c r="AC14" s="292">
        <v>43</v>
      </c>
      <c r="AD14" s="292">
        <v>207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812</v>
      </c>
      <c r="AK14" s="295" t="s">
        <v>812</v>
      </c>
      <c r="AL14" s="295" t="s">
        <v>812</v>
      </c>
      <c r="AM14" s="295" t="s">
        <v>812</v>
      </c>
      <c r="AN14" s="295" t="s">
        <v>812</v>
      </c>
      <c r="AO14" s="295" t="s">
        <v>812</v>
      </c>
      <c r="AP14" s="295" t="s">
        <v>812</v>
      </c>
      <c r="AQ14" s="295" t="s">
        <v>812</v>
      </c>
      <c r="AR14" s="292">
        <v>0</v>
      </c>
      <c r="AS14" s="292">
        <v>0</v>
      </c>
      <c r="AT14" s="292">
        <f>施設資源化量内訳!D14</f>
        <v>1391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38</v>
      </c>
      <c r="AY14" s="292">
        <f>施設資源化量内訳!I14</f>
        <v>0</v>
      </c>
      <c r="AZ14" s="292">
        <f>施設資源化量内訳!J14</f>
        <v>34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897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269</v>
      </c>
      <c r="BM14" s="292">
        <f>施設資源化量内訳!W14</f>
        <v>0</v>
      </c>
      <c r="BN14" s="292">
        <f>施設資源化量内訳!X14</f>
        <v>153</v>
      </c>
      <c r="BO14" s="292">
        <f>SUM(BP14:CI14)</f>
        <v>347</v>
      </c>
      <c r="BP14" s="292">
        <v>326</v>
      </c>
      <c r="BQ14" s="292">
        <v>1</v>
      </c>
      <c r="BR14" s="292">
        <v>0</v>
      </c>
      <c r="BS14" s="292">
        <v>11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9</v>
      </c>
      <c r="BZ14" s="295" t="s">
        <v>812</v>
      </c>
      <c r="CA14" s="295" t="s">
        <v>812</v>
      </c>
      <c r="CB14" s="295" t="s">
        <v>812</v>
      </c>
      <c r="CC14" s="295" t="s">
        <v>812</v>
      </c>
      <c r="CD14" s="295" t="s">
        <v>812</v>
      </c>
      <c r="CE14" s="295" t="s">
        <v>812</v>
      </c>
      <c r="CF14" s="295" t="s">
        <v>812</v>
      </c>
      <c r="CG14" s="295" t="s">
        <v>812</v>
      </c>
      <c r="CH14" s="292">
        <v>0</v>
      </c>
      <c r="CI14" s="292">
        <v>0</v>
      </c>
      <c r="CJ14" s="293" t="s">
        <v>778</v>
      </c>
    </row>
    <row r="15" spans="1:88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SUM(Y15,AT15,BO15)</f>
        <v>9506</v>
      </c>
      <c r="E15" s="292">
        <f>SUM(Z15,AU15,BP15)</f>
        <v>1249</v>
      </c>
      <c r="F15" s="292">
        <f>SUM(AA15,AV15,BQ15)</f>
        <v>9</v>
      </c>
      <c r="G15" s="292">
        <f>SUM(AB15,AW15,BR15)</f>
        <v>149</v>
      </c>
      <c r="H15" s="292">
        <f>SUM(AC15,AX15,BS15)</f>
        <v>155</v>
      </c>
      <c r="I15" s="292">
        <f>SUM(AD15,AY15,BT15)</f>
        <v>312</v>
      </c>
      <c r="J15" s="292">
        <f>SUM(AE15,AZ15,BU15)</f>
        <v>91</v>
      </c>
      <c r="K15" s="292">
        <f>SUM(AF15,BA15,BV15)</f>
        <v>0</v>
      </c>
      <c r="L15" s="292">
        <f>SUM(AG15,BB15,BW15)</f>
        <v>646</v>
      </c>
      <c r="M15" s="292">
        <f>SUM(AH15,BC15,BX15)</f>
        <v>467</v>
      </c>
      <c r="N15" s="292">
        <f>SUM(AI15,BD15,BY15)</f>
        <v>159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4846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5</v>
      </c>
      <c r="X15" s="292">
        <f>SUM(AS15,BN15,CI15)</f>
        <v>1418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812</v>
      </c>
      <c r="AK15" s="295" t="s">
        <v>812</v>
      </c>
      <c r="AL15" s="295" t="s">
        <v>812</v>
      </c>
      <c r="AM15" s="295" t="s">
        <v>812</v>
      </c>
      <c r="AN15" s="295" t="s">
        <v>812</v>
      </c>
      <c r="AO15" s="295" t="s">
        <v>812</v>
      </c>
      <c r="AP15" s="295" t="s">
        <v>812</v>
      </c>
      <c r="AQ15" s="295" t="s">
        <v>812</v>
      </c>
      <c r="AR15" s="292">
        <v>0</v>
      </c>
      <c r="AS15" s="292">
        <v>0</v>
      </c>
      <c r="AT15" s="292">
        <f>施設資源化量内訳!D15</f>
        <v>8137</v>
      </c>
      <c r="AU15" s="292">
        <f>施設資源化量内訳!E15</f>
        <v>38</v>
      </c>
      <c r="AV15" s="292">
        <f>施設資源化量内訳!F15</f>
        <v>0</v>
      </c>
      <c r="AW15" s="292">
        <f>施設資源化量内訳!G15</f>
        <v>149</v>
      </c>
      <c r="AX15" s="292">
        <f>施設資源化量内訳!H15</f>
        <v>155</v>
      </c>
      <c r="AY15" s="292">
        <f>施設資源化量内訳!I15</f>
        <v>312</v>
      </c>
      <c r="AZ15" s="292">
        <f>施設資源化量内訳!J15</f>
        <v>91</v>
      </c>
      <c r="BA15" s="292">
        <f>施設資源化量内訳!K15</f>
        <v>0</v>
      </c>
      <c r="BB15" s="292">
        <f>施設資源化量内訳!L15</f>
        <v>646</v>
      </c>
      <c r="BC15" s="292">
        <f>施設資源化量内訳!M15</f>
        <v>467</v>
      </c>
      <c r="BD15" s="292">
        <f>施設資源化量内訳!N15</f>
        <v>10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4846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5</v>
      </c>
      <c r="BN15" s="292">
        <f>施設資源化量内訳!X15</f>
        <v>1418</v>
      </c>
      <c r="BO15" s="292">
        <f>SUM(BP15:CI15)</f>
        <v>1369</v>
      </c>
      <c r="BP15" s="292">
        <v>1211</v>
      </c>
      <c r="BQ15" s="292">
        <v>9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149</v>
      </c>
      <c r="BZ15" s="295" t="s">
        <v>812</v>
      </c>
      <c r="CA15" s="295" t="s">
        <v>812</v>
      </c>
      <c r="CB15" s="295" t="s">
        <v>812</v>
      </c>
      <c r="CC15" s="295" t="s">
        <v>812</v>
      </c>
      <c r="CD15" s="295" t="s">
        <v>812</v>
      </c>
      <c r="CE15" s="295" t="s">
        <v>812</v>
      </c>
      <c r="CF15" s="295" t="s">
        <v>812</v>
      </c>
      <c r="CG15" s="295" t="s">
        <v>812</v>
      </c>
      <c r="CH15" s="292">
        <v>0</v>
      </c>
      <c r="CI15" s="292">
        <v>0</v>
      </c>
      <c r="CJ15" s="293" t="s">
        <v>778</v>
      </c>
    </row>
    <row r="16" spans="1:88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SUM(Y16,AT16,BO16)</f>
        <v>526</v>
      </c>
      <c r="E16" s="292">
        <f>SUM(Z16,AU16,BP16)</f>
        <v>388</v>
      </c>
      <c r="F16" s="292">
        <f>SUM(AA16,AV16,BQ16)</f>
        <v>2</v>
      </c>
      <c r="G16" s="292">
        <f>SUM(AB16,AW16,BR16)</f>
        <v>0</v>
      </c>
      <c r="H16" s="292">
        <f>SUM(AC16,AX16,BS16)</f>
        <v>14</v>
      </c>
      <c r="I16" s="292">
        <f>SUM(AD16,AY16,BT16)</f>
        <v>94</v>
      </c>
      <c r="J16" s="292">
        <f>SUM(AE16,AZ16,BU16)</f>
        <v>25</v>
      </c>
      <c r="K16" s="292">
        <f>SUM(AF16,BA16,BV16)</f>
        <v>3</v>
      </c>
      <c r="L16" s="292">
        <f>SUM(AG16,BB16,BW16)</f>
        <v>0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0</v>
      </c>
      <c r="Y16" s="292">
        <f>SUM(Z16:AS16)</f>
        <v>390</v>
      </c>
      <c r="Z16" s="292">
        <v>388</v>
      </c>
      <c r="AA16" s="292">
        <v>2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812</v>
      </c>
      <c r="AK16" s="295" t="s">
        <v>812</v>
      </c>
      <c r="AL16" s="295" t="s">
        <v>812</v>
      </c>
      <c r="AM16" s="295" t="s">
        <v>812</v>
      </c>
      <c r="AN16" s="295" t="s">
        <v>812</v>
      </c>
      <c r="AO16" s="295" t="s">
        <v>812</v>
      </c>
      <c r="AP16" s="295" t="s">
        <v>812</v>
      </c>
      <c r="AQ16" s="295" t="s">
        <v>812</v>
      </c>
      <c r="AR16" s="292">
        <v>0</v>
      </c>
      <c r="AS16" s="292">
        <v>0</v>
      </c>
      <c r="AT16" s="292">
        <f>施設資源化量内訳!D16</f>
        <v>136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14</v>
      </c>
      <c r="AY16" s="292">
        <f>施設資源化量内訳!I16</f>
        <v>94</v>
      </c>
      <c r="AZ16" s="292">
        <f>施設資源化量内訳!J16</f>
        <v>25</v>
      </c>
      <c r="BA16" s="292">
        <f>施設資源化量内訳!K16</f>
        <v>3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812</v>
      </c>
      <c r="CA16" s="295" t="s">
        <v>812</v>
      </c>
      <c r="CB16" s="295" t="s">
        <v>812</v>
      </c>
      <c r="CC16" s="295" t="s">
        <v>812</v>
      </c>
      <c r="CD16" s="295" t="s">
        <v>812</v>
      </c>
      <c r="CE16" s="295" t="s">
        <v>812</v>
      </c>
      <c r="CF16" s="295" t="s">
        <v>812</v>
      </c>
      <c r="CG16" s="295" t="s">
        <v>812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SUM(Y17,AT17,BO17)</f>
        <v>682</v>
      </c>
      <c r="E17" s="292">
        <f>SUM(Z17,AU17,BP17)</f>
        <v>421</v>
      </c>
      <c r="F17" s="292">
        <f>SUM(AA17,AV17,BQ17)</f>
        <v>2</v>
      </c>
      <c r="G17" s="292">
        <f>SUM(AB17,AW17,BR17)</f>
        <v>91</v>
      </c>
      <c r="H17" s="292">
        <f>SUM(AC17,AX17,BS17)</f>
        <v>26</v>
      </c>
      <c r="I17" s="292">
        <f>SUM(AD17,AY17,BT17)</f>
        <v>98</v>
      </c>
      <c r="J17" s="292">
        <f>SUM(AE17,AZ17,BU17)</f>
        <v>39</v>
      </c>
      <c r="K17" s="292">
        <f>SUM(AF17,BA17,BV17)</f>
        <v>1</v>
      </c>
      <c r="L17" s="292">
        <f>SUM(AG17,BB17,BW17)</f>
        <v>4</v>
      </c>
      <c r="M17" s="292">
        <f>SUM(AH17,BC17,BX17)</f>
        <v>0</v>
      </c>
      <c r="N17" s="292">
        <f>SUM(AI17,BD17,BY17)</f>
        <v>0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812</v>
      </c>
      <c r="AK17" s="295" t="s">
        <v>812</v>
      </c>
      <c r="AL17" s="295" t="s">
        <v>812</v>
      </c>
      <c r="AM17" s="295" t="s">
        <v>812</v>
      </c>
      <c r="AN17" s="295" t="s">
        <v>812</v>
      </c>
      <c r="AO17" s="295" t="s">
        <v>812</v>
      </c>
      <c r="AP17" s="295" t="s">
        <v>812</v>
      </c>
      <c r="AQ17" s="295" t="s">
        <v>812</v>
      </c>
      <c r="AR17" s="292">
        <v>0</v>
      </c>
      <c r="AS17" s="292">
        <v>0</v>
      </c>
      <c r="AT17" s="292">
        <f>施設資源化量内訳!D17</f>
        <v>623</v>
      </c>
      <c r="AU17" s="292">
        <f>施設資源化量内訳!E17</f>
        <v>362</v>
      </c>
      <c r="AV17" s="292">
        <f>施設資源化量内訳!F17</f>
        <v>2</v>
      </c>
      <c r="AW17" s="292">
        <f>施設資源化量内訳!G17</f>
        <v>91</v>
      </c>
      <c r="AX17" s="292">
        <f>施設資源化量内訳!H17</f>
        <v>26</v>
      </c>
      <c r="AY17" s="292">
        <f>施設資源化量内訳!I17</f>
        <v>98</v>
      </c>
      <c r="AZ17" s="292">
        <f>施設資源化量内訳!J17</f>
        <v>39</v>
      </c>
      <c r="BA17" s="292">
        <f>施設資源化量内訳!K17</f>
        <v>1</v>
      </c>
      <c r="BB17" s="292">
        <f>施設資源化量内訳!L17</f>
        <v>4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59</v>
      </c>
      <c r="BP17" s="292">
        <v>59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812</v>
      </c>
      <c r="CA17" s="295" t="s">
        <v>812</v>
      </c>
      <c r="CB17" s="295" t="s">
        <v>812</v>
      </c>
      <c r="CC17" s="295" t="s">
        <v>812</v>
      </c>
      <c r="CD17" s="295" t="s">
        <v>812</v>
      </c>
      <c r="CE17" s="295" t="s">
        <v>812</v>
      </c>
      <c r="CF17" s="295" t="s">
        <v>812</v>
      </c>
      <c r="CG17" s="295" t="s">
        <v>812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SUM(Y18,AT18,BO18)</f>
        <v>2207</v>
      </c>
      <c r="E18" s="292">
        <f>SUM(Z18,AU18,BP18)</f>
        <v>819</v>
      </c>
      <c r="F18" s="292">
        <f>SUM(AA18,AV18,BQ18)</f>
        <v>3</v>
      </c>
      <c r="G18" s="292">
        <f>SUM(AB18,AW18,BR18)</f>
        <v>0</v>
      </c>
      <c r="H18" s="292">
        <f>SUM(AC18,AX18,BS18)</f>
        <v>97</v>
      </c>
      <c r="I18" s="292">
        <f>SUM(AD18,AY18,BT18)</f>
        <v>173</v>
      </c>
      <c r="J18" s="292">
        <f>SUM(AE18,AZ18,BU18)</f>
        <v>33</v>
      </c>
      <c r="K18" s="292">
        <f>SUM(AF18,BA18,BV18)</f>
        <v>0</v>
      </c>
      <c r="L18" s="292">
        <f>SUM(AG18,BB18,BW18)</f>
        <v>0</v>
      </c>
      <c r="M18" s="292">
        <f>SUM(AH18,BC18,BX18)</f>
        <v>0</v>
      </c>
      <c r="N18" s="292">
        <f>SUM(AI18,BD18,BY18)</f>
        <v>130</v>
      </c>
      <c r="O18" s="292">
        <f>SUM(AJ18,BE18,BZ18)</f>
        <v>0</v>
      </c>
      <c r="P18" s="292">
        <f>SUM(AK18,BF18,CA18)</f>
        <v>0</v>
      </c>
      <c r="Q18" s="292">
        <f>SUM(AL18,BG18,CB18)</f>
        <v>647</v>
      </c>
      <c r="R18" s="292">
        <f>SUM(AM18,BH18,CC18)</f>
        <v>0</v>
      </c>
      <c r="S18" s="292">
        <f>SUM(AN18,BI18,CD18)</f>
        <v>0</v>
      </c>
      <c r="T18" s="292">
        <f>SUM(AO18,BJ18,CE18)</f>
        <v>194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111</v>
      </c>
      <c r="Y18" s="292">
        <f>SUM(Z18:AS18)</f>
        <v>931</v>
      </c>
      <c r="Z18" s="292">
        <v>800</v>
      </c>
      <c r="AA18" s="292">
        <v>2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129</v>
      </c>
      <c r="AJ18" s="295" t="s">
        <v>812</v>
      </c>
      <c r="AK18" s="295" t="s">
        <v>812</v>
      </c>
      <c r="AL18" s="295" t="s">
        <v>812</v>
      </c>
      <c r="AM18" s="295" t="s">
        <v>812</v>
      </c>
      <c r="AN18" s="295" t="s">
        <v>812</v>
      </c>
      <c r="AO18" s="295" t="s">
        <v>812</v>
      </c>
      <c r="AP18" s="295" t="s">
        <v>812</v>
      </c>
      <c r="AQ18" s="295" t="s">
        <v>812</v>
      </c>
      <c r="AR18" s="292">
        <v>0</v>
      </c>
      <c r="AS18" s="292">
        <v>0</v>
      </c>
      <c r="AT18" s="292">
        <f>施設資源化量内訳!D18</f>
        <v>1254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96</v>
      </c>
      <c r="AY18" s="292">
        <f>施設資源化量内訳!I18</f>
        <v>173</v>
      </c>
      <c r="AZ18" s="292">
        <f>施設資源化量内訳!J18</f>
        <v>33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647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194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111</v>
      </c>
      <c r="BO18" s="292">
        <f>SUM(BP18:CI18)</f>
        <v>22</v>
      </c>
      <c r="BP18" s="292">
        <v>19</v>
      </c>
      <c r="BQ18" s="292">
        <v>1</v>
      </c>
      <c r="BR18" s="292">
        <v>0</v>
      </c>
      <c r="BS18" s="292">
        <v>1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1</v>
      </c>
      <c r="BZ18" s="295" t="s">
        <v>812</v>
      </c>
      <c r="CA18" s="295" t="s">
        <v>812</v>
      </c>
      <c r="CB18" s="295" t="s">
        <v>812</v>
      </c>
      <c r="CC18" s="295" t="s">
        <v>812</v>
      </c>
      <c r="CD18" s="295" t="s">
        <v>812</v>
      </c>
      <c r="CE18" s="295" t="s">
        <v>812</v>
      </c>
      <c r="CF18" s="295" t="s">
        <v>812</v>
      </c>
      <c r="CG18" s="295" t="s">
        <v>812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SUM(Y19,AT19,BO19)</f>
        <v>466</v>
      </c>
      <c r="E19" s="292">
        <f>SUM(Z19,AU19,BP19)</f>
        <v>184</v>
      </c>
      <c r="F19" s="292">
        <f>SUM(AA19,AV19,BQ19)</f>
        <v>0</v>
      </c>
      <c r="G19" s="292">
        <f>SUM(AB19,AW19,BR19)</f>
        <v>0</v>
      </c>
      <c r="H19" s="292">
        <f>SUM(AC19,AX19,BS19)</f>
        <v>67</v>
      </c>
      <c r="I19" s="292">
        <f>SUM(AD19,AY19,BT19)</f>
        <v>36</v>
      </c>
      <c r="J19" s="292">
        <f>SUM(AE19,AZ19,BU19)</f>
        <v>20</v>
      </c>
      <c r="K19" s="292">
        <f>SUM(AF19,BA19,BV19)</f>
        <v>1</v>
      </c>
      <c r="L19" s="292">
        <f>SUM(AG19,BB19,BW19)</f>
        <v>1</v>
      </c>
      <c r="M19" s="292">
        <f>SUM(AH19,BC19,BX19)</f>
        <v>0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155</v>
      </c>
      <c r="W19" s="292">
        <f>SUM(AR19,BM19,CH19)</f>
        <v>0</v>
      </c>
      <c r="X19" s="292">
        <f>SUM(AS19,BN19,CI19)</f>
        <v>2</v>
      </c>
      <c r="Y19" s="292">
        <f>SUM(Z19:AS19)</f>
        <v>184</v>
      </c>
      <c r="Z19" s="292">
        <v>184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812</v>
      </c>
      <c r="AK19" s="295" t="s">
        <v>812</v>
      </c>
      <c r="AL19" s="295" t="s">
        <v>812</v>
      </c>
      <c r="AM19" s="295" t="s">
        <v>812</v>
      </c>
      <c r="AN19" s="295" t="s">
        <v>812</v>
      </c>
      <c r="AO19" s="295" t="s">
        <v>812</v>
      </c>
      <c r="AP19" s="295" t="s">
        <v>812</v>
      </c>
      <c r="AQ19" s="295" t="s">
        <v>812</v>
      </c>
      <c r="AR19" s="292">
        <v>0</v>
      </c>
      <c r="AS19" s="292">
        <v>0</v>
      </c>
      <c r="AT19" s="292">
        <f>施設資源化量内訳!D19</f>
        <v>282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67</v>
      </c>
      <c r="AY19" s="292">
        <f>施設資源化量内訳!I19</f>
        <v>36</v>
      </c>
      <c r="AZ19" s="292">
        <f>施設資源化量内訳!J19</f>
        <v>20</v>
      </c>
      <c r="BA19" s="292">
        <f>施設資源化量内訳!K19</f>
        <v>1</v>
      </c>
      <c r="BB19" s="292">
        <f>施設資源化量内訳!L19</f>
        <v>1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155</v>
      </c>
      <c r="BM19" s="292">
        <f>施設資源化量内訳!W19</f>
        <v>0</v>
      </c>
      <c r="BN19" s="292">
        <f>施設資源化量内訳!X19</f>
        <v>2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812</v>
      </c>
      <c r="CA19" s="295" t="s">
        <v>812</v>
      </c>
      <c r="CB19" s="295" t="s">
        <v>812</v>
      </c>
      <c r="CC19" s="295" t="s">
        <v>812</v>
      </c>
      <c r="CD19" s="295" t="s">
        <v>812</v>
      </c>
      <c r="CE19" s="295" t="s">
        <v>812</v>
      </c>
      <c r="CF19" s="295" t="s">
        <v>812</v>
      </c>
      <c r="CG19" s="295" t="s">
        <v>812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SUM(Y20,AT20,BO20)</f>
        <v>903</v>
      </c>
      <c r="E20" s="292">
        <f>SUM(Z20,AU20,BP20)</f>
        <v>508</v>
      </c>
      <c r="F20" s="292">
        <f>SUM(AA20,AV20,BQ20)</f>
        <v>3</v>
      </c>
      <c r="G20" s="292">
        <f>SUM(AB20,AW20,BR20)</f>
        <v>0</v>
      </c>
      <c r="H20" s="292">
        <f>SUM(AC20,AX20,BS20)</f>
        <v>46</v>
      </c>
      <c r="I20" s="292">
        <f>SUM(AD20,AY20,BT20)</f>
        <v>116</v>
      </c>
      <c r="J20" s="292">
        <f>SUM(AE20,AZ20,BU20)</f>
        <v>52</v>
      </c>
      <c r="K20" s="292">
        <f>SUM(AF20,BA20,BV20)</f>
        <v>0</v>
      </c>
      <c r="L20" s="292">
        <f>SUM(AG20,BB20,BW20)</f>
        <v>166</v>
      </c>
      <c r="M20" s="292">
        <f>SUM(AH20,BC20,BX20)</f>
        <v>0</v>
      </c>
      <c r="N20" s="292">
        <f>SUM(AI20,BD20,BY20)</f>
        <v>8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1</v>
      </c>
      <c r="X20" s="292">
        <f>SUM(AS20,BN20,CI20)</f>
        <v>3</v>
      </c>
      <c r="Y20" s="292">
        <f>SUM(Z20:AS20)</f>
        <v>903</v>
      </c>
      <c r="Z20" s="292">
        <v>508</v>
      </c>
      <c r="AA20" s="292">
        <v>3</v>
      </c>
      <c r="AB20" s="292">
        <v>0</v>
      </c>
      <c r="AC20" s="292">
        <v>46</v>
      </c>
      <c r="AD20" s="292">
        <v>116</v>
      </c>
      <c r="AE20" s="292">
        <v>52</v>
      </c>
      <c r="AF20" s="292">
        <v>0</v>
      </c>
      <c r="AG20" s="292">
        <v>166</v>
      </c>
      <c r="AH20" s="292">
        <v>0</v>
      </c>
      <c r="AI20" s="295">
        <v>8</v>
      </c>
      <c r="AJ20" s="295" t="s">
        <v>812</v>
      </c>
      <c r="AK20" s="295" t="s">
        <v>812</v>
      </c>
      <c r="AL20" s="295" t="s">
        <v>812</v>
      </c>
      <c r="AM20" s="295" t="s">
        <v>812</v>
      </c>
      <c r="AN20" s="295" t="s">
        <v>812</v>
      </c>
      <c r="AO20" s="295" t="s">
        <v>812</v>
      </c>
      <c r="AP20" s="295" t="s">
        <v>812</v>
      </c>
      <c r="AQ20" s="295" t="s">
        <v>812</v>
      </c>
      <c r="AR20" s="292">
        <v>1</v>
      </c>
      <c r="AS20" s="292">
        <v>3</v>
      </c>
      <c r="AT20" s="292">
        <f>施設資源化量内訳!D20</f>
        <v>0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0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812</v>
      </c>
      <c r="CA20" s="295" t="s">
        <v>812</v>
      </c>
      <c r="CB20" s="295" t="s">
        <v>812</v>
      </c>
      <c r="CC20" s="295" t="s">
        <v>812</v>
      </c>
      <c r="CD20" s="295" t="s">
        <v>812</v>
      </c>
      <c r="CE20" s="295" t="s">
        <v>812</v>
      </c>
      <c r="CF20" s="295" t="s">
        <v>812</v>
      </c>
      <c r="CG20" s="295" t="s">
        <v>812</v>
      </c>
      <c r="CH20" s="292">
        <v>0</v>
      </c>
      <c r="CI20" s="292">
        <v>0</v>
      </c>
      <c r="CJ20" s="293" t="s">
        <v>778</v>
      </c>
    </row>
    <row r="21" spans="1:88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SUM(Y21,AT21,BO21)</f>
        <v>1149</v>
      </c>
      <c r="E21" s="292">
        <f>SUM(Z21,AU21,BP21)</f>
        <v>504</v>
      </c>
      <c r="F21" s="292">
        <f>SUM(AA21,AV21,BQ21)</f>
        <v>2</v>
      </c>
      <c r="G21" s="292">
        <f>SUM(AB21,AW21,BR21)</f>
        <v>129</v>
      </c>
      <c r="H21" s="292">
        <f>SUM(AC21,AX21,BS21)</f>
        <v>120</v>
      </c>
      <c r="I21" s="292">
        <f>SUM(AD21,AY21,BT21)</f>
        <v>150</v>
      </c>
      <c r="J21" s="292">
        <f>SUM(AE21,AZ21,BU21)</f>
        <v>48</v>
      </c>
      <c r="K21" s="292">
        <f>SUM(AF21,BA21,BV21)</f>
        <v>0</v>
      </c>
      <c r="L21" s="292">
        <f>SUM(AG21,BB21,BW21)</f>
        <v>186</v>
      </c>
      <c r="M21" s="292">
        <f>SUM(AH21,BC21,BX21)</f>
        <v>0</v>
      </c>
      <c r="N21" s="292">
        <f>SUM(AI21,BD21,BY21)</f>
        <v>4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6</v>
      </c>
      <c r="Y21" s="292">
        <f>SUM(Z21:AS21)</f>
        <v>544</v>
      </c>
      <c r="Z21" s="292">
        <v>383</v>
      </c>
      <c r="AA21" s="292">
        <v>1</v>
      </c>
      <c r="AB21" s="292">
        <v>107</v>
      </c>
      <c r="AC21" s="292">
        <v>53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812</v>
      </c>
      <c r="AK21" s="295" t="s">
        <v>812</v>
      </c>
      <c r="AL21" s="295" t="s">
        <v>812</v>
      </c>
      <c r="AM21" s="295" t="s">
        <v>812</v>
      </c>
      <c r="AN21" s="295" t="s">
        <v>812</v>
      </c>
      <c r="AO21" s="295" t="s">
        <v>812</v>
      </c>
      <c r="AP21" s="295" t="s">
        <v>812</v>
      </c>
      <c r="AQ21" s="295" t="s">
        <v>812</v>
      </c>
      <c r="AR21" s="292">
        <v>0</v>
      </c>
      <c r="AS21" s="292">
        <v>0</v>
      </c>
      <c r="AT21" s="292">
        <f>施設資源化量内訳!D21</f>
        <v>447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64</v>
      </c>
      <c r="AY21" s="292">
        <f>施設資源化量内訳!I21</f>
        <v>143</v>
      </c>
      <c r="AZ21" s="292">
        <f>施設資源化量内訳!J21</f>
        <v>48</v>
      </c>
      <c r="BA21" s="292">
        <f>施設資源化量内訳!K21</f>
        <v>0</v>
      </c>
      <c r="BB21" s="292">
        <f>施設資源化量内訳!L21</f>
        <v>186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6</v>
      </c>
      <c r="BO21" s="292">
        <f>SUM(BP21:CI21)</f>
        <v>158</v>
      </c>
      <c r="BP21" s="292">
        <v>121</v>
      </c>
      <c r="BQ21" s="292">
        <v>1</v>
      </c>
      <c r="BR21" s="292">
        <v>22</v>
      </c>
      <c r="BS21" s="292">
        <v>3</v>
      </c>
      <c r="BT21" s="292">
        <v>7</v>
      </c>
      <c r="BU21" s="292">
        <v>0</v>
      </c>
      <c r="BV21" s="292">
        <v>0</v>
      </c>
      <c r="BW21" s="292">
        <v>0</v>
      </c>
      <c r="BX21" s="292">
        <v>0</v>
      </c>
      <c r="BY21" s="292">
        <v>4</v>
      </c>
      <c r="BZ21" s="295" t="s">
        <v>812</v>
      </c>
      <c r="CA21" s="295" t="s">
        <v>812</v>
      </c>
      <c r="CB21" s="295" t="s">
        <v>812</v>
      </c>
      <c r="CC21" s="295" t="s">
        <v>812</v>
      </c>
      <c r="CD21" s="295" t="s">
        <v>812</v>
      </c>
      <c r="CE21" s="295" t="s">
        <v>812</v>
      </c>
      <c r="CF21" s="295" t="s">
        <v>812</v>
      </c>
      <c r="CG21" s="295" t="s">
        <v>812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SUM(Y22,AT22,BO22)</f>
        <v>382</v>
      </c>
      <c r="E22" s="292">
        <f>SUM(Z22,AU22,BP22)</f>
        <v>251</v>
      </c>
      <c r="F22" s="292">
        <f>SUM(AA22,AV22,BQ22)</f>
        <v>0</v>
      </c>
      <c r="G22" s="292">
        <f>SUM(AB22,AW22,BR22)</f>
        <v>0</v>
      </c>
      <c r="H22" s="292">
        <f>SUM(AC22,AX22,BS22)</f>
        <v>21</v>
      </c>
      <c r="I22" s="292">
        <f>SUM(AD22,AY22,BT22)</f>
        <v>51</v>
      </c>
      <c r="J22" s="292">
        <f>SUM(AE22,AZ22,BU22)</f>
        <v>17</v>
      </c>
      <c r="K22" s="292">
        <f>SUM(AF22,BA22,BV22)</f>
        <v>0</v>
      </c>
      <c r="L22" s="292">
        <f>SUM(AG22,BB22,BW22)</f>
        <v>42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0</v>
      </c>
      <c r="Y22" s="292">
        <f>SUM(Z22:AS22)</f>
        <v>271</v>
      </c>
      <c r="Z22" s="292">
        <v>251</v>
      </c>
      <c r="AA22" s="292">
        <v>0</v>
      </c>
      <c r="AB22" s="292">
        <v>0</v>
      </c>
      <c r="AC22" s="292">
        <v>20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812</v>
      </c>
      <c r="AK22" s="295" t="s">
        <v>812</v>
      </c>
      <c r="AL22" s="295" t="s">
        <v>812</v>
      </c>
      <c r="AM22" s="295" t="s">
        <v>812</v>
      </c>
      <c r="AN22" s="295" t="s">
        <v>812</v>
      </c>
      <c r="AO22" s="295" t="s">
        <v>812</v>
      </c>
      <c r="AP22" s="295" t="s">
        <v>812</v>
      </c>
      <c r="AQ22" s="295" t="s">
        <v>812</v>
      </c>
      <c r="AR22" s="292">
        <v>0</v>
      </c>
      <c r="AS22" s="292">
        <v>0</v>
      </c>
      <c r="AT22" s="292">
        <f>施設資源化量内訳!D22</f>
        <v>111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1</v>
      </c>
      <c r="AY22" s="292">
        <f>施設資源化量内訳!I22</f>
        <v>51</v>
      </c>
      <c r="AZ22" s="292">
        <f>施設資源化量内訳!J22</f>
        <v>17</v>
      </c>
      <c r="BA22" s="292">
        <f>施設資源化量内訳!K22</f>
        <v>0</v>
      </c>
      <c r="BB22" s="292">
        <f>施設資源化量内訳!L22</f>
        <v>42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812</v>
      </c>
      <c r="CA22" s="295" t="s">
        <v>812</v>
      </c>
      <c r="CB22" s="295" t="s">
        <v>812</v>
      </c>
      <c r="CC22" s="295" t="s">
        <v>812</v>
      </c>
      <c r="CD22" s="295" t="s">
        <v>812</v>
      </c>
      <c r="CE22" s="295" t="s">
        <v>812</v>
      </c>
      <c r="CF22" s="295" t="s">
        <v>812</v>
      </c>
      <c r="CG22" s="295" t="s">
        <v>812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SUM(Y23,AT23,BO23)</f>
        <v>1180</v>
      </c>
      <c r="E23" s="292">
        <f>SUM(Z23,AU23,BP23)</f>
        <v>710</v>
      </c>
      <c r="F23" s="292">
        <f>SUM(AA23,AV23,BQ23)</f>
        <v>4</v>
      </c>
      <c r="G23" s="292">
        <f>SUM(AB23,AW23,BR23)</f>
        <v>0</v>
      </c>
      <c r="H23" s="292">
        <f>SUM(AC23,AX23,BS23)</f>
        <v>189</v>
      </c>
      <c r="I23" s="292">
        <f>SUM(AD23,AY23,BT23)</f>
        <v>126</v>
      </c>
      <c r="J23" s="292">
        <f>SUM(AE23,AZ23,BU23)</f>
        <v>35</v>
      </c>
      <c r="K23" s="292">
        <f>SUM(AF23,BA23,BV23)</f>
        <v>1</v>
      </c>
      <c r="L23" s="292">
        <f>SUM(AG23,BB23,BW23)</f>
        <v>0</v>
      </c>
      <c r="M23" s="292">
        <f>SUM(AH23,BC23,BX23)</f>
        <v>0</v>
      </c>
      <c r="N23" s="292">
        <f>SUM(AI23,BD23,BY23)</f>
        <v>72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4</v>
      </c>
      <c r="X23" s="292">
        <f>SUM(AS23,BN23,CI23)</f>
        <v>39</v>
      </c>
      <c r="Y23" s="292">
        <f>SUM(Z23:AS23)</f>
        <v>980</v>
      </c>
      <c r="Z23" s="292">
        <v>603</v>
      </c>
      <c r="AA23" s="292">
        <v>4</v>
      </c>
      <c r="AB23" s="292">
        <v>0</v>
      </c>
      <c r="AC23" s="292">
        <v>138</v>
      </c>
      <c r="AD23" s="292">
        <v>126</v>
      </c>
      <c r="AE23" s="292">
        <v>34</v>
      </c>
      <c r="AF23" s="292">
        <v>1</v>
      </c>
      <c r="AG23" s="292">
        <v>0</v>
      </c>
      <c r="AH23" s="292">
        <v>0</v>
      </c>
      <c r="AI23" s="295">
        <v>67</v>
      </c>
      <c r="AJ23" s="295" t="s">
        <v>812</v>
      </c>
      <c r="AK23" s="295" t="s">
        <v>812</v>
      </c>
      <c r="AL23" s="295" t="s">
        <v>812</v>
      </c>
      <c r="AM23" s="295" t="s">
        <v>812</v>
      </c>
      <c r="AN23" s="295" t="s">
        <v>812</v>
      </c>
      <c r="AO23" s="295" t="s">
        <v>812</v>
      </c>
      <c r="AP23" s="295" t="s">
        <v>812</v>
      </c>
      <c r="AQ23" s="295" t="s">
        <v>812</v>
      </c>
      <c r="AR23" s="292">
        <v>4</v>
      </c>
      <c r="AS23" s="292">
        <v>3</v>
      </c>
      <c r="AT23" s="292">
        <f>施設資源化量内訳!D23</f>
        <v>86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50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36</v>
      </c>
      <c r="BO23" s="292">
        <f>SUM(BP23:CI23)</f>
        <v>114</v>
      </c>
      <c r="BP23" s="292">
        <v>107</v>
      </c>
      <c r="BQ23" s="292">
        <v>0</v>
      </c>
      <c r="BR23" s="292">
        <v>0</v>
      </c>
      <c r="BS23" s="292">
        <v>1</v>
      </c>
      <c r="BT23" s="292">
        <v>0</v>
      </c>
      <c r="BU23" s="292">
        <v>1</v>
      </c>
      <c r="BV23" s="292">
        <v>0</v>
      </c>
      <c r="BW23" s="292">
        <v>0</v>
      </c>
      <c r="BX23" s="292">
        <v>0</v>
      </c>
      <c r="BY23" s="292">
        <v>5</v>
      </c>
      <c r="BZ23" s="295" t="s">
        <v>812</v>
      </c>
      <c r="CA23" s="295" t="s">
        <v>812</v>
      </c>
      <c r="CB23" s="295" t="s">
        <v>812</v>
      </c>
      <c r="CC23" s="295" t="s">
        <v>812</v>
      </c>
      <c r="CD23" s="295" t="s">
        <v>812</v>
      </c>
      <c r="CE23" s="295" t="s">
        <v>812</v>
      </c>
      <c r="CF23" s="295" t="s">
        <v>812</v>
      </c>
      <c r="CG23" s="295" t="s">
        <v>812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SUM(Y24,AT24,BO24)</f>
        <v>543</v>
      </c>
      <c r="E24" s="292">
        <f>SUM(Z24,AU24,BP24)</f>
        <v>345</v>
      </c>
      <c r="F24" s="292">
        <f>SUM(AA24,AV24,BQ24)</f>
        <v>1</v>
      </c>
      <c r="G24" s="292">
        <f>SUM(AB24,AW24,BR24)</f>
        <v>0</v>
      </c>
      <c r="H24" s="292">
        <f>SUM(AC24,AX24,BS24)</f>
        <v>27</v>
      </c>
      <c r="I24" s="292">
        <f>SUM(AD24,AY24,BT24)</f>
        <v>78</v>
      </c>
      <c r="J24" s="292">
        <f>SUM(AE24,AZ24,BU24)</f>
        <v>25</v>
      </c>
      <c r="K24" s="292">
        <f>SUM(AF24,BA24,BV24)</f>
        <v>0</v>
      </c>
      <c r="L24" s="292">
        <f>SUM(AG24,BB24,BW24)</f>
        <v>41</v>
      </c>
      <c r="M24" s="292">
        <f>SUM(AH24,BC24,BX24)</f>
        <v>0</v>
      </c>
      <c r="N24" s="292">
        <f>SUM(AI24,BD24,BY24)</f>
        <v>16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10</v>
      </c>
      <c r="Y24" s="292">
        <f>SUM(Z24:AS24)</f>
        <v>502</v>
      </c>
      <c r="Z24" s="292">
        <v>345</v>
      </c>
      <c r="AA24" s="292">
        <v>1</v>
      </c>
      <c r="AB24" s="292">
        <v>0</v>
      </c>
      <c r="AC24" s="292">
        <v>27</v>
      </c>
      <c r="AD24" s="292">
        <v>78</v>
      </c>
      <c r="AE24" s="292">
        <v>25</v>
      </c>
      <c r="AF24" s="292">
        <v>0</v>
      </c>
      <c r="AG24" s="292">
        <v>0</v>
      </c>
      <c r="AH24" s="292">
        <v>0</v>
      </c>
      <c r="AI24" s="295">
        <v>16</v>
      </c>
      <c r="AJ24" s="295" t="s">
        <v>812</v>
      </c>
      <c r="AK24" s="295" t="s">
        <v>812</v>
      </c>
      <c r="AL24" s="295" t="s">
        <v>812</v>
      </c>
      <c r="AM24" s="295" t="s">
        <v>812</v>
      </c>
      <c r="AN24" s="295" t="s">
        <v>812</v>
      </c>
      <c r="AO24" s="295" t="s">
        <v>812</v>
      </c>
      <c r="AP24" s="295" t="s">
        <v>812</v>
      </c>
      <c r="AQ24" s="295" t="s">
        <v>812</v>
      </c>
      <c r="AR24" s="292">
        <v>0</v>
      </c>
      <c r="AS24" s="292">
        <v>10</v>
      </c>
      <c r="AT24" s="292">
        <f>施設資源化量内訳!D24</f>
        <v>41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0</v>
      </c>
      <c r="AY24" s="292">
        <f>施設資源化量内訳!I24</f>
        <v>0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41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812</v>
      </c>
      <c r="CA24" s="295" t="s">
        <v>812</v>
      </c>
      <c r="CB24" s="295" t="s">
        <v>812</v>
      </c>
      <c r="CC24" s="295" t="s">
        <v>812</v>
      </c>
      <c r="CD24" s="295" t="s">
        <v>812</v>
      </c>
      <c r="CE24" s="295" t="s">
        <v>812</v>
      </c>
      <c r="CF24" s="295" t="s">
        <v>812</v>
      </c>
      <c r="CG24" s="295" t="s">
        <v>812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5"/>
      <c r="AJ25" s="295"/>
      <c r="AK25" s="295"/>
      <c r="AL25" s="295"/>
      <c r="AM25" s="295"/>
      <c r="AN25" s="295"/>
      <c r="AO25" s="295"/>
      <c r="AP25" s="295"/>
      <c r="AQ25" s="295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5"/>
      <c r="CA25" s="295"/>
      <c r="CB25" s="295"/>
      <c r="CC25" s="295"/>
      <c r="CD25" s="295"/>
      <c r="CE25" s="295"/>
      <c r="CF25" s="295"/>
      <c r="CG25" s="295"/>
      <c r="CH25" s="292"/>
      <c r="CI25" s="292"/>
      <c r="CJ25" s="293"/>
    </row>
    <row r="26" spans="1:88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5"/>
      <c r="AJ26" s="295"/>
      <c r="AK26" s="295"/>
      <c r="AL26" s="295"/>
      <c r="AM26" s="295"/>
      <c r="AN26" s="295"/>
      <c r="AO26" s="295"/>
      <c r="AP26" s="295"/>
      <c r="AQ26" s="295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5"/>
      <c r="CA26" s="295"/>
      <c r="CB26" s="295"/>
      <c r="CC26" s="295"/>
      <c r="CD26" s="295"/>
      <c r="CE26" s="295"/>
      <c r="CF26" s="295"/>
      <c r="CG26" s="295"/>
      <c r="CH26" s="292"/>
      <c r="CI26" s="292"/>
      <c r="CJ26" s="293"/>
    </row>
    <row r="27" spans="1:88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5"/>
      <c r="AJ27" s="295"/>
      <c r="AK27" s="295"/>
      <c r="AL27" s="295"/>
      <c r="AM27" s="295"/>
      <c r="AN27" s="295"/>
      <c r="AO27" s="295"/>
      <c r="AP27" s="295"/>
      <c r="AQ27" s="295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5"/>
      <c r="CA27" s="295"/>
      <c r="CB27" s="295"/>
      <c r="CC27" s="295"/>
      <c r="CD27" s="295"/>
      <c r="CE27" s="295"/>
      <c r="CF27" s="295"/>
      <c r="CG27" s="295"/>
      <c r="CH27" s="292"/>
      <c r="CI27" s="292"/>
      <c r="CJ27" s="293"/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4">
    <sortCondition ref="A8:A24"/>
    <sortCondition ref="B8:B24"/>
    <sortCondition ref="C8:C24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&amp;Lごみ資源化の状況（平成29年度実績）</oddHeader>
  </headerFooter>
  <colBreaks count="3" manualBreakCount="3">
    <brk id="24" min="1" max="23" man="1"/>
    <brk id="45" min="1" max="23" man="1"/>
    <brk id="66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6">
        <f t="shared" ref="D7:X7" si="0">SUM(Y7,AT7,BO7,CJ7,DE7,DZ7,EU7)</f>
        <v>46765</v>
      </c>
      <c r="E7" s="306">
        <f t="shared" si="0"/>
        <v>14905</v>
      </c>
      <c r="F7" s="306">
        <f t="shared" si="0"/>
        <v>19</v>
      </c>
      <c r="G7" s="306">
        <f t="shared" si="0"/>
        <v>706</v>
      </c>
      <c r="H7" s="306">
        <f t="shared" si="0"/>
        <v>3947</v>
      </c>
      <c r="I7" s="306">
        <f t="shared" si="0"/>
        <v>3885</v>
      </c>
      <c r="J7" s="306">
        <f t="shared" si="0"/>
        <v>1538</v>
      </c>
      <c r="K7" s="306">
        <f t="shared" si="0"/>
        <v>5</v>
      </c>
      <c r="L7" s="306">
        <f t="shared" si="0"/>
        <v>6019</v>
      </c>
      <c r="M7" s="306">
        <f t="shared" si="0"/>
        <v>467</v>
      </c>
      <c r="N7" s="306">
        <f t="shared" si="0"/>
        <v>1140</v>
      </c>
      <c r="O7" s="306">
        <f t="shared" si="0"/>
        <v>0</v>
      </c>
      <c r="P7" s="306">
        <f t="shared" si="0"/>
        <v>0</v>
      </c>
      <c r="Q7" s="306">
        <f t="shared" si="0"/>
        <v>2896</v>
      </c>
      <c r="R7" s="306">
        <f t="shared" si="0"/>
        <v>5946</v>
      </c>
      <c r="S7" s="306">
        <f t="shared" si="0"/>
        <v>0</v>
      </c>
      <c r="T7" s="306">
        <f t="shared" si="0"/>
        <v>599</v>
      </c>
      <c r="U7" s="306">
        <f t="shared" si="0"/>
        <v>0</v>
      </c>
      <c r="V7" s="306">
        <f t="shared" si="0"/>
        <v>425</v>
      </c>
      <c r="W7" s="306">
        <f t="shared" si="0"/>
        <v>10</v>
      </c>
      <c r="X7" s="306">
        <f t="shared" si="0"/>
        <v>4258</v>
      </c>
      <c r="Y7" s="306">
        <f>SUM(Z7:AS7)</f>
        <v>6814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292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2896</v>
      </c>
      <c r="AM7" s="310" t="s">
        <v>739</v>
      </c>
      <c r="AN7" s="310" t="s">
        <v>739</v>
      </c>
      <c r="AO7" s="306">
        <f>SUM(AO$8:AO$207)</f>
        <v>599</v>
      </c>
      <c r="AP7" s="310" t="s">
        <v>739</v>
      </c>
      <c r="AQ7" s="306">
        <f>SUM(AQ$8:AQ$207)</f>
        <v>424</v>
      </c>
      <c r="AR7" s="310" t="s">
        <v>739</v>
      </c>
      <c r="AS7" s="306">
        <f>SUM(AS$8:AS$207)</f>
        <v>2603</v>
      </c>
      <c r="AT7" s="306">
        <f>SUM(AU7:BN7)</f>
        <v>1081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810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122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149</v>
      </c>
      <c r="BO7" s="306">
        <f>SUM(BP7:CI7)</f>
        <v>697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0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697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6942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646</v>
      </c>
      <c r="EI7" s="306">
        <f t="shared" si="6"/>
        <v>345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5946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5</v>
      </c>
      <c r="ET7" s="306">
        <f>SUM(ET$8:ET$207)</f>
        <v>0</v>
      </c>
      <c r="EU7" s="306">
        <f>SUM(EV7:FO7)</f>
        <v>31231</v>
      </c>
      <c r="EV7" s="306">
        <f t="shared" ref="EV7:FG7" si="7">SUM(EV$8:EV$207)</f>
        <v>14905</v>
      </c>
      <c r="EW7" s="306">
        <f t="shared" si="7"/>
        <v>19</v>
      </c>
      <c r="EX7" s="306">
        <f t="shared" si="7"/>
        <v>706</v>
      </c>
      <c r="EY7" s="306">
        <f t="shared" si="7"/>
        <v>2845</v>
      </c>
      <c r="EZ7" s="306">
        <f t="shared" si="7"/>
        <v>3885</v>
      </c>
      <c r="FA7" s="306">
        <f t="shared" si="7"/>
        <v>1538</v>
      </c>
      <c r="FB7" s="306">
        <f t="shared" si="7"/>
        <v>5</v>
      </c>
      <c r="FC7" s="306">
        <f t="shared" si="7"/>
        <v>5373</v>
      </c>
      <c r="FD7" s="306">
        <f t="shared" si="7"/>
        <v>0</v>
      </c>
      <c r="FE7" s="306">
        <f t="shared" si="7"/>
        <v>1140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1</v>
      </c>
      <c r="FN7" s="306">
        <f>SUM(FN$8:FN$207)</f>
        <v>5</v>
      </c>
      <c r="FO7" s="306">
        <f>SUM(FO$8:FO$207)</f>
        <v>809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26664</v>
      </c>
      <c r="E8" s="292">
        <f>SUM(Z8,AU8,BP8,CK8,DF8,EA8,EV8)</f>
        <v>13710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2712</v>
      </c>
      <c r="I8" s="292">
        <f>SUM(AD8,AY8,BT8,CO8,DJ8,EE8,EZ8)</f>
        <v>1659</v>
      </c>
      <c r="J8" s="292">
        <f>SUM(AE8,AZ8,BU8,CP8,DK8,EF8,FA8)</f>
        <v>832</v>
      </c>
      <c r="K8" s="292">
        <f>SUM(AF8,BA8,BV8,CQ8,DL8,EG8,FB8)</f>
        <v>0</v>
      </c>
      <c r="L8" s="292">
        <f>SUM(AG8,BB8,BW8,CR8,DM8,EH8,FC8)</f>
        <v>4879</v>
      </c>
      <c r="M8" s="292">
        <f>SUM(AH8,BC8,BX8,CS8,DN8,EI8,FD8)</f>
        <v>0</v>
      </c>
      <c r="N8" s="292">
        <f>SUM(AI8,BD8,BY8,CT8,DO8,EJ8,FE8)</f>
        <v>696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2176</v>
      </c>
      <c r="Y8" s="292">
        <f>SUM(Z8:AS8)</f>
        <v>2400</v>
      </c>
      <c r="Z8" s="292">
        <v>0</v>
      </c>
      <c r="AA8" s="292">
        <v>0</v>
      </c>
      <c r="AB8" s="292">
        <v>0</v>
      </c>
      <c r="AC8" s="292">
        <v>292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812</v>
      </c>
      <c r="AK8" s="295" t="s">
        <v>812</v>
      </c>
      <c r="AL8" s="292">
        <v>0</v>
      </c>
      <c r="AM8" s="295" t="s">
        <v>812</v>
      </c>
      <c r="AN8" s="295" t="s">
        <v>812</v>
      </c>
      <c r="AO8" s="292">
        <v>0</v>
      </c>
      <c r="AP8" s="295" t="s">
        <v>812</v>
      </c>
      <c r="AQ8" s="292">
        <v>0</v>
      </c>
      <c r="AR8" s="295" t="s">
        <v>812</v>
      </c>
      <c r="AS8" s="292">
        <v>2108</v>
      </c>
      <c r="AT8" s="292">
        <f>SUM(AU8:BN8)</f>
        <v>667</v>
      </c>
      <c r="AU8" s="292">
        <v>0</v>
      </c>
      <c r="AV8" s="292">
        <v>0</v>
      </c>
      <c r="AW8" s="292">
        <v>0</v>
      </c>
      <c r="AX8" s="292">
        <v>667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812</v>
      </c>
      <c r="BF8" s="295" t="s">
        <v>812</v>
      </c>
      <c r="BG8" s="295" t="s">
        <v>812</v>
      </c>
      <c r="BH8" s="295" t="s">
        <v>812</v>
      </c>
      <c r="BI8" s="295" t="s">
        <v>812</v>
      </c>
      <c r="BJ8" s="295" t="s">
        <v>812</v>
      </c>
      <c r="BK8" s="295" t="s">
        <v>812</v>
      </c>
      <c r="BL8" s="295" t="s">
        <v>812</v>
      </c>
      <c r="BM8" s="295" t="s">
        <v>812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812</v>
      </c>
      <c r="CC8" s="295" t="s">
        <v>812</v>
      </c>
      <c r="CD8" s="295" t="s">
        <v>812</v>
      </c>
      <c r="CE8" s="295" t="s">
        <v>812</v>
      </c>
      <c r="CF8" s="295" t="s">
        <v>812</v>
      </c>
      <c r="CG8" s="295" t="s">
        <v>812</v>
      </c>
      <c r="CH8" s="295" t="s">
        <v>812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812</v>
      </c>
      <c r="CX8" s="295" t="s">
        <v>812</v>
      </c>
      <c r="CY8" s="295" t="s">
        <v>812</v>
      </c>
      <c r="CZ8" s="295" t="s">
        <v>812</v>
      </c>
      <c r="DA8" s="295" t="s">
        <v>812</v>
      </c>
      <c r="DB8" s="295" t="s">
        <v>812</v>
      </c>
      <c r="DC8" s="295" t="s">
        <v>812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812</v>
      </c>
      <c r="DS8" s="295" t="s">
        <v>812</v>
      </c>
      <c r="DT8" s="292">
        <v>0</v>
      </c>
      <c r="DU8" s="295" t="s">
        <v>812</v>
      </c>
      <c r="DV8" s="295" t="s">
        <v>812</v>
      </c>
      <c r="DW8" s="295" t="s">
        <v>812</v>
      </c>
      <c r="DX8" s="295" t="s">
        <v>812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812</v>
      </c>
      <c r="EL8" s="295" t="s">
        <v>812</v>
      </c>
      <c r="EM8" s="295" t="s">
        <v>812</v>
      </c>
      <c r="EN8" s="292">
        <v>0</v>
      </c>
      <c r="EO8" s="292">
        <v>0</v>
      </c>
      <c r="EP8" s="295" t="s">
        <v>812</v>
      </c>
      <c r="EQ8" s="295" t="s">
        <v>812</v>
      </c>
      <c r="ER8" s="295" t="s">
        <v>812</v>
      </c>
      <c r="ES8" s="292">
        <v>0</v>
      </c>
      <c r="ET8" s="292">
        <v>0</v>
      </c>
      <c r="EU8" s="292">
        <f>SUM(EV8:FO8)</f>
        <v>23597</v>
      </c>
      <c r="EV8" s="292">
        <v>13710</v>
      </c>
      <c r="EW8" s="292">
        <v>0</v>
      </c>
      <c r="EX8" s="292">
        <v>0</v>
      </c>
      <c r="EY8" s="292">
        <v>1753</v>
      </c>
      <c r="EZ8" s="292">
        <v>1659</v>
      </c>
      <c r="FA8" s="292">
        <v>832</v>
      </c>
      <c r="FB8" s="292">
        <v>0</v>
      </c>
      <c r="FC8" s="292">
        <v>4879</v>
      </c>
      <c r="FD8" s="292">
        <v>0</v>
      </c>
      <c r="FE8" s="292">
        <v>696</v>
      </c>
      <c r="FF8" s="292">
        <v>0</v>
      </c>
      <c r="FG8" s="292">
        <v>0</v>
      </c>
      <c r="FH8" s="295" t="s">
        <v>812</v>
      </c>
      <c r="FI8" s="295" t="s">
        <v>812</v>
      </c>
      <c r="FJ8" s="295" t="s">
        <v>812</v>
      </c>
      <c r="FK8" s="292">
        <v>0</v>
      </c>
      <c r="FL8" s="292">
        <v>0</v>
      </c>
      <c r="FM8" s="292">
        <v>0</v>
      </c>
      <c r="FN8" s="292">
        <v>0</v>
      </c>
      <c r="FO8" s="292">
        <v>68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1830</v>
      </c>
      <c r="E9" s="292">
        <f>SUM(Z9,AU9,BP9,CK9,DF9,EA9,EV9)</f>
        <v>0</v>
      </c>
      <c r="F9" s="292">
        <f>SUM(AA9,AV9,BQ9,CL9,DG9,EB9,EW9)</f>
        <v>10</v>
      </c>
      <c r="G9" s="292">
        <f>SUM(AB9,AW9,BR9,CM9,DH9,EC9,EX9)</f>
        <v>439</v>
      </c>
      <c r="H9" s="292">
        <f>SUM(AC9,AX9,BS9,CN9,DI9,ED9,EY9)</f>
        <v>224</v>
      </c>
      <c r="I9" s="292">
        <f>SUM(AD9,AY9,BT9,CO9,DJ9,EE9,EZ9)</f>
        <v>587</v>
      </c>
      <c r="J9" s="292">
        <f>SUM(AE9,AZ9,BU9,CP9,DK9,EF9,FA9)</f>
        <v>208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361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1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812</v>
      </c>
      <c r="AK9" s="295" t="s">
        <v>812</v>
      </c>
      <c r="AL9" s="292">
        <v>0</v>
      </c>
      <c r="AM9" s="295" t="s">
        <v>812</v>
      </c>
      <c r="AN9" s="295" t="s">
        <v>812</v>
      </c>
      <c r="AO9" s="292">
        <v>0</v>
      </c>
      <c r="AP9" s="295" t="s">
        <v>812</v>
      </c>
      <c r="AQ9" s="292">
        <v>0</v>
      </c>
      <c r="AR9" s="295" t="s">
        <v>812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812</v>
      </c>
      <c r="BF9" s="295" t="s">
        <v>812</v>
      </c>
      <c r="BG9" s="295" t="s">
        <v>812</v>
      </c>
      <c r="BH9" s="295" t="s">
        <v>812</v>
      </c>
      <c r="BI9" s="295" t="s">
        <v>812</v>
      </c>
      <c r="BJ9" s="295" t="s">
        <v>812</v>
      </c>
      <c r="BK9" s="295" t="s">
        <v>812</v>
      </c>
      <c r="BL9" s="295" t="s">
        <v>812</v>
      </c>
      <c r="BM9" s="295" t="s">
        <v>812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812</v>
      </c>
      <c r="CC9" s="295" t="s">
        <v>812</v>
      </c>
      <c r="CD9" s="295" t="s">
        <v>812</v>
      </c>
      <c r="CE9" s="295" t="s">
        <v>812</v>
      </c>
      <c r="CF9" s="295" t="s">
        <v>812</v>
      </c>
      <c r="CG9" s="295" t="s">
        <v>812</v>
      </c>
      <c r="CH9" s="295" t="s">
        <v>812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812</v>
      </c>
      <c r="CX9" s="295" t="s">
        <v>812</v>
      </c>
      <c r="CY9" s="295" t="s">
        <v>812</v>
      </c>
      <c r="CZ9" s="295" t="s">
        <v>812</v>
      </c>
      <c r="DA9" s="295" t="s">
        <v>812</v>
      </c>
      <c r="DB9" s="295" t="s">
        <v>812</v>
      </c>
      <c r="DC9" s="295" t="s">
        <v>812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812</v>
      </c>
      <c r="DS9" s="295" t="s">
        <v>812</v>
      </c>
      <c r="DT9" s="292">
        <v>0</v>
      </c>
      <c r="DU9" s="295" t="s">
        <v>812</v>
      </c>
      <c r="DV9" s="295" t="s">
        <v>812</v>
      </c>
      <c r="DW9" s="295" t="s">
        <v>812</v>
      </c>
      <c r="DX9" s="295" t="s">
        <v>812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812</v>
      </c>
      <c r="EL9" s="295" t="s">
        <v>812</v>
      </c>
      <c r="EM9" s="295" t="s">
        <v>812</v>
      </c>
      <c r="EN9" s="292">
        <v>0</v>
      </c>
      <c r="EO9" s="292">
        <v>0</v>
      </c>
      <c r="EP9" s="295" t="s">
        <v>812</v>
      </c>
      <c r="EQ9" s="295" t="s">
        <v>812</v>
      </c>
      <c r="ER9" s="295" t="s">
        <v>812</v>
      </c>
      <c r="ES9" s="292">
        <v>0</v>
      </c>
      <c r="ET9" s="292">
        <v>0</v>
      </c>
      <c r="EU9" s="292">
        <f>SUM(EV9:FO9)</f>
        <v>1830</v>
      </c>
      <c r="EV9" s="292">
        <v>0</v>
      </c>
      <c r="EW9" s="292">
        <v>10</v>
      </c>
      <c r="EX9" s="292">
        <v>439</v>
      </c>
      <c r="EY9" s="292">
        <v>224</v>
      </c>
      <c r="EZ9" s="292">
        <v>587</v>
      </c>
      <c r="FA9" s="292">
        <v>208</v>
      </c>
      <c r="FB9" s="292">
        <v>0</v>
      </c>
      <c r="FC9" s="292">
        <v>0</v>
      </c>
      <c r="FD9" s="292">
        <v>0</v>
      </c>
      <c r="FE9" s="292">
        <v>361</v>
      </c>
      <c r="FF9" s="292">
        <v>0</v>
      </c>
      <c r="FG9" s="292">
        <v>0</v>
      </c>
      <c r="FH9" s="295" t="s">
        <v>812</v>
      </c>
      <c r="FI9" s="295" t="s">
        <v>812</v>
      </c>
      <c r="FJ9" s="295" t="s">
        <v>812</v>
      </c>
      <c r="FK9" s="292">
        <v>0</v>
      </c>
      <c r="FL9" s="292">
        <v>0</v>
      </c>
      <c r="FM9" s="292">
        <v>1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SUM(Y10,AT10,BO10,CJ10,DE10,DZ10,EU10)</f>
        <v>829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306</v>
      </c>
      <c r="I10" s="292">
        <f>SUM(AD10,AY10,BT10,CO10,DJ10,EE10,EZ10)</f>
        <v>289</v>
      </c>
      <c r="J10" s="292">
        <f>SUM(AE10,AZ10,BU10,CP10,DK10,EF10,FA10)</f>
        <v>89</v>
      </c>
      <c r="K10" s="292">
        <f>SUM(AF10,BA10,BV10,CQ10,DL10,EG10,FB10)</f>
        <v>0</v>
      </c>
      <c r="L10" s="292">
        <f>SUM(AG10,BB10,BW10,CR10,DM10,EH10,FC10)</f>
        <v>107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38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812</v>
      </c>
      <c r="AK10" s="295" t="s">
        <v>812</v>
      </c>
      <c r="AL10" s="292">
        <v>0</v>
      </c>
      <c r="AM10" s="295" t="s">
        <v>812</v>
      </c>
      <c r="AN10" s="295" t="s">
        <v>812</v>
      </c>
      <c r="AO10" s="292">
        <v>0</v>
      </c>
      <c r="AP10" s="295" t="s">
        <v>812</v>
      </c>
      <c r="AQ10" s="292">
        <v>0</v>
      </c>
      <c r="AR10" s="295" t="s">
        <v>812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812</v>
      </c>
      <c r="BF10" s="295" t="s">
        <v>812</v>
      </c>
      <c r="BG10" s="295" t="s">
        <v>812</v>
      </c>
      <c r="BH10" s="295" t="s">
        <v>812</v>
      </c>
      <c r="BI10" s="295" t="s">
        <v>812</v>
      </c>
      <c r="BJ10" s="295" t="s">
        <v>812</v>
      </c>
      <c r="BK10" s="295" t="s">
        <v>812</v>
      </c>
      <c r="BL10" s="295" t="s">
        <v>812</v>
      </c>
      <c r="BM10" s="295" t="s">
        <v>812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812</v>
      </c>
      <c r="CC10" s="295" t="s">
        <v>812</v>
      </c>
      <c r="CD10" s="295" t="s">
        <v>812</v>
      </c>
      <c r="CE10" s="295" t="s">
        <v>812</v>
      </c>
      <c r="CF10" s="295" t="s">
        <v>812</v>
      </c>
      <c r="CG10" s="295" t="s">
        <v>812</v>
      </c>
      <c r="CH10" s="295" t="s">
        <v>812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812</v>
      </c>
      <c r="CX10" s="295" t="s">
        <v>812</v>
      </c>
      <c r="CY10" s="295" t="s">
        <v>812</v>
      </c>
      <c r="CZ10" s="295" t="s">
        <v>812</v>
      </c>
      <c r="DA10" s="295" t="s">
        <v>812</v>
      </c>
      <c r="DB10" s="295" t="s">
        <v>812</v>
      </c>
      <c r="DC10" s="295" t="s">
        <v>812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812</v>
      </c>
      <c r="DS10" s="295" t="s">
        <v>812</v>
      </c>
      <c r="DT10" s="292">
        <v>0</v>
      </c>
      <c r="DU10" s="295" t="s">
        <v>812</v>
      </c>
      <c r="DV10" s="295" t="s">
        <v>812</v>
      </c>
      <c r="DW10" s="295" t="s">
        <v>812</v>
      </c>
      <c r="DX10" s="295" t="s">
        <v>812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812</v>
      </c>
      <c r="EL10" s="295" t="s">
        <v>812</v>
      </c>
      <c r="EM10" s="295" t="s">
        <v>812</v>
      </c>
      <c r="EN10" s="292">
        <v>0</v>
      </c>
      <c r="EO10" s="292">
        <v>0</v>
      </c>
      <c r="EP10" s="295" t="s">
        <v>812</v>
      </c>
      <c r="EQ10" s="295" t="s">
        <v>812</v>
      </c>
      <c r="ER10" s="295" t="s">
        <v>812</v>
      </c>
      <c r="ES10" s="292">
        <v>0</v>
      </c>
      <c r="ET10" s="292">
        <v>0</v>
      </c>
      <c r="EU10" s="292">
        <f>SUM(EV10:FO10)</f>
        <v>829</v>
      </c>
      <c r="EV10" s="292">
        <v>0</v>
      </c>
      <c r="EW10" s="292">
        <v>0</v>
      </c>
      <c r="EX10" s="292">
        <v>0</v>
      </c>
      <c r="EY10" s="292">
        <v>306</v>
      </c>
      <c r="EZ10" s="292">
        <v>289</v>
      </c>
      <c r="FA10" s="292">
        <v>89</v>
      </c>
      <c r="FB10" s="292">
        <v>0</v>
      </c>
      <c r="FC10" s="292">
        <v>107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812</v>
      </c>
      <c r="FI10" s="295" t="s">
        <v>812</v>
      </c>
      <c r="FJ10" s="295" t="s">
        <v>812</v>
      </c>
      <c r="FK10" s="292">
        <v>0</v>
      </c>
      <c r="FL10" s="292">
        <v>0</v>
      </c>
      <c r="FM10" s="292">
        <v>0</v>
      </c>
      <c r="FN10" s="292">
        <v>0</v>
      </c>
      <c r="FO10" s="292">
        <v>38</v>
      </c>
    </row>
    <row r="11" spans="1:171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SUM(Y11,AT11,BO11,CJ11,DE11,DZ11,EU11)</f>
        <v>1451</v>
      </c>
      <c r="E11" s="292">
        <f>SUM(Z11,AU11,BP11,CK11,DF11,EA11,EV11)</f>
        <v>795</v>
      </c>
      <c r="F11" s="292">
        <f>SUM(AA11,AV11,BQ11,CL11,DG11,EB11,EW11)</f>
        <v>7</v>
      </c>
      <c r="G11" s="292">
        <f>SUM(AB11,AW11,BR11,CM11,DH11,EC11,EX11)</f>
        <v>27</v>
      </c>
      <c r="H11" s="292">
        <f>SUM(AC11,AX11,BS11,CN11,DI11,ED11,EY11)</f>
        <v>118</v>
      </c>
      <c r="I11" s="292">
        <f>SUM(AD11,AY11,BT11,CO11,DJ11,EE11,EZ11)</f>
        <v>174</v>
      </c>
      <c r="J11" s="292">
        <f>SUM(AE11,AZ11,BU11,CP11,DK11,EF11,FA11)</f>
        <v>52</v>
      </c>
      <c r="K11" s="292">
        <f>SUM(AF11,BA11,BV11,CQ11,DL11,EG11,FB11)</f>
        <v>0</v>
      </c>
      <c r="L11" s="292">
        <f>SUM(AG11,BB11,BW11,CR11,DM11,EH11,FC11)</f>
        <v>113</v>
      </c>
      <c r="M11" s="292">
        <f>SUM(AH11,BC11,BX11,CS11,DN11,EI11,FD11)</f>
        <v>0</v>
      </c>
      <c r="N11" s="292">
        <f>SUM(AI11,BD11,BY11,CT11,DO11,EJ11,FE11)</f>
        <v>73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5</v>
      </c>
      <c r="X11" s="292">
        <f>SUM(AS11,BN11,CI11,DD11,DY11,ET11,FO11)</f>
        <v>87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812</v>
      </c>
      <c r="AK11" s="295" t="s">
        <v>812</v>
      </c>
      <c r="AL11" s="292">
        <v>0</v>
      </c>
      <c r="AM11" s="295" t="s">
        <v>812</v>
      </c>
      <c r="AN11" s="295" t="s">
        <v>812</v>
      </c>
      <c r="AO11" s="292">
        <v>0</v>
      </c>
      <c r="AP11" s="295" t="s">
        <v>812</v>
      </c>
      <c r="AQ11" s="292">
        <v>0</v>
      </c>
      <c r="AR11" s="295" t="s">
        <v>812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812</v>
      </c>
      <c r="BF11" s="295" t="s">
        <v>812</v>
      </c>
      <c r="BG11" s="295" t="s">
        <v>812</v>
      </c>
      <c r="BH11" s="295" t="s">
        <v>812</v>
      </c>
      <c r="BI11" s="295" t="s">
        <v>812</v>
      </c>
      <c r="BJ11" s="295" t="s">
        <v>812</v>
      </c>
      <c r="BK11" s="295" t="s">
        <v>812</v>
      </c>
      <c r="BL11" s="295" t="s">
        <v>812</v>
      </c>
      <c r="BM11" s="295" t="s">
        <v>812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812</v>
      </c>
      <c r="CC11" s="295" t="s">
        <v>812</v>
      </c>
      <c r="CD11" s="295" t="s">
        <v>812</v>
      </c>
      <c r="CE11" s="295" t="s">
        <v>812</v>
      </c>
      <c r="CF11" s="295" t="s">
        <v>812</v>
      </c>
      <c r="CG11" s="295" t="s">
        <v>812</v>
      </c>
      <c r="CH11" s="295" t="s">
        <v>812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812</v>
      </c>
      <c r="CX11" s="295" t="s">
        <v>812</v>
      </c>
      <c r="CY11" s="295" t="s">
        <v>812</v>
      </c>
      <c r="CZ11" s="295" t="s">
        <v>812</v>
      </c>
      <c r="DA11" s="295" t="s">
        <v>812</v>
      </c>
      <c r="DB11" s="295" t="s">
        <v>812</v>
      </c>
      <c r="DC11" s="295" t="s">
        <v>812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812</v>
      </c>
      <c r="DS11" s="295" t="s">
        <v>812</v>
      </c>
      <c r="DT11" s="292">
        <v>0</v>
      </c>
      <c r="DU11" s="295" t="s">
        <v>812</v>
      </c>
      <c r="DV11" s="295" t="s">
        <v>812</v>
      </c>
      <c r="DW11" s="295" t="s">
        <v>812</v>
      </c>
      <c r="DX11" s="295" t="s">
        <v>812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812</v>
      </c>
      <c r="EL11" s="295" t="s">
        <v>812</v>
      </c>
      <c r="EM11" s="295" t="s">
        <v>812</v>
      </c>
      <c r="EN11" s="292">
        <v>0</v>
      </c>
      <c r="EO11" s="292">
        <v>0</v>
      </c>
      <c r="EP11" s="295" t="s">
        <v>812</v>
      </c>
      <c r="EQ11" s="295" t="s">
        <v>812</v>
      </c>
      <c r="ER11" s="295" t="s">
        <v>812</v>
      </c>
      <c r="ES11" s="292">
        <v>0</v>
      </c>
      <c r="ET11" s="292">
        <v>0</v>
      </c>
      <c r="EU11" s="292">
        <f>SUM(EV11:FO11)</f>
        <v>1451</v>
      </c>
      <c r="EV11" s="292">
        <v>795</v>
      </c>
      <c r="EW11" s="292">
        <v>7</v>
      </c>
      <c r="EX11" s="292">
        <v>27</v>
      </c>
      <c r="EY11" s="292">
        <v>118</v>
      </c>
      <c r="EZ11" s="292">
        <v>174</v>
      </c>
      <c r="FA11" s="292">
        <v>52</v>
      </c>
      <c r="FB11" s="292">
        <v>0</v>
      </c>
      <c r="FC11" s="292">
        <v>113</v>
      </c>
      <c r="FD11" s="292">
        <v>0</v>
      </c>
      <c r="FE11" s="292">
        <v>73</v>
      </c>
      <c r="FF11" s="292">
        <v>0</v>
      </c>
      <c r="FG11" s="292">
        <v>0</v>
      </c>
      <c r="FH11" s="295" t="s">
        <v>812</v>
      </c>
      <c r="FI11" s="295" t="s">
        <v>812</v>
      </c>
      <c r="FJ11" s="295" t="s">
        <v>812</v>
      </c>
      <c r="FK11" s="292">
        <v>0</v>
      </c>
      <c r="FL11" s="292">
        <v>0</v>
      </c>
      <c r="FM11" s="292">
        <v>0</v>
      </c>
      <c r="FN11" s="292">
        <v>5</v>
      </c>
      <c r="FO11" s="292">
        <v>87</v>
      </c>
    </row>
    <row r="12" spans="1:171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SUM(Y12,AT12,BO12,CJ12,DE12,DZ12,EU12)</f>
        <v>1100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0</v>
      </c>
      <c r="I12" s="292">
        <f>SUM(AD12,AY12,BT12,CO12,DJ12,EE12,EZ12)</f>
        <v>0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1100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812</v>
      </c>
      <c r="AK12" s="295" t="s">
        <v>812</v>
      </c>
      <c r="AL12" s="292">
        <v>0</v>
      </c>
      <c r="AM12" s="295" t="s">
        <v>812</v>
      </c>
      <c r="AN12" s="295" t="s">
        <v>812</v>
      </c>
      <c r="AO12" s="292">
        <v>0</v>
      </c>
      <c r="AP12" s="295" t="s">
        <v>812</v>
      </c>
      <c r="AQ12" s="292">
        <v>0</v>
      </c>
      <c r="AR12" s="295" t="s">
        <v>812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812</v>
      </c>
      <c r="BF12" s="295" t="s">
        <v>812</v>
      </c>
      <c r="BG12" s="295" t="s">
        <v>812</v>
      </c>
      <c r="BH12" s="295" t="s">
        <v>812</v>
      </c>
      <c r="BI12" s="295" t="s">
        <v>812</v>
      </c>
      <c r="BJ12" s="295" t="s">
        <v>812</v>
      </c>
      <c r="BK12" s="295" t="s">
        <v>812</v>
      </c>
      <c r="BL12" s="295" t="s">
        <v>812</v>
      </c>
      <c r="BM12" s="295" t="s">
        <v>812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812</v>
      </c>
      <c r="CC12" s="295" t="s">
        <v>812</v>
      </c>
      <c r="CD12" s="295" t="s">
        <v>812</v>
      </c>
      <c r="CE12" s="295" t="s">
        <v>812</v>
      </c>
      <c r="CF12" s="295" t="s">
        <v>812</v>
      </c>
      <c r="CG12" s="295" t="s">
        <v>812</v>
      </c>
      <c r="CH12" s="295" t="s">
        <v>812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812</v>
      </c>
      <c r="CX12" s="295" t="s">
        <v>812</v>
      </c>
      <c r="CY12" s="295" t="s">
        <v>812</v>
      </c>
      <c r="CZ12" s="295" t="s">
        <v>812</v>
      </c>
      <c r="DA12" s="295" t="s">
        <v>812</v>
      </c>
      <c r="DB12" s="295" t="s">
        <v>812</v>
      </c>
      <c r="DC12" s="295" t="s">
        <v>812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812</v>
      </c>
      <c r="DS12" s="295" t="s">
        <v>812</v>
      </c>
      <c r="DT12" s="292">
        <v>0</v>
      </c>
      <c r="DU12" s="295" t="s">
        <v>812</v>
      </c>
      <c r="DV12" s="295" t="s">
        <v>812</v>
      </c>
      <c r="DW12" s="295" t="s">
        <v>812</v>
      </c>
      <c r="DX12" s="295" t="s">
        <v>812</v>
      </c>
      <c r="DY12" s="292">
        <v>0</v>
      </c>
      <c r="DZ12" s="292">
        <f>SUM(EA12:ET12)</f>
        <v>1100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812</v>
      </c>
      <c r="EL12" s="295" t="s">
        <v>812</v>
      </c>
      <c r="EM12" s="295" t="s">
        <v>812</v>
      </c>
      <c r="EN12" s="292">
        <v>1100</v>
      </c>
      <c r="EO12" s="292">
        <v>0</v>
      </c>
      <c r="EP12" s="295" t="s">
        <v>812</v>
      </c>
      <c r="EQ12" s="295" t="s">
        <v>812</v>
      </c>
      <c r="ER12" s="295" t="s">
        <v>812</v>
      </c>
      <c r="ES12" s="292">
        <v>0</v>
      </c>
      <c r="ET12" s="292">
        <v>0</v>
      </c>
      <c r="EU12" s="292">
        <f>SUM(EV12:FO12)</f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812</v>
      </c>
      <c r="FI12" s="295" t="s">
        <v>812</v>
      </c>
      <c r="FJ12" s="295" t="s">
        <v>812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SUM(Y13,AT13,BO13,CJ13,DE13,DZ13,EU13)</f>
        <v>2383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76</v>
      </c>
      <c r="I13" s="292">
        <f>SUM(AD13,AY13,BT13,CO13,DJ13,EE13,EZ13)</f>
        <v>269</v>
      </c>
      <c r="J13" s="292">
        <f>SUM(AE13,AZ13,BU13,CP13,DK13,EF13,FA13)</f>
        <v>50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1352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405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231</v>
      </c>
      <c r="Y13" s="292">
        <f>SUM(Z13:AS13)</f>
        <v>1988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812</v>
      </c>
      <c r="AK13" s="295" t="s">
        <v>812</v>
      </c>
      <c r="AL13" s="292">
        <v>1352</v>
      </c>
      <c r="AM13" s="295" t="s">
        <v>812</v>
      </c>
      <c r="AN13" s="295" t="s">
        <v>812</v>
      </c>
      <c r="AO13" s="292">
        <v>405</v>
      </c>
      <c r="AP13" s="295" t="s">
        <v>812</v>
      </c>
      <c r="AQ13" s="292">
        <v>0</v>
      </c>
      <c r="AR13" s="295" t="s">
        <v>812</v>
      </c>
      <c r="AS13" s="292">
        <v>231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812</v>
      </c>
      <c r="BF13" s="295" t="s">
        <v>812</v>
      </c>
      <c r="BG13" s="295" t="s">
        <v>812</v>
      </c>
      <c r="BH13" s="295" t="s">
        <v>812</v>
      </c>
      <c r="BI13" s="295" t="s">
        <v>812</v>
      </c>
      <c r="BJ13" s="295" t="s">
        <v>812</v>
      </c>
      <c r="BK13" s="295" t="s">
        <v>812</v>
      </c>
      <c r="BL13" s="295" t="s">
        <v>812</v>
      </c>
      <c r="BM13" s="295" t="s">
        <v>812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812</v>
      </c>
      <c r="CC13" s="295" t="s">
        <v>812</v>
      </c>
      <c r="CD13" s="295" t="s">
        <v>812</v>
      </c>
      <c r="CE13" s="295" t="s">
        <v>812</v>
      </c>
      <c r="CF13" s="295" t="s">
        <v>812</v>
      </c>
      <c r="CG13" s="295" t="s">
        <v>812</v>
      </c>
      <c r="CH13" s="295" t="s">
        <v>812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812</v>
      </c>
      <c r="CX13" s="295" t="s">
        <v>812</v>
      </c>
      <c r="CY13" s="295" t="s">
        <v>812</v>
      </c>
      <c r="CZ13" s="295" t="s">
        <v>812</v>
      </c>
      <c r="DA13" s="295" t="s">
        <v>812</v>
      </c>
      <c r="DB13" s="295" t="s">
        <v>812</v>
      </c>
      <c r="DC13" s="295" t="s">
        <v>812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812</v>
      </c>
      <c r="DS13" s="295" t="s">
        <v>812</v>
      </c>
      <c r="DT13" s="292">
        <v>0</v>
      </c>
      <c r="DU13" s="295" t="s">
        <v>812</v>
      </c>
      <c r="DV13" s="295" t="s">
        <v>812</v>
      </c>
      <c r="DW13" s="295" t="s">
        <v>812</v>
      </c>
      <c r="DX13" s="295" t="s">
        <v>812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812</v>
      </c>
      <c r="EL13" s="295" t="s">
        <v>812</v>
      </c>
      <c r="EM13" s="295" t="s">
        <v>812</v>
      </c>
      <c r="EN13" s="292">
        <v>0</v>
      </c>
      <c r="EO13" s="292">
        <v>0</v>
      </c>
      <c r="EP13" s="295" t="s">
        <v>812</v>
      </c>
      <c r="EQ13" s="295" t="s">
        <v>812</v>
      </c>
      <c r="ER13" s="295" t="s">
        <v>812</v>
      </c>
      <c r="ES13" s="292">
        <v>0</v>
      </c>
      <c r="ET13" s="292">
        <v>0</v>
      </c>
      <c r="EU13" s="292">
        <f>SUM(EV13:FO13)</f>
        <v>395</v>
      </c>
      <c r="EV13" s="292">
        <v>0</v>
      </c>
      <c r="EW13" s="292">
        <v>0</v>
      </c>
      <c r="EX13" s="292">
        <v>0</v>
      </c>
      <c r="EY13" s="292">
        <v>76</v>
      </c>
      <c r="EZ13" s="292">
        <v>269</v>
      </c>
      <c r="FA13" s="292">
        <v>50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812</v>
      </c>
      <c r="FI13" s="295" t="s">
        <v>812</v>
      </c>
      <c r="FJ13" s="295" t="s">
        <v>812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SUM(Y14,AT14,BO14,CJ14,DE14,DZ14,EU14)</f>
        <v>1391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38</v>
      </c>
      <c r="I14" s="292">
        <f>SUM(AD14,AY14,BT14,CO14,DJ14,EE14,EZ14)</f>
        <v>0</v>
      </c>
      <c r="J14" s="292">
        <f>SUM(AE14,AZ14,BU14,CP14,DK14,EF14,FA14)</f>
        <v>34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897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269</v>
      </c>
      <c r="W14" s="292">
        <f>SUM(AR14,BM14,CH14,DC14,DX14,ES14,FN14)</f>
        <v>0</v>
      </c>
      <c r="X14" s="292">
        <f>SUM(AS14,BN14,CI14,DD14,DY14,ET14,FO14)</f>
        <v>153</v>
      </c>
      <c r="Y14" s="292">
        <f>SUM(Z14:AS14)</f>
        <v>1319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812</v>
      </c>
      <c r="AK14" s="295" t="s">
        <v>812</v>
      </c>
      <c r="AL14" s="292">
        <v>897</v>
      </c>
      <c r="AM14" s="295" t="s">
        <v>812</v>
      </c>
      <c r="AN14" s="295" t="s">
        <v>812</v>
      </c>
      <c r="AO14" s="292">
        <v>0</v>
      </c>
      <c r="AP14" s="295" t="s">
        <v>812</v>
      </c>
      <c r="AQ14" s="292">
        <v>269</v>
      </c>
      <c r="AR14" s="295" t="s">
        <v>812</v>
      </c>
      <c r="AS14" s="292">
        <v>153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812</v>
      </c>
      <c r="BF14" s="295" t="s">
        <v>812</v>
      </c>
      <c r="BG14" s="295" t="s">
        <v>812</v>
      </c>
      <c r="BH14" s="295" t="s">
        <v>812</v>
      </c>
      <c r="BI14" s="295" t="s">
        <v>812</v>
      </c>
      <c r="BJ14" s="295" t="s">
        <v>812</v>
      </c>
      <c r="BK14" s="295" t="s">
        <v>812</v>
      </c>
      <c r="BL14" s="295" t="s">
        <v>812</v>
      </c>
      <c r="BM14" s="295" t="s">
        <v>812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812</v>
      </c>
      <c r="CC14" s="295" t="s">
        <v>812</v>
      </c>
      <c r="CD14" s="295" t="s">
        <v>812</v>
      </c>
      <c r="CE14" s="295" t="s">
        <v>812</v>
      </c>
      <c r="CF14" s="295" t="s">
        <v>812</v>
      </c>
      <c r="CG14" s="295" t="s">
        <v>812</v>
      </c>
      <c r="CH14" s="295" t="s">
        <v>812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812</v>
      </c>
      <c r="CX14" s="295" t="s">
        <v>812</v>
      </c>
      <c r="CY14" s="295" t="s">
        <v>812</v>
      </c>
      <c r="CZ14" s="295" t="s">
        <v>812</v>
      </c>
      <c r="DA14" s="295" t="s">
        <v>812</v>
      </c>
      <c r="DB14" s="295" t="s">
        <v>812</v>
      </c>
      <c r="DC14" s="295" t="s">
        <v>812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812</v>
      </c>
      <c r="DS14" s="295" t="s">
        <v>812</v>
      </c>
      <c r="DT14" s="292">
        <v>0</v>
      </c>
      <c r="DU14" s="295" t="s">
        <v>812</v>
      </c>
      <c r="DV14" s="295" t="s">
        <v>812</v>
      </c>
      <c r="DW14" s="295" t="s">
        <v>812</v>
      </c>
      <c r="DX14" s="295" t="s">
        <v>812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812</v>
      </c>
      <c r="EL14" s="295" t="s">
        <v>812</v>
      </c>
      <c r="EM14" s="295" t="s">
        <v>812</v>
      </c>
      <c r="EN14" s="292">
        <v>0</v>
      </c>
      <c r="EO14" s="292">
        <v>0</v>
      </c>
      <c r="EP14" s="295" t="s">
        <v>812</v>
      </c>
      <c r="EQ14" s="295" t="s">
        <v>812</v>
      </c>
      <c r="ER14" s="295" t="s">
        <v>812</v>
      </c>
      <c r="ES14" s="292">
        <v>0</v>
      </c>
      <c r="ET14" s="292">
        <v>0</v>
      </c>
      <c r="EU14" s="292">
        <f>SUM(EV14:FO14)</f>
        <v>72</v>
      </c>
      <c r="EV14" s="292">
        <v>0</v>
      </c>
      <c r="EW14" s="292">
        <v>0</v>
      </c>
      <c r="EX14" s="292">
        <v>0</v>
      </c>
      <c r="EY14" s="292">
        <v>38</v>
      </c>
      <c r="EZ14" s="292">
        <v>0</v>
      </c>
      <c r="FA14" s="292">
        <v>34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812</v>
      </c>
      <c r="FI14" s="295" t="s">
        <v>812</v>
      </c>
      <c r="FJ14" s="295" t="s">
        <v>812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SUM(Y15,AT15,BO15,CJ15,DE15,DZ15,EU15)</f>
        <v>8137</v>
      </c>
      <c r="E15" s="292">
        <f>SUM(Z15,AU15,BP15,CK15,DF15,EA15,EV15)</f>
        <v>38</v>
      </c>
      <c r="F15" s="292">
        <f>SUM(AA15,AV15,BQ15,CL15,DG15,EB15,EW15)</f>
        <v>0</v>
      </c>
      <c r="G15" s="292">
        <f>SUM(AB15,AW15,BR15,CM15,DH15,EC15,EX15)</f>
        <v>149</v>
      </c>
      <c r="H15" s="292">
        <f>SUM(AC15,AX15,BS15,CN15,DI15,ED15,EY15)</f>
        <v>155</v>
      </c>
      <c r="I15" s="292">
        <f>SUM(AD15,AY15,BT15,CO15,DJ15,EE15,EZ15)</f>
        <v>312</v>
      </c>
      <c r="J15" s="292">
        <f>SUM(AE15,AZ15,BU15,CP15,DK15,EF15,FA15)</f>
        <v>91</v>
      </c>
      <c r="K15" s="292">
        <f>SUM(AF15,BA15,BV15,CQ15,DL15,EG15,FB15)</f>
        <v>0</v>
      </c>
      <c r="L15" s="292">
        <f>SUM(AG15,BB15,BW15,CR15,DM15,EH15,FC15)</f>
        <v>646</v>
      </c>
      <c r="M15" s="292">
        <f>SUM(AH15,BC15,BX15,CS15,DN15,EI15,FD15)</f>
        <v>467</v>
      </c>
      <c r="N15" s="292">
        <f>SUM(AI15,BD15,BY15,CT15,DO15,EJ15,FE15)</f>
        <v>10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4846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5</v>
      </c>
      <c r="X15" s="292">
        <f>SUM(AS15,BN15,CI15,DD15,DY15,ET15,FO15)</f>
        <v>1418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812</v>
      </c>
      <c r="AK15" s="295" t="s">
        <v>812</v>
      </c>
      <c r="AL15" s="292">
        <v>0</v>
      </c>
      <c r="AM15" s="295" t="s">
        <v>812</v>
      </c>
      <c r="AN15" s="295" t="s">
        <v>812</v>
      </c>
      <c r="AO15" s="292">
        <v>0</v>
      </c>
      <c r="AP15" s="295" t="s">
        <v>812</v>
      </c>
      <c r="AQ15" s="292">
        <v>0</v>
      </c>
      <c r="AR15" s="295" t="s">
        <v>812</v>
      </c>
      <c r="AS15" s="292">
        <v>0</v>
      </c>
      <c r="AT15" s="292">
        <f>SUM(AU15:BN15)</f>
        <v>264</v>
      </c>
      <c r="AU15" s="292">
        <v>0</v>
      </c>
      <c r="AV15" s="292">
        <v>0</v>
      </c>
      <c r="AW15" s="292">
        <v>0</v>
      </c>
      <c r="AX15" s="292">
        <v>29</v>
      </c>
      <c r="AY15" s="292">
        <v>0</v>
      </c>
      <c r="AZ15" s="292">
        <v>0</v>
      </c>
      <c r="BA15" s="292">
        <v>0</v>
      </c>
      <c r="BB15" s="292">
        <v>0</v>
      </c>
      <c r="BC15" s="292">
        <v>122</v>
      </c>
      <c r="BD15" s="292">
        <v>0</v>
      </c>
      <c r="BE15" s="295" t="s">
        <v>812</v>
      </c>
      <c r="BF15" s="295" t="s">
        <v>812</v>
      </c>
      <c r="BG15" s="295" t="s">
        <v>812</v>
      </c>
      <c r="BH15" s="295" t="s">
        <v>812</v>
      </c>
      <c r="BI15" s="295" t="s">
        <v>812</v>
      </c>
      <c r="BJ15" s="295" t="s">
        <v>812</v>
      </c>
      <c r="BK15" s="295" t="s">
        <v>812</v>
      </c>
      <c r="BL15" s="295" t="s">
        <v>812</v>
      </c>
      <c r="BM15" s="295" t="s">
        <v>812</v>
      </c>
      <c r="BN15" s="292">
        <v>113</v>
      </c>
      <c r="BO15" s="292">
        <f>SUM(BP15:CI15)</f>
        <v>697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812</v>
      </c>
      <c r="CC15" s="295" t="s">
        <v>812</v>
      </c>
      <c r="CD15" s="295" t="s">
        <v>812</v>
      </c>
      <c r="CE15" s="295" t="s">
        <v>812</v>
      </c>
      <c r="CF15" s="295" t="s">
        <v>812</v>
      </c>
      <c r="CG15" s="295" t="s">
        <v>812</v>
      </c>
      <c r="CH15" s="295" t="s">
        <v>812</v>
      </c>
      <c r="CI15" s="292">
        <v>697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812</v>
      </c>
      <c r="CX15" s="295" t="s">
        <v>812</v>
      </c>
      <c r="CY15" s="295" t="s">
        <v>812</v>
      </c>
      <c r="CZ15" s="295" t="s">
        <v>812</v>
      </c>
      <c r="DA15" s="295" t="s">
        <v>812</v>
      </c>
      <c r="DB15" s="295" t="s">
        <v>812</v>
      </c>
      <c r="DC15" s="295" t="s">
        <v>812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812</v>
      </c>
      <c r="DS15" s="295" t="s">
        <v>812</v>
      </c>
      <c r="DT15" s="292">
        <v>0</v>
      </c>
      <c r="DU15" s="295" t="s">
        <v>812</v>
      </c>
      <c r="DV15" s="295" t="s">
        <v>812</v>
      </c>
      <c r="DW15" s="295" t="s">
        <v>812</v>
      </c>
      <c r="DX15" s="295" t="s">
        <v>812</v>
      </c>
      <c r="DY15" s="292">
        <v>0</v>
      </c>
      <c r="DZ15" s="292">
        <f>SUM(EA15:ET15)</f>
        <v>5842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646</v>
      </c>
      <c r="EI15" s="292">
        <v>345</v>
      </c>
      <c r="EJ15" s="292">
        <v>0</v>
      </c>
      <c r="EK15" s="295" t="s">
        <v>812</v>
      </c>
      <c r="EL15" s="295" t="s">
        <v>812</v>
      </c>
      <c r="EM15" s="295" t="s">
        <v>812</v>
      </c>
      <c r="EN15" s="292">
        <v>4846</v>
      </c>
      <c r="EO15" s="292">
        <v>0</v>
      </c>
      <c r="EP15" s="295" t="s">
        <v>812</v>
      </c>
      <c r="EQ15" s="295" t="s">
        <v>812</v>
      </c>
      <c r="ER15" s="295" t="s">
        <v>812</v>
      </c>
      <c r="ES15" s="292">
        <v>5</v>
      </c>
      <c r="ET15" s="292">
        <v>0</v>
      </c>
      <c r="EU15" s="292">
        <f>SUM(EV15:FO15)</f>
        <v>1334</v>
      </c>
      <c r="EV15" s="292">
        <v>38</v>
      </c>
      <c r="EW15" s="292">
        <v>0</v>
      </c>
      <c r="EX15" s="292">
        <v>149</v>
      </c>
      <c r="EY15" s="292">
        <v>126</v>
      </c>
      <c r="EZ15" s="292">
        <v>312</v>
      </c>
      <c r="FA15" s="292">
        <v>91</v>
      </c>
      <c r="FB15" s="292">
        <v>0</v>
      </c>
      <c r="FC15" s="292">
        <v>0</v>
      </c>
      <c r="FD15" s="292">
        <v>0</v>
      </c>
      <c r="FE15" s="292">
        <v>10</v>
      </c>
      <c r="FF15" s="292">
        <v>0</v>
      </c>
      <c r="FG15" s="292">
        <v>0</v>
      </c>
      <c r="FH15" s="295" t="s">
        <v>812</v>
      </c>
      <c r="FI15" s="295" t="s">
        <v>812</v>
      </c>
      <c r="FJ15" s="295" t="s">
        <v>812</v>
      </c>
      <c r="FK15" s="292">
        <v>0</v>
      </c>
      <c r="FL15" s="292">
        <v>0</v>
      </c>
      <c r="FM15" s="292">
        <v>0</v>
      </c>
      <c r="FN15" s="292">
        <v>0</v>
      </c>
      <c r="FO15" s="292">
        <v>608</v>
      </c>
    </row>
    <row r="16" spans="1:171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SUM(Y16,AT16,BO16,CJ16,DE16,DZ16,EU16)</f>
        <v>136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14</v>
      </c>
      <c r="I16" s="292">
        <f>SUM(AD16,AY16,BT16,CO16,DJ16,EE16,EZ16)</f>
        <v>94</v>
      </c>
      <c r="J16" s="292">
        <f>SUM(AE16,AZ16,BU16,CP16,DK16,EF16,FA16)</f>
        <v>25</v>
      </c>
      <c r="K16" s="292">
        <f>SUM(AF16,BA16,BV16,CQ16,DL16,EG16,FB16)</f>
        <v>3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812</v>
      </c>
      <c r="AK16" s="295" t="s">
        <v>812</v>
      </c>
      <c r="AL16" s="292">
        <v>0</v>
      </c>
      <c r="AM16" s="295" t="s">
        <v>812</v>
      </c>
      <c r="AN16" s="295" t="s">
        <v>812</v>
      </c>
      <c r="AO16" s="292">
        <v>0</v>
      </c>
      <c r="AP16" s="295" t="s">
        <v>812</v>
      </c>
      <c r="AQ16" s="292">
        <v>0</v>
      </c>
      <c r="AR16" s="295" t="s">
        <v>812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812</v>
      </c>
      <c r="BF16" s="295" t="s">
        <v>812</v>
      </c>
      <c r="BG16" s="295" t="s">
        <v>812</v>
      </c>
      <c r="BH16" s="295" t="s">
        <v>812</v>
      </c>
      <c r="BI16" s="295" t="s">
        <v>812</v>
      </c>
      <c r="BJ16" s="295" t="s">
        <v>812</v>
      </c>
      <c r="BK16" s="295" t="s">
        <v>812</v>
      </c>
      <c r="BL16" s="295" t="s">
        <v>812</v>
      </c>
      <c r="BM16" s="295" t="s">
        <v>812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812</v>
      </c>
      <c r="CC16" s="295" t="s">
        <v>812</v>
      </c>
      <c r="CD16" s="295" t="s">
        <v>812</v>
      </c>
      <c r="CE16" s="295" t="s">
        <v>812</v>
      </c>
      <c r="CF16" s="295" t="s">
        <v>812</v>
      </c>
      <c r="CG16" s="295" t="s">
        <v>812</v>
      </c>
      <c r="CH16" s="295" t="s">
        <v>812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812</v>
      </c>
      <c r="CX16" s="295" t="s">
        <v>812</v>
      </c>
      <c r="CY16" s="295" t="s">
        <v>812</v>
      </c>
      <c r="CZ16" s="295" t="s">
        <v>812</v>
      </c>
      <c r="DA16" s="295" t="s">
        <v>812</v>
      </c>
      <c r="DB16" s="295" t="s">
        <v>812</v>
      </c>
      <c r="DC16" s="295" t="s">
        <v>812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812</v>
      </c>
      <c r="DS16" s="295" t="s">
        <v>812</v>
      </c>
      <c r="DT16" s="292">
        <v>0</v>
      </c>
      <c r="DU16" s="295" t="s">
        <v>812</v>
      </c>
      <c r="DV16" s="295" t="s">
        <v>812</v>
      </c>
      <c r="DW16" s="295" t="s">
        <v>812</v>
      </c>
      <c r="DX16" s="295" t="s">
        <v>812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812</v>
      </c>
      <c r="EL16" s="295" t="s">
        <v>812</v>
      </c>
      <c r="EM16" s="295" t="s">
        <v>812</v>
      </c>
      <c r="EN16" s="292">
        <v>0</v>
      </c>
      <c r="EO16" s="292">
        <v>0</v>
      </c>
      <c r="EP16" s="295" t="s">
        <v>812</v>
      </c>
      <c r="EQ16" s="295" t="s">
        <v>812</v>
      </c>
      <c r="ER16" s="295" t="s">
        <v>812</v>
      </c>
      <c r="ES16" s="292">
        <v>0</v>
      </c>
      <c r="ET16" s="292">
        <v>0</v>
      </c>
      <c r="EU16" s="292">
        <f>SUM(EV16:FO16)</f>
        <v>136</v>
      </c>
      <c r="EV16" s="292">
        <v>0</v>
      </c>
      <c r="EW16" s="292">
        <v>0</v>
      </c>
      <c r="EX16" s="292">
        <v>0</v>
      </c>
      <c r="EY16" s="292">
        <v>14</v>
      </c>
      <c r="EZ16" s="292">
        <v>94</v>
      </c>
      <c r="FA16" s="292">
        <v>25</v>
      </c>
      <c r="FB16" s="292">
        <v>3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812</v>
      </c>
      <c r="FI16" s="295" t="s">
        <v>812</v>
      </c>
      <c r="FJ16" s="295" t="s">
        <v>812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SUM(Y17,AT17,BO17,CJ17,DE17,DZ17,EU17)</f>
        <v>623</v>
      </c>
      <c r="E17" s="292">
        <f>SUM(Z17,AU17,BP17,CK17,DF17,EA17,EV17)</f>
        <v>362</v>
      </c>
      <c r="F17" s="292">
        <f>SUM(AA17,AV17,BQ17,CL17,DG17,EB17,EW17)</f>
        <v>2</v>
      </c>
      <c r="G17" s="292">
        <f>SUM(AB17,AW17,BR17,CM17,DH17,EC17,EX17)</f>
        <v>91</v>
      </c>
      <c r="H17" s="292">
        <f>SUM(AC17,AX17,BS17,CN17,DI17,ED17,EY17)</f>
        <v>26</v>
      </c>
      <c r="I17" s="292">
        <f>SUM(AD17,AY17,BT17,CO17,DJ17,EE17,EZ17)</f>
        <v>98</v>
      </c>
      <c r="J17" s="292">
        <f>SUM(AE17,AZ17,BU17,CP17,DK17,EF17,FA17)</f>
        <v>39</v>
      </c>
      <c r="K17" s="292">
        <f>SUM(AF17,BA17,BV17,CQ17,DL17,EG17,FB17)</f>
        <v>1</v>
      </c>
      <c r="L17" s="292">
        <f>SUM(AG17,BB17,BW17,CR17,DM17,EH17,FC17)</f>
        <v>4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812</v>
      </c>
      <c r="AK17" s="295" t="s">
        <v>812</v>
      </c>
      <c r="AL17" s="292">
        <v>0</v>
      </c>
      <c r="AM17" s="295" t="s">
        <v>812</v>
      </c>
      <c r="AN17" s="295" t="s">
        <v>812</v>
      </c>
      <c r="AO17" s="292">
        <v>0</v>
      </c>
      <c r="AP17" s="295" t="s">
        <v>812</v>
      </c>
      <c r="AQ17" s="292">
        <v>0</v>
      </c>
      <c r="AR17" s="295" t="s">
        <v>812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812</v>
      </c>
      <c r="BF17" s="295" t="s">
        <v>812</v>
      </c>
      <c r="BG17" s="295" t="s">
        <v>812</v>
      </c>
      <c r="BH17" s="295" t="s">
        <v>812</v>
      </c>
      <c r="BI17" s="295" t="s">
        <v>812</v>
      </c>
      <c r="BJ17" s="295" t="s">
        <v>812</v>
      </c>
      <c r="BK17" s="295" t="s">
        <v>812</v>
      </c>
      <c r="BL17" s="295" t="s">
        <v>812</v>
      </c>
      <c r="BM17" s="295" t="s">
        <v>812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812</v>
      </c>
      <c r="CC17" s="295" t="s">
        <v>812</v>
      </c>
      <c r="CD17" s="295" t="s">
        <v>812</v>
      </c>
      <c r="CE17" s="295" t="s">
        <v>812</v>
      </c>
      <c r="CF17" s="295" t="s">
        <v>812</v>
      </c>
      <c r="CG17" s="295" t="s">
        <v>812</v>
      </c>
      <c r="CH17" s="295" t="s">
        <v>812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812</v>
      </c>
      <c r="CX17" s="295" t="s">
        <v>812</v>
      </c>
      <c r="CY17" s="295" t="s">
        <v>812</v>
      </c>
      <c r="CZ17" s="295" t="s">
        <v>812</v>
      </c>
      <c r="DA17" s="295" t="s">
        <v>812</v>
      </c>
      <c r="DB17" s="295" t="s">
        <v>812</v>
      </c>
      <c r="DC17" s="295" t="s">
        <v>812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812</v>
      </c>
      <c r="DS17" s="295" t="s">
        <v>812</v>
      </c>
      <c r="DT17" s="292">
        <v>0</v>
      </c>
      <c r="DU17" s="295" t="s">
        <v>812</v>
      </c>
      <c r="DV17" s="295" t="s">
        <v>812</v>
      </c>
      <c r="DW17" s="295" t="s">
        <v>812</v>
      </c>
      <c r="DX17" s="295" t="s">
        <v>812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812</v>
      </c>
      <c r="EL17" s="295" t="s">
        <v>812</v>
      </c>
      <c r="EM17" s="295" t="s">
        <v>812</v>
      </c>
      <c r="EN17" s="292">
        <v>0</v>
      </c>
      <c r="EO17" s="292">
        <v>0</v>
      </c>
      <c r="EP17" s="295" t="s">
        <v>812</v>
      </c>
      <c r="EQ17" s="295" t="s">
        <v>812</v>
      </c>
      <c r="ER17" s="295" t="s">
        <v>812</v>
      </c>
      <c r="ES17" s="292">
        <v>0</v>
      </c>
      <c r="ET17" s="292">
        <v>0</v>
      </c>
      <c r="EU17" s="292">
        <f>SUM(EV17:FO17)</f>
        <v>623</v>
      </c>
      <c r="EV17" s="292">
        <v>362</v>
      </c>
      <c r="EW17" s="292">
        <v>2</v>
      </c>
      <c r="EX17" s="292">
        <v>91</v>
      </c>
      <c r="EY17" s="292">
        <v>26</v>
      </c>
      <c r="EZ17" s="292">
        <v>98</v>
      </c>
      <c r="FA17" s="292">
        <v>39</v>
      </c>
      <c r="FB17" s="292">
        <v>1</v>
      </c>
      <c r="FC17" s="292">
        <v>4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812</v>
      </c>
      <c r="FI17" s="295" t="s">
        <v>812</v>
      </c>
      <c r="FJ17" s="295" t="s">
        <v>812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SUM(Y18,AT18,BO18,CJ18,DE18,DZ18,EU18)</f>
        <v>1254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96</v>
      </c>
      <c r="I18" s="292">
        <f>SUM(AD18,AY18,BT18,CO18,DJ18,EE18,EZ18)</f>
        <v>173</v>
      </c>
      <c r="J18" s="292">
        <f>SUM(AE18,AZ18,BU18,CP18,DK18,EF18,FA18)</f>
        <v>33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647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194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111</v>
      </c>
      <c r="Y18" s="292">
        <f>SUM(Z18:AS18)</f>
        <v>952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812</v>
      </c>
      <c r="AK18" s="295" t="s">
        <v>812</v>
      </c>
      <c r="AL18" s="292">
        <v>647</v>
      </c>
      <c r="AM18" s="295" t="s">
        <v>812</v>
      </c>
      <c r="AN18" s="295" t="s">
        <v>812</v>
      </c>
      <c r="AO18" s="292">
        <v>194</v>
      </c>
      <c r="AP18" s="295" t="s">
        <v>812</v>
      </c>
      <c r="AQ18" s="292">
        <v>0</v>
      </c>
      <c r="AR18" s="295" t="s">
        <v>812</v>
      </c>
      <c r="AS18" s="292">
        <v>111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812</v>
      </c>
      <c r="BF18" s="295" t="s">
        <v>812</v>
      </c>
      <c r="BG18" s="295" t="s">
        <v>812</v>
      </c>
      <c r="BH18" s="295" t="s">
        <v>812</v>
      </c>
      <c r="BI18" s="295" t="s">
        <v>812</v>
      </c>
      <c r="BJ18" s="295" t="s">
        <v>812</v>
      </c>
      <c r="BK18" s="295" t="s">
        <v>812</v>
      </c>
      <c r="BL18" s="295" t="s">
        <v>812</v>
      </c>
      <c r="BM18" s="295" t="s">
        <v>812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812</v>
      </c>
      <c r="CC18" s="295" t="s">
        <v>812</v>
      </c>
      <c r="CD18" s="295" t="s">
        <v>812</v>
      </c>
      <c r="CE18" s="295" t="s">
        <v>812</v>
      </c>
      <c r="CF18" s="295" t="s">
        <v>812</v>
      </c>
      <c r="CG18" s="295" t="s">
        <v>812</v>
      </c>
      <c r="CH18" s="295" t="s">
        <v>812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812</v>
      </c>
      <c r="CX18" s="295" t="s">
        <v>812</v>
      </c>
      <c r="CY18" s="295" t="s">
        <v>812</v>
      </c>
      <c r="CZ18" s="295" t="s">
        <v>812</v>
      </c>
      <c r="DA18" s="295" t="s">
        <v>812</v>
      </c>
      <c r="DB18" s="295" t="s">
        <v>812</v>
      </c>
      <c r="DC18" s="295" t="s">
        <v>812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812</v>
      </c>
      <c r="DS18" s="295" t="s">
        <v>812</v>
      </c>
      <c r="DT18" s="292">
        <v>0</v>
      </c>
      <c r="DU18" s="295" t="s">
        <v>812</v>
      </c>
      <c r="DV18" s="295" t="s">
        <v>812</v>
      </c>
      <c r="DW18" s="295" t="s">
        <v>812</v>
      </c>
      <c r="DX18" s="295" t="s">
        <v>812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812</v>
      </c>
      <c r="EL18" s="295" t="s">
        <v>812</v>
      </c>
      <c r="EM18" s="295" t="s">
        <v>812</v>
      </c>
      <c r="EN18" s="292">
        <v>0</v>
      </c>
      <c r="EO18" s="292">
        <v>0</v>
      </c>
      <c r="EP18" s="295" t="s">
        <v>812</v>
      </c>
      <c r="EQ18" s="295" t="s">
        <v>812</v>
      </c>
      <c r="ER18" s="295" t="s">
        <v>812</v>
      </c>
      <c r="ES18" s="292">
        <v>0</v>
      </c>
      <c r="ET18" s="292">
        <v>0</v>
      </c>
      <c r="EU18" s="292">
        <f>SUM(EV18:FO18)</f>
        <v>302</v>
      </c>
      <c r="EV18" s="292">
        <v>0</v>
      </c>
      <c r="EW18" s="292">
        <v>0</v>
      </c>
      <c r="EX18" s="292">
        <v>0</v>
      </c>
      <c r="EY18" s="292">
        <v>96</v>
      </c>
      <c r="EZ18" s="292">
        <v>173</v>
      </c>
      <c r="FA18" s="292">
        <v>33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812</v>
      </c>
      <c r="FI18" s="295" t="s">
        <v>812</v>
      </c>
      <c r="FJ18" s="295" t="s">
        <v>812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SUM(Y19,AT19,BO19,CJ19,DE19,DZ19,EU19)</f>
        <v>282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67</v>
      </c>
      <c r="I19" s="292">
        <f>SUM(AD19,AY19,BT19,CO19,DJ19,EE19,EZ19)</f>
        <v>36</v>
      </c>
      <c r="J19" s="292">
        <f>SUM(AE19,AZ19,BU19,CP19,DK19,EF19,FA19)</f>
        <v>20</v>
      </c>
      <c r="K19" s="292">
        <f>SUM(AF19,BA19,BV19,CQ19,DL19,EG19,FB19)</f>
        <v>1</v>
      </c>
      <c r="L19" s="292">
        <f>SUM(AG19,BB19,BW19,CR19,DM19,EH19,FC19)</f>
        <v>1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155</v>
      </c>
      <c r="W19" s="292">
        <f>SUM(AR19,BM19,CH19,DC19,DX19,ES19,FN19)</f>
        <v>0</v>
      </c>
      <c r="X19" s="292">
        <f>SUM(AS19,BN19,CI19,DD19,DY19,ET19,FO19)</f>
        <v>2</v>
      </c>
      <c r="Y19" s="292">
        <f>SUM(Z19:AS19)</f>
        <v>155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812</v>
      </c>
      <c r="AK19" s="295" t="s">
        <v>812</v>
      </c>
      <c r="AL19" s="292">
        <v>0</v>
      </c>
      <c r="AM19" s="295" t="s">
        <v>812</v>
      </c>
      <c r="AN19" s="295" t="s">
        <v>812</v>
      </c>
      <c r="AO19" s="292">
        <v>0</v>
      </c>
      <c r="AP19" s="295" t="s">
        <v>812</v>
      </c>
      <c r="AQ19" s="292">
        <v>155</v>
      </c>
      <c r="AR19" s="295" t="s">
        <v>812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812</v>
      </c>
      <c r="BF19" s="295" t="s">
        <v>812</v>
      </c>
      <c r="BG19" s="295" t="s">
        <v>812</v>
      </c>
      <c r="BH19" s="295" t="s">
        <v>812</v>
      </c>
      <c r="BI19" s="295" t="s">
        <v>812</v>
      </c>
      <c r="BJ19" s="295" t="s">
        <v>812</v>
      </c>
      <c r="BK19" s="295" t="s">
        <v>812</v>
      </c>
      <c r="BL19" s="295" t="s">
        <v>812</v>
      </c>
      <c r="BM19" s="295" t="s">
        <v>812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812</v>
      </c>
      <c r="CC19" s="295" t="s">
        <v>812</v>
      </c>
      <c r="CD19" s="295" t="s">
        <v>812</v>
      </c>
      <c r="CE19" s="295" t="s">
        <v>812</v>
      </c>
      <c r="CF19" s="295" t="s">
        <v>812</v>
      </c>
      <c r="CG19" s="295" t="s">
        <v>812</v>
      </c>
      <c r="CH19" s="295" t="s">
        <v>812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812</v>
      </c>
      <c r="CX19" s="295" t="s">
        <v>812</v>
      </c>
      <c r="CY19" s="295" t="s">
        <v>812</v>
      </c>
      <c r="CZ19" s="295" t="s">
        <v>812</v>
      </c>
      <c r="DA19" s="295" t="s">
        <v>812</v>
      </c>
      <c r="DB19" s="295" t="s">
        <v>812</v>
      </c>
      <c r="DC19" s="295" t="s">
        <v>812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812</v>
      </c>
      <c r="DS19" s="295" t="s">
        <v>812</v>
      </c>
      <c r="DT19" s="292">
        <v>0</v>
      </c>
      <c r="DU19" s="295" t="s">
        <v>812</v>
      </c>
      <c r="DV19" s="295" t="s">
        <v>812</v>
      </c>
      <c r="DW19" s="295" t="s">
        <v>812</v>
      </c>
      <c r="DX19" s="295" t="s">
        <v>812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812</v>
      </c>
      <c r="EL19" s="295" t="s">
        <v>812</v>
      </c>
      <c r="EM19" s="295" t="s">
        <v>812</v>
      </c>
      <c r="EN19" s="292">
        <v>0</v>
      </c>
      <c r="EO19" s="292">
        <v>0</v>
      </c>
      <c r="EP19" s="295" t="s">
        <v>812</v>
      </c>
      <c r="EQ19" s="295" t="s">
        <v>812</v>
      </c>
      <c r="ER19" s="295" t="s">
        <v>812</v>
      </c>
      <c r="ES19" s="292">
        <v>0</v>
      </c>
      <c r="ET19" s="292">
        <v>0</v>
      </c>
      <c r="EU19" s="292">
        <f>SUM(EV19:FO19)</f>
        <v>127</v>
      </c>
      <c r="EV19" s="292">
        <v>0</v>
      </c>
      <c r="EW19" s="292">
        <v>0</v>
      </c>
      <c r="EX19" s="292">
        <v>0</v>
      </c>
      <c r="EY19" s="292">
        <v>67</v>
      </c>
      <c r="EZ19" s="292">
        <v>36</v>
      </c>
      <c r="FA19" s="292">
        <v>20</v>
      </c>
      <c r="FB19" s="292">
        <v>1</v>
      </c>
      <c r="FC19" s="292">
        <v>1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812</v>
      </c>
      <c r="FI19" s="295" t="s">
        <v>812</v>
      </c>
      <c r="FJ19" s="295" t="s">
        <v>812</v>
      </c>
      <c r="FK19" s="292">
        <v>0</v>
      </c>
      <c r="FL19" s="292">
        <v>0</v>
      </c>
      <c r="FM19" s="292">
        <v>0</v>
      </c>
      <c r="FN19" s="292">
        <v>0</v>
      </c>
      <c r="FO19" s="292">
        <v>2</v>
      </c>
    </row>
    <row r="20" spans="1:171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SUM(Y20,AT20,BO20,CJ20,DE20,DZ20,EU20)</f>
        <v>0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0</v>
      </c>
      <c r="I20" s="292">
        <f>SUM(AD20,AY20,BT20,CO20,DJ20,EE20,EZ20)</f>
        <v>0</v>
      </c>
      <c r="J20" s="292">
        <f>SUM(AE20,AZ20,BU20,CP20,DK20,EF20,FA20)</f>
        <v>0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812</v>
      </c>
      <c r="AK20" s="295" t="s">
        <v>812</v>
      </c>
      <c r="AL20" s="292">
        <v>0</v>
      </c>
      <c r="AM20" s="295" t="s">
        <v>812</v>
      </c>
      <c r="AN20" s="295" t="s">
        <v>812</v>
      </c>
      <c r="AO20" s="292">
        <v>0</v>
      </c>
      <c r="AP20" s="295" t="s">
        <v>812</v>
      </c>
      <c r="AQ20" s="292">
        <v>0</v>
      </c>
      <c r="AR20" s="295" t="s">
        <v>812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812</v>
      </c>
      <c r="BF20" s="295" t="s">
        <v>812</v>
      </c>
      <c r="BG20" s="295" t="s">
        <v>812</v>
      </c>
      <c r="BH20" s="295" t="s">
        <v>812</v>
      </c>
      <c r="BI20" s="295" t="s">
        <v>812</v>
      </c>
      <c r="BJ20" s="295" t="s">
        <v>812</v>
      </c>
      <c r="BK20" s="295" t="s">
        <v>812</v>
      </c>
      <c r="BL20" s="295" t="s">
        <v>812</v>
      </c>
      <c r="BM20" s="295" t="s">
        <v>812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812</v>
      </c>
      <c r="CC20" s="295" t="s">
        <v>812</v>
      </c>
      <c r="CD20" s="295" t="s">
        <v>812</v>
      </c>
      <c r="CE20" s="295" t="s">
        <v>812</v>
      </c>
      <c r="CF20" s="295" t="s">
        <v>812</v>
      </c>
      <c r="CG20" s="295" t="s">
        <v>812</v>
      </c>
      <c r="CH20" s="295" t="s">
        <v>812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812</v>
      </c>
      <c r="CX20" s="295" t="s">
        <v>812</v>
      </c>
      <c r="CY20" s="295" t="s">
        <v>812</v>
      </c>
      <c r="CZ20" s="295" t="s">
        <v>812</v>
      </c>
      <c r="DA20" s="295" t="s">
        <v>812</v>
      </c>
      <c r="DB20" s="295" t="s">
        <v>812</v>
      </c>
      <c r="DC20" s="295" t="s">
        <v>812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812</v>
      </c>
      <c r="DS20" s="295" t="s">
        <v>812</v>
      </c>
      <c r="DT20" s="292">
        <v>0</v>
      </c>
      <c r="DU20" s="295" t="s">
        <v>812</v>
      </c>
      <c r="DV20" s="295" t="s">
        <v>812</v>
      </c>
      <c r="DW20" s="295" t="s">
        <v>812</v>
      </c>
      <c r="DX20" s="295" t="s">
        <v>812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812</v>
      </c>
      <c r="EL20" s="295" t="s">
        <v>812</v>
      </c>
      <c r="EM20" s="295" t="s">
        <v>812</v>
      </c>
      <c r="EN20" s="292">
        <v>0</v>
      </c>
      <c r="EO20" s="292">
        <v>0</v>
      </c>
      <c r="EP20" s="295" t="s">
        <v>812</v>
      </c>
      <c r="EQ20" s="295" t="s">
        <v>812</v>
      </c>
      <c r="ER20" s="295" t="s">
        <v>812</v>
      </c>
      <c r="ES20" s="292">
        <v>0</v>
      </c>
      <c r="ET20" s="292">
        <v>0</v>
      </c>
      <c r="EU20" s="292">
        <f>SUM(EV20:FO20)</f>
        <v>0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812</v>
      </c>
      <c r="FI20" s="295" t="s">
        <v>812</v>
      </c>
      <c r="FJ20" s="295" t="s">
        <v>812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SUM(Y21,AT21,BO21,CJ21,DE21,DZ21,EU21)</f>
        <v>447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64</v>
      </c>
      <c r="I21" s="292">
        <f>SUM(AD21,AY21,BT21,CO21,DJ21,EE21,EZ21)</f>
        <v>143</v>
      </c>
      <c r="J21" s="292">
        <f>SUM(AE21,AZ21,BU21,CP21,DK21,EF21,FA21)</f>
        <v>48</v>
      </c>
      <c r="K21" s="292">
        <f>SUM(AF21,BA21,BV21,CQ21,DL21,EG21,FB21)</f>
        <v>0</v>
      </c>
      <c r="L21" s="292">
        <f>SUM(AG21,BB21,BW21,CR21,DM21,EH21,FC21)</f>
        <v>186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6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812</v>
      </c>
      <c r="AK21" s="295" t="s">
        <v>812</v>
      </c>
      <c r="AL21" s="292">
        <v>0</v>
      </c>
      <c r="AM21" s="295" t="s">
        <v>812</v>
      </c>
      <c r="AN21" s="295" t="s">
        <v>812</v>
      </c>
      <c r="AO21" s="292">
        <v>0</v>
      </c>
      <c r="AP21" s="295" t="s">
        <v>812</v>
      </c>
      <c r="AQ21" s="292">
        <v>0</v>
      </c>
      <c r="AR21" s="295" t="s">
        <v>812</v>
      </c>
      <c r="AS21" s="292">
        <v>0</v>
      </c>
      <c r="AT21" s="292">
        <f>SUM(AU21:BN21)</f>
        <v>64</v>
      </c>
      <c r="AU21" s="292">
        <v>0</v>
      </c>
      <c r="AV21" s="292">
        <v>0</v>
      </c>
      <c r="AW21" s="292">
        <v>0</v>
      </c>
      <c r="AX21" s="292">
        <v>64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812</v>
      </c>
      <c r="BF21" s="295" t="s">
        <v>812</v>
      </c>
      <c r="BG21" s="295" t="s">
        <v>812</v>
      </c>
      <c r="BH21" s="295" t="s">
        <v>812</v>
      </c>
      <c r="BI21" s="295" t="s">
        <v>812</v>
      </c>
      <c r="BJ21" s="295" t="s">
        <v>812</v>
      </c>
      <c r="BK21" s="295" t="s">
        <v>812</v>
      </c>
      <c r="BL21" s="295" t="s">
        <v>812</v>
      </c>
      <c r="BM21" s="295" t="s">
        <v>812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812</v>
      </c>
      <c r="CC21" s="295" t="s">
        <v>812</v>
      </c>
      <c r="CD21" s="295" t="s">
        <v>812</v>
      </c>
      <c r="CE21" s="295" t="s">
        <v>812</v>
      </c>
      <c r="CF21" s="295" t="s">
        <v>812</v>
      </c>
      <c r="CG21" s="295" t="s">
        <v>812</v>
      </c>
      <c r="CH21" s="295" t="s">
        <v>812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812</v>
      </c>
      <c r="CX21" s="295" t="s">
        <v>812</v>
      </c>
      <c r="CY21" s="295" t="s">
        <v>812</v>
      </c>
      <c r="CZ21" s="295" t="s">
        <v>812</v>
      </c>
      <c r="DA21" s="295" t="s">
        <v>812</v>
      </c>
      <c r="DB21" s="295" t="s">
        <v>812</v>
      </c>
      <c r="DC21" s="295" t="s">
        <v>812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812</v>
      </c>
      <c r="DS21" s="295" t="s">
        <v>812</v>
      </c>
      <c r="DT21" s="292">
        <v>0</v>
      </c>
      <c r="DU21" s="295" t="s">
        <v>812</v>
      </c>
      <c r="DV21" s="295" t="s">
        <v>812</v>
      </c>
      <c r="DW21" s="295" t="s">
        <v>812</v>
      </c>
      <c r="DX21" s="295" t="s">
        <v>812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812</v>
      </c>
      <c r="EL21" s="295" t="s">
        <v>812</v>
      </c>
      <c r="EM21" s="295" t="s">
        <v>812</v>
      </c>
      <c r="EN21" s="292">
        <v>0</v>
      </c>
      <c r="EO21" s="292">
        <v>0</v>
      </c>
      <c r="EP21" s="295" t="s">
        <v>812</v>
      </c>
      <c r="EQ21" s="295" t="s">
        <v>812</v>
      </c>
      <c r="ER21" s="295" t="s">
        <v>812</v>
      </c>
      <c r="ES21" s="292">
        <v>0</v>
      </c>
      <c r="ET21" s="292">
        <v>0</v>
      </c>
      <c r="EU21" s="292">
        <f>SUM(EV21:FO21)</f>
        <v>383</v>
      </c>
      <c r="EV21" s="292">
        <v>0</v>
      </c>
      <c r="EW21" s="292">
        <v>0</v>
      </c>
      <c r="EX21" s="292">
        <v>0</v>
      </c>
      <c r="EY21" s="292">
        <v>0</v>
      </c>
      <c r="EZ21" s="292">
        <v>143</v>
      </c>
      <c r="FA21" s="292">
        <v>48</v>
      </c>
      <c r="FB21" s="292">
        <v>0</v>
      </c>
      <c r="FC21" s="292">
        <v>186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812</v>
      </c>
      <c r="FI21" s="295" t="s">
        <v>812</v>
      </c>
      <c r="FJ21" s="295" t="s">
        <v>812</v>
      </c>
      <c r="FK21" s="292">
        <v>0</v>
      </c>
      <c r="FL21" s="292">
        <v>0</v>
      </c>
      <c r="FM21" s="292">
        <v>0</v>
      </c>
      <c r="FN21" s="292">
        <v>0</v>
      </c>
      <c r="FO21" s="292">
        <v>6</v>
      </c>
    </row>
    <row r="22" spans="1:171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SUM(Y22,AT22,BO22,CJ22,DE22,DZ22,EU22)</f>
        <v>111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1</v>
      </c>
      <c r="I22" s="292">
        <f>SUM(AD22,AY22,BT22,CO22,DJ22,EE22,EZ22)</f>
        <v>51</v>
      </c>
      <c r="J22" s="292">
        <f>SUM(AE22,AZ22,BU22,CP22,DK22,EF22,FA22)</f>
        <v>17</v>
      </c>
      <c r="K22" s="292">
        <f>SUM(AF22,BA22,BV22,CQ22,DL22,EG22,FB22)</f>
        <v>0</v>
      </c>
      <c r="L22" s="292">
        <f>SUM(AG22,BB22,BW22,CR22,DM22,EH22,FC22)</f>
        <v>42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812</v>
      </c>
      <c r="AK22" s="295" t="s">
        <v>812</v>
      </c>
      <c r="AL22" s="292">
        <v>0</v>
      </c>
      <c r="AM22" s="295" t="s">
        <v>812</v>
      </c>
      <c r="AN22" s="295" t="s">
        <v>812</v>
      </c>
      <c r="AO22" s="292">
        <v>0</v>
      </c>
      <c r="AP22" s="295" t="s">
        <v>812</v>
      </c>
      <c r="AQ22" s="292">
        <v>0</v>
      </c>
      <c r="AR22" s="295" t="s">
        <v>812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812</v>
      </c>
      <c r="BF22" s="295" t="s">
        <v>812</v>
      </c>
      <c r="BG22" s="295" t="s">
        <v>812</v>
      </c>
      <c r="BH22" s="295" t="s">
        <v>812</v>
      </c>
      <c r="BI22" s="295" t="s">
        <v>812</v>
      </c>
      <c r="BJ22" s="295" t="s">
        <v>812</v>
      </c>
      <c r="BK22" s="295" t="s">
        <v>812</v>
      </c>
      <c r="BL22" s="295" t="s">
        <v>812</v>
      </c>
      <c r="BM22" s="295" t="s">
        <v>812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812</v>
      </c>
      <c r="CC22" s="295" t="s">
        <v>812</v>
      </c>
      <c r="CD22" s="295" t="s">
        <v>812</v>
      </c>
      <c r="CE22" s="295" t="s">
        <v>812</v>
      </c>
      <c r="CF22" s="295" t="s">
        <v>812</v>
      </c>
      <c r="CG22" s="295" t="s">
        <v>812</v>
      </c>
      <c r="CH22" s="295" t="s">
        <v>812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812</v>
      </c>
      <c r="CX22" s="295" t="s">
        <v>812</v>
      </c>
      <c r="CY22" s="295" t="s">
        <v>812</v>
      </c>
      <c r="CZ22" s="295" t="s">
        <v>812</v>
      </c>
      <c r="DA22" s="295" t="s">
        <v>812</v>
      </c>
      <c r="DB22" s="295" t="s">
        <v>812</v>
      </c>
      <c r="DC22" s="295" t="s">
        <v>812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812</v>
      </c>
      <c r="DS22" s="295" t="s">
        <v>812</v>
      </c>
      <c r="DT22" s="292">
        <v>0</v>
      </c>
      <c r="DU22" s="295" t="s">
        <v>812</v>
      </c>
      <c r="DV22" s="295" t="s">
        <v>812</v>
      </c>
      <c r="DW22" s="295" t="s">
        <v>812</v>
      </c>
      <c r="DX22" s="295" t="s">
        <v>812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812</v>
      </c>
      <c r="EL22" s="295" t="s">
        <v>812</v>
      </c>
      <c r="EM22" s="295" t="s">
        <v>812</v>
      </c>
      <c r="EN22" s="292">
        <v>0</v>
      </c>
      <c r="EO22" s="292">
        <v>0</v>
      </c>
      <c r="EP22" s="295" t="s">
        <v>812</v>
      </c>
      <c r="EQ22" s="295" t="s">
        <v>812</v>
      </c>
      <c r="ER22" s="295" t="s">
        <v>812</v>
      </c>
      <c r="ES22" s="292">
        <v>0</v>
      </c>
      <c r="ET22" s="292">
        <v>0</v>
      </c>
      <c r="EU22" s="292">
        <f>SUM(EV22:FO22)</f>
        <v>111</v>
      </c>
      <c r="EV22" s="292">
        <v>0</v>
      </c>
      <c r="EW22" s="292">
        <v>0</v>
      </c>
      <c r="EX22" s="292">
        <v>0</v>
      </c>
      <c r="EY22" s="292">
        <v>1</v>
      </c>
      <c r="EZ22" s="292">
        <v>51</v>
      </c>
      <c r="FA22" s="292">
        <v>17</v>
      </c>
      <c r="FB22" s="292">
        <v>0</v>
      </c>
      <c r="FC22" s="292">
        <v>42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812</v>
      </c>
      <c r="FI22" s="295" t="s">
        <v>812</v>
      </c>
      <c r="FJ22" s="295" t="s">
        <v>812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SUM(Y23,AT23,BO23,CJ23,DE23,DZ23,EU23)</f>
        <v>86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50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36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812</v>
      </c>
      <c r="AK23" s="295" t="s">
        <v>812</v>
      </c>
      <c r="AL23" s="292">
        <v>0</v>
      </c>
      <c r="AM23" s="295" t="s">
        <v>812</v>
      </c>
      <c r="AN23" s="295" t="s">
        <v>812</v>
      </c>
      <c r="AO23" s="292">
        <v>0</v>
      </c>
      <c r="AP23" s="295" t="s">
        <v>812</v>
      </c>
      <c r="AQ23" s="292">
        <v>0</v>
      </c>
      <c r="AR23" s="295" t="s">
        <v>812</v>
      </c>
      <c r="AS23" s="292">
        <v>0</v>
      </c>
      <c r="AT23" s="292">
        <f>SUM(AU23:BN23)</f>
        <v>86</v>
      </c>
      <c r="AU23" s="292">
        <v>0</v>
      </c>
      <c r="AV23" s="292">
        <v>0</v>
      </c>
      <c r="AW23" s="292">
        <v>0</v>
      </c>
      <c r="AX23" s="292">
        <v>50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812</v>
      </c>
      <c r="BF23" s="295" t="s">
        <v>812</v>
      </c>
      <c r="BG23" s="295" t="s">
        <v>812</v>
      </c>
      <c r="BH23" s="295" t="s">
        <v>812</v>
      </c>
      <c r="BI23" s="295" t="s">
        <v>812</v>
      </c>
      <c r="BJ23" s="295" t="s">
        <v>812</v>
      </c>
      <c r="BK23" s="295" t="s">
        <v>812</v>
      </c>
      <c r="BL23" s="295" t="s">
        <v>812</v>
      </c>
      <c r="BM23" s="295" t="s">
        <v>812</v>
      </c>
      <c r="BN23" s="292">
        <v>36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812</v>
      </c>
      <c r="CC23" s="295" t="s">
        <v>812</v>
      </c>
      <c r="CD23" s="295" t="s">
        <v>812</v>
      </c>
      <c r="CE23" s="295" t="s">
        <v>812</v>
      </c>
      <c r="CF23" s="295" t="s">
        <v>812</v>
      </c>
      <c r="CG23" s="295" t="s">
        <v>812</v>
      </c>
      <c r="CH23" s="295" t="s">
        <v>812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812</v>
      </c>
      <c r="CX23" s="295" t="s">
        <v>812</v>
      </c>
      <c r="CY23" s="295" t="s">
        <v>812</v>
      </c>
      <c r="CZ23" s="295" t="s">
        <v>812</v>
      </c>
      <c r="DA23" s="295" t="s">
        <v>812</v>
      </c>
      <c r="DB23" s="295" t="s">
        <v>812</v>
      </c>
      <c r="DC23" s="295" t="s">
        <v>812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812</v>
      </c>
      <c r="DS23" s="295" t="s">
        <v>812</v>
      </c>
      <c r="DT23" s="292">
        <v>0</v>
      </c>
      <c r="DU23" s="295" t="s">
        <v>812</v>
      </c>
      <c r="DV23" s="295" t="s">
        <v>812</v>
      </c>
      <c r="DW23" s="295" t="s">
        <v>812</v>
      </c>
      <c r="DX23" s="295" t="s">
        <v>812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812</v>
      </c>
      <c r="EL23" s="295" t="s">
        <v>812</v>
      </c>
      <c r="EM23" s="295" t="s">
        <v>812</v>
      </c>
      <c r="EN23" s="292">
        <v>0</v>
      </c>
      <c r="EO23" s="292">
        <v>0</v>
      </c>
      <c r="EP23" s="295" t="s">
        <v>812</v>
      </c>
      <c r="EQ23" s="295" t="s">
        <v>812</v>
      </c>
      <c r="ER23" s="295" t="s">
        <v>812</v>
      </c>
      <c r="ES23" s="292">
        <v>0</v>
      </c>
      <c r="ET23" s="292">
        <v>0</v>
      </c>
      <c r="EU23" s="292">
        <f>SUM(EV23:FO23)</f>
        <v>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812</v>
      </c>
      <c r="FI23" s="295" t="s">
        <v>812</v>
      </c>
      <c r="FJ23" s="295" t="s">
        <v>812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SUM(Y24,AT24,BO24,CJ24,DE24,DZ24,EU24)</f>
        <v>41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0</v>
      </c>
      <c r="I24" s="292">
        <f>SUM(AD24,AY24,BT24,CO24,DJ24,EE24,EZ24)</f>
        <v>0</v>
      </c>
      <c r="J24" s="292">
        <f>SUM(AE24,AZ24,BU24,CP24,DK24,EF24,FA24)</f>
        <v>0</v>
      </c>
      <c r="K24" s="292">
        <f>SUM(AF24,BA24,BV24,CQ24,DL24,EG24,FB24)</f>
        <v>0</v>
      </c>
      <c r="L24" s="292">
        <f>SUM(AG24,BB24,BW24,CR24,DM24,EH24,FC24)</f>
        <v>41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812</v>
      </c>
      <c r="AK24" s="295" t="s">
        <v>812</v>
      </c>
      <c r="AL24" s="292">
        <v>0</v>
      </c>
      <c r="AM24" s="295" t="s">
        <v>812</v>
      </c>
      <c r="AN24" s="295" t="s">
        <v>812</v>
      </c>
      <c r="AO24" s="292">
        <v>0</v>
      </c>
      <c r="AP24" s="295" t="s">
        <v>812</v>
      </c>
      <c r="AQ24" s="292">
        <v>0</v>
      </c>
      <c r="AR24" s="295" t="s">
        <v>812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812</v>
      </c>
      <c r="BF24" s="295" t="s">
        <v>812</v>
      </c>
      <c r="BG24" s="295" t="s">
        <v>812</v>
      </c>
      <c r="BH24" s="295" t="s">
        <v>812</v>
      </c>
      <c r="BI24" s="295" t="s">
        <v>812</v>
      </c>
      <c r="BJ24" s="295" t="s">
        <v>812</v>
      </c>
      <c r="BK24" s="295" t="s">
        <v>812</v>
      </c>
      <c r="BL24" s="295" t="s">
        <v>812</v>
      </c>
      <c r="BM24" s="295" t="s">
        <v>812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812</v>
      </c>
      <c r="CC24" s="295" t="s">
        <v>812</v>
      </c>
      <c r="CD24" s="295" t="s">
        <v>812</v>
      </c>
      <c r="CE24" s="295" t="s">
        <v>812</v>
      </c>
      <c r="CF24" s="295" t="s">
        <v>812</v>
      </c>
      <c r="CG24" s="295" t="s">
        <v>812</v>
      </c>
      <c r="CH24" s="295" t="s">
        <v>812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812</v>
      </c>
      <c r="CX24" s="295" t="s">
        <v>812</v>
      </c>
      <c r="CY24" s="295" t="s">
        <v>812</v>
      </c>
      <c r="CZ24" s="295" t="s">
        <v>812</v>
      </c>
      <c r="DA24" s="295" t="s">
        <v>812</v>
      </c>
      <c r="DB24" s="295" t="s">
        <v>812</v>
      </c>
      <c r="DC24" s="295" t="s">
        <v>812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812</v>
      </c>
      <c r="DS24" s="295" t="s">
        <v>812</v>
      </c>
      <c r="DT24" s="292">
        <v>0</v>
      </c>
      <c r="DU24" s="295" t="s">
        <v>812</v>
      </c>
      <c r="DV24" s="295" t="s">
        <v>812</v>
      </c>
      <c r="DW24" s="295" t="s">
        <v>812</v>
      </c>
      <c r="DX24" s="295" t="s">
        <v>812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812</v>
      </c>
      <c r="EL24" s="295" t="s">
        <v>812</v>
      </c>
      <c r="EM24" s="295" t="s">
        <v>812</v>
      </c>
      <c r="EN24" s="292">
        <v>0</v>
      </c>
      <c r="EO24" s="292">
        <v>0</v>
      </c>
      <c r="EP24" s="295" t="s">
        <v>812</v>
      </c>
      <c r="EQ24" s="295" t="s">
        <v>812</v>
      </c>
      <c r="ER24" s="295" t="s">
        <v>812</v>
      </c>
      <c r="ES24" s="292">
        <v>0</v>
      </c>
      <c r="ET24" s="292">
        <v>0</v>
      </c>
      <c r="EU24" s="292">
        <f>SUM(EV24:FO24)</f>
        <v>41</v>
      </c>
      <c r="EV24" s="292">
        <v>0</v>
      </c>
      <c r="EW24" s="292">
        <v>0</v>
      </c>
      <c r="EX24" s="292">
        <v>0</v>
      </c>
      <c r="EY24" s="292">
        <v>0</v>
      </c>
      <c r="EZ24" s="292">
        <v>0</v>
      </c>
      <c r="FA24" s="292">
        <v>0</v>
      </c>
      <c r="FB24" s="292">
        <v>0</v>
      </c>
      <c r="FC24" s="292">
        <v>41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812</v>
      </c>
      <c r="FI24" s="295" t="s">
        <v>812</v>
      </c>
      <c r="FJ24" s="295" t="s">
        <v>812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5"/>
      <c r="AK25" s="295"/>
      <c r="AL25" s="292"/>
      <c r="AM25" s="295"/>
      <c r="AN25" s="295"/>
      <c r="AO25" s="292"/>
      <c r="AP25" s="295"/>
      <c r="AQ25" s="292"/>
      <c r="AR25" s="295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5"/>
      <c r="BF25" s="295"/>
      <c r="BG25" s="295"/>
      <c r="BH25" s="295"/>
      <c r="BI25" s="295"/>
      <c r="BJ25" s="295"/>
      <c r="BK25" s="295"/>
      <c r="BL25" s="295"/>
      <c r="BM25" s="295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5"/>
      <c r="CC25" s="295"/>
      <c r="CD25" s="295"/>
      <c r="CE25" s="295"/>
      <c r="CF25" s="295"/>
      <c r="CG25" s="295"/>
      <c r="CH25" s="295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5"/>
      <c r="CX25" s="295"/>
      <c r="CY25" s="295"/>
      <c r="CZ25" s="295"/>
      <c r="DA25" s="295"/>
      <c r="DB25" s="295"/>
      <c r="DC25" s="295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5"/>
      <c r="DS25" s="295"/>
      <c r="DT25" s="292"/>
      <c r="DU25" s="295"/>
      <c r="DV25" s="295"/>
      <c r="DW25" s="295"/>
      <c r="DX25" s="295"/>
      <c r="DY25" s="292"/>
      <c r="DZ25" s="292"/>
      <c r="EA25" s="292"/>
      <c r="EB25" s="292"/>
      <c r="EC25" s="292"/>
      <c r="ED25" s="292"/>
      <c r="EE25" s="292"/>
      <c r="EF25" s="292"/>
      <c r="EG25" s="292"/>
      <c r="EH25" s="292"/>
      <c r="EI25" s="292"/>
      <c r="EJ25" s="292"/>
      <c r="EK25" s="295"/>
      <c r="EL25" s="295"/>
      <c r="EM25" s="295"/>
      <c r="EN25" s="292"/>
      <c r="EO25" s="292"/>
      <c r="EP25" s="295"/>
      <c r="EQ25" s="295"/>
      <c r="ER25" s="295"/>
      <c r="ES25" s="292"/>
      <c r="ET25" s="292"/>
      <c r="EU25" s="292"/>
      <c r="EV25" s="292"/>
      <c r="EW25" s="292"/>
      <c r="EX25" s="292"/>
      <c r="EY25" s="292"/>
      <c r="EZ25" s="292"/>
      <c r="FA25" s="292"/>
      <c r="FB25" s="292"/>
      <c r="FC25" s="292"/>
      <c r="FD25" s="292"/>
      <c r="FE25" s="292"/>
      <c r="FF25" s="292"/>
      <c r="FG25" s="292"/>
      <c r="FH25" s="295"/>
      <c r="FI25" s="295"/>
      <c r="FJ25" s="295"/>
      <c r="FK25" s="292"/>
      <c r="FL25" s="292"/>
      <c r="FM25" s="292"/>
      <c r="FN25" s="292"/>
      <c r="FO25" s="292"/>
    </row>
    <row r="26" spans="1:171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5"/>
      <c r="AK26" s="295"/>
      <c r="AL26" s="292"/>
      <c r="AM26" s="295"/>
      <c r="AN26" s="295"/>
      <c r="AO26" s="292"/>
      <c r="AP26" s="295"/>
      <c r="AQ26" s="292"/>
      <c r="AR26" s="295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5"/>
      <c r="BF26" s="295"/>
      <c r="BG26" s="295"/>
      <c r="BH26" s="295"/>
      <c r="BI26" s="295"/>
      <c r="BJ26" s="295"/>
      <c r="BK26" s="295"/>
      <c r="BL26" s="295"/>
      <c r="BM26" s="295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5"/>
      <c r="CC26" s="295"/>
      <c r="CD26" s="295"/>
      <c r="CE26" s="295"/>
      <c r="CF26" s="295"/>
      <c r="CG26" s="295"/>
      <c r="CH26" s="295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5"/>
      <c r="CX26" s="295"/>
      <c r="CY26" s="295"/>
      <c r="CZ26" s="295"/>
      <c r="DA26" s="295"/>
      <c r="DB26" s="295"/>
      <c r="DC26" s="295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5"/>
      <c r="DS26" s="295"/>
      <c r="DT26" s="292"/>
      <c r="DU26" s="295"/>
      <c r="DV26" s="295"/>
      <c r="DW26" s="295"/>
      <c r="DX26" s="295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5"/>
      <c r="EL26" s="295"/>
      <c r="EM26" s="295"/>
      <c r="EN26" s="292"/>
      <c r="EO26" s="292"/>
      <c r="EP26" s="295"/>
      <c r="EQ26" s="295"/>
      <c r="ER26" s="295"/>
      <c r="ES26" s="292"/>
      <c r="ET26" s="292"/>
      <c r="EU26" s="292"/>
      <c r="EV26" s="292"/>
      <c r="EW26" s="292"/>
      <c r="EX26" s="292"/>
      <c r="EY26" s="292"/>
      <c r="EZ26" s="292"/>
      <c r="FA26" s="292"/>
      <c r="FB26" s="292"/>
      <c r="FC26" s="292"/>
      <c r="FD26" s="292"/>
      <c r="FE26" s="292"/>
      <c r="FF26" s="292"/>
      <c r="FG26" s="292"/>
      <c r="FH26" s="295"/>
      <c r="FI26" s="295"/>
      <c r="FJ26" s="295"/>
      <c r="FK26" s="292"/>
      <c r="FL26" s="292"/>
      <c r="FM26" s="292"/>
      <c r="FN26" s="292"/>
      <c r="FO26" s="292"/>
    </row>
    <row r="27" spans="1:171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5"/>
      <c r="AK27" s="295"/>
      <c r="AL27" s="292"/>
      <c r="AM27" s="295"/>
      <c r="AN27" s="295"/>
      <c r="AO27" s="292"/>
      <c r="AP27" s="295"/>
      <c r="AQ27" s="292"/>
      <c r="AR27" s="295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5"/>
      <c r="BF27" s="295"/>
      <c r="BG27" s="295"/>
      <c r="BH27" s="295"/>
      <c r="BI27" s="295"/>
      <c r="BJ27" s="295"/>
      <c r="BK27" s="295"/>
      <c r="BL27" s="295"/>
      <c r="BM27" s="295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5"/>
      <c r="CC27" s="295"/>
      <c r="CD27" s="295"/>
      <c r="CE27" s="295"/>
      <c r="CF27" s="295"/>
      <c r="CG27" s="295"/>
      <c r="CH27" s="295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5"/>
      <c r="CX27" s="295"/>
      <c r="CY27" s="295"/>
      <c r="CZ27" s="295"/>
      <c r="DA27" s="295"/>
      <c r="DB27" s="295"/>
      <c r="DC27" s="295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5"/>
      <c r="DS27" s="295"/>
      <c r="DT27" s="292"/>
      <c r="DU27" s="295"/>
      <c r="DV27" s="295"/>
      <c r="DW27" s="295"/>
      <c r="DX27" s="295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5"/>
      <c r="EL27" s="295"/>
      <c r="EM27" s="295"/>
      <c r="EN27" s="292"/>
      <c r="EO27" s="292"/>
      <c r="EP27" s="295"/>
      <c r="EQ27" s="295"/>
      <c r="ER27" s="295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5"/>
      <c r="FI27" s="295"/>
      <c r="FJ27" s="295"/>
      <c r="FK27" s="292"/>
      <c r="FL27" s="292"/>
      <c r="FM27" s="292"/>
      <c r="FN27" s="292"/>
      <c r="FO27" s="292"/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4">
    <sortCondition ref="A8:A24"/>
    <sortCondition ref="B8:B24"/>
    <sortCondition ref="C8:C24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BJ4:BJ5"/>
    <mergeCell ref="BI4:BI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&amp;L中間処理後の再生利用量の状況（平成29年度実績）</oddHeader>
  </headerFooter>
  <colBreaks count="7" manualBreakCount="7">
    <brk id="24" min="1" max="23" man="1"/>
    <brk id="45" min="1" max="23" man="1"/>
    <brk id="66" min="1" max="23" man="1"/>
    <brk id="87" min="1" max="23" man="1"/>
    <brk id="108" min="1" max="23" man="1"/>
    <brk id="129" min="1" max="23" man="1"/>
    <brk id="150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香川県</v>
      </c>
      <c r="B7" s="303" t="str">
        <f>ごみ処理概要!B7</f>
        <v>37000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779</v>
      </c>
      <c r="C14" s="290" t="s">
        <v>780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782</v>
      </c>
      <c r="C15" s="290" t="s">
        <v>783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785</v>
      </c>
      <c r="C16" s="290" t="s">
        <v>786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788</v>
      </c>
      <c r="C17" s="290" t="s">
        <v>789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791</v>
      </c>
      <c r="C18" s="290" t="s">
        <v>792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794</v>
      </c>
      <c r="C19" s="290" t="s">
        <v>795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797</v>
      </c>
      <c r="C20" s="290" t="s">
        <v>798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800</v>
      </c>
      <c r="C21" s="290" t="s">
        <v>801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803</v>
      </c>
      <c r="C22" s="290" t="s">
        <v>804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806</v>
      </c>
      <c r="C23" s="290" t="s">
        <v>807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809</v>
      </c>
      <c r="C24" s="290" t="s">
        <v>810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/>
      <c r="B25" s="291"/>
      <c r="C25" s="290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</row>
    <row r="26" spans="1:103" s="224" customFormat="1" ht="13.5" customHeight="1">
      <c r="A26" s="290"/>
      <c r="B26" s="291"/>
      <c r="C26" s="290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</row>
    <row r="27" spans="1:103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4">
    <sortCondition ref="A8:A24"/>
    <sortCondition ref="B8:B24"/>
    <sortCondition ref="C8:C24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&amp;L災害廃棄物の処理処分状況（平成29年度実績）</oddHeader>
  </headerFooter>
  <colBreaks count="2" manualBreakCount="2">
    <brk id="15" min="1" max="23" man="1"/>
    <brk id="31" min="1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37000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37201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37202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37203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37204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37205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37206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37207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37208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37322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37324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37341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37364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37386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37387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37403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37404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37406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>
        <f t="shared" ca="1" si="0"/>
        <v>0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>
        <f t="shared" ca="1" si="0"/>
        <v>0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>
        <f t="shared" ca="1" si="0"/>
        <v>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2019-03-05T06:54:18Z</dcterms:modified>
</cp:coreProperties>
</file>