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4広島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市町村分担金内訳!$A$6:$DU$11</definedName>
    <definedName name="_xlnm._FilterDatabase" localSheetId="4" hidden="1">組合分担金内訳!$A$6:$BE$29</definedName>
    <definedName name="_xlnm._FilterDatabase" localSheetId="3" hidden="1">'廃棄物事業経費（歳出）'!$A$6:$CI$34</definedName>
    <definedName name="_xlnm._FilterDatabase" localSheetId="2" hidden="1">'廃棄物事業経費（歳入）'!$A$6:$AE$34</definedName>
    <definedName name="_xlnm._FilterDatabase" localSheetId="0" hidden="1">'廃棄物事業経費（市町村）'!$A$6:$DJ$29</definedName>
    <definedName name="_xlnm._FilterDatabase" localSheetId="1" hidden="1">'廃棄物事業経費（組合）'!$A$6:$DJ$11</definedName>
    <definedName name="_xlnm.Print_Area" localSheetId="6">経費集計!$A$1:$M$33</definedName>
    <definedName name="_xlnm.Print_Area" localSheetId="5">市町村分担金内訳!$2:$12</definedName>
    <definedName name="_xlnm.Print_Area" localSheetId="4">組合分担金内訳!$2:$30</definedName>
    <definedName name="_xlnm.Print_Area" localSheetId="3">'廃棄物事業経費（歳出）'!$2:$35</definedName>
    <definedName name="_xlnm.Print_Area" localSheetId="2">'廃棄物事業経費（歳入）'!$2:$35</definedName>
    <definedName name="_xlnm.Print_Area" localSheetId="0">'廃棄物事業経費（市町村）'!$2:$30</definedName>
    <definedName name="_xlnm.Print_Area" localSheetId="1">'廃棄物事業経費（組合）'!$2:$12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D8" i="6"/>
  <c r="D9" i="6"/>
  <c r="D10" i="6"/>
  <c r="D11" i="6"/>
  <c r="D1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I8" i="5"/>
  <c r="I12" i="5"/>
  <c r="I13" i="5"/>
  <c r="I16" i="5"/>
  <c r="I19" i="5"/>
  <c r="I24" i="5"/>
  <c r="I28" i="5"/>
  <c r="H8" i="5"/>
  <c r="H9" i="5"/>
  <c r="H10" i="5"/>
  <c r="H11" i="5"/>
  <c r="H12" i="5"/>
  <c r="H13" i="5"/>
  <c r="H14" i="5"/>
  <c r="H15" i="5"/>
  <c r="H16" i="5"/>
  <c r="H17" i="5"/>
  <c r="I17" i="5" s="1"/>
  <c r="H18" i="5"/>
  <c r="H19" i="5"/>
  <c r="H20" i="5"/>
  <c r="I20" i="5" s="1"/>
  <c r="H21" i="5"/>
  <c r="I21" i="5" s="1"/>
  <c r="H22" i="5"/>
  <c r="H23" i="5"/>
  <c r="H24" i="5"/>
  <c r="H25" i="5"/>
  <c r="H26" i="5"/>
  <c r="H27" i="5"/>
  <c r="H28" i="5"/>
  <c r="H29" i="5"/>
  <c r="I29" i="5" s="1"/>
  <c r="H30" i="5"/>
  <c r="G8" i="5"/>
  <c r="G9" i="5"/>
  <c r="G10" i="5"/>
  <c r="I10" i="5" s="1"/>
  <c r="G11" i="5"/>
  <c r="I11" i="5" s="1"/>
  <c r="G12" i="5"/>
  <c r="G13" i="5"/>
  <c r="G14" i="5"/>
  <c r="I14" i="5" s="1"/>
  <c r="G15" i="5"/>
  <c r="I15" i="5" s="1"/>
  <c r="G16" i="5"/>
  <c r="G17" i="5"/>
  <c r="G18" i="5"/>
  <c r="I18" i="5" s="1"/>
  <c r="G19" i="5"/>
  <c r="G20" i="5"/>
  <c r="G21" i="5"/>
  <c r="G22" i="5"/>
  <c r="I22" i="5" s="1"/>
  <c r="G23" i="5"/>
  <c r="I23" i="5" s="1"/>
  <c r="G24" i="5"/>
  <c r="G25" i="5"/>
  <c r="G26" i="5"/>
  <c r="I26" i="5" s="1"/>
  <c r="G27" i="5"/>
  <c r="I27" i="5" s="1"/>
  <c r="G28" i="5"/>
  <c r="G29" i="5"/>
  <c r="G30" i="5"/>
  <c r="I30" i="5" s="1"/>
  <c r="F10" i="5"/>
  <c r="F14" i="5"/>
  <c r="F18" i="5"/>
  <c r="F26" i="5"/>
  <c r="F30" i="5"/>
  <c r="E8" i="5"/>
  <c r="E9" i="5"/>
  <c r="E10" i="5"/>
  <c r="E11" i="5"/>
  <c r="F11" i="5" s="1"/>
  <c r="E12" i="5"/>
  <c r="E13" i="5"/>
  <c r="E14" i="5"/>
  <c r="E15" i="5"/>
  <c r="F15" i="5" s="1"/>
  <c r="E16" i="5"/>
  <c r="E17" i="5"/>
  <c r="E18" i="5"/>
  <c r="E19" i="5"/>
  <c r="F19" i="5" s="1"/>
  <c r="E20" i="5"/>
  <c r="E21" i="5"/>
  <c r="E22" i="5"/>
  <c r="E23" i="5"/>
  <c r="F23" i="5" s="1"/>
  <c r="E24" i="5"/>
  <c r="E25" i="5"/>
  <c r="E26" i="5"/>
  <c r="E27" i="5"/>
  <c r="F27" i="5" s="1"/>
  <c r="E28" i="5"/>
  <c r="E29" i="5"/>
  <c r="E30" i="5"/>
  <c r="D8" i="5"/>
  <c r="F8" i="5" s="1"/>
  <c r="D9" i="5"/>
  <c r="F9" i="5" s="1"/>
  <c r="D10" i="5"/>
  <c r="D11" i="5"/>
  <c r="D12" i="5"/>
  <c r="F12" i="5" s="1"/>
  <c r="D13" i="5"/>
  <c r="F13" i="5" s="1"/>
  <c r="D14" i="5"/>
  <c r="D15" i="5"/>
  <c r="D16" i="5"/>
  <c r="F16" i="5" s="1"/>
  <c r="D17" i="5"/>
  <c r="F17" i="5" s="1"/>
  <c r="D18" i="5"/>
  <c r="D19" i="5"/>
  <c r="D20" i="5"/>
  <c r="F20" i="5" s="1"/>
  <c r="D21" i="5"/>
  <c r="F21" i="5" s="1"/>
  <c r="D22" i="5"/>
  <c r="F22" i="5" s="1"/>
  <c r="D23" i="5"/>
  <c r="D24" i="5"/>
  <c r="F24" i="5" s="1"/>
  <c r="D25" i="5"/>
  <c r="F25" i="5" s="1"/>
  <c r="D26" i="5"/>
  <c r="D27" i="5"/>
  <c r="D28" i="5"/>
  <c r="F28" i="5" s="1"/>
  <c r="D29" i="5"/>
  <c r="F29" i="5" s="1"/>
  <c r="D30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A9" i="4"/>
  <c r="CA10" i="4"/>
  <c r="CA18" i="4"/>
  <c r="CA21" i="4"/>
  <c r="CA29" i="4"/>
  <c r="CA30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V9" i="4"/>
  <c r="BV11" i="4"/>
  <c r="BV18" i="4"/>
  <c r="BV22" i="4"/>
  <c r="BV29" i="4"/>
  <c r="BV30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Q10" i="4"/>
  <c r="BQ18" i="4"/>
  <c r="BQ22" i="4"/>
  <c r="BQ26" i="4"/>
  <c r="BP10" i="4"/>
  <c r="BP11" i="4"/>
  <c r="BP22" i="4"/>
  <c r="BP26" i="4"/>
  <c r="BP30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I10" i="4"/>
  <c r="BI18" i="4"/>
  <c r="BI26" i="4"/>
  <c r="BI30" i="4"/>
  <c r="BH18" i="4"/>
  <c r="BH30" i="4"/>
  <c r="BG10" i="4"/>
  <c r="BG11" i="4"/>
  <c r="BG13" i="4"/>
  <c r="BG15" i="4"/>
  <c r="BG18" i="4"/>
  <c r="BG21" i="4"/>
  <c r="BG23" i="4"/>
  <c r="BG26" i="4"/>
  <c r="BG27" i="4"/>
  <c r="BG31" i="4"/>
  <c r="BG34" i="4"/>
  <c r="AY8" i="4"/>
  <c r="AY9" i="4"/>
  <c r="AY10" i="4"/>
  <c r="AY11" i="4"/>
  <c r="AY12" i="4"/>
  <c r="AY13" i="4"/>
  <c r="AY14" i="4"/>
  <c r="CA14" i="4" s="1"/>
  <c r="AY15" i="4"/>
  <c r="AY16" i="4"/>
  <c r="AY17" i="4"/>
  <c r="AY18" i="4"/>
  <c r="AY19" i="4"/>
  <c r="AY20" i="4"/>
  <c r="AY21" i="4"/>
  <c r="AY22" i="4"/>
  <c r="AY23" i="4"/>
  <c r="AY24" i="4"/>
  <c r="AY25" i="4"/>
  <c r="AY26" i="4"/>
  <c r="CA26" i="4" s="1"/>
  <c r="AY27" i="4"/>
  <c r="AY28" i="4"/>
  <c r="AY29" i="4"/>
  <c r="AY30" i="4"/>
  <c r="AY31" i="4"/>
  <c r="AY32" i="4"/>
  <c r="AY33" i="4"/>
  <c r="AY34" i="4"/>
  <c r="CA34" i="4" s="1"/>
  <c r="AY35" i="4"/>
  <c r="AT8" i="4"/>
  <c r="AT9" i="4"/>
  <c r="AT10" i="4"/>
  <c r="AT11" i="4"/>
  <c r="AT12" i="4"/>
  <c r="AT13" i="4"/>
  <c r="AT14" i="4"/>
  <c r="BV14" i="4" s="1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BV34" i="4" s="1"/>
  <c r="AT35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BQ34" i="4" s="1"/>
  <c r="AO35" i="4"/>
  <c r="AN8" i="4"/>
  <c r="BG8" i="4" s="1"/>
  <c r="AN9" i="4"/>
  <c r="AN10" i="4"/>
  <c r="AN11" i="4"/>
  <c r="AN12" i="4"/>
  <c r="BG12" i="4" s="1"/>
  <c r="AN13" i="4"/>
  <c r="AN14" i="4"/>
  <c r="AN15" i="4"/>
  <c r="AN16" i="4"/>
  <c r="BG16" i="4" s="1"/>
  <c r="AN17" i="4"/>
  <c r="AN18" i="4"/>
  <c r="AN19" i="4"/>
  <c r="BG19" i="4" s="1"/>
  <c r="AN20" i="4"/>
  <c r="BG20" i="4" s="1"/>
  <c r="AN21" i="4"/>
  <c r="AN22" i="4"/>
  <c r="AN23" i="4"/>
  <c r="AN24" i="4"/>
  <c r="BG24" i="4" s="1"/>
  <c r="AN25" i="4"/>
  <c r="AN26" i="4"/>
  <c r="AN27" i="4"/>
  <c r="AN28" i="4"/>
  <c r="BG28" i="4" s="1"/>
  <c r="AN29" i="4"/>
  <c r="AN30" i="4"/>
  <c r="AN31" i="4"/>
  <c r="AN32" i="4"/>
  <c r="BG32" i="4" s="1"/>
  <c r="AN33" i="4"/>
  <c r="AN34" i="4"/>
  <c r="AN35" i="4"/>
  <c r="BG35" i="4" s="1"/>
  <c r="AG8" i="4"/>
  <c r="AG9" i="4"/>
  <c r="AG10" i="4"/>
  <c r="AG11" i="4"/>
  <c r="AG12" i="4"/>
  <c r="AG13" i="4"/>
  <c r="AG14" i="4"/>
  <c r="BI14" i="4" s="1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BI34" i="4" s="1"/>
  <c r="AG35" i="4"/>
  <c r="AF8" i="4"/>
  <c r="AF9" i="4"/>
  <c r="AF10" i="4"/>
  <c r="AF11" i="4"/>
  <c r="AF12" i="4"/>
  <c r="AF13" i="4"/>
  <c r="AF14" i="4"/>
  <c r="BH14" i="4" s="1"/>
  <c r="AF15" i="4"/>
  <c r="AF16" i="4"/>
  <c r="AF17" i="4"/>
  <c r="AF18" i="4"/>
  <c r="AF19" i="4"/>
  <c r="AF20" i="4"/>
  <c r="AF21" i="4"/>
  <c r="AF22" i="4"/>
  <c r="BH22" i="4" s="1"/>
  <c r="AF23" i="4"/>
  <c r="AF24" i="4"/>
  <c r="AF25" i="4"/>
  <c r="AF26" i="4"/>
  <c r="AF27" i="4"/>
  <c r="AF28" i="4"/>
  <c r="AF29" i="4"/>
  <c r="AF30" i="4"/>
  <c r="AF31" i="4"/>
  <c r="AF32" i="4"/>
  <c r="AF33" i="4"/>
  <c r="AF34" i="4"/>
  <c r="BH34" i="4" s="1"/>
  <c r="AF35" i="4"/>
  <c r="AE10" i="4"/>
  <c r="CI10" i="4" s="1"/>
  <c r="AE14" i="4"/>
  <c r="AE19" i="4"/>
  <c r="CI19" i="4" s="1"/>
  <c r="AE22" i="4"/>
  <c r="AE26" i="4"/>
  <c r="CI26" i="4" s="1"/>
  <c r="AE27" i="4"/>
  <c r="CI27" i="4" s="1"/>
  <c r="AE30" i="4"/>
  <c r="W8" i="4"/>
  <c r="CA8" i="4" s="1"/>
  <c r="W9" i="4"/>
  <c r="W10" i="4"/>
  <c r="W11" i="4"/>
  <c r="CA11" i="4" s="1"/>
  <c r="W12" i="4"/>
  <c r="CA12" i="4" s="1"/>
  <c r="W13" i="4"/>
  <c r="W14" i="4"/>
  <c r="W15" i="4"/>
  <c r="CA15" i="4" s="1"/>
  <c r="W16" i="4"/>
  <c r="CA16" i="4" s="1"/>
  <c r="W17" i="4"/>
  <c r="W18" i="4"/>
  <c r="W19" i="4"/>
  <c r="CA19" i="4" s="1"/>
  <c r="W20" i="4"/>
  <c r="CA20" i="4" s="1"/>
  <c r="W21" i="4"/>
  <c r="W22" i="4"/>
  <c r="CA22" i="4" s="1"/>
  <c r="W23" i="4"/>
  <c r="CA23" i="4" s="1"/>
  <c r="W24" i="4"/>
  <c r="CA24" i="4" s="1"/>
  <c r="W25" i="4"/>
  <c r="CA25" i="4" s="1"/>
  <c r="W26" i="4"/>
  <c r="W27" i="4"/>
  <c r="CA27" i="4" s="1"/>
  <c r="W28" i="4"/>
  <c r="CA28" i="4" s="1"/>
  <c r="W29" i="4"/>
  <c r="W30" i="4"/>
  <c r="W31" i="4"/>
  <c r="CA31" i="4" s="1"/>
  <c r="W32" i="4"/>
  <c r="CA32" i="4" s="1"/>
  <c r="W33" i="4"/>
  <c r="W34" i="4"/>
  <c r="W35" i="4"/>
  <c r="CA35" i="4" s="1"/>
  <c r="R8" i="4"/>
  <c r="BV8" i="4" s="1"/>
  <c r="R9" i="4"/>
  <c r="R10" i="4"/>
  <c r="BV10" i="4" s="1"/>
  <c r="R11" i="4"/>
  <c r="R12" i="4"/>
  <c r="BV12" i="4" s="1"/>
  <c r="R13" i="4"/>
  <c r="R14" i="4"/>
  <c r="R15" i="4"/>
  <c r="BV15" i="4" s="1"/>
  <c r="R16" i="4"/>
  <c r="BV16" i="4" s="1"/>
  <c r="R17" i="4"/>
  <c r="BV17" i="4" s="1"/>
  <c r="R18" i="4"/>
  <c r="R19" i="4"/>
  <c r="BV19" i="4" s="1"/>
  <c r="R20" i="4"/>
  <c r="BV20" i="4" s="1"/>
  <c r="R21" i="4"/>
  <c r="R22" i="4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R30" i="4"/>
  <c r="R31" i="4"/>
  <c r="BV31" i="4" s="1"/>
  <c r="R32" i="4"/>
  <c r="BV32" i="4" s="1"/>
  <c r="R33" i="4"/>
  <c r="BV33" i="4" s="1"/>
  <c r="R34" i="4"/>
  <c r="R35" i="4"/>
  <c r="BV35" i="4" s="1"/>
  <c r="M8" i="4"/>
  <c r="BQ8" i="4" s="1"/>
  <c r="M9" i="4"/>
  <c r="M10" i="4"/>
  <c r="M11" i="4"/>
  <c r="BQ11" i="4" s="1"/>
  <c r="M12" i="4"/>
  <c r="BQ12" i="4" s="1"/>
  <c r="M13" i="4"/>
  <c r="M14" i="4"/>
  <c r="BQ14" i="4" s="1"/>
  <c r="M15" i="4"/>
  <c r="BQ15" i="4" s="1"/>
  <c r="M16" i="4"/>
  <c r="BQ16" i="4" s="1"/>
  <c r="M17" i="4"/>
  <c r="BQ17" i="4" s="1"/>
  <c r="M18" i="4"/>
  <c r="M19" i="4"/>
  <c r="BQ19" i="4" s="1"/>
  <c r="M20" i="4"/>
  <c r="BQ20" i="4" s="1"/>
  <c r="M21" i="4"/>
  <c r="M22" i="4"/>
  <c r="M23" i="4"/>
  <c r="BQ23" i="4" s="1"/>
  <c r="M24" i="4"/>
  <c r="BQ24" i="4" s="1"/>
  <c r="M25" i="4"/>
  <c r="M26" i="4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M35" i="4"/>
  <c r="BQ35" i="4" s="1"/>
  <c r="L8" i="4"/>
  <c r="BP8" i="4" s="1"/>
  <c r="L9" i="4"/>
  <c r="BP9" i="4" s="1"/>
  <c r="L10" i="4"/>
  <c r="L11" i="4"/>
  <c r="L12" i="4"/>
  <c r="BP12" i="4" s="1"/>
  <c r="L13" i="4"/>
  <c r="BP13" i="4" s="1"/>
  <c r="L14" i="4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L23" i="4"/>
  <c r="BP23" i="4" s="1"/>
  <c r="L24" i="4"/>
  <c r="BP24" i="4" s="1"/>
  <c r="L25" i="4"/>
  <c r="BP25" i="4" s="1"/>
  <c r="L26" i="4"/>
  <c r="L27" i="4"/>
  <c r="BP27" i="4" s="1"/>
  <c r="L28" i="4"/>
  <c r="BP28" i="4" s="1"/>
  <c r="L29" i="4"/>
  <c r="BP29" i="4" s="1"/>
  <c r="L30" i="4"/>
  <c r="L31" i="4"/>
  <c r="BP31" i="4" s="1"/>
  <c r="L32" i="4"/>
  <c r="BP32" i="4" s="1"/>
  <c r="L33" i="4"/>
  <c r="BP33" i="4" s="1"/>
  <c r="L34" i="4"/>
  <c r="BP34" i="4" s="1"/>
  <c r="L35" i="4"/>
  <c r="BP35" i="4" s="1"/>
  <c r="E8" i="4"/>
  <c r="BI8" i="4" s="1"/>
  <c r="E9" i="4"/>
  <c r="BI9" i="4" s="1"/>
  <c r="E10" i="4"/>
  <c r="E11" i="4"/>
  <c r="BI11" i="4" s="1"/>
  <c r="E12" i="4"/>
  <c r="BI12" i="4" s="1"/>
  <c r="E13" i="4"/>
  <c r="BI13" i="4" s="1"/>
  <c r="E14" i="4"/>
  <c r="E15" i="4"/>
  <c r="BI15" i="4" s="1"/>
  <c r="E16" i="4"/>
  <c r="BI16" i="4" s="1"/>
  <c r="E17" i="4"/>
  <c r="BI17" i="4" s="1"/>
  <c r="E18" i="4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E27" i="4"/>
  <c r="BI27" i="4" s="1"/>
  <c r="E28" i="4"/>
  <c r="BI28" i="4" s="1"/>
  <c r="E29" i="4"/>
  <c r="BI29" i="4" s="1"/>
  <c r="E30" i="4"/>
  <c r="E31" i="4"/>
  <c r="BI31" i="4" s="1"/>
  <c r="E32" i="4"/>
  <c r="BI32" i="4" s="1"/>
  <c r="E33" i="4"/>
  <c r="BI33" i="4" s="1"/>
  <c r="E34" i="4"/>
  <c r="E35" i="4"/>
  <c r="BI35" i="4" s="1"/>
  <c r="D8" i="4"/>
  <c r="BH8" i="4" s="1"/>
  <c r="D9" i="4"/>
  <c r="D10" i="4"/>
  <c r="BH10" i="4" s="1"/>
  <c r="D11" i="4"/>
  <c r="AE11" i="4" s="1"/>
  <c r="CI11" i="4" s="1"/>
  <c r="D12" i="4"/>
  <c r="BH12" i="4" s="1"/>
  <c r="D13" i="4"/>
  <c r="AE13" i="4" s="1"/>
  <c r="CI13" i="4" s="1"/>
  <c r="D14" i="4"/>
  <c r="D15" i="4"/>
  <c r="D16" i="4"/>
  <c r="BH16" i="4" s="1"/>
  <c r="D17" i="4"/>
  <c r="D18" i="4"/>
  <c r="AE18" i="4" s="1"/>
  <c r="CI18" i="4" s="1"/>
  <c r="D19" i="4"/>
  <c r="BH19" i="4" s="1"/>
  <c r="D20" i="4"/>
  <c r="BH20" i="4" s="1"/>
  <c r="D21" i="4"/>
  <c r="BH21" i="4" s="1"/>
  <c r="D22" i="4"/>
  <c r="D23" i="4"/>
  <c r="AE23" i="4" s="1"/>
  <c r="CI23" i="4" s="1"/>
  <c r="D24" i="4"/>
  <c r="BH24" i="4" s="1"/>
  <c r="D25" i="4"/>
  <c r="D26" i="4"/>
  <c r="BH26" i="4" s="1"/>
  <c r="D27" i="4"/>
  <c r="BH27" i="4" s="1"/>
  <c r="D28" i="4"/>
  <c r="BH28" i="4" s="1"/>
  <c r="D29" i="4"/>
  <c r="D30" i="4"/>
  <c r="D31" i="4"/>
  <c r="D32" i="4"/>
  <c r="BH32" i="4" s="1"/>
  <c r="D33" i="4"/>
  <c r="AE33" i="4" s="1"/>
  <c r="D34" i="4"/>
  <c r="AE34" i="4" s="1"/>
  <c r="CI34" i="4" s="1"/>
  <c r="D35" i="4"/>
  <c r="BH35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W13" i="3"/>
  <c r="W14" i="3"/>
  <c r="W18" i="3"/>
  <c r="W21" i="3"/>
  <c r="W25" i="3"/>
  <c r="W26" i="3"/>
  <c r="W29" i="3"/>
  <c r="W34" i="3"/>
  <c r="W35" i="3"/>
  <c r="V13" i="3"/>
  <c r="V14" i="3"/>
  <c r="V18" i="3"/>
  <c r="V21" i="3"/>
  <c r="V25" i="3"/>
  <c r="V29" i="3"/>
  <c r="V30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E8" i="3"/>
  <c r="W8" i="3" s="1"/>
  <c r="E9" i="3"/>
  <c r="W9" i="3" s="1"/>
  <c r="E10" i="3"/>
  <c r="W10" i="3" s="1"/>
  <c r="E11" i="3"/>
  <c r="W11" i="3" s="1"/>
  <c r="E12" i="3"/>
  <c r="W12" i="3" s="1"/>
  <c r="E13" i="3"/>
  <c r="E14" i="3"/>
  <c r="E15" i="3"/>
  <c r="W15" i="3" s="1"/>
  <c r="E16" i="3"/>
  <c r="W16" i="3" s="1"/>
  <c r="E17" i="3"/>
  <c r="W17" i="3" s="1"/>
  <c r="E18" i="3"/>
  <c r="E19" i="3"/>
  <c r="W19" i="3" s="1"/>
  <c r="E20" i="3"/>
  <c r="W20" i="3" s="1"/>
  <c r="E21" i="3"/>
  <c r="E22" i="3"/>
  <c r="W22" i="3" s="1"/>
  <c r="E23" i="3"/>
  <c r="W23" i="3" s="1"/>
  <c r="E24" i="3"/>
  <c r="W24" i="3" s="1"/>
  <c r="E25" i="3"/>
  <c r="E26" i="3"/>
  <c r="E27" i="3"/>
  <c r="W27" i="3" s="1"/>
  <c r="E28" i="3"/>
  <c r="W28" i="3" s="1"/>
  <c r="E29" i="3"/>
  <c r="E30" i="3"/>
  <c r="W30" i="3" s="1"/>
  <c r="E31" i="3"/>
  <c r="W31" i="3" s="1"/>
  <c r="E32" i="3"/>
  <c r="W32" i="3" s="1"/>
  <c r="E33" i="3"/>
  <c r="W33" i="3" s="1"/>
  <c r="E34" i="3"/>
  <c r="E35" i="3"/>
  <c r="D8" i="3"/>
  <c r="V8" i="3" s="1"/>
  <c r="D9" i="3"/>
  <c r="V9" i="3" s="1"/>
  <c r="D10" i="3"/>
  <c r="V10" i="3" s="1"/>
  <c r="D11" i="3"/>
  <c r="V11" i="3" s="1"/>
  <c r="D12" i="3"/>
  <c r="V12" i="3" s="1"/>
  <c r="D13" i="3"/>
  <c r="D14" i="3"/>
  <c r="D15" i="3"/>
  <c r="V15" i="3" s="1"/>
  <c r="D16" i="3"/>
  <c r="V16" i="3" s="1"/>
  <c r="D17" i="3"/>
  <c r="V17" i="3" s="1"/>
  <c r="D18" i="3"/>
  <c r="D19" i="3"/>
  <c r="V19" i="3" s="1"/>
  <c r="D20" i="3"/>
  <c r="V20" i="3" s="1"/>
  <c r="D21" i="3"/>
  <c r="D22" i="3"/>
  <c r="V22" i="3" s="1"/>
  <c r="D23" i="3"/>
  <c r="V23" i="3" s="1"/>
  <c r="D24" i="3"/>
  <c r="V24" i="3" s="1"/>
  <c r="D25" i="3"/>
  <c r="D26" i="3"/>
  <c r="V26" i="3" s="1"/>
  <c r="D27" i="3"/>
  <c r="V27" i="3" s="1"/>
  <c r="D28" i="3"/>
  <c r="V28" i="3" s="1"/>
  <c r="D29" i="3"/>
  <c r="D30" i="3"/>
  <c r="D31" i="3"/>
  <c r="V31" i="3" s="1"/>
  <c r="D32" i="3"/>
  <c r="V32" i="3" s="1"/>
  <c r="D33" i="3"/>
  <c r="V33" i="3" s="1"/>
  <c r="D34" i="3"/>
  <c r="V34" i="3" s="1"/>
  <c r="D35" i="3"/>
  <c r="V35" i="3" s="1"/>
  <c r="DI8" i="2"/>
  <c r="DI9" i="2"/>
  <c r="DI10" i="2"/>
  <c r="DI11" i="2"/>
  <c r="DI12" i="2"/>
  <c r="DH8" i="2"/>
  <c r="DH9" i="2"/>
  <c r="DH10" i="2"/>
  <c r="DH11" i="2"/>
  <c r="DH12" i="2"/>
  <c r="DF8" i="2"/>
  <c r="DF9" i="2"/>
  <c r="DF10" i="2"/>
  <c r="DF11" i="2"/>
  <c r="DF12" i="2"/>
  <c r="DE8" i="2"/>
  <c r="DE9" i="2"/>
  <c r="DE10" i="2"/>
  <c r="DE11" i="2"/>
  <c r="DE12" i="2"/>
  <c r="DD8" i="2"/>
  <c r="DD9" i="2"/>
  <c r="DD10" i="2"/>
  <c r="DD11" i="2"/>
  <c r="DD12" i="2"/>
  <c r="DC8" i="2"/>
  <c r="DC9" i="2"/>
  <c r="DC10" i="2"/>
  <c r="DC11" i="2"/>
  <c r="DC12" i="2"/>
  <c r="DB10" i="2"/>
  <c r="DB11" i="2"/>
  <c r="DA8" i="2"/>
  <c r="DA9" i="2"/>
  <c r="DA10" i="2"/>
  <c r="DA11" i="2"/>
  <c r="DA12" i="2"/>
  <c r="CZ8" i="2"/>
  <c r="CZ9" i="2"/>
  <c r="CZ10" i="2"/>
  <c r="CZ11" i="2"/>
  <c r="CZ12" i="2"/>
  <c r="CY8" i="2"/>
  <c r="CY9" i="2"/>
  <c r="CY10" i="2"/>
  <c r="CY11" i="2"/>
  <c r="CY12" i="2"/>
  <c r="CX8" i="2"/>
  <c r="CX9" i="2"/>
  <c r="CX10" i="2"/>
  <c r="CX11" i="2"/>
  <c r="CX12" i="2"/>
  <c r="CV8" i="2"/>
  <c r="CV9" i="2"/>
  <c r="CV10" i="2"/>
  <c r="CV11" i="2"/>
  <c r="CV12" i="2"/>
  <c r="CU8" i="2"/>
  <c r="CU9" i="2"/>
  <c r="CU10" i="2"/>
  <c r="CU11" i="2"/>
  <c r="CU12" i="2"/>
  <c r="CT8" i="2"/>
  <c r="CT9" i="2"/>
  <c r="CT10" i="2"/>
  <c r="CT11" i="2"/>
  <c r="CT12" i="2"/>
  <c r="CS8" i="2"/>
  <c r="CS9" i="2"/>
  <c r="CS10" i="2"/>
  <c r="CS11" i="2"/>
  <c r="CS12" i="2"/>
  <c r="CR8" i="2"/>
  <c r="CR12" i="2"/>
  <c r="CO8" i="2"/>
  <c r="CO9" i="2"/>
  <c r="CO10" i="2"/>
  <c r="CO11" i="2"/>
  <c r="CO12" i="2"/>
  <c r="CN8" i="2"/>
  <c r="CN9" i="2"/>
  <c r="CN10" i="2"/>
  <c r="CN11" i="2"/>
  <c r="CN12" i="2"/>
  <c r="CM8" i="2"/>
  <c r="CM9" i="2"/>
  <c r="CM10" i="2"/>
  <c r="CM11" i="2"/>
  <c r="CM12" i="2"/>
  <c r="CL8" i="2"/>
  <c r="CL9" i="2"/>
  <c r="CL10" i="2"/>
  <c r="CL11" i="2"/>
  <c r="CL12" i="2"/>
  <c r="CK8" i="2"/>
  <c r="CK9" i="2"/>
  <c r="CK10" i="2"/>
  <c r="CK11" i="2"/>
  <c r="CK12" i="2"/>
  <c r="CJ10" i="2"/>
  <c r="CI10" i="2"/>
  <c r="BZ8" i="2"/>
  <c r="BZ9" i="2"/>
  <c r="BZ10" i="2"/>
  <c r="BZ11" i="2"/>
  <c r="BZ12" i="2"/>
  <c r="BU8" i="2"/>
  <c r="BU9" i="2"/>
  <c r="CW9" i="2" s="1"/>
  <c r="BU10" i="2"/>
  <c r="CW10" i="2" s="1"/>
  <c r="BU11" i="2"/>
  <c r="BO11" i="2" s="1"/>
  <c r="BU12" i="2"/>
  <c r="BP8" i="2"/>
  <c r="BP9" i="2"/>
  <c r="BP10" i="2"/>
  <c r="BP11" i="2"/>
  <c r="BP12" i="2"/>
  <c r="BO9" i="2"/>
  <c r="BO12" i="2"/>
  <c r="BH8" i="2"/>
  <c r="BH9" i="2"/>
  <c r="BH10" i="2"/>
  <c r="BH11" i="2"/>
  <c r="CJ11" i="2" s="1"/>
  <c r="BH12" i="2"/>
  <c r="BG9" i="2"/>
  <c r="BG10" i="2"/>
  <c r="BG11" i="2"/>
  <c r="CI11" i="2" s="1"/>
  <c r="AX8" i="2"/>
  <c r="AM8" i="2" s="1"/>
  <c r="AX9" i="2"/>
  <c r="AX10" i="2"/>
  <c r="AX11" i="2"/>
  <c r="AX12" i="2"/>
  <c r="AS8" i="2"/>
  <c r="AS9" i="2"/>
  <c r="AS10" i="2"/>
  <c r="AS11" i="2"/>
  <c r="AS12" i="2"/>
  <c r="AN8" i="2"/>
  <c r="AN9" i="2"/>
  <c r="AN10" i="2"/>
  <c r="AM10" i="2" s="1"/>
  <c r="BF10" i="2" s="1"/>
  <c r="AN11" i="2"/>
  <c r="AN12" i="2"/>
  <c r="AM9" i="2"/>
  <c r="AF8" i="2"/>
  <c r="AF9" i="2"/>
  <c r="AF10" i="2"/>
  <c r="AF11" i="2"/>
  <c r="AF12" i="2"/>
  <c r="AE8" i="2"/>
  <c r="AE10" i="2"/>
  <c r="AE11" i="2"/>
  <c r="AE12" i="2"/>
  <c r="AD8" i="2"/>
  <c r="AD9" i="2"/>
  <c r="AD10" i="2"/>
  <c r="AD11" i="2"/>
  <c r="AD12" i="2"/>
  <c r="AC8" i="2"/>
  <c r="AC9" i="2"/>
  <c r="AC10" i="2"/>
  <c r="AC11" i="2"/>
  <c r="AC12" i="2"/>
  <c r="AB8" i="2"/>
  <c r="AB9" i="2"/>
  <c r="AB10" i="2"/>
  <c r="AB11" i="2"/>
  <c r="AB12" i="2"/>
  <c r="AA8" i="2"/>
  <c r="AA9" i="2"/>
  <c r="AA10" i="2"/>
  <c r="AA11" i="2"/>
  <c r="AA12" i="2"/>
  <c r="Z8" i="2"/>
  <c r="Z9" i="2"/>
  <c r="Z10" i="2"/>
  <c r="Z11" i="2"/>
  <c r="Z12" i="2"/>
  <c r="Y8" i="2"/>
  <c r="Y9" i="2"/>
  <c r="Y10" i="2"/>
  <c r="Y11" i="2"/>
  <c r="Y12" i="2"/>
  <c r="X8" i="2"/>
  <c r="X9" i="2"/>
  <c r="X10" i="2"/>
  <c r="X11" i="2"/>
  <c r="X12" i="2"/>
  <c r="W8" i="2"/>
  <c r="W10" i="2"/>
  <c r="N8" i="2"/>
  <c r="M8" i="2" s="1"/>
  <c r="N9" i="2"/>
  <c r="N10" i="2"/>
  <c r="M10" i="2" s="1"/>
  <c r="N11" i="2"/>
  <c r="N12" i="2"/>
  <c r="M9" i="2"/>
  <c r="M11" i="2"/>
  <c r="M12" i="2"/>
  <c r="E8" i="2"/>
  <c r="D8" i="2" s="1"/>
  <c r="E9" i="2"/>
  <c r="E10" i="2"/>
  <c r="E11" i="2"/>
  <c r="W11" i="2" s="1"/>
  <c r="E12" i="2"/>
  <c r="D9" i="2"/>
  <c r="V9" i="2" s="1"/>
  <c r="D10" i="2"/>
  <c r="V10" i="2" s="1"/>
  <c r="D11" i="2"/>
  <c r="V11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B12" i="1"/>
  <c r="DB24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W9" i="1"/>
  <c r="CW10" i="1"/>
  <c r="CW17" i="1"/>
  <c r="CW25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R14" i="1"/>
  <c r="CR15" i="1"/>
  <c r="CR25" i="1"/>
  <c r="CR2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J9" i="1"/>
  <c r="CJ16" i="1"/>
  <c r="CJ21" i="1"/>
  <c r="CJ25" i="1"/>
  <c r="CI25" i="1"/>
  <c r="BZ8" i="1"/>
  <c r="DB8" i="1" s="1"/>
  <c r="BZ9" i="1"/>
  <c r="DB9" i="1" s="1"/>
  <c r="BZ10" i="1"/>
  <c r="DB10" i="1" s="1"/>
  <c r="BZ11" i="1"/>
  <c r="BZ12" i="1"/>
  <c r="BZ13" i="1"/>
  <c r="BZ14" i="1"/>
  <c r="BZ15" i="1"/>
  <c r="BZ16" i="1"/>
  <c r="DB16" i="1" s="1"/>
  <c r="BZ17" i="1"/>
  <c r="BZ18" i="1"/>
  <c r="BO18" i="1" s="1"/>
  <c r="BZ19" i="1"/>
  <c r="BZ20" i="1"/>
  <c r="DB20" i="1" s="1"/>
  <c r="BZ21" i="1"/>
  <c r="BZ22" i="1"/>
  <c r="BZ23" i="1"/>
  <c r="BZ24" i="1"/>
  <c r="BZ25" i="1"/>
  <c r="DB25" i="1" s="1"/>
  <c r="BZ26" i="1"/>
  <c r="BZ27" i="1"/>
  <c r="BZ28" i="1"/>
  <c r="DB28" i="1" s="1"/>
  <c r="BZ29" i="1"/>
  <c r="BZ30" i="1"/>
  <c r="BU8" i="1"/>
  <c r="BU9" i="1"/>
  <c r="BU10" i="1"/>
  <c r="BU11" i="1"/>
  <c r="BU12" i="1"/>
  <c r="BU13" i="1"/>
  <c r="CW13" i="1" s="1"/>
  <c r="BU14" i="1"/>
  <c r="BU15" i="1"/>
  <c r="CW15" i="1" s="1"/>
  <c r="BU16" i="1"/>
  <c r="BU17" i="1"/>
  <c r="BO17" i="1" s="1"/>
  <c r="BU18" i="1"/>
  <c r="CW18" i="1" s="1"/>
  <c r="BU19" i="1"/>
  <c r="BU20" i="1"/>
  <c r="BU21" i="1"/>
  <c r="CW21" i="1" s="1"/>
  <c r="BU22" i="1"/>
  <c r="BU23" i="1"/>
  <c r="BU24" i="1"/>
  <c r="BU25" i="1"/>
  <c r="BU26" i="1"/>
  <c r="BU27" i="1"/>
  <c r="BU28" i="1"/>
  <c r="BU29" i="1"/>
  <c r="CW29" i="1" s="1"/>
  <c r="BU30" i="1"/>
  <c r="BP8" i="1"/>
  <c r="BO8" i="1" s="1"/>
  <c r="BP9" i="1"/>
  <c r="BP10" i="1"/>
  <c r="CR10" i="1" s="1"/>
  <c r="BP11" i="1"/>
  <c r="CR11" i="1" s="1"/>
  <c r="BP12" i="1"/>
  <c r="BP13" i="1"/>
  <c r="BP14" i="1"/>
  <c r="BP15" i="1"/>
  <c r="BP16" i="1"/>
  <c r="BP17" i="1"/>
  <c r="BP18" i="1"/>
  <c r="CR18" i="1" s="1"/>
  <c r="BP19" i="1"/>
  <c r="BP20" i="1"/>
  <c r="BO20" i="1" s="1"/>
  <c r="BP21" i="1"/>
  <c r="BP22" i="1"/>
  <c r="CR22" i="1" s="1"/>
  <c r="BP23" i="1"/>
  <c r="BP24" i="1"/>
  <c r="BP25" i="1"/>
  <c r="BP26" i="1"/>
  <c r="CR26" i="1" s="1"/>
  <c r="BP27" i="1"/>
  <c r="BP28" i="1"/>
  <c r="BO28" i="1" s="1"/>
  <c r="BP29" i="1"/>
  <c r="CR29" i="1" s="1"/>
  <c r="BP30" i="1"/>
  <c r="CR30" i="1" s="1"/>
  <c r="BO9" i="1"/>
  <c r="CH9" i="1" s="1"/>
  <c r="DJ9" i="1" s="1"/>
  <c r="BO10" i="1"/>
  <c r="BO13" i="1"/>
  <c r="BO14" i="1"/>
  <c r="BO15" i="1"/>
  <c r="BO19" i="1"/>
  <c r="BO21" i="1"/>
  <c r="CH21" i="1" s="1"/>
  <c r="BO25" i="1"/>
  <c r="BO26" i="1"/>
  <c r="BO29" i="1"/>
  <c r="BO30" i="1"/>
  <c r="BH8" i="1"/>
  <c r="CJ8" i="1" s="1"/>
  <c r="BH9" i="1"/>
  <c r="BH10" i="1"/>
  <c r="BH11" i="1"/>
  <c r="BG11" i="1" s="1"/>
  <c r="BH12" i="1"/>
  <c r="BH13" i="1"/>
  <c r="BH14" i="1"/>
  <c r="BH15" i="1"/>
  <c r="BG15" i="1" s="1"/>
  <c r="CI15" i="1" s="1"/>
  <c r="BH16" i="1"/>
  <c r="BG16" i="1" s="1"/>
  <c r="BH17" i="1"/>
  <c r="BH18" i="1"/>
  <c r="BH19" i="1"/>
  <c r="BH20" i="1"/>
  <c r="CJ20" i="1" s="1"/>
  <c r="BH21" i="1"/>
  <c r="BH22" i="1"/>
  <c r="BH23" i="1"/>
  <c r="BH24" i="1"/>
  <c r="CJ24" i="1" s="1"/>
  <c r="BH25" i="1"/>
  <c r="BH26" i="1"/>
  <c r="BH27" i="1"/>
  <c r="BG27" i="1" s="1"/>
  <c r="BH28" i="1"/>
  <c r="BH29" i="1"/>
  <c r="BH30" i="1"/>
  <c r="BG9" i="1"/>
  <c r="CI9" i="1" s="1"/>
  <c r="BG13" i="1"/>
  <c r="CI13" i="1" s="1"/>
  <c r="BG17" i="1"/>
  <c r="CI17" i="1" s="1"/>
  <c r="BG19" i="1"/>
  <c r="BG20" i="1"/>
  <c r="CI20" i="1" s="1"/>
  <c r="BG21" i="1"/>
  <c r="CI21" i="1" s="1"/>
  <c r="BG25" i="1"/>
  <c r="BG29" i="1"/>
  <c r="CI29" i="1" s="1"/>
  <c r="BF17" i="1"/>
  <c r="AX8" i="1"/>
  <c r="AX9" i="1"/>
  <c r="AX10" i="1"/>
  <c r="AX11" i="1"/>
  <c r="AX12" i="1"/>
  <c r="AX13" i="1"/>
  <c r="DB13" i="1" s="1"/>
  <c r="AX14" i="1"/>
  <c r="AX15" i="1"/>
  <c r="AX16" i="1"/>
  <c r="AX17" i="1"/>
  <c r="AM17" i="1" s="1"/>
  <c r="AX18" i="1"/>
  <c r="AM18" i="1" s="1"/>
  <c r="BF18" i="1" s="1"/>
  <c r="AX19" i="1"/>
  <c r="AX20" i="1"/>
  <c r="AX21" i="1"/>
  <c r="AX22" i="1"/>
  <c r="AX23" i="1"/>
  <c r="AX24" i="1"/>
  <c r="AX25" i="1"/>
  <c r="AM25" i="1" s="1"/>
  <c r="AX26" i="1"/>
  <c r="DB26" i="1" s="1"/>
  <c r="AX27" i="1"/>
  <c r="AX28" i="1"/>
  <c r="AX29" i="1"/>
  <c r="DB29" i="1" s="1"/>
  <c r="AX30" i="1"/>
  <c r="AS8" i="1"/>
  <c r="AS9" i="1"/>
  <c r="AS10" i="1"/>
  <c r="AS11" i="1"/>
  <c r="AS12" i="1"/>
  <c r="AS13" i="1"/>
  <c r="AS14" i="1"/>
  <c r="CW14" i="1" s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CW30" i="1" s="1"/>
  <c r="AN8" i="1"/>
  <c r="CR8" i="1" s="1"/>
  <c r="AN9" i="1"/>
  <c r="AN10" i="1"/>
  <c r="AN11" i="1"/>
  <c r="AN12" i="1"/>
  <c r="AM12" i="1" s="1"/>
  <c r="BF12" i="1" s="1"/>
  <c r="AN13" i="1"/>
  <c r="AN14" i="1"/>
  <c r="AN15" i="1"/>
  <c r="AN16" i="1"/>
  <c r="AM16" i="1" s="1"/>
  <c r="BF16" i="1" s="1"/>
  <c r="AN17" i="1"/>
  <c r="AN18" i="1"/>
  <c r="AN19" i="1"/>
  <c r="AN20" i="1"/>
  <c r="AN21" i="1"/>
  <c r="AN22" i="1"/>
  <c r="AN23" i="1"/>
  <c r="AN24" i="1"/>
  <c r="AM24" i="1" s="1"/>
  <c r="BF24" i="1" s="1"/>
  <c r="AN25" i="1"/>
  <c r="AN26" i="1"/>
  <c r="AN27" i="1"/>
  <c r="AN28" i="1"/>
  <c r="AM28" i="1" s="1"/>
  <c r="BF28" i="1" s="1"/>
  <c r="AN29" i="1"/>
  <c r="AN30" i="1"/>
  <c r="AM9" i="1"/>
  <c r="BF9" i="1" s="1"/>
  <c r="AM20" i="1"/>
  <c r="BF20" i="1" s="1"/>
  <c r="AM29" i="1"/>
  <c r="BF29" i="1" s="1"/>
  <c r="AM30" i="1"/>
  <c r="AF8" i="1"/>
  <c r="AF9" i="1"/>
  <c r="AE9" i="1" s="1"/>
  <c r="AF10" i="1"/>
  <c r="AE10" i="1" s="1"/>
  <c r="AF11" i="1"/>
  <c r="AE11" i="1" s="1"/>
  <c r="AF12" i="1"/>
  <c r="AF13" i="1"/>
  <c r="AE13" i="1" s="1"/>
  <c r="AF14" i="1"/>
  <c r="AE14" i="1" s="1"/>
  <c r="AF15" i="1"/>
  <c r="AE15" i="1" s="1"/>
  <c r="AF16" i="1"/>
  <c r="AF17" i="1"/>
  <c r="AE17" i="1" s="1"/>
  <c r="AF18" i="1"/>
  <c r="AF19" i="1"/>
  <c r="AE19" i="1" s="1"/>
  <c r="AF20" i="1"/>
  <c r="AF21" i="1"/>
  <c r="AE21" i="1" s="1"/>
  <c r="AF22" i="1"/>
  <c r="AF23" i="1"/>
  <c r="AF24" i="1"/>
  <c r="AF25" i="1"/>
  <c r="AE25" i="1" s="1"/>
  <c r="AF26" i="1"/>
  <c r="AE26" i="1" s="1"/>
  <c r="AF27" i="1"/>
  <c r="AE27" i="1" s="1"/>
  <c r="AF28" i="1"/>
  <c r="AF29" i="1"/>
  <c r="AE29" i="1" s="1"/>
  <c r="AF30" i="1"/>
  <c r="AE8" i="1"/>
  <c r="AE12" i="1"/>
  <c r="AE16" i="1"/>
  <c r="AE18" i="1"/>
  <c r="AE20" i="1"/>
  <c r="AE22" i="1"/>
  <c r="AE23" i="1"/>
  <c r="AE24" i="1"/>
  <c r="AE28" i="1"/>
  <c r="AE3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W10" i="1"/>
  <c r="W11" i="1"/>
  <c r="W19" i="1"/>
  <c r="W26" i="1"/>
  <c r="V9" i="1"/>
  <c r="V17" i="1"/>
  <c r="N8" i="1"/>
  <c r="M8" i="1" s="1"/>
  <c r="N9" i="1"/>
  <c r="N10" i="1"/>
  <c r="N11" i="1"/>
  <c r="N12" i="1"/>
  <c r="M12" i="1" s="1"/>
  <c r="N13" i="1"/>
  <c r="N14" i="1"/>
  <c r="N15" i="1"/>
  <c r="N16" i="1"/>
  <c r="M16" i="1" s="1"/>
  <c r="N17" i="1"/>
  <c r="N18" i="1"/>
  <c r="N19" i="1"/>
  <c r="N20" i="1"/>
  <c r="M20" i="1" s="1"/>
  <c r="N21" i="1"/>
  <c r="N22" i="1"/>
  <c r="M22" i="1" s="1"/>
  <c r="N23" i="1"/>
  <c r="N24" i="1"/>
  <c r="M24" i="1" s="1"/>
  <c r="N25" i="1"/>
  <c r="N26" i="1"/>
  <c r="N27" i="1"/>
  <c r="N28" i="1"/>
  <c r="M28" i="1" s="1"/>
  <c r="N29" i="1"/>
  <c r="N30" i="1"/>
  <c r="W30" i="1" s="1"/>
  <c r="M9" i="1"/>
  <c r="M10" i="1"/>
  <c r="M11" i="1"/>
  <c r="M13" i="1"/>
  <c r="V13" i="1" s="1"/>
  <c r="M14" i="1"/>
  <c r="M15" i="1"/>
  <c r="V15" i="1" s="1"/>
  <c r="M17" i="1"/>
  <c r="M18" i="1"/>
  <c r="M19" i="1"/>
  <c r="M21" i="1"/>
  <c r="M23" i="1"/>
  <c r="M25" i="1"/>
  <c r="M26" i="1"/>
  <c r="M27" i="1"/>
  <c r="M29" i="1"/>
  <c r="M30" i="1"/>
  <c r="E8" i="1"/>
  <c r="W8" i="1" s="1"/>
  <c r="E9" i="1"/>
  <c r="W9" i="1" s="1"/>
  <c r="E10" i="1"/>
  <c r="D10" i="1" s="1"/>
  <c r="E11" i="1"/>
  <c r="D11" i="1" s="1"/>
  <c r="V11" i="1" s="1"/>
  <c r="E12" i="1"/>
  <c r="E13" i="1"/>
  <c r="W13" i="1" s="1"/>
  <c r="E14" i="1"/>
  <c r="D14" i="1" s="1"/>
  <c r="E15" i="1"/>
  <c r="W15" i="1" s="1"/>
  <c r="E16" i="1"/>
  <c r="D16" i="1" s="1"/>
  <c r="E17" i="1"/>
  <c r="W17" i="1" s="1"/>
  <c r="E18" i="1"/>
  <c r="E19" i="1"/>
  <c r="E20" i="1"/>
  <c r="W20" i="1" s="1"/>
  <c r="E21" i="1"/>
  <c r="W21" i="1" s="1"/>
  <c r="E22" i="1"/>
  <c r="D22" i="1" s="1"/>
  <c r="E23" i="1"/>
  <c r="W23" i="1" s="1"/>
  <c r="E24" i="1"/>
  <c r="W24" i="1" s="1"/>
  <c r="E25" i="1"/>
  <c r="W25" i="1" s="1"/>
  <c r="E26" i="1"/>
  <c r="D26" i="1" s="1"/>
  <c r="E27" i="1"/>
  <c r="D27" i="1" s="1"/>
  <c r="V27" i="1" s="1"/>
  <c r="E28" i="1"/>
  <c r="E29" i="1"/>
  <c r="W29" i="1" s="1"/>
  <c r="E30" i="1"/>
  <c r="D30" i="1" s="1"/>
  <c r="D9" i="1"/>
  <c r="D12" i="1"/>
  <c r="V12" i="1" s="1"/>
  <c r="D13" i="1"/>
  <c r="D15" i="1"/>
  <c r="D17" i="1"/>
  <c r="D19" i="1"/>
  <c r="V19" i="1" s="1"/>
  <c r="D21" i="1"/>
  <c r="D23" i="1"/>
  <c r="V23" i="1" s="1"/>
  <c r="D24" i="1"/>
  <c r="V24" i="1" s="1"/>
  <c r="D25" i="1"/>
  <c r="V25" i="1" s="1"/>
  <c r="D29" i="1"/>
  <c r="V29" i="1" s="1"/>
  <c r="BF25" i="1" l="1"/>
  <c r="CQ25" i="1"/>
  <c r="BF30" i="1"/>
  <c r="CH15" i="1"/>
  <c r="CH13" i="1"/>
  <c r="DJ13" i="1" s="1"/>
  <c r="CJ27" i="1"/>
  <c r="DB18" i="1"/>
  <c r="CQ12" i="2"/>
  <c r="CH12" i="2"/>
  <c r="DJ12" i="2" s="1"/>
  <c r="AE29" i="4"/>
  <c r="BH29" i="4"/>
  <c r="BH25" i="4"/>
  <c r="AE25" i="4"/>
  <c r="BH17" i="4"/>
  <c r="AE17" i="4"/>
  <c r="AE9" i="4"/>
  <c r="CI9" i="4" s="1"/>
  <c r="BH9" i="4"/>
  <c r="BH13" i="4"/>
  <c r="W28" i="1"/>
  <c r="V16" i="1"/>
  <c r="W12" i="1"/>
  <c r="W16" i="1"/>
  <c r="AM8" i="1"/>
  <c r="BF8" i="1" s="1"/>
  <c r="AM27" i="1"/>
  <c r="BF27" i="1" s="1"/>
  <c r="AM23" i="1"/>
  <c r="BF23" i="1" s="1"/>
  <c r="AM19" i="1"/>
  <c r="BF19" i="1" s="1"/>
  <c r="CR19" i="1"/>
  <c r="AM15" i="1"/>
  <c r="BF15" i="1" s="1"/>
  <c r="AM11" i="1"/>
  <c r="BF11" i="1" s="1"/>
  <c r="CW26" i="1"/>
  <c r="AM26" i="1"/>
  <c r="BF26" i="1" s="1"/>
  <c r="AM22" i="1"/>
  <c r="BF22" i="1" s="1"/>
  <c r="AM10" i="1"/>
  <c r="DB21" i="1"/>
  <c r="AM21" i="1"/>
  <c r="CI19" i="1"/>
  <c r="CJ28" i="1"/>
  <c r="BG28" i="1"/>
  <c r="CI28" i="1" s="1"/>
  <c r="CI16" i="1"/>
  <c r="CJ12" i="1"/>
  <c r="BG12" i="1"/>
  <c r="CI12" i="1" s="1"/>
  <c r="CH25" i="1"/>
  <c r="DJ25" i="1" s="1"/>
  <c r="CQ17" i="1"/>
  <c r="CJ15" i="1"/>
  <c r="CW22" i="1"/>
  <c r="DB17" i="1"/>
  <c r="AE9" i="2"/>
  <c r="BF9" i="2" s="1"/>
  <c r="CJ9" i="2"/>
  <c r="BH33" i="4"/>
  <c r="D28" i="1"/>
  <c r="V28" i="1" s="1"/>
  <c r="V21" i="1"/>
  <c r="D8" i="1"/>
  <c r="V8" i="1" s="1"/>
  <c r="W22" i="1"/>
  <c r="AM14" i="1"/>
  <c r="BG24" i="1"/>
  <c r="CI24" i="1" s="1"/>
  <c r="BG8" i="1"/>
  <c r="CI8" i="1" s="1"/>
  <c r="CI27" i="1"/>
  <c r="CJ23" i="1"/>
  <c r="BG23" i="1"/>
  <c r="CI23" i="1" s="1"/>
  <c r="CJ19" i="1"/>
  <c r="CI11" i="1"/>
  <c r="CQ13" i="1"/>
  <c r="CH29" i="1"/>
  <c r="DJ29" i="1" s="1"/>
  <c r="CJ11" i="1"/>
  <c r="CQ30" i="1"/>
  <c r="CQ20" i="1"/>
  <c r="CQ9" i="1"/>
  <c r="CR23" i="1"/>
  <c r="BF8" i="2"/>
  <c r="AE21" i="4"/>
  <c r="CI21" i="4" s="1"/>
  <c r="D20" i="1"/>
  <c r="V20" i="1" s="1"/>
  <c r="V30" i="1"/>
  <c r="V26" i="1"/>
  <c r="V22" i="1"/>
  <c r="D18" i="1"/>
  <c r="V18" i="1" s="1"/>
  <c r="W18" i="1"/>
  <c r="V14" i="1"/>
  <c r="V10" i="1"/>
  <c r="W27" i="1"/>
  <c r="W14" i="1"/>
  <c r="AM13" i="1"/>
  <c r="BF13" i="1" s="1"/>
  <c r="CQ29" i="1"/>
  <c r="CQ19" i="1"/>
  <c r="CH19" i="1"/>
  <c r="DJ19" i="1" s="1"/>
  <c r="CH10" i="1"/>
  <c r="CH28" i="1"/>
  <c r="DJ28" i="1" s="1"/>
  <c r="CQ28" i="1"/>
  <c r="BO24" i="1"/>
  <c r="CR24" i="1"/>
  <c r="CH20" i="1"/>
  <c r="DJ20" i="1" s="1"/>
  <c r="CR16" i="1"/>
  <c r="BO16" i="1"/>
  <c r="BO12" i="1"/>
  <c r="CR12" i="1"/>
  <c r="CH8" i="1"/>
  <c r="BO27" i="1"/>
  <c r="CW27" i="1"/>
  <c r="CW23" i="1"/>
  <c r="BO23" i="1"/>
  <c r="CW19" i="1"/>
  <c r="CW11" i="1"/>
  <c r="BO11" i="1"/>
  <c r="DB30" i="1"/>
  <c r="DB22" i="1"/>
  <c r="CQ18" i="1"/>
  <c r="DB14" i="1"/>
  <c r="CH17" i="1"/>
  <c r="DJ17" i="1" s="1"/>
  <c r="CQ26" i="1"/>
  <c r="CR28" i="1"/>
  <c r="CR20" i="1"/>
  <c r="CJ30" i="1"/>
  <c r="BG30" i="1"/>
  <c r="CI30" i="1" s="1"/>
  <c r="CJ26" i="1"/>
  <c r="BG26" i="1"/>
  <c r="CI26" i="1" s="1"/>
  <c r="CJ22" i="1"/>
  <c r="BG22" i="1"/>
  <c r="CI22" i="1" s="1"/>
  <c r="CJ18" i="1"/>
  <c r="BG18" i="1"/>
  <c r="CJ14" i="1"/>
  <c r="BG14" i="1"/>
  <c r="CI14" i="1" s="1"/>
  <c r="CJ10" i="1"/>
  <c r="BG10" i="1"/>
  <c r="CI10" i="1" s="1"/>
  <c r="CJ29" i="1"/>
  <c r="CJ13" i="1"/>
  <c r="CQ9" i="2"/>
  <c r="CH9" i="2"/>
  <c r="BO10" i="2"/>
  <c r="CR10" i="2"/>
  <c r="CH11" i="2"/>
  <c r="DB12" i="2"/>
  <c r="DB8" i="2"/>
  <c r="CW11" i="2"/>
  <c r="BH31" i="4"/>
  <c r="AE31" i="4"/>
  <c r="CI31" i="4" s="1"/>
  <c r="BH15" i="4"/>
  <c r="AE15" i="4"/>
  <c r="CI15" i="4" s="1"/>
  <c r="AE35" i="4"/>
  <c r="CI35" i="4" s="1"/>
  <c r="BH23" i="4"/>
  <c r="BH11" i="4"/>
  <c r="BO22" i="1"/>
  <c r="CR21" i="1"/>
  <c r="CR17" i="1"/>
  <c r="CR13" i="1"/>
  <c r="CR9" i="1"/>
  <c r="CW28" i="1"/>
  <c r="CW24" i="1"/>
  <c r="CW20" i="1"/>
  <c r="CW16" i="1"/>
  <c r="CW12" i="1"/>
  <c r="CW8" i="1"/>
  <c r="DB27" i="1"/>
  <c r="DB23" i="1"/>
  <c r="DB19" i="1"/>
  <c r="DB15" i="1"/>
  <c r="DB11" i="1"/>
  <c r="CJ17" i="1"/>
  <c r="BO8" i="2"/>
  <c r="CR9" i="2"/>
  <c r="BG33" i="4"/>
  <c r="CI33" i="4" s="1"/>
  <c r="BG29" i="4"/>
  <c r="BG25" i="4"/>
  <c r="BG17" i="4"/>
  <c r="BG9" i="4"/>
  <c r="I25" i="5"/>
  <c r="I9" i="5"/>
  <c r="BQ25" i="4"/>
  <c r="BQ21" i="4"/>
  <c r="BQ13" i="4"/>
  <c r="BQ9" i="4"/>
  <c r="BV21" i="4"/>
  <c r="BV13" i="4"/>
  <c r="CA33" i="4"/>
  <c r="CA17" i="4"/>
  <c r="CA13" i="4"/>
  <c r="W12" i="2"/>
  <c r="D12" i="2"/>
  <c r="V12" i="2" s="1"/>
  <c r="V8" i="2"/>
  <c r="AM11" i="2"/>
  <c r="BF11" i="2" s="1"/>
  <c r="AM12" i="2"/>
  <c r="BF12" i="2" s="1"/>
  <c r="CJ12" i="2"/>
  <c r="BG12" i="2"/>
  <c r="CI12" i="2" s="1"/>
  <c r="CJ8" i="2"/>
  <c r="BG8" i="2"/>
  <c r="CI8" i="2" s="1"/>
  <c r="BG30" i="4"/>
  <c r="CI30" i="4" s="1"/>
  <c r="BG22" i="4"/>
  <c r="CI22" i="4" s="1"/>
  <c r="BG14" i="4"/>
  <c r="CI14" i="4" s="1"/>
  <c r="BP14" i="4"/>
  <c r="W9" i="2"/>
  <c r="CR11" i="2"/>
  <c r="CW12" i="2"/>
  <c r="CW8" i="2"/>
  <c r="DB9" i="2"/>
  <c r="AE32" i="4"/>
  <c r="CI32" i="4" s="1"/>
  <c r="AE28" i="4"/>
  <c r="CI28" i="4" s="1"/>
  <c r="AE24" i="4"/>
  <c r="CI24" i="4" s="1"/>
  <c r="AE20" i="4"/>
  <c r="CI20" i="4" s="1"/>
  <c r="AE16" i="4"/>
  <c r="CI16" i="4" s="1"/>
  <c r="AE12" i="4"/>
  <c r="CI12" i="4" s="1"/>
  <c r="AE8" i="4"/>
  <c r="CI8" i="4" s="1"/>
  <c r="C1" i="8"/>
  <c r="B1" i="8"/>
  <c r="DJ11" i="2" l="1"/>
  <c r="CQ11" i="2"/>
  <c r="CQ27" i="1"/>
  <c r="CH27" i="1"/>
  <c r="DJ27" i="1" s="1"/>
  <c r="CH14" i="1"/>
  <c r="DJ15" i="1"/>
  <c r="CQ22" i="1"/>
  <c r="CH22" i="1"/>
  <c r="DJ22" i="1" s="1"/>
  <c r="DJ9" i="2"/>
  <c r="CI18" i="1"/>
  <c r="CH18" i="1"/>
  <c r="DJ18" i="1" s="1"/>
  <c r="CQ11" i="1"/>
  <c r="CH11" i="1"/>
  <c r="DJ11" i="1" s="1"/>
  <c r="DJ8" i="1"/>
  <c r="BF10" i="1"/>
  <c r="CQ10" i="1"/>
  <c r="CI25" i="4"/>
  <c r="CH26" i="1"/>
  <c r="DJ26" i="1" s="1"/>
  <c r="CQ8" i="2"/>
  <c r="CH8" i="2"/>
  <c r="DJ8" i="2" s="1"/>
  <c r="CH12" i="1"/>
  <c r="DJ12" i="1" s="1"/>
  <c r="CQ12" i="1"/>
  <c r="DJ10" i="1"/>
  <c r="CH30" i="1"/>
  <c r="DJ30" i="1" s="1"/>
  <c r="BF14" i="1"/>
  <c r="CQ14" i="1"/>
  <c r="BF21" i="1"/>
  <c r="DJ21" i="1" s="1"/>
  <c r="CQ21" i="1"/>
  <c r="CI17" i="4"/>
  <c r="CI9" i="2"/>
  <c r="CQ10" i="2"/>
  <c r="CH10" i="2"/>
  <c r="DJ10" i="2" s="1"/>
  <c r="CQ23" i="1"/>
  <c r="CH23" i="1"/>
  <c r="DJ23" i="1" s="1"/>
  <c r="CQ8" i="1"/>
  <c r="CH16" i="1"/>
  <c r="DJ16" i="1" s="1"/>
  <c r="CQ16" i="1"/>
  <c r="CH24" i="1"/>
  <c r="DJ24" i="1" s="1"/>
  <c r="CQ24" i="1"/>
  <c r="CI29" i="4"/>
  <c r="CQ15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BZ7" i="4" s="1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Q7" i="5" s="1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O7" i="2"/>
  <c r="AB7" i="1"/>
  <c r="X7" i="1" l="1"/>
  <c r="AC7" i="1"/>
  <c r="Y7" i="3"/>
  <c r="AC7" i="3"/>
  <c r="AA7" i="2"/>
  <c r="CL7" i="2"/>
  <c r="CS7" i="2"/>
  <c r="CX7" i="2"/>
  <c r="DC7" i="2"/>
  <c r="DH7" i="2"/>
  <c r="DD7" i="2"/>
  <c r="DJ14" i="1"/>
  <c r="CU7" i="2"/>
  <c r="DE7" i="2"/>
  <c r="CV7" i="2"/>
  <c r="E7" i="2"/>
  <c r="D7" i="2" s="1"/>
  <c r="CT7" i="2"/>
  <c r="DI7" i="2"/>
  <c r="DA7" i="2"/>
  <c r="AB7" i="2"/>
  <c r="CM7" i="2"/>
  <c r="AS7" i="2"/>
  <c r="BU7" i="2"/>
  <c r="CW7" i="2" s="1"/>
  <c r="AC7" i="2"/>
  <c r="Y7" i="2"/>
  <c r="CZ7" i="2"/>
  <c r="BH7" i="2"/>
  <c r="BG7" i="2" s="1"/>
  <c r="BP7" i="2"/>
  <c r="CY7" i="2"/>
  <c r="N7" i="2"/>
  <c r="M7" i="2" s="1"/>
  <c r="BZ7" i="2"/>
  <c r="CN7" i="2"/>
  <c r="Z7" i="2"/>
  <c r="AD7" i="2"/>
  <c r="DF7" i="2"/>
  <c r="AT7" i="5"/>
  <c r="BM7" i="4"/>
  <c r="BS7" i="4"/>
  <c r="BX7" i="4"/>
  <c r="CC7" i="4"/>
  <c r="CF7" i="4"/>
  <c r="Z7" i="3"/>
  <c r="DF7" i="1"/>
  <c r="AL7" i="5"/>
  <c r="W7" i="4"/>
  <c r="BL7" i="4"/>
  <c r="BR7" i="4"/>
  <c r="CM7" i="1"/>
  <c r="CX7" i="1"/>
  <c r="DG7" i="1"/>
  <c r="V7" i="5"/>
  <c r="Z7" i="1"/>
  <c r="CK7" i="1"/>
  <c r="CZ7" i="1"/>
  <c r="DE7" i="1"/>
  <c r="AB7" i="3"/>
  <c r="CT7" i="1"/>
  <c r="DH7" i="1"/>
  <c r="AG7" i="4"/>
  <c r="AF7" i="4" s="1"/>
  <c r="AO7" i="4"/>
  <c r="BY7" i="4"/>
  <c r="AA7" i="3"/>
  <c r="Y7" i="1"/>
  <c r="AN7" i="1"/>
  <c r="CN7" i="1"/>
  <c r="BU7" i="1"/>
  <c r="DD7" i="1"/>
  <c r="BE7" i="5"/>
  <c r="BW7" i="4"/>
  <c r="CB7" i="4"/>
  <c r="CS7" i="1"/>
  <c r="AD7" i="5"/>
  <c r="BB7" i="5"/>
  <c r="BJ7" i="4"/>
  <c r="BK7" i="4"/>
  <c r="BU7" i="4"/>
  <c r="CE7" i="4"/>
  <c r="CO7" i="1"/>
  <c r="DI7" i="1"/>
  <c r="N7" i="1"/>
  <c r="M7" i="1" s="1"/>
  <c r="CU7" i="1"/>
  <c r="E7" i="1"/>
  <c r="D7" i="1" s="1"/>
  <c r="BT7" i="4"/>
  <c r="E7" i="3"/>
  <c r="D7" i="3" s="1"/>
  <c r="AD7" i="1"/>
  <c r="CY7" i="1"/>
  <c r="N7" i="5"/>
  <c r="R7" i="4"/>
  <c r="AT7" i="4"/>
  <c r="CG7" i="4"/>
  <c r="AA7" i="1"/>
  <c r="BN7" i="4"/>
  <c r="N7" i="3"/>
  <c r="M7" i="3" s="1"/>
  <c r="H7" i="5"/>
  <c r="BO7" i="4"/>
  <c r="CD7" i="4"/>
  <c r="CH7" i="4"/>
  <c r="AX7" i="1"/>
  <c r="CL7" i="1"/>
  <c r="CV7" i="1"/>
  <c r="M7" i="4"/>
  <c r="X7" i="3"/>
  <c r="E7" i="4"/>
  <c r="AY7" i="4"/>
  <c r="AD7" i="3"/>
  <c r="AN7" i="2"/>
  <c r="CR7" i="2" s="1"/>
  <c r="X7" i="2"/>
  <c r="CK7" i="2"/>
  <c r="AF7" i="2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E7" i="2"/>
  <c r="AF2" i="8"/>
  <c r="CI7" i="2" l="1"/>
  <c r="DB7" i="2"/>
  <c r="V7" i="2"/>
  <c r="BO7" i="2"/>
  <c r="CH7" i="2" s="1"/>
  <c r="W7" i="2"/>
  <c r="AM7" i="2"/>
  <c r="BF7" i="2" s="1"/>
  <c r="CJ7" i="2"/>
  <c r="BI7" i="4"/>
  <c r="BO7" i="1"/>
  <c r="D7" i="4"/>
  <c r="BH7" i="4" s="1"/>
  <c r="CA7" i="4"/>
  <c r="V7" i="1"/>
  <c r="W7" i="3"/>
  <c r="CW7" i="1"/>
  <c r="AM7" i="1"/>
  <c r="BF7" i="1" s="1"/>
  <c r="W7" i="1"/>
  <c r="CR7" i="1"/>
  <c r="BV7" i="4"/>
  <c r="V7" i="3"/>
  <c r="DB7" i="1"/>
  <c r="I7" i="5"/>
  <c r="CI7" i="1"/>
  <c r="CJ7" i="1"/>
  <c r="F7" i="5"/>
  <c r="AN7" i="4"/>
  <c r="BG7" i="4" s="1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AE7" i="4" l="1"/>
  <c r="CI7" i="4" s="1"/>
  <c r="DJ7" i="2"/>
  <c r="CQ7" i="2"/>
  <c r="CQ7" i="1"/>
  <c r="CH7" i="1"/>
  <c r="DJ7" i="1" s="1"/>
  <c r="BP7" i="4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<sst xmlns="http://schemas.openxmlformats.org/spreadsheetml/2006/main" count="1971" uniqueCount="409">
  <si>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</si>
  <si>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</si>
  <si>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</si>
  <si>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</si>
  <si>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</si>
  <si>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</si>
  <si>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</si>
  <si>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</si>
  <si>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</si>
  <si>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</si>
  <si>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</si>
  <si>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</si>
  <si>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</si>
  <si>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</si>
  <si>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</si>
  <si>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</si>
  <si>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</si>
  <si>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</si>
  <si>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</si>
  <si>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</si>
  <si>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</si>
  <si>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</si>
  <si>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</si>
  <si>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</si>
  <si>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</si>
  <si>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</si>
  <si>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</si>
  <si>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</si>
  <si>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</si>
  <si>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</si>
  <si>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</si>
  <si>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</si>
  <si>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</si>
  <si>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</si>
  <si>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</si>
  <si>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</si>
  <si>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</si>
  <si>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</si>
  <si>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</si>
  <si>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</si>
  <si>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</si>
  <si>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</si>
  <si>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</si>
  <si>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</si>
  <si>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</si>
  <si>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</si>
  <si>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</si>
  <si>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</si>
  <si>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</si>
  <si>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</si>
  <si>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</si>
  <si>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</si>
  <si>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</si>
  <si>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</si>
  <si>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</si>
  <si>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</si>
  <si>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</si>
  <si>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</si>
  <si>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</si>
  <si>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</si>
  <si>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</si>
  <si>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</si>
  <si>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</si>
  <si>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</si>
  <si>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</si>
  <si>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</si>
  <si>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</si>
  <si>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</si>
  <si>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</si>
  <si>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</si>
  <si>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</si>
  <si>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</si>
  <si>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</si>
  <si>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</si>
  <si>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</si>
  <si>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</si>
  <si>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</si>
  <si>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</si>
  <si>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</si>
  <si>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</si>
  <si>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</si>
  <si>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</si>
  <si>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</si>
  <si>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</si>
  <si>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</si>
  <si>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</si>
  <si>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</si>
  <si>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</si>
  <si>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</si>
  <si>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</si>
  <si>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</si>
  <si>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</si>
  <si>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</si>
  <si>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</si>
  <si>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</si>
  <si>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</si>
  <si>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</si>
  <si>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</si>
  <si>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</si>
  <si>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</si>
  <si>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</si>
  <si>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</si>
  <si>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</si>
  <si>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</si>
  <si>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</si>
  <si>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</si>
  <si>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</si>
  <si>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</si>
  <si>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</si>
  <si>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</si>
  <si>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</si>
  <si>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</si>
  <si>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</si>
  <si>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</si>
  <si>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</si>
  <si>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</si>
  <si>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</si>
  <si>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</si>
  <si>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</si>
  <si>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</si>
  <si>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</si>
  <si>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</si>
  <si>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</si>
  <si>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</si>
  <si>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</si>
  <si>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</si>
  <si>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</si>
  <si>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</si>
  <si>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</si>
  <si>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</si>
  <si>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</si>
  <si>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</si>
  <si>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</si>
  <si>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</si>
  <si>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</si>
  <si>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</si>
  <si>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</si>
  <si>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</si>
  <si>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</si>
  <si>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</si>
  <si>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</si>
  <si>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</si>
  <si>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</si>
  <si>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</si>
  <si>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</si>
  <si>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</si>
  <si>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</si>
  <si>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</si>
  <si>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</si>
  <si>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</si>
  <si>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</si>
  <si>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</si>
  <si>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</si>
  <si>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</si>
  <si>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</si>
  <si>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</si>
  <si>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</si>
  <si>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</si>
  <si>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</si>
  <si>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</si>
  <si>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</si>
  <si>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</si>
  <si>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</si>
  <si>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</si>
  <si>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</si>
  <si>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</si>
  <si>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</si>
  <si>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</si>
  <si>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</si>
  <si>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</si>
  <si>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</si>
  <si>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</si>
  <si>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</si>
  <si>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</si>
  <si>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</si>
  <si>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</si>
  <si>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</si>
  <si>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</si>
  <si>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</si>
  <si>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</si>
  <si>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</si>
  <si>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</si>
  <si>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</si>
  <si>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</si>
  <si>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</si>
  <si>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</si>
  <si>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</si>
  <si>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</si>
  <si>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</si>
  <si>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</si>
  <si>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</si>
  <si>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</si>
  <si>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</si>
  <si>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</si>
  <si>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</si>
  <si>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</si>
  <si>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</si>
  <si>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</si>
  <si>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</si>
  <si>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</si>
  <si>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</si>
  <si>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</si>
  <si>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</si>
  <si>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</si>
  <si>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</si>
  <si>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</si>
  <si>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</si>
  <si>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</si>
  <si>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</si>
  <si>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</si>
  <si>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</si>
  <si>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</si>
  <si>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</si>
  <si>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</si>
  <si>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</si>
  <si>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</si>
  <si>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</si>
  <si>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</si>
  <si>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</si>
  <si>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</si>
  <si>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</si>
  <si>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</si>
  <si>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</si>
  <si>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</si>
  <si>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</si>
  <si>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</si>
  <si>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</si>
  <si>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</si>
  <si>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</si>
  <si>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</si>
  <si>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</si>
  <si>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</si>
  <si>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</si>
  <si>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</si>
  <si>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</si>
  <si>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</si>
  <si>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</si>
  <si>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</si>
  <si>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</si>
  <si>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</si>
  <si>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</si>
  <si>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</si>
  <si>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</si>
  <si>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</si>
  <si>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</si>
  <si>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</si>
  <si>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</si>
  <si>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</si>
  <si>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</si>
  <si>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</si>
  <si>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</si>
  <si>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</si>
  <si>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</si>
  <si>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</si>
  <si>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</si>
  <si>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</si>
  <si>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</si>
  <si>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</si>
  <si>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</si>
  <si>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</si>
  <si>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</si>
  <si>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</si>
  <si>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</si>
  <si>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</si>
  <si>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</si>
  <si>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</si>
  <si>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</si>
  <si>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</si>
  <si>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</si>
  <si>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</si>
  <si>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</si>
  <si>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</si>
  <si>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</si>
  <si>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</si>
  <si>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</si>
  <si>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</si>
  <si>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</si>
  <si>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</si>
  <si>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</si>
  <si>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</si>
  <si>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</si>
  <si>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</si>
  <si>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</si>
  <si>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</si>
  <si>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</si>
  <si>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</si>
  <si>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</si>
  <si>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</si>
  <si>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</si>
  <si>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</si>
  <si>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</si>
  <si>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</si>
  <si>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</si>
  <si>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</si>
  <si>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</si>
  <si>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</si>
  <si>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</si>
  <si>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</si>
  <si>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</si>
  <si>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</si>
  <si>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</si>
  <si>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</si>
  <si>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</si>
  <si>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</si>
  <si>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</si>
  <si>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</si>
  <si>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</si>
  <si>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</si>
  <si>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</si>
  <si>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</si>
  <si>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</si>
  <si>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</si>
  <si>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</si>
  <si>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</si>
  <si>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</si>
  <si>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</si>
  <si>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</si>
  <si>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34000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</si>
  <si>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</si>
  <si>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</si>
  <si>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</si>
  <si>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</si>
  <si>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</si>
  <si>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</si>
  <si>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34100</t>
  </si>
  <si>
    <t>広島市</t>
  </si>
  <si>
    <t>341052</t>
  </si>
  <si>
    <t>34839</t>
  </si>
  <si>
    <t>安芸地区衛生施設管理組合</t>
  </si>
  <si>
    <t>34202</t>
  </si>
  <si>
    <t>呉市</t>
  </si>
  <si>
    <t>341053</t>
  </si>
  <si>
    <t>34203</t>
  </si>
  <si>
    <t>竹原市</t>
  </si>
  <si>
    <t>341112</t>
  </si>
  <si>
    <t>34918</t>
  </si>
  <si>
    <t>広島中央環境衛生組合</t>
  </si>
  <si>
    <t>34204</t>
  </si>
  <si>
    <t>三原市</t>
  </si>
  <si>
    <t>341054</t>
  </si>
  <si>
    <t>34876</t>
  </si>
  <si>
    <t>三原広域市町村圏事務組合</t>
  </si>
  <si>
    <t>34845</t>
  </si>
  <si>
    <t>甲世衛生組合</t>
  </si>
  <si>
    <t>34205</t>
  </si>
  <si>
    <t>尾道市</t>
  </si>
  <si>
    <t>341055</t>
  </si>
  <si>
    <t>34207</t>
  </si>
  <si>
    <t>福山市</t>
  </si>
  <si>
    <t>341056</t>
  </si>
  <si>
    <t>34208</t>
  </si>
  <si>
    <t>府中市</t>
  </si>
  <si>
    <t>341074</t>
  </si>
  <si>
    <t>34209</t>
  </si>
  <si>
    <t>三次市</t>
  </si>
  <si>
    <t>341058</t>
  </si>
  <si>
    <t>34210</t>
  </si>
  <si>
    <t>庄原市</t>
  </si>
  <si>
    <t>341059</t>
  </si>
  <si>
    <t>34211</t>
  </si>
  <si>
    <t>大竹市</t>
  </si>
  <si>
    <t>341088</t>
  </si>
  <si>
    <t>34212</t>
  </si>
  <si>
    <t>東広島市</t>
  </si>
  <si>
    <t>341076</t>
  </si>
  <si>
    <t>34213</t>
  </si>
  <si>
    <t>廿日市市</t>
  </si>
  <si>
    <t>341062</t>
  </si>
  <si>
    <t>34214</t>
  </si>
  <si>
    <t>安芸高田市</t>
  </si>
  <si>
    <t>341089</t>
  </si>
  <si>
    <t>34908</t>
  </si>
  <si>
    <t>芸北広域環境施設組合</t>
  </si>
  <si>
    <t>34215</t>
  </si>
  <si>
    <t>江田島市</t>
  </si>
  <si>
    <t>341078</t>
  </si>
  <si>
    <t>34302</t>
  </si>
  <si>
    <t>府中町</t>
  </si>
  <si>
    <t>341107</t>
  </si>
  <si>
    <t>34304</t>
  </si>
  <si>
    <t>海田町</t>
  </si>
  <si>
    <t>341091</t>
  </si>
  <si>
    <t>34307</t>
  </si>
  <si>
    <t>熊野町</t>
  </si>
  <si>
    <t>341108</t>
  </si>
  <si>
    <t>34309</t>
  </si>
  <si>
    <t>坂町</t>
  </si>
  <si>
    <t>341093</t>
  </si>
  <si>
    <t>34368</t>
  </si>
  <si>
    <t>安芸太田町</t>
  </si>
  <si>
    <t>341111</t>
  </si>
  <si>
    <t>34369</t>
  </si>
  <si>
    <t>北広島町</t>
  </si>
  <si>
    <t>341110</t>
  </si>
  <si>
    <t>34431</t>
  </si>
  <si>
    <t>大崎上島町</t>
  </si>
  <si>
    <t>341102</t>
  </si>
  <si>
    <t>34462</t>
  </si>
  <si>
    <t>世羅町</t>
  </si>
  <si>
    <t>341097</t>
  </si>
  <si>
    <t>34545</t>
  </si>
  <si>
    <t>神石高原町</t>
  </si>
  <si>
    <t>341087</t>
  </si>
  <si>
    <t>342009</t>
  </si>
  <si>
    <t>342016</t>
  </si>
  <si>
    <t>342015</t>
  </si>
  <si>
    <t>342012</t>
  </si>
  <si>
    <t>342013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</si>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</sst>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39</v>
      </c>
      <c r="B7" s="154" t="s">
        <v>317</v>
      </c>
      <c r="C7" s="138" t="s">
        <v>33</v>
      </c>
      <c r="D7" s="140">
        <f>SUM(E7,+L7)</f>
        <v>43677260</v>
      </c>
      <c r="E7" s="140">
        <f>SUM(F7:I7,K7)</f>
        <v>14084777</v>
      </c>
      <c r="F7" s="140">
        <f>SUM(F$8:F$207)</f>
        <v>1946183</v>
      </c>
      <c r="G7" s="140">
        <f>SUM(G$8:G$207)</f>
        <v>46988</v>
      </c>
      <c r="H7" s="140">
        <f>SUM(H$8:H$207)</f>
        <v>4362400</v>
      </c>
      <c r="I7" s="140">
        <f>SUM(I$8:I$207)</f>
        <v>5509665</v>
      </c>
      <c r="J7" s="143" t="s">
        <v>314</v>
      </c>
      <c r="K7" s="140">
        <f>SUM(K$8:K$207)</f>
        <v>2219541</v>
      </c>
      <c r="L7" s="140">
        <f>SUM(L$8:L$207)</f>
        <v>29592483</v>
      </c>
      <c r="M7" s="140">
        <f>SUM(N7,+U7)</f>
        <v>5540370</v>
      </c>
      <c r="N7" s="140">
        <f>SUM(O7:R7,T7)</f>
        <v>901287</v>
      </c>
      <c r="O7" s="140">
        <f>SUM(O$8:O$207)</f>
        <v>12913</v>
      </c>
      <c r="P7" s="140">
        <f>SUM(P$8:P$207)</f>
        <v>4706</v>
      </c>
      <c r="Q7" s="140">
        <f>SUM(Q$8:Q$207)</f>
        <v>267500</v>
      </c>
      <c r="R7" s="140">
        <f>SUM(R$8:R$207)</f>
        <v>503842</v>
      </c>
      <c r="S7" s="143" t="s">
        <v>314</v>
      </c>
      <c r="T7" s="140">
        <f>SUM(T$8:T$207)</f>
        <v>112326</v>
      </c>
      <c r="U7" s="140">
        <f>SUM(U$8:U$207)</f>
        <v>4639083</v>
      </c>
      <c r="V7" s="140">
        <f t="shared" ref="V7:AA7" si="0">+SUM(D7,M7)</f>
        <v>49217630</v>
      </c>
      <c r="W7" s="140">
        <f t="shared" si="0"/>
        <v>14986064</v>
      </c>
      <c r="X7" s="140">
        <f t="shared" si="0"/>
        <v>1959096</v>
      </c>
      <c r="Y7" s="140">
        <f t="shared" si="0"/>
        <v>51694</v>
      </c>
      <c r="Z7" s="140">
        <f t="shared" si="0"/>
        <v>4629900</v>
      </c>
      <c r="AA7" s="140">
        <f t="shared" si="0"/>
        <v>6013507</v>
      </c>
      <c r="AB7" s="142" t="str">
        <f>IF(+SUM(J7,S7)=0,"-",+SUM(J7,S7))</f>
        <v>-</v>
      </c>
      <c r="AC7" s="140">
        <f>+SUM(K7,T7)</f>
        <v>2331867</v>
      </c>
      <c r="AD7" s="140">
        <f>+SUM(L7,U7)</f>
        <v>34231566</v>
      </c>
      <c r="AE7" s="140">
        <f>SUM(AF7,+AK7)</f>
        <v>8511237</v>
      </c>
      <c r="AF7" s="140">
        <f>SUM(AG7:AJ7)</f>
        <v>8489170</v>
      </c>
      <c r="AG7" s="140">
        <f t="shared" ref="AG7:AL7" si="1">SUM(AG$8:AG$207)</f>
        <v>0</v>
      </c>
      <c r="AH7" s="140">
        <f t="shared" si="1"/>
        <v>6460464</v>
      </c>
      <c r="AI7" s="140">
        <f t="shared" si="1"/>
        <v>2022930</v>
      </c>
      <c r="AJ7" s="140">
        <f t="shared" si="1"/>
        <v>5776</v>
      </c>
      <c r="AK7" s="140">
        <f t="shared" si="1"/>
        <v>22067</v>
      </c>
      <c r="AL7" s="140">
        <f t="shared" si="1"/>
        <v>414694</v>
      </c>
      <c r="AM7" s="140">
        <f>SUM(AN7,AS7,AW7,AX7,BD7)</f>
        <v>31005192</v>
      </c>
      <c r="AN7" s="140">
        <f>SUM(AO7:AR7)</f>
        <v>6627316</v>
      </c>
      <c r="AO7" s="140">
        <f>SUM(AO$8:AO$207)</f>
        <v>1987870</v>
      </c>
      <c r="AP7" s="140">
        <f>SUM(AP$8:AP$207)</f>
        <v>3528735</v>
      </c>
      <c r="AQ7" s="140">
        <f>SUM(AQ$8:AQ$207)</f>
        <v>861053</v>
      </c>
      <c r="AR7" s="140">
        <f>SUM(AR$8:AR$207)</f>
        <v>249658</v>
      </c>
      <c r="AS7" s="140">
        <f>SUM(AT7:AV7)</f>
        <v>6510497</v>
      </c>
      <c r="AT7" s="140">
        <f>SUM(AT$8:AT$207)</f>
        <v>1234185</v>
      </c>
      <c r="AU7" s="140">
        <f>SUM(AU$8:AU$207)</f>
        <v>4895429</v>
      </c>
      <c r="AV7" s="140">
        <f>SUM(AV$8:AV$207)</f>
        <v>380883</v>
      </c>
      <c r="AW7" s="140">
        <f>SUM(AW$8:AW$207)</f>
        <v>83624</v>
      </c>
      <c r="AX7" s="140">
        <f>SUM(AY7:BB7)</f>
        <v>17777847</v>
      </c>
      <c r="AY7" s="140">
        <f t="shared" ref="AY7:BE7" si="2">SUM(AY$8:AY$207)</f>
        <v>7152813</v>
      </c>
      <c r="AZ7" s="140">
        <f t="shared" si="2"/>
        <v>9327258</v>
      </c>
      <c r="BA7" s="140">
        <f t="shared" si="2"/>
        <v>569826</v>
      </c>
      <c r="BB7" s="140">
        <f t="shared" si="2"/>
        <v>727950</v>
      </c>
      <c r="BC7" s="140">
        <f t="shared" si="2"/>
        <v>3358962</v>
      </c>
      <c r="BD7" s="140">
        <f t="shared" si="2"/>
        <v>5908</v>
      </c>
      <c r="BE7" s="140">
        <f t="shared" si="2"/>
        <v>387175</v>
      </c>
      <c r="BF7" s="140">
        <f>SUM(AE7,+AM7,+BE7)</f>
        <v>39903604</v>
      </c>
      <c r="BG7" s="140">
        <f>SUM(BH7,+BM7)</f>
        <v>375109</v>
      </c>
      <c r="BH7" s="140">
        <f>SUM(BI7:BL7)</f>
        <v>366232</v>
      </c>
      <c r="BI7" s="140">
        <f t="shared" ref="BI7:BN7" si="3">SUM(BI$8:BI$207)</f>
        <v>15040</v>
      </c>
      <c r="BJ7" s="140">
        <f t="shared" si="3"/>
        <v>118331</v>
      </c>
      <c r="BK7" s="140">
        <f t="shared" si="3"/>
        <v>224738</v>
      </c>
      <c r="BL7" s="140">
        <f t="shared" si="3"/>
        <v>8123</v>
      </c>
      <c r="BM7" s="140">
        <f t="shared" si="3"/>
        <v>8877</v>
      </c>
      <c r="BN7" s="140">
        <f t="shared" si="3"/>
        <v>1183</v>
      </c>
      <c r="BO7" s="140">
        <f>SUM(BP7,BU7,BY7,BZ7,CF7)</f>
        <v>3801900</v>
      </c>
      <c r="BP7" s="140">
        <f>SUM(BQ7:BT7)</f>
        <v>572680</v>
      </c>
      <c r="BQ7" s="140">
        <f>SUM(BQ$8:BQ$207)</f>
        <v>254968</v>
      </c>
      <c r="BR7" s="140">
        <f>SUM(BR$8:BR$207)</f>
        <v>118713</v>
      </c>
      <c r="BS7" s="140">
        <f>SUM(BS$8:BS$207)</f>
        <v>198999</v>
      </c>
      <c r="BT7" s="140">
        <f>SUM(BT$8:BT$207)</f>
        <v>0</v>
      </c>
      <c r="BU7" s="140">
        <f>SUM(BV7:BX7)</f>
        <v>1103211</v>
      </c>
      <c r="BV7" s="140">
        <f>SUM(BV$8:BV$207)</f>
        <v>73283</v>
      </c>
      <c r="BW7" s="140">
        <f>SUM(BW$8:BW$207)</f>
        <v>791753</v>
      </c>
      <c r="BX7" s="140">
        <f>SUM(BX$8:BX$207)</f>
        <v>238175</v>
      </c>
      <c r="BY7" s="140">
        <f>SUM(BY$8:BY$207)</f>
        <v>0</v>
      </c>
      <c r="BZ7" s="140">
        <f>SUM(CA7:CD7)</f>
        <v>2126009</v>
      </c>
      <c r="CA7" s="140">
        <f t="shared" ref="CA7:CG7" si="4">SUM(CA$8:CA$207)</f>
        <v>1088496</v>
      </c>
      <c r="CB7" s="140">
        <f t="shared" si="4"/>
        <v>926889</v>
      </c>
      <c r="CC7" s="140">
        <f t="shared" si="4"/>
        <v>69015</v>
      </c>
      <c r="CD7" s="140">
        <f t="shared" si="4"/>
        <v>41609</v>
      </c>
      <c r="CE7" s="140">
        <f t="shared" si="4"/>
        <v>1240795</v>
      </c>
      <c r="CF7" s="140">
        <f t="shared" si="4"/>
        <v>0</v>
      </c>
      <c r="CG7" s="140">
        <f t="shared" si="4"/>
        <v>121383</v>
      </c>
      <c r="CH7" s="140">
        <f>SUM(BG7,+BO7,+CG7)</f>
        <v>4298392</v>
      </c>
      <c r="CI7" s="140">
        <f t="shared" ref="CI7:DJ7" si="5">SUM(AE7,+BG7)</f>
        <v>8886346</v>
      </c>
      <c r="CJ7" s="140">
        <f t="shared" si="5"/>
        <v>8855402</v>
      </c>
      <c r="CK7" s="140">
        <f t="shared" si="5"/>
        <v>15040</v>
      </c>
      <c r="CL7" s="140">
        <f t="shared" si="5"/>
        <v>6578795</v>
      </c>
      <c r="CM7" s="140">
        <f t="shared" si="5"/>
        <v>2247668</v>
      </c>
      <c r="CN7" s="140">
        <f t="shared" si="5"/>
        <v>13899</v>
      </c>
      <c r="CO7" s="140">
        <f t="shared" si="5"/>
        <v>30944</v>
      </c>
      <c r="CP7" s="140">
        <f t="shared" si="5"/>
        <v>415877</v>
      </c>
      <c r="CQ7" s="140">
        <f t="shared" si="5"/>
        <v>34807092</v>
      </c>
      <c r="CR7" s="140">
        <f t="shared" si="5"/>
        <v>7199996</v>
      </c>
      <c r="CS7" s="140">
        <f t="shared" si="5"/>
        <v>2242838</v>
      </c>
      <c r="CT7" s="140">
        <f t="shared" si="5"/>
        <v>3647448</v>
      </c>
      <c r="CU7" s="140">
        <f t="shared" si="5"/>
        <v>1060052</v>
      </c>
      <c r="CV7" s="140">
        <f t="shared" si="5"/>
        <v>249658</v>
      </c>
      <c r="CW7" s="140">
        <f t="shared" si="5"/>
        <v>7613708</v>
      </c>
      <c r="CX7" s="140">
        <f t="shared" si="5"/>
        <v>1307468</v>
      </c>
      <c r="CY7" s="140">
        <f t="shared" si="5"/>
        <v>5687182</v>
      </c>
      <c r="CZ7" s="140">
        <f t="shared" si="5"/>
        <v>619058</v>
      </c>
      <c r="DA7" s="140">
        <f t="shared" si="5"/>
        <v>83624</v>
      </c>
      <c r="DB7" s="140">
        <f t="shared" si="5"/>
        <v>19903856</v>
      </c>
      <c r="DC7" s="140">
        <f t="shared" si="5"/>
        <v>8241309</v>
      </c>
      <c r="DD7" s="140">
        <f t="shared" si="5"/>
        <v>10254147</v>
      </c>
      <c r="DE7" s="140">
        <f t="shared" si="5"/>
        <v>638841</v>
      </c>
      <c r="DF7" s="140">
        <f t="shared" si="5"/>
        <v>769559</v>
      </c>
      <c r="DG7" s="140">
        <f t="shared" si="5"/>
        <v>4599757</v>
      </c>
      <c r="DH7" s="140">
        <f t="shared" si="5"/>
        <v>5908</v>
      </c>
      <c r="DI7" s="140">
        <f t="shared" si="5"/>
        <v>508558</v>
      </c>
      <c r="DJ7" s="140">
        <f t="shared" si="5"/>
        <v>44201996</v>
      </c>
    </row>
    <row r="8" spans="1:114" s="136" customFormat="1" ht="13.5" customHeight="1" x14ac:dyDescent="0.15">
      <c r="A8" s="119" t="s">
        <v>39</v>
      </c>
      <c r="B8" s="120" t="s">
        <v>324</v>
      </c>
      <c r="C8" s="119" t="s">
        <v>325</v>
      </c>
      <c r="D8" s="121">
        <f>SUM(E8,+L8)</f>
        <v>14832248</v>
      </c>
      <c r="E8" s="121">
        <f>SUM(F8:I8,K8)</f>
        <v>5792095</v>
      </c>
      <c r="F8" s="121">
        <v>385474</v>
      </c>
      <c r="G8" s="121">
        <v>15382</v>
      </c>
      <c r="H8" s="121">
        <v>1909300</v>
      </c>
      <c r="I8" s="121">
        <v>2611672</v>
      </c>
      <c r="J8" s="122" t="s">
        <v>408</v>
      </c>
      <c r="K8" s="121">
        <v>870267</v>
      </c>
      <c r="L8" s="121">
        <v>9040153</v>
      </c>
      <c r="M8" s="121">
        <f>SUM(N8,+U8)</f>
        <v>1293429</v>
      </c>
      <c r="N8" s="121">
        <f>SUM(O8:R8,T8)</f>
        <v>205003</v>
      </c>
      <c r="O8" s="121">
        <v>0</v>
      </c>
      <c r="P8" s="121">
        <v>0</v>
      </c>
      <c r="Q8" s="121">
        <v>14200</v>
      </c>
      <c r="R8" s="121">
        <v>110003</v>
      </c>
      <c r="S8" s="122" t="s">
        <v>408</v>
      </c>
      <c r="T8" s="121">
        <v>80800</v>
      </c>
      <c r="U8" s="121">
        <v>1088426</v>
      </c>
      <c r="V8" s="121">
        <f>+SUM(D8,M8)</f>
        <v>16125677</v>
      </c>
      <c r="W8" s="121">
        <f>+SUM(E8,N8)</f>
        <v>5997098</v>
      </c>
      <c r="X8" s="121">
        <f>+SUM(F8,O8)</f>
        <v>385474</v>
      </c>
      <c r="Y8" s="121">
        <f>+SUM(G8,P8)</f>
        <v>15382</v>
      </c>
      <c r="Z8" s="121">
        <f>+SUM(H8,Q8)</f>
        <v>1923500</v>
      </c>
      <c r="AA8" s="121">
        <f>+SUM(I8,R8)</f>
        <v>2721675</v>
      </c>
      <c r="AB8" s="122" t="str">
        <f>IF(+SUM(J8,S8)=0,"-",+SUM(J8,S8))</f>
        <v>-</v>
      </c>
      <c r="AC8" s="121">
        <f>+SUM(K8,T8)</f>
        <v>951067</v>
      </c>
      <c r="AD8" s="121">
        <f>+SUM(L8,U8)</f>
        <v>10128579</v>
      </c>
      <c r="AE8" s="121">
        <f>SUM(AF8,+AK8)</f>
        <v>1980898</v>
      </c>
      <c r="AF8" s="121">
        <f>SUM(AG8:AJ8)</f>
        <v>1967513</v>
      </c>
      <c r="AG8" s="121">
        <v>0</v>
      </c>
      <c r="AH8" s="121">
        <v>11772</v>
      </c>
      <c r="AI8" s="121">
        <v>1955741</v>
      </c>
      <c r="AJ8" s="121">
        <v>0</v>
      </c>
      <c r="AK8" s="121">
        <v>13385</v>
      </c>
      <c r="AL8" s="121">
        <v>0</v>
      </c>
      <c r="AM8" s="121">
        <f>SUM(AN8,AS8,AW8,AX8,BD8)</f>
        <v>12770643</v>
      </c>
      <c r="AN8" s="121">
        <f>SUM(AO8:AR8)</f>
        <v>3979505</v>
      </c>
      <c r="AO8" s="121">
        <v>877527</v>
      </c>
      <c r="AP8" s="121">
        <v>2194509</v>
      </c>
      <c r="AQ8" s="121">
        <v>681605</v>
      </c>
      <c r="AR8" s="121">
        <v>225864</v>
      </c>
      <c r="AS8" s="121">
        <f>SUM(AT8:AV8)</f>
        <v>1666335</v>
      </c>
      <c r="AT8" s="121">
        <v>171944</v>
      </c>
      <c r="AU8" s="121">
        <v>1263633</v>
      </c>
      <c r="AV8" s="121">
        <v>230758</v>
      </c>
      <c r="AW8" s="121">
        <v>27501</v>
      </c>
      <c r="AX8" s="121">
        <f>SUM(AY8:BB8)</f>
        <v>7097302</v>
      </c>
      <c r="AY8" s="121">
        <v>3296900</v>
      </c>
      <c r="AZ8" s="121">
        <v>3188716</v>
      </c>
      <c r="BA8" s="121">
        <v>185234</v>
      </c>
      <c r="BB8" s="121">
        <v>426452</v>
      </c>
      <c r="BC8" s="121">
        <v>0</v>
      </c>
      <c r="BD8" s="121">
        <v>0</v>
      </c>
      <c r="BE8" s="121">
        <v>80707</v>
      </c>
      <c r="BF8" s="121">
        <f>SUM(AE8,+AM8,+BE8)</f>
        <v>14832248</v>
      </c>
      <c r="BG8" s="121">
        <f>SUM(BH8,+BM8)</f>
        <v>20916</v>
      </c>
      <c r="BH8" s="121">
        <f>SUM(BI8:BL8)</f>
        <v>20916</v>
      </c>
      <c r="BI8" s="121">
        <v>15040</v>
      </c>
      <c r="BJ8" s="121">
        <v>0</v>
      </c>
      <c r="BK8" s="121">
        <v>5876</v>
      </c>
      <c r="BL8" s="121">
        <v>0</v>
      </c>
      <c r="BM8" s="121">
        <v>0</v>
      </c>
      <c r="BN8" s="121">
        <v>0</v>
      </c>
      <c r="BO8" s="121">
        <f>SUM(BP8,BU8,BY8,BZ8,CF8)</f>
        <v>947355</v>
      </c>
      <c r="BP8" s="121">
        <f>SUM(BQ8:BT8)</f>
        <v>130659</v>
      </c>
      <c r="BQ8" s="121">
        <v>56694</v>
      </c>
      <c r="BR8" s="121">
        <v>27737</v>
      </c>
      <c r="BS8" s="121">
        <v>46228</v>
      </c>
      <c r="BT8" s="121">
        <v>0</v>
      </c>
      <c r="BU8" s="121">
        <f>SUM(BV8:BX8)</f>
        <v>1477</v>
      </c>
      <c r="BV8" s="121">
        <v>1477</v>
      </c>
      <c r="BW8" s="121">
        <v>0</v>
      </c>
      <c r="BX8" s="121">
        <v>0</v>
      </c>
      <c r="BY8" s="121">
        <v>0</v>
      </c>
      <c r="BZ8" s="121">
        <f>SUM(CA8:CD8)</f>
        <v>815219</v>
      </c>
      <c r="CA8" s="121">
        <v>776798</v>
      </c>
      <c r="CB8" s="121">
        <v>0</v>
      </c>
      <c r="CC8" s="121">
        <v>0</v>
      </c>
      <c r="CD8" s="121">
        <v>38421</v>
      </c>
      <c r="CE8" s="121">
        <v>269876</v>
      </c>
      <c r="CF8" s="121">
        <v>0</v>
      </c>
      <c r="CG8" s="121">
        <v>55282</v>
      </c>
      <c r="CH8" s="121">
        <f>SUM(BG8,+BO8,+CG8)</f>
        <v>1023553</v>
      </c>
      <c r="CI8" s="121">
        <f>SUM(AE8,+BG8)</f>
        <v>2001814</v>
      </c>
      <c r="CJ8" s="121">
        <f>SUM(AF8,+BH8)</f>
        <v>1988429</v>
      </c>
      <c r="CK8" s="121">
        <f>SUM(AG8,+BI8)</f>
        <v>15040</v>
      </c>
      <c r="CL8" s="121">
        <f>SUM(AH8,+BJ8)</f>
        <v>11772</v>
      </c>
      <c r="CM8" s="121">
        <f>SUM(AI8,+BK8)</f>
        <v>1961617</v>
      </c>
      <c r="CN8" s="121">
        <f>SUM(AJ8,+BL8)</f>
        <v>0</v>
      </c>
      <c r="CO8" s="121">
        <f>SUM(AK8,+BM8)</f>
        <v>13385</v>
      </c>
      <c r="CP8" s="121">
        <f>SUM(AL8,+BN8)</f>
        <v>0</v>
      </c>
      <c r="CQ8" s="121">
        <f>SUM(AM8,+BO8)</f>
        <v>13717998</v>
      </c>
      <c r="CR8" s="121">
        <f>SUM(AN8,+BP8)</f>
        <v>4110164</v>
      </c>
      <c r="CS8" s="121">
        <f>SUM(AO8,+BQ8)</f>
        <v>934221</v>
      </c>
      <c r="CT8" s="121">
        <f>SUM(AP8,+BR8)</f>
        <v>2222246</v>
      </c>
      <c r="CU8" s="121">
        <f>SUM(AQ8,+BS8)</f>
        <v>727833</v>
      </c>
      <c r="CV8" s="121">
        <f>SUM(AR8,+BT8)</f>
        <v>225864</v>
      </c>
      <c r="CW8" s="121">
        <f>SUM(AS8,+BU8)</f>
        <v>1667812</v>
      </c>
      <c r="CX8" s="121">
        <f>SUM(AT8,+BV8)</f>
        <v>173421</v>
      </c>
      <c r="CY8" s="121">
        <f>SUM(AU8,+BW8)</f>
        <v>1263633</v>
      </c>
      <c r="CZ8" s="121">
        <f>SUM(AV8,+BX8)</f>
        <v>230758</v>
      </c>
      <c r="DA8" s="121">
        <f>SUM(AW8,+BY8)</f>
        <v>27501</v>
      </c>
      <c r="DB8" s="121">
        <f>SUM(AX8,+BZ8)</f>
        <v>7912521</v>
      </c>
      <c r="DC8" s="121">
        <f>SUM(AY8,+CA8)</f>
        <v>4073698</v>
      </c>
      <c r="DD8" s="121">
        <f>SUM(AZ8,+CB8)</f>
        <v>3188716</v>
      </c>
      <c r="DE8" s="121">
        <f>SUM(BA8,+CC8)</f>
        <v>185234</v>
      </c>
      <c r="DF8" s="121">
        <f>SUM(BB8,+CD8)</f>
        <v>464873</v>
      </c>
      <c r="DG8" s="121">
        <f>SUM(BC8,+CE8)</f>
        <v>269876</v>
      </c>
      <c r="DH8" s="121">
        <f>SUM(BD8,+CF8)</f>
        <v>0</v>
      </c>
      <c r="DI8" s="121">
        <f>SUM(BE8,+CG8)</f>
        <v>135989</v>
      </c>
      <c r="DJ8" s="121">
        <f>SUM(BF8,+CH8)</f>
        <v>15855801</v>
      </c>
    </row>
    <row r="9" spans="1:114" s="136" customFormat="1" ht="13.5" customHeight="1" x14ac:dyDescent="0.15">
      <c r="A9" s="119" t="s">
        <v>39</v>
      </c>
      <c r="B9" s="120" t="s">
        <v>329</v>
      </c>
      <c r="C9" s="119" t="s">
        <v>330</v>
      </c>
      <c r="D9" s="121">
        <f>SUM(E9,+L9)</f>
        <v>3272551</v>
      </c>
      <c r="E9" s="121">
        <f>SUM(F9:I9,K9)</f>
        <v>1086324</v>
      </c>
      <c r="F9" s="121">
        <v>0</v>
      </c>
      <c r="G9" s="121">
        <v>0</v>
      </c>
      <c r="H9" s="121">
        <v>0</v>
      </c>
      <c r="I9" s="121">
        <v>681167</v>
      </c>
      <c r="J9" s="122" t="s">
        <v>408</v>
      </c>
      <c r="K9" s="121">
        <v>405157</v>
      </c>
      <c r="L9" s="121">
        <v>2186227</v>
      </c>
      <c r="M9" s="121">
        <f>SUM(N9,+U9)</f>
        <v>328734</v>
      </c>
      <c r="N9" s="121">
        <f>SUM(O9:R9,T9)</f>
        <v>45965</v>
      </c>
      <c r="O9" s="121">
        <v>0</v>
      </c>
      <c r="P9" s="121">
        <v>0</v>
      </c>
      <c r="Q9" s="121">
        <v>0</v>
      </c>
      <c r="R9" s="121">
        <v>37657</v>
      </c>
      <c r="S9" s="122" t="s">
        <v>408</v>
      </c>
      <c r="T9" s="121">
        <v>8308</v>
      </c>
      <c r="U9" s="121">
        <v>282769</v>
      </c>
      <c r="V9" s="121">
        <f>+SUM(D9,M9)</f>
        <v>3601285</v>
      </c>
      <c r="W9" s="121">
        <f>+SUM(E9,N9)</f>
        <v>1132289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718824</v>
      </c>
      <c r="AB9" s="122" t="str">
        <f>IF(+SUM(J9,S9)=0,"-",+SUM(J9,S9))</f>
        <v>-</v>
      </c>
      <c r="AC9" s="121">
        <f>+SUM(K9,T9)</f>
        <v>413465</v>
      </c>
      <c r="AD9" s="121">
        <f>+SUM(L9,U9)</f>
        <v>2468996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3272357</v>
      </c>
      <c r="AN9" s="121">
        <f>SUM(AO9:AR9)</f>
        <v>715444</v>
      </c>
      <c r="AO9" s="121">
        <v>115394</v>
      </c>
      <c r="AP9" s="121">
        <v>538506</v>
      </c>
      <c r="AQ9" s="121">
        <v>46158</v>
      </c>
      <c r="AR9" s="121">
        <v>15386</v>
      </c>
      <c r="AS9" s="121">
        <f>SUM(AT9:AV9)</f>
        <v>146546</v>
      </c>
      <c r="AT9" s="121">
        <v>74576</v>
      </c>
      <c r="AU9" s="121">
        <v>68727</v>
      </c>
      <c r="AV9" s="121">
        <v>3243</v>
      </c>
      <c r="AW9" s="121">
        <v>683</v>
      </c>
      <c r="AX9" s="121">
        <f>SUM(AY9:BB9)</f>
        <v>2409684</v>
      </c>
      <c r="AY9" s="121">
        <v>565507</v>
      </c>
      <c r="AZ9" s="121">
        <v>1745002</v>
      </c>
      <c r="BA9" s="121">
        <v>99175</v>
      </c>
      <c r="BB9" s="121">
        <v>0</v>
      </c>
      <c r="BC9" s="121">
        <v>0</v>
      </c>
      <c r="BD9" s="121">
        <v>0</v>
      </c>
      <c r="BE9" s="121">
        <v>194</v>
      </c>
      <c r="BF9" s="121">
        <f>SUM(AE9,+AM9,+BE9)</f>
        <v>3272551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328717</v>
      </c>
      <c r="BP9" s="121">
        <f>SUM(BQ9:BT9)</f>
        <v>53851</v>
      </c>
      <c r="BQ9" s="121">
        <v>0</v>
      </c>
      <c r="BR9" s="121">
        <v>0</v>
      </c>
      <c r="BS9" s="121">
        <v>53851</v>
      </c>
      <c r="BT9" s="121">
        <v>0</v>
      </c>
      <c r="BU9" s="121">
        <f>SUM(BV9:BX9)</f>
        <v>88793</v>
      </c>
      <c r="BV9" s="121">
        <v>5960</v>
      </c>
      <c r="BW9" s="121">
        <v>82833</v>
      </c>
      <c r="BX9" s="121">
        <v>0</v>
      </c>
      <c r="BY9" s="121">
        <v>0</v>
      </c>
      <c r="BZ9" s="121">
        <f>SUM(CA9:CD9)</f>
        <v>186073</v>
      </c>
      <c r="CA9" s="121">
        <v>55995</v>
      </c>
      <c r="CB9" s="121">
        <v>130078</v>
      </c>
      <c r="CC9" s="121">
        <v>0</v>
      </c>
      <c r="CD9" s="121">
        <v>0</v>
      </c>
      <c r="CE9" s="121">
        <v>0</v>
      </c>
      <c r="CF9" s="121">
        <v>0</v>
      </c>
      <c r="CG9" s="121">
        <v>17</v>
      </c>
      <c r="CH9" s="121">
        <f>SUM(BG9,+BO9,+CG9)</f>
        <v>328734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3601074</v>
      </c>
      <c r="CR9" s="121">
        <f>SUM(AN9,+BP9)</f>
        <v>769295</v>
      </c>
      <c r="CS9" s="121">
        <f>SUM(AO9,+BQ9)</f>
        <v>115394</v>
      </c>
      <c r="CT9" s="121">
        <f>SUM(AP9,+BR9)</f>
        <v>538506</v>
      </c>
      <c r="CU9" s="121">
        <f>SUM(AQ9,+BS9)</f>
        <v>100009</v>
      </c>
      <c r="CV9" s="121">
        <f>SUM(AR9,+BT9)</f>
        <v>15386</v>
      </c>
      <c r="CW9" s="121">
        <f>SUM(AS9,+BU9)</f>
        <v>235339</v>
      </c>
      <c r="CX9" s="121">
        <f>SUM(AT9,+BV9)</f>
        <v>80536</v>
      </c>
      <c r="CY9" s="121">
        <f>SUM(AU9,+BW9)</f>
        <v>151560</v>
      </c>
      <c r="CZ9" s="121">
        <f>SUM(AV9,+BX9)</f>
        <v>3243</v>
      </c>
      <c r="DA9" s="121">
        <f>SUM(AW9,+BY9)</f>
        <v>683</v>
      </c>
      <c r="DB9" s="121">
        <f>SUM(AX9,+BZ9)</f>
        <v>2595757</v>
      </c>
      <c r="DC9" s="121">
        <f>SUM(AY9,+CA9)</f>
        <v>621502</v>
      </c>
      <c r="DD9" s="121">
        <f>SUM(AZ9,+CB9)</f>
        <v>1875080</v>
      </c>
      <c r="DE9" s="121">
        <f>SUM(BA9,+CC9)</f>
        <v>99175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211</v>
      </c>
      <c r="DJ9" s="121">
        <f>SUM(BF9,+CH9)</f>
        <v>3601285</v>
      </c>
    </row>
    <row r="10" spans="1:114" s="136" customFormat="1" ht="13.5" customHeight="1" x14ac:dyDescent="0.15">
      <c r="A10" s="119" t="s">
        <v>39</v>
      </c>
      <c r="B10" s="120" t="s">
        <v>332</v>
      </c>
      <c r="C10" s="119" t="s">
        <v>333</v>
      </c>
      <c r="D10" s="121">
        <f>SUM(E10,+L10)</f>
        <v>464729</v>
      </c>
      <c r="E10" s="121">
        <f>SUM(F10:I10,K10)</f>
        <v>15673</v>
      </c>
      <c r="F10" s="121">
        <v>0</v>
      </c>
      <c r="G10" s="121">
        <v>0</v>
      </c>
      <c r="H10" s="121">
        <v>0</v>
      </c>
      <c r="I10" s="121">
        <v>82</v>
      </c>
      <c r="J10" s="122" t="s">
        <v>408</v>
      </c>
      <c r="K10" s="121">
        <v>15591</v>
      </c>
      <c r="L10" s="121">
        <v>449056</v>
      </c>
      <c r="M10" s="121">
        <f>SUM(N10,+U10)</f>
        <v>122485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408</v>
      </c>
      <c r="T10" s="121">
        <v>0</v>
      </c>
      <c r="U10" s="121">
        <v>122485</v>
      </c>
      <c r="V10" s="121">
        <f>+SUM(D10,M10)</f>
        <v>587214</v>
      </c>
      <c r="W10" s="121">
        <f>+SUM(E10,N10)</f>
        <v>15673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82</v>
      </c>
      <c r="AB10" s="122" t="str">
        <f>IF(+SUM(J10,S10)=0,"-",+SUM(J10,S10))</f>
        <v>-</v>
      </c>
      <c r="AC10" s="121">
        <f>+SUM(K10,T10)</f>
        <v>15591</v>
      </c>
      <c r="AD10" s="121">
        <f>+SUM(L10,U10)</f>
        <v>571541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111327</v>
      </c>
      <c r="AN10" s="121">
        <f>SUM(AO10:AR10)</f>
        <v>4357</v>
      </c>
      <c r="AO10" s="121">
        <v>4357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106970</v>
      </c>
      <c r="AY10" s="121">
        <v>106942</v>
      </c>
      <c r="AZ10" s="121">
        <v>0</v>
      </c>
      <c r="BA10" s="121">
        <v>0</v>
      </c>
      <c r="BB10" s="121">
        <v>28</v>
      </c>
      <c r="BC10" s="121">
        <v>325121</v>
      </c>
      <c r="BD10" s="121">
        <v>0</v>
      </c>
      <c r="BE10" s="121">
        <v>28281</v>
      </c>
      <c r="BF10" s="121">
        <f>SUM(AE10,+AM10,+BE10)</f>
        <v>139608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4357</v>
      </c>
      <c r="BP10" s="121">
        <f>SUM(BQ10:BT10)</f>
        <v>4357</v>
      </c>
      <c r="BQ10" s="121">
        <v>4357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118128</v>
      </c>
      <c r="CF10" s="121">
        <v>0</v>
      </c>
      <c r="CG10" s="121">
        <v>0</v>
      </c>
      <c r="CH10" s="121">
        <f>SUM(BG10,+BO10,+CG10)</f>
        <v>4357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115684</v>
      </c>
      <c r="CR10" s="121">
        <f>SUM(AN10,+BP10)</f>
        <v>8714</v>
      </c>
      <c r="CS10" s="121">
        <f>SUM(AO10,+BQ10)</f>
        <v>8714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106970</v>
      </c>
      <c r="DC10" s="121">
        <f>SUM(AY10,+CA10)</f>
        <v>106942</v>
      </c>
      <c r="DD10" s="121">
        <f>SUM(AZ10,+CB10)</f>
        <v>0</v>
      </c>
      <c r="DE10" s="121">
        <f>SUM(BA10,+CC10)</f>
        <v>0</v>
      </c>
      <c r="DF10" s="121">
        <f>SUM(BB10,+CD10)</f>
        <v>28</v>
      </c>
      <c r="DG10" s="121">
        <f>SUM(BC10,+CE10)</f>
        <v>443249</v>
      </c>
      <c r="DH10" s="121">
        <f>SUM(BD10,+CF10)</f>
        <v>0</v>
      </c>
      <c r="DI10" s="121">
        <f>SUM(BE10,+CG10)</f>
        <v>28281</v>
      </c>
      <c r="DJ10" s="121">
        <f>SUM(BF10,+CH10)</f>
        <v>143965</v>
      </c>
    </row>
    <row r="11" spans="1:114" s="136" customFormat="1" ht="13.5" customHeight="1" x14ac:dyDescent="0.15">
      <c r="A11" s="119" t="s">
        <v>39</v>
      </c>
      <c r="B11" s="120" t="s">
        <v>337</v>
      </c>
      <c r="C11" s="119" t="s">
        <v>338</v>
      </c>
      <c r="D11" s="121">
        <f>SUM(E11,+L11)</f>
        <v>1166888</v>
      </c>
      <c r="E11" s="121">
        <f>SUM(F11:I11,K11)</f>
        <v>242289</v>
      </c>
      <c r="F11" s="121">
        <v>0</v>
      </c>
      <c r="G11" s="121">
        <v>3812</v>
      </c>
      <c r="H11" s="121">
        <v>6800</v>
      </c>
      <c r="I11" s="121">
        <v>231480</v>
      </c>
      <c r="J11" s="122" t="s">
        <v>408</v>
      </c>
      <c r="K11" s="121">
        <v>197</v>
      </c>
      <c r="L11" s="121">
        <v>924599</v>
      </c>
      <c r="M11" s="121">
        <f>SUM(N11,+U11)</f>
        <v>166104</v>
      </c>
      <c r="N11" s="121">
        <f>SUM(O11:R11,T11)</f>
        <v>3083</v>
      </c>
      <c r="O11" s="121">
        <v>0</v>
      </c>
      <c r="P11" s="121">
        <v>0</v>
      </c>
      <c r="Q11" s="121">
        <v>0</v>
      </c>
      <c r="R11" s="121">
        <v>372</v>
      </c>
      <c r="S11" s="122" t="s">
        <v>408</v>
      </c>
      <c r="T11" s="121">
        <v>2711</v>
      </c>
      <c r="U11" s="121">
        <v>163021</v>
      </c>
      <c r="V11" s="121">
        <f>+SUM(D11,M11)</f>
        <v>1332992</v>
      </c>
      <c r="W11" s="121">
        <f>+SUM(E11,N11)</f>
        <v>245372</v>
      </c>
      <c r="X11" s="121">
        <f>+SUM(F11,O11)</f>
        <v>0</v>
      </c>
      <c r="Y11" s="121">
        <f>+SUM(G11,P11)</f>
        <v>3812</v>
      </c>
      <c r="Z11" s="121">
        <f>+SUM(H11,Q11)</f>
        <v>6800</v>
      </c>
      <c r="AA11" s="121">
        <f>+SUM(I11,R11)</f>
        <v>231852</v>
      </c>
      <c r="AB11" s="122" t="str">
        <f>IF(+SUM(J11,S11)=0,"-",+SUM(J11,S11))</f>
        <v>-</v>
      </c>
      <c r="AC11" s="121">
        <f>+SUM(K11,T11)</f>
        <v>2908</v>
      </c>
      <c r="AD11" s="121">
        <f>+SUM(L11,U11)</f>
        <v>1087620</v>
      </c>
      <c r="AE11" s="121">
        <f>SUM(AF11,+AK11)</f>
        <v>151278</v>
      </c>
      <c r="AF11" s="121">
        <f>SUM(AG11:AJ11)</f>
        <v>151278</v>
      </c>
      <c r="AG11" s="121">
        <v>0</v>
      </c>
      <c r="AH11" s="121">
        <v>151278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874076</v>
      </c>
      <c r="AN11" s="121">
        <f>SUM(AO11:AR11)</f>
        <v>193510</v>
      </c>
      <c r="AO11" s="121">
        <v>79484</v>
      </c>
      <c r="AP11" s="121">
        <v>91398</v>
      </c>
      <c r="AQ11" s="121">
        <v>22628</v>
      </c>
      <c r="AR11" s="121">
        <v>0</v>
      </c>
      <c r="AS11" s="121">
        <f>SUM(AT11:AV11)</f>
        <v>278222</v>
      </c>
      <c r="AT11" s="121">
        <v>7193</v>
      </c>
      <c r="AU11" s="121">
        <v>271029</v>
      </c>
      <c r="AV11" s="121">
        <v>0</v>
      </c>
      <c r="AW11" s="121">
        <v>6788</v>
      </c>
      <c r="AX11" s="121">
        <f>SUM(AY11:BB11)</f>
        <v>395556</v>
      </c>
      <c r="AY11" s="121">
        <v>291491</v>
      </c>
      <c r="AZ11" s="121">
        <v>9196</v>
      </c>
      <c r="BA11" s="121">
        <v>21800</v>
      </c>
      <c r="BB11" s="121">
        <v>73069</v>
      </c>
      <c r="BC11" s="121">
        <v>141534</v>
      </c>
      <c r="BD11" s="121">
        <v>0</v>
      </c>
      <c r="BE11" s="121">
        <v>0</v>
      </c>
      <c r="BF11" s="121">
        <f>SUM(AE11,+AM11,+BE11)</f>
        <v>1025354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166104</v>
      </c>
      <c r="BP11" s="121">
        <f>SUM(BQ11:BT11)</f>
        <v>18275</v>
      </c>
      <c r="BQ11" s="121">
        <v>18275</v>
      </c>
      <c r="BR11" s="121">
        <v>0</v>
      </c>
      <c r="BS11" s="121">
        <v>0</v>
      </c>
      <c r="BT11" s="121">
        <v>0</v>
      </c>
      <c r="BU11" s="121">
        <f>SUM(BV11:BX11)</f>
        <v>4062</v>
      </c>
      <c r="BV11" s="121">
        <v>3087</v>
      </c>
      <c r="BW11" s="121">
        <v>975</v>
      </c>
      <c r="BX11" s="121">
        <v>0</v>
      </c>
      <c r="BY11" s="121">
        <v>0</v>
      </c>
      <c r="BZ11" s="121">
        <f>SUM(CA11:CD11)</f>
        <v>143767</v>
      </c>
      <c r="CA11" s="121">
        <v>386</v>
      </c>
      <c r="CB11" s="121">
        <v>143381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166104</v>
      </c>
      <c r="CI11" s="121">
        <f>SUM(AE11,+BG11)</f>
        <v>151278</v>
      </c>
      <c r="CJ11" s="121">
        <f>SUM(AF11,+BH11)</f>
        <v>151278</v>
      </c>
      <c r="CK11" s="121">
        <f>SUM(AG11,+BI11)</f>
        <v>0</v>
      </c>
      <c r="CL11" s="121">
        <f>SUM(AH11,+BJ11)</f>
        <v>151278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1040180</v>
      </c>
      <c r="CR11" s="121">
        <f>SUM(AN11,+BP11)</f>
        <v>211785</v>
      </c>
      <c r="CS11" s="121">
        <f>SUM(AO11,+BQ11)</f>
        <v>97759</v>
      </c>
      <c r="CT11" s="121">
        <f>SUM(AP11,+BR11)</f>
        <v>91398</v>
      </c>
      <c r="CU11" s="121">
        <f>SUM(AQ11,+BS11)</f>
        <v>22628</v>
      </c>
      <c r="CV11" s="121">
        <f>SUM(AR11,+BT11)</f>
        <v>0</v>
      </c>
      <c r="CW11" s="121">
        <f>SUM(AS11,+BU11)</f>
        <v>282284</v>
      </c>
      <c r="CX11" s="121">
        <f>SUM(AT11,+BV11)</f>
        <v>10280</v>
      </c>
      <c r="CY11" s="121">
        <f>SUM(AU11,+BW11)</f>
        <v>272004</v>
      </c>
      <c r="CZ11" s="121">
        <f>SUM(AV11,+BX11)</f>
        <v>0</v>
      </c>
      <c r="DA11" s="121">
        <f>SUM(AW11,+BY11)</f>
        <v>6788</v>
      </c>
      <c r="DB11" s="121">
        <f>SUM(AX11,+BZ11)</f>
        <v>539323</v>
      </c>
      <c r="DC11" s="121">
        <f>SUM(AY11,+CA11)</f>
        <v>291877</v>
      </c>
      <c r="DD11" s="121">
        <f>SUM(AZ11,+CB11)</f>
        <v>152577</v>
      </c>
      <c r="DE11" s="121">
        <f>SUM(BA11,+CC11)</f>
        <v>21800</v>
      </c>
      <c r="DF11" s="121">
        <f>SUM(BB11,+CD11)</f>
        <v>73069</v>
      </c>
      <c r="DG11" s="121">
        <f>SUM(BC11,+CE11)</f>
        <v>141534</v>
      </c>
      <c r="DH11" s="121">
        <f>SUM(BD11,+CF11)</f>
        <v>0</v>
      </c>
      <c r="DI11" s="121">
        <f>SUM(BE11,+CG11)</f>
        <v>0</v>
      </c>
      <c r="DJ11" s="121">
        <f>SUM(BF11,+CH11)</f>
        <v>1191458</v>
      </c>
    </row>
    <row r="12" spans="1:114" s="136" customFormat="1" ht="13.5" customHeight="1" x14ac:dyDescent="0.15">
      <c r="A12" s="119" t="s">
        <v>39</v>
      </c>
      <c r="B12" s="120" t="s">
        <v>344</v>
      </c>
      <c r="C12" s="119" t="s">
        <v>345</v>
      </c>
      <c r="D12" s="121">
        <f>SUM(E12,+L12)</f>
        <v>4757458</v>
      </c>
      <c r="E12" s="121">
        <f>SUM(F12:I12,K12)</f>
        <v>2937496</v>
      </c>
      <c r="F12" s="121">
        <v>760742</v>
      </c>
      <c r="G12" s="121">
        <v>683</v>
      </c>
      <c r="H12" s="121">
        <v>1887700</v>
      </c>
      <c r="I12" s="121">
        <v>212329</v>
      </c>
      <c r="J12" s="122" t="s">
        <v>408</v>
      </c>
      <c r="K12" s="121">
        <v>76042</v>
      </c>
      <c r="L12" s="121">
        <v>1819962</v>
      </c>
      <c r="M12" s="121">
        <f>SUM(N12,+U12)</f>
        <v>713310</v>
      </c>
      <c r="N12" s="121">
        <f>SUM(O12:R12,T12)</f>
        <v>315436</v>
      </c>
      <c r="O12" s="121">
        <v>0</v>
      </c>
      <c r="P12" s="121">
        <v>0</v>
      </c>
      <c r="Q12" s="121">
        <v>179500</v>
      </c>
      <c r="R12" s="121">
        <v>133453</v>
      </c>
      <c r="S12" s="122" t="s">
        <v>408</v>
      </c>
      <c r="T12" s="121">
        <v>2483</v>
      </c>
      <c r="U12" s="121">
        <v>397874</v>
      </c>
      <c r="V12" s="121">
        <f>+SUM(D12,M12)</f>
        <v>5470768</v>
      </c>
      <c r="W12" s="121">
        <f>+SUM(E12,N12)</f>
        <v>3252932</v>
      </c>
      <c r="X12" s="121">
        <f>+SUM(F12,O12)</f>
        <v>760742</v>
      </c>
      <c r="Y12" s="121">
        <f>+SUM(G12,P12)</f>
        <v>683</v>
      </c>
      <c r="Z12" s="121">
        <f>+SUM(H12,Q12)</f>
        <v>2067200</v>
      </c>
      <c r="AA12" s="121">
        <f>+SUM(I12,R12)</f>
        <v>345782</v>
      </c>
      <c r="AB12" s="122" t="str">
        <f>IF(+SUM(J12,S12)=0,"-",+SUM(J12,S12))</f>
        <v>-</v>
      </c>
      <c r="AC12" s="121">
        <f>+SUM(K12,T12)</f>
        <v>78525</v>
      </c>
      <c r="AD12" s="121">
        <f>+SUM(L12,U12)</f>
        <v>2217836</v>
      </c>
      <c r="AE12" s="121">
        <f>SUM(AF12,+AK12)</f>
        <v>2785723</v>
      </c>
      <c r="AF12" s="121">
        <f>SUM(AG12:AJ12)</f>
        <v>2785723</v>
      </c>
      <c r="AG12" s="121">
        <v>0</v>
      </c>
      <c r="AH12" s="121">
        <v>2773312</v>
      </c>
      <c r="AI12" s="121">
        <v>12411</v>
      </c>
      <c r="AJ12" s="121">
        <v>0</v>
      </c>
      <c r="AK12" s="121">
        <v>0</v>
      </c>
      <c r="AL12" s="121">
        <v>0</v>
      </c>
      <c r="AM12" s="121">
        <f>SUM(AN12,AS12,AW12,AX12,BD12)</f>
        <v>1934596</v>
      </c>
      <c r="AN12" s="121">
        <f>SUM(AO12:AR12)</f>
        <v>364776</v>
      </c>
      <c r="AO12" s="121">
        <v>88025</v>
      </c>
      <c r="AP12" s="121">
        <v>217774</v>
      </c>
      <c r="AQ12" s="121">
        <v>58977</v>
      </c>
      <c r="AR12" s="121">
        <v>0</v>
      </c>
      <c r="AS12" s="121">
        <f>SUM(AT12:AV12)</f>
        <v>789675</v>
      </c>
      <c r="AT12" s="121">
        <v>40849</v>
      </c>
      <c r="AU12" s="121">
        <v>685998</v>
      </c>
      <c r="AV12" s="121">
        <v>62828</v>
      </c>
      <c r="AW12" s="121">
        <v>5967</v>
      </c>
      <c r="AX12" s="121">
        <f>SUM(AY12:BB12)</f>
        <v>774178</v>
      </c>
      <c r="AY12" s="121">
        <v>351691</v>
      </c>
      <c r="AZ12" s="121">
        <v>352703</v>
      </c>
      <c r="BA12" s="121">
        <v>58666</v>
      </c>
      <c r="BB12" s="121">
        <v>11118</v>
      </c>
      <c r="BC12" s="121">
        <v>34312</v>
      </c>
      <c r="BD12" s="121">
        <v>0</v>
      </c>
      <c r="BE12" s="121">
        <v>2827</v>
      </c>
      <c r="BF12" s="121">
        <f>SUM(AE12,+AM12,+BE12)</f>
        <v>4723146</v>
      </c>
      <c r="BG12" s="121">
        <f>SUM(BH12,+BM12)</f>
        <v>218862</v>
      </c>
      <c r="BH12" s="121">
        <f>SUM(BI12:BL12)</f>
        <v>218862</v>
      </c>
      <c r="BI12" s="121">
        <v>0</v>
      </c>
      <c r="BJ12" s="121">
        <v>0</v>
      </c>
      <c r="BK12" s="121">
        <v>218862</v>
      </c>
      <c r="BL12" s="121">
        <v>0</v>
      </c>
      <c r="BM12" s="121">
        <v>0</v>
      </c>
      <c r="BN12" s="121">
        <v>0</v>
      </c>
      <c r="BO12" s="121">
        <f>SUM(BP12,BU12,BY12,BZ12,CF12)</f>
        <v>494448</v>
      </c>
      <c r="BP12" s="121">
        <f>SUM(BQ12:BT12)</f>
        <v>154257</v>
      </c>
      <c r="BQ12" s="121">
        <v>32527</v>
      </c>
      <c r="BR12" s="121">
        <v>86839</v>
      </c>
      <c r="BS12" s="121">
        <v>34891</v>
      </c>
      <c r="BT12" s="121">
        <v>0</v>
      </c>
      <c r="BU12" s="121">
        <f>SUM(BV12:BX12)</f>
        <v>258516</v>
      </c>
      <c r="BV12" s="121">
        <v>10602</v>
      </c>
      <c r="BW12" s="121">
        <v>66567</v>
      </c>
      <c r="BX12" s="121">
        <v>181347</v>
      </c>
      <c r="BY12" s="121">
        <v>0</v>
      </c>
      <c r="BZ12" s="121">
        <f>SUM(CA12:CD12)</f>
        <v>81675</v>
      </c>
      <c r="CA12" s="121">
        <v>11281</v>
      </c>
      <c r="CB12" s="121">
        <v>1379</v>
      </c>
      <c r="CC12" s="121">
        <v>69015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713310</v>
      </c>
      <c r="CI12" s="121">
        <f>SUM(AE12,+BG12)</f>
        <v>3004585</v>
      </c>
      <c r="CJ12" s="121">
        <f>SUM(AF12,+BH12)</f>
        <v>3004585</v>
      </c>
      <c r="CK12" s="121">
        <f>SUM(AG12,+BI12)</f>
        <v>0</v>
      </c>
      <c r="CL12" s="121">
        <f>SUM(AH12,+BJ12)</f>
        <v>2773312</v>
      </c>
      <c r="CM12" s="121">
        <f>SUM(AI12,+BK12)</f>
        <v>231273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2429044</v>
      </c>
      <c r="CR12" s="121">
        <f>SUM(AN12,+BP12)</f>
        <v>519033</v>
      </c>
      <c r="CS12" s="121">
        <f>SUM(AO12,+BQ12)</f>
        <v>120552</v>
      </c>
      <c r="CT12" s="121">
        <f>SUM(AP12,+BR12)</f>
        <v>304613</v>
      </c>
      <c r="CU12" s="121">
        <f>SUM(AQ12,+BS12)</f>
        <v>93868</v>
      </c>
      <c r="CV12" s="121">
        <f>SUM(AR12,+BT12)</f>
        <v>0</v>
      </c>
      <c r="CW12" s="121">
        <f>SUM(AS12,+BU12)</f>
        <v>1048191</v>
      </c>
      <c r="CX12" s="121">
        <f>SUM(AT12,+BV12)</f>
        <v>51451</v>
      </c>
      <c r="CY12" s="121">
        <f>SUM(AU12,+BW12)</f>
        <v>752565</v>
      </c>
      <c r="CZ12" s="121">
        <f>SUM(AV12,+BX12)</f>
        <v>244175</v>
      </c>
      <c r="DA12" s="121">
        <f>SUM(AW12,+BY12)</f>
        <v>5967</v>
      </c>
      <c r="DB12" s="121">
        <f>SUM(AX12,+BZ12)</f>
        <v>855853</v>
      </c>
      <c r="DC12" s="121">
        <f>SUM(AY12,+CA12)</f>
        <v>362972</v>
      </c>
      <c r="DD12" s="121">
        <f>SUM(AZ12,+CB12)</f>
        <v>354082</v>
      </c>
      <c r="DE12" s="121">
        <f>SUM(BA12,+CC12)</f>
        <v>127681</v>
      </c>
      <c r="DF12" s="121">
        <f>SUM(BB12,+CD12)</f>
        <v>11118</v>
      </c>
      <c r="DG12" s="121">
        <f>SUM(BC12,+CE12)</f>
        <v>34312</v>
      </c>
      <c r="DH12" s="121">
        <f>SUM(BD12,+CF12)</f>
        <v>0</v>
      </c>
      <c r="DI12" s="121">
        <f>SUM(BE12,+CG12)</f>
        <v>2827</v>
      </c>
      <c r="DJ12" s="121">
        <f>SUM(BF12,+CH12)</f>
        <v>5436456</v>
      </c>
    </row>
    <row r="13" spans="1:114" s="136" customFormat="1" ht="13.5" customHeight="1" x14ac:dyDescent="0.15">
      <c r="A13" s="119" t="s">
        <v>39</v>
      </c>
      <c r="B13" s="120" t="s">
        <v>347</v>
      </c>
      <c r="C13" s="119" t="s">
        <v>348</v>
      </c>
      <c r="D13" s="121">
        <f>SUM(E13,+L13)</f>
        <v>5633983</v>
      </c>
      <c r="E13" s="121">
        <f>SUM(F13:I13,K13)</f>
        <v>944751</v>
      </c>
      <c r="F13" s="121">
        <v>0</v>
      </c>
      <c r="G13" s="121">
        <v>434</v>
      </c>
      <c r="H13" s="121">
        <v>0</v>
      </c>
      <c r="I13" s="121">
        <v>811273</v>
      </c>
      <c r="J13" s="122" t="s">
        <v>408</v>
      </c>
      <c r="K13" s="121">
        <v>133044</v>
      </c>
      <c r="L13" s="121">
        <v>4689232</v>
      </c>
      <c r="M13" s="121">
        <f>SUM(N13,+U13)</f>
        <v>735789</v>
      </c>
      <c r="N13" s="121">
        <f>SUM(O13:R13,T13)</f>
        <v>44685</v>
      </c>
      <c r="O13" s="121">
        <v>0</v>
      </c>
      <c r="P13" s="121">
        <v>0</v>
      </c>
      <c r="Q13" s="121">
        <v>43300</v>
      </c>
      <c r="R13" s="121">
        <v>994</v>
      </c>
      <c r="S13" s="122" t="s">
        <v>408</v>
      </c>
      <c r="T13" s="121">
        <v>391</v>
      </c>
      <c r="U13" s="121">
        <v>691104</v>
      </c>
      <c r="V13" s="121">
        <f>+SUM(D13,M13)</f>
        <v>6369772</v>
      </c>
      <c r="W13" s="121">
        <f>+SUM(E13,N13)</f>
        <v>989436</v>
      </c>
      <c r="X13" s="121">
        <f>+SUM(F13,O13)</f>
        <v>0</v>
      </c>
      <c r="Y13" s="121">
        <f>+SUM(G13,P13)</f>
        <v>434</v>
      </c>
      <c r="Z13" s="121">
        <f>+SUM(H13,Q13)</f>
        <v>43300</v>
      </c>
      <c r="AA13" s="121">
        <f>+SUM(I13,R13)</f>
        <v>812267</v>
      </c>
      <c r="AB13" s="122" t="str">
        <f>IF(+SUM(J13,S13)=0,"-",+SUM(J13,S13))</f>
        <v>-</v>
      </c>
      <c r="AC13" s="121">
        <f>+SUM(K13,T13)</f>
        <v>133435</v>
      </c>
      <c r="AD13" s="121">
        <f>+SUM(L13,U13)</f>
        <v>5380336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5546253</v>
      </c>
      <c r="AN13" s="121">
        <f>SUM(AO13:AR13)</f>
        <v>722768</v>
      </c>
      <c r="AO13" s="121">
        <v>271624</v>
      </c>
      <c r="AP13" s="121">
        <v>442736</v>
      </c>
      <c r="AQ13" s="121">
        <v>0</v>
      </c>
      <c r="AR13" s="121">
        <v>8408</v>
      </c>
      <c r="AS13" s="121">
        <f>SUM(AT13:AV13)</f>
        <v>1928550</v>
      </c>
      <c r="AT13" s="121">
        <v>76211</v>
      </c>
      <c r="AU13" s="121">
        <v>1795338</v>
      </c>
      <c r="AV13" s="121">
        <v>57001</v>
      </c>
      <c r="AW13" s="121">
        <v>23165</v>
      </c>
      <c r="AX13" s="121">
        <f>SUM(AY13:BB13)</f>
        <v>2871770</v>
      </c>
      <c r="AY13" s="121">
        <v>884513</v>
      </c>
      <c r="AZ13" s="121">
        <v>1947655</v>
      </c>
      <c r="BA13" s="121">
        <v>34879</v>
      </c>
      <c r="BB13" s="121">
        <v>4723</v>
      </c>
      <c r="BC13" s="121">
        <v>0</v>
      </c>
      <c r="BD13" s="121">
        <v>0</v>
      </c>
      <c r="BE13" s="121">
        <v>87730</v>
      </c>
      <c r="BF13" s="121">
        <f>SUM(AE13,+AM13,+BE13)</f>
        <v>5633983</v>
      </c>
      <c r="BG13" s="121">
        <f>SUM(BH13,+BM13)</f>
        <v>92951</v>
      </c>
      <c r="BH13" s="121">
        <f>SUM(BI13:BL13)</f>
        <v>92951</v>
      </c>
      <c r="BI13" s="121">
        <v>0</v>
      </c>
      <c r="BJ13" s="121">
        <v>92951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642838</v>
      </c>
      <c r="BP13" s="121">
        <f>SUM(BQ13:BT13)</f>
        <v>49484</v>
      </c>
      <c r="BQ13" s="121">
        <v>49484</v>
      </c>
      <c r="BR13" s="121">
        <v>0</v>
      </c>
      <c r="BS13" s="121">
        <v>0</v>
      </c>
      <c r="BT13" s="121">
        <v>0</v>
      </c>
      <c r="BU13" s="121">
        <f>SUM(BV13:BX13)</f>
        <v>245812</v>
      </c>
      <c r="BV13" s="121">
        <v>45656</v>
      </c>
      <c r="BW13" s="121">
        <v>200156</v>
      </c>
      <c r="BX13" s="121">
        <v>0</v>
      </c>
      <c r="BY13" s="121">
        <v>0</v>
      </c>
      <c r="BZ13" s="121">
        <f>SUM(CA13:CD13)</f>
        <v>347542</v>
      </c>
      <c r="CA13" s="121">
        <v>134891</v>
      </c>
      <c r="CB13" s="121">
        <v>212651</v>
      </c>
      <c r="CC13" s="121">
        <v>0</v>
      </c>
      <c r="CD13" s="121">
        <v>0</v>
      </c>
      <c r="CE13" s="121">
        <v>0</v>
      </c>
      <c r="CF13" s="121">
        <v>0</v>
      </c>
      <c r="CG13" s="121">
        <v>0</v>
      </c>
      <c r="CH13" s="121">
        <f>SUM(BG13,+BO13,+CG13)</f>
        <v>735789</v>
      </c>
      <c r="CI13" s="121">
        <f>SUM(AE13,+BG13)</f>
        <v>92951</v>
      </c>
      <c r="CJ13" s="121">
        <f>SUM(AF13,+BH13)</f>
        <v>92951</v>
      </c>
      <c r="CK13" s="121">
        <f>SUM(AG13,+BI13)</f>
        <v>0</v>
      </c>
      <c r="CL13" s="121">
        <f>SUM(AH13,+BJ13)</f>
        <v>92951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6189091</v>
      </c>
      <c r="CR13" s="121">
        <f>SUM(AN13,+BP13)</f>
        <v>772252</v>
      </c>
      <c r="CS13" s="121">
        <f>SUM(AO13,+BQ13)</f>
        <v>321108</v>
      </c>
      <c r="CT13" s="121">
        <f>SUM(AP13,+BR13)</f>
        <v>442736</v>
      </c>
      <c r="CU13" s="121">
        <f>SUM(AQ13,+BS13)</f>
        <v>0</v>
      </c>
      <c r="CV13" s="121">
        <f>SUM(AR13,+BT13)</f>
        <v>8408</v>
      </c>
      <c r="CW13" s="121">
        <f>SUM(AS13,+BU13)</f>
        <v>2174362</v>
      </c>
      <c r="CX13" s="121">
        <f>SUM(AT13,+BV13)</f>
        <v>121867</v>
      </c>
      <c r="CY13" s="121">
        <f>SUM(AU13,+BW13)</f>
        <v>1995494</v>
      </c>
      <c r="CZ13" s="121">
        <f>SUM(AV13,+BX13)</f>
        <v>57001</v>
      </c>
      <c r="DA13" s="121">
        <f>SUM(AW13,+BY13)</f>
        <v>23165</v>
      </c>
      <c r="DB13" s="121">
        <f>SUM(AX13,+BZ13)</f>
        <v>3219312</v>
      </c>
      <c r="DC13" s="121">
        <f>SUM(AY13,+CA13)</f>
        <v>1019404</v>
      </c>
      <c r="DD13" s="121">
        <f>SUM(AZ13,+CB13)</f>
        <v>2160306</v>
      </c>
      <c r="DE13" s="121">
        <f>SUM(BA13,+CC13)</f>
        <v>34879</v>
      </c>
      <c r="DF13" s="121">
        <f>SUM(BB13,+CD13)</f>
        <v>4723</v>
      </c>
      <c r="DG13" s="121">
        <f>SUM(BC13,+CE13)</f>
        <v>0</v>
      </c>
      <c r="DH13" s="121">
        <f>SUM(BD13,+CF13)</f>
        <v>0</v>
      </c>
      <c r="DI13" s="121">
        <f>SUM(BE13,+CG13)</f>
        <v>87730</v>
      </c>
      <c r="DJ13" s="121">
        <f>SUM(BF13,+CH13)</f>
        <v>6369772</v>
      </c>
    </row>
    <row r="14" spans="1:114" s="136" customFormat="1" ht="13.5" customHeight="1" x14ac:dyDescent="0.15">
      <c r="A14" s="119" t="s">
        <v>39</v>
      </c>
      <c r="B14" s="120" t="s">
        <v>350</v>
      </c>
      <c r="C14" s="119" t="s">
        <v>351</v>
      </c>
      <c r="D14" s="121">
        <f>SUM(E14,+L14)</f>
        <v>552241</v>
      </c>
      <c r="E14" s="121">
        <f>SUM(F14:I14,K14)</f>
        <v>76605</v>
      </c>
      <c r="F14" s="121">
        <v>0</v>
      </c>
      <c r="G14" s="121">
        <v>0</v>
      </c>
      <c r="H14" s="121">
        <v>0</v>
      </c>
      <c r="I14" s="121">
        <v>74682</v>
      </c>
      <c r="J14" s="122" t="s">
        <v>408</v>
      </c>
      <c r="K14" s="121">
        <v>1923</v>
      </c>
      <c r="L14" s="121">
        <v>475636</v>
      </c>
      <c r="M14" s="121">
        <f>SUM(N14,+U14)</f>
        <v>143505</v>
      </c>
      <c r="N14" s="121">
        <f>SUM(O14:R14,T14)</f>
        <v>29541</v>
      </c>
      <c r="O14" s="121">
        <v>12913</v>
      </c>
      <c r="P14" s="121">
        <v>2817</v>
      </c>
      <c r="Q14" s="121">
        <v>0</v>
      </c>
      <c r="R14" s="121">
        <v>13811</v>
      </c>
      <c r="S14" s="122" t="s">
        <v>408</v>
      </c>
      <c r="T14" s="121">
        <v>0</v>
      </c>
      <c r="U14" s="121">
        <v>113964</v>
      </c>
      <c r="V14" s="121">
        <f>+SUM(D14,M14)</f>
        <v>695746</v>
      </c>
      <c r="W14" s="121">
        <f>+SUM(E14,N14)</f>
        <v>106146</v>
      </c>
      <c r="X14" s="121">
        <f>+SUM(F14,O14)</f>
        <v>12913</v>
      </c>
      <c r="Y14" s="121">
        <f>+SUM(G14,P14)</f>
        <v>2817</v>
      </c>
      <c r="Z14" s="121">
        <f>+SUM(H14,Q14)</f>
        <v>0</v>
      </c>
      <c r="AA14" s="121">
        <f>+SUM(I14,R14)</f>
        <v>88493</v>
      </c>
      <c r="AB14" s="122" t="str">
        <f>IF(+SUM(J14,S14)=0,"-",+SUM(J14,S14))</f>
        <v>-</v>
      </c>
      <c r="AC14" s="121">
        <f>+SUM(K14,T14)</f>
        <v>1923</v>
      </c>
      <c r="AD14" s="121">
        <f>+SUM(L14,U14)</f>
        <v>589600</v>
      </c>
      <c r="AE14" s="121">
        <f>SUM(AF14,+AK14)</f>
        <v>36353</v>
      </c>
      <c r="AF14" s="121">
        <f>SUM(AG14:AJ14)</f>
        <v>36353</v>
      </c>
      <c r="AG14" s="121">
        <v>0</v>
      </c>
      <c r="AH14" s="121">
        <v>36029</v>
      </c>
      <c r="AI14" s="121">
        <v>0</v>
      </c>
      <c r="AJ14" s="121">
        <v>324</v>
      </c>
      <c r="AK14" s="121">
        <v>0</v>
      </c>
      <c r="AL14" s="121">
        <v>0</v>
      </c>
      <c r="AM14" s="121">
        <f>SUM(AN14,AS14,AW14,AX14,BD14)</f>
        <v>511672</v>
      </c>
      <c r="AN14" s="121">
        <f>SUM(AO14:AR14)</f>
        <v>37567</v>
      </c>
      <c r="AO14" s="121">
        <v>37567</v>
      </c>
      <c r="AP14" s="121">
        <v>0</v>
      </c>
      <c r="AQ14" s="121">
        <v>0</v>
      </c>
      <c r="AR14" s="121">
        <v>0</v>
      </c>
      <c r="AS14" s="121">
        <f>SUM(AT14:AV14)</f>
        <v>201501</v>
      </c>
      <c r="AT14" s="121">
        <v>0</v>
      </c>
      <c r="AU14" s="121">
        <v>197390</v>
      </c>
      <c r="AV14" s="121">
        <v>4111</v>
      </c>
      <c r="AW14" s="121">
        <v>0</v>
      </c>
      <c r="AX14" s="121">
        <f>SUM(AY14:BB14)</f>
        <v>272604</v>
      </c>
      <c r="AY14" s="121">
        <v>179282</v>
      </c>
      <c r="AZ14" s="121">
        <v>92044</v>
      </c>
      <c r="BA14" s="121">
        <v>826</v>
      </c>
      <c r="BB14" s="121">
        <v>452</v>
      </c>
      <c r="BC14" s="121">
        <v>0</v>
      </c>
      <c r="BD14" s="121">
        <v>0</v>
      </c>
      <c r="BE14" s="121">
        <v>4216</v>
      </c>
      <c r="BF14" s="121">
        <f>SUM(AE14,+AM14,+BE14)</f>
        <v>552241</v>
      </c>
      <c r="BG14" s="121">
        <f>SUM(BH14,+BM14)</f>
        <v>8123</v>
      </c>
      <c r="BH14" s="121">
        <f>SUM(BI14:BL14)</f>
        <v>8123</v>
      </c>
      <c r="BI14" s="121">
        <v>0</v>
      </c>
      <c r="BJ14" s="121">
        <v>0</v>
      </c>
      <c r="BK14" s="121">
        <v>0</v>
      </c>
      <c r="BL14" s="121">
        <v>8123</v>
      </c>
      <c r="BM14" s="121">
        <v>0</v>
      </c>
      <c r="BN14" s="121">
        <v>0</v>
      </c>
      <c r="BO14" s="121">
        <f>SUM(BP14,BU14,BY14,BZ14,CF14)</f>
        <v>110089</v>
      </c>
      <c r="BP14" s="121">
        <f>SUM(BQ14:BT14)</f>
        <v>42955</v>
      </c>
      <c r="BQ14" s="121">
        <v>3415</v>
      </c>
      <c r="BR14" s="121">
        <v>0</v>
      </c>
      <c r="BS14" s="121">
        <v>39540</v>
      </c>
      <c r="BT14" s="121">
        <v>0</v>
      </c>
      <c r="BU14" s="121">
        <f>SUM(BV14:BX14)</f>
        <v>59404</v>
      </c>
      <c r="BV14" s="121">
        <v>0</v>
      </c>
      <c r="BW14" s="121">
        <v>59404</v>
      </c>
      <c r="BX14" s="121">
        <v>0</v>
      </c>
      <c r="BY14" s="121">
        <v>0</v>
      </c>
      <c r="BZ14" s="121">
        <f>SUM(CA14:CD14)</f>
        <v>7730</v>
      </c>
      <c r="CA14" s="121">
        <v>1245</v>
      </c>
      <c r="CB14" s="121">
        <v>6485</v>
      </c>
      <c r="CC14" s="121">
        <v>0</v>
      </c>
      <c r="CD14" s="121">
        <v>0</v>
      </c>
      <c r="CE14" s="121">
        <v>0</v>
      </c>
      <c r="CF14" s="121">
        <v>0</v>
      </c>
      <c r="CG14" s="121">
        <v>25293</v>
      </c>
      <c r="CH14" s="121">
        <f>SUM(BG14,+BO14,+CG14)</f>
        <v>143505</v>
      </c>
      <c r="CI14" s="121">
        <f>SUM(AE14,+BG14)</f>
        <v>44476</v>
      </c>
      <c r="CJ14" s="121">
        <f>SUM(AF14,+BH14)</f>
        <v>44476</v>
      </c>
      <c r="CK14" s="121">
        <f>SUM(AG14,+BI14)</f>
        <v>0</v>
      </c>
      <c r="CL14" s="121">
        <f>SUM(AH14,+BJ14)</f>
        <v>36029</v>
      </c>
      <c r="CM14" s="121">
        <f>SUM(AI14,+BK14)</f>
        <v>0</v>
      </c>
      <c r="CN14" s="121">
        <f>SUM(AJ14,+BL14)</f>
        <v>8447</v>
      </c>
      <c r="CO14" s="121">
        <f>SUM(AK14,+BM14)</f>
        <v>0</v>
      </c>
      <c r="CP14" s="121">
        <f>SUM(AL14,+BN14)</f>
        <v>0</v>
      </c>
      <c r="CQ14" s="121">
        <f>SUM(AM14,+BO14)</f>
        <v>621761</v>
      </c>
      <c r="CR14" s="121">
        <f>SUM(AN14,+BP14)</f>
        <v>80522</v>
      </c>
      <c r="CS14" s="121">
        <f>SUM(AO14,+BQ14)</f>
        <v>40982</v>
      </c>
      <c r="CT14" s="121">
        <f>SUM(AP14,+BR14)</f>
        <v>0</v>
      </c>
      <c r="CU14" s="121">
        <f>SUM(AQ14,+BS14)</f>
        <v>39540</v>
      </c>
      <c r="CV14" s="121">
        <f>SUM(AR14,+BT14)</f>
        <v>0</v>
      </c>
      <c r="CW14" s="121">
        <f>SUM(AS14,+BU14)</f>
        <v>260905</v>
      </c>
      <c r="CX14" s="121">
        <f>SUM(AT14,+BV14)</f>
        <v>0</v>
      </c>
      <c r="CY14" s="121">
        <f>SUM(AU14,+BW14)</f>
        <v>256794</v>
      </c>
      <c r="CZ14" s="121">
        <f>SUM(AV14,+BX14)</f>
        <v>4111</v>
      </c>
      <c r="DA14" s="121">
        <f>SUM(AW14,+BY14)</f>
        <v>0</v>
      </c>
      <c r="DB14" s="121">
        <f>SUM(AX14,+BZ14)</f>
        <v>280334</v>
      </c>
      <c r="DC14" s="121">
        <f>SUM(AY14,+CA14)</f>
        <v>180527</v>
      </c>
      <c r="DD14" s="121">
        <f>SUM(AZ14,+CB14)</f>
        <v>98529</v>
      </c>
      <c r="DE14" s="121">
        <f>SUM(BA14,+CC14)</f>
        <v>826</v>
      </c>
      <c r="DF14" s="121">
        <f>SUM(BB14,+CD14)</f>
        <v>452</v>
      </c>
      <c r="DG14" s="121">
        <f>SUM(BC14,+CE14)</f>
        <v>0</v>
      </c>
      <c r="DH14" s="121">
        <f>SUM(BD14,+CF14)</f>
        <v>0</v>
      </c>
      <c r="DI14" s="121">
        <f>SUM(BE14,+CG14)</f>
        <v>29509</v>
      </c>
      <c r="DJ14" s="121">
        <f>SUM(BF14,+CH14)</f>
        <v>695746</v>
      </c>
    </row>
    <row r="15" spans="1:114" s="136" customFormat="1" ht="13.5" customHeight="1" x14ac:dyDescent="0.15">
      <c r="A15" s="119" t="s">
        <v>39</v>
      </c>
      <c r="B15" s="120" t="s">
        <v>353</v>
      </c>
      <c r="C15" s="119" t="s">
        <v>354</v>
      </c>
      <c r="D15" s="121">
        <f>SUM(E15,+L15)</f>
        <v>706749</v>
      </c>
      <c r="E15" s="121">
        <f>SUM(F15:I15,K15)</f>
        <v>193646</v>
      </c>
      <c r="F15" s="121">
        <v>0</v>
      </c>
      <c r="G15" s="121">
        <v>2632</v>
      </c>
      <c r="H15" s="121">
        <v>111100</v>
      </c>
      <c r="I15" s="121">
        <v>36416</v>
      </c>
      <c r="J15" s="122" t="s">
        <v>408</v>
      </c>
      <c r="K15" s="121">
        <v>43498</v>
      </c>
      <c r="L15" s="121">
        <v>513103</v>
      </c>
      <c r="M15" s="121">
        <f>SUM(N15,+U15)</f>
        <v>181049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408</v>
      </c>
      <c r="T15" s="121">
        <v>0</v>
      </c>
      <c r="U15" s="121">
        <v>181049</v>
      </c>
      <c r="V15" s="121">
        <f>+SUM(D15,M15)</f>
        <v>887798</v>
      </c>
      <c r="W15" s="121">
        <f>+SUM(E15,N15)</f>
        <v>193646</v>
      </c>
      <c r="X15" s="121">
        <f>+SUM(F15,O15)</f>
        <v>0</v>
      </c>
      <c r="Y15" s="121">
        <f>+SUM(G15,P15)</f>
        <v>2632</v>
      </c>
      <c r="Z15" s="121">
        <f>+SUM(H15,Q15)</f>
        <v>111100</v>
      </c>
      <c r="AA15" s="121">
        <f>+SUM(I15,R15)</f>
        <v>36416</v>
      </c>
      <c r="AB15" s="122" t="str">
        <f>IF(+SUM(J15,S15)=0,"-",+SUM(J15,S15))</f>
        <v>-</v>
      </c>
      <c r="AC15" s="121">
        <f>+SUM(K15,T15)</f>
        <v>43498</v>
      </c>
      <c r="AD15" s="121">
        <f>+SUM(L15,U15)</f>
        <v>694152</v>
      </c>
      <c r="AE15" s="121">
        <f>SUM(AF15,+AK15)</f>
        <v>111370</v>
      </c>
      <c r="AF15" s="121">
        <f>SUM(AG15:AJ15)</f>
        <v>111370</v>
      </c>
      <c r="AG15" s="121">
        <v>0</v>
      </c>
      <c r="AH15" s="121">
        <v>51840</v>
      </c>
      <c r="AI15" s="121">
        <v>54778</v>
      </c>
      <c r="AJ15" s="121">
        <v>4752</v>
      </c>
      <c r="AK15" s="121">
        <v>0</v>
      </c>
      <c r="AL15" s="121">
        <v>0</v>
      </c>
      <c r="AM15" s="121">
        <f>SUM(AN15,AS15,AW15,AX15,BD15)</f>
        <v>592602</v>
      </c>
      <c r="AN15" s="121">
        <f>SUM(AO15:AR15)</f>
        <v>49089</v>
      </c>
      <c r="AO15" s="121">
        <v>49089</v>
      </c>
      <c r="AP15" s="121">
        <v>0</v>
      </c>
      <c r="AQ15" s="121">
        <v>0</v>
      </c>
      <c r="AR15" s="121">
        <v>0</v>
      </c>
      <c r="AS15" s="121">
        <f>SUM(AT15:AV15)</f>
        <v>54366</v>
      </c>
      <c r="AT15" s="121">
        <v>1979</v>
      </c>
      <c r="AU15" s="121">
        <v>48101</v>
      </c>
      <c r="AV15" s="121">
        <v>4286</v>
      </c>
      <c r="AW15" s="121">
        <v>0</v>
      </c>
      <c r="AX15" s="121">
        <f>SUM(AY15:BB15)</f>
        <v>483239</v>
      </c>
      <c r="AY15" s="121">
        <v>240073</v>
      </c>
      <c r="AZ15" s="121">
        <v>215858</v>
      </c>
      <c r="BA15" s="121">
        <v>27140</v>
      </c>
      <c r="BB15" s="121">
        <v>168</v>
      </c>
      <c r="BC15" s="121">
        <v>0</v>
      </c>
      <c r="BD15" s="121">
        <v>5908</v>
      </c>
      <c r="BE15" s="121">
        <v>2777</v>
      </c>
      <c r="BF15" s="121">
        <f>SUM(AE15,+AM15,+BE15)</f>
        <v>706749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181049</v>
      </c>
      <c r="BP15" s="121">
        <f>SUM(BQ15:BT15)</f>
        <v>16537</v>
      </c>
      <c r="BQ15" s="121">
        <v>16537</v>
      </c>
      <c r="BR15" s="121">
        <v>0</v>
      </c>
      <c r="BS15" s="121">
        <v>0</v>
      </c>
      <c r="BT15" s="121">
        <v>0</v>
      </c>
      <c r="BU15" s="121">
        <f>SUM(BV15:BX15)</f>
        <v>51015</v>
      </c>
      <c r="BV15" s="121">
        <v>0</v>
      </c>
      <c r="BW15" s="121">
        <v>51015</v>
      </c>
      <c r="BX15" s="121">
        <v>0</v>
      </c>
      <c r="BY15" s="121">
        <v>0</v>
      </c>
      <c r="BZ15" s="121">
        <f>SUM(CA15:CD15)</f>
        <v>113497</v>
      </c>
      <c r="CA15" s="121">
        <v>0</v>
      </c>
      <c r="CB15" s="121">
        <v>113497</v>
      </c>
      <c r="CC15" s="121">
        <v>0</v>
      </c>
      <c r="CD15" s="121">
        <v>0</v>
      </c>
      <c r="CE15" s="121">
        <v>0</v>
      </c>
      <c r="CF15" s="121">
        <v>0</v>
      </c>
      <c r="CG15" s="121">
        <v>0</v>
      </c>
      <c r="CH15" s="121">
        <f>SUM(BG15,+BO15,+CG15)</f>
        <v>181049</v>
      </c>
      <c r="CI15" s="121">
        <f>SUM(AE15,+BG15)</f>
        <v>111370</v>
      </c>
      <c r="CJ15" s="121">
        <f>SUM(AF15,+BH15)</f>
        <v>111370</v>
      </c>
      <c r="CK15" s="121">
        <f>SUM(AG15,+BI15)</f>
        <v>0</v>
      </c>
      <c r="CL15" s="121">
        <f>SUM(AH15,+BJ15)</f>
        <v>51840</v>
      </c>
      <c r="CM15" s="121">
        <f>SUM(AI15,+BK15)</f>
        <v>54778</v>
      </c>
      <c r="CN15" s="121">
        <f>SUM(AJ15,+BL15)</f>
        <v>4752</v>
      </c>
      <c r="CO15" s="121">
        <f>SUM(AK15,+BM15)</f>
        <v>0</v>
      </c>
      <c r="CP15" s="121">
        <f>SUM(AL15,+BN15)</f>
        <v>0</v>
      </c>
      <c r="CQ15" s="121">
        <f>SUM(AM15,+BO15)</f>
        <v>773651</v>
      </c>
      <c r="CR15" s="121">
        <f>SUM(AN15,+BP15)</f>
        <v>65626</v>
      </c>
      <c r="CS15" s="121">
        <f>SUM(AO15,+BQ15)</f>
        <v>65626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105381</v>
      </c>
      <c r="CX15" s="121">
        <f>SUM(AT15,+BV15)</f>
        <v>1979</v>
      </c>
      <c r="CY15" s="121">
        <f>SUM(AU15,+BW15)</f>
        <v>99116</v>
      </c>
      <c r="CZ15" s="121">
        <f>SUM(AV15,+BX15)</f>
        <v>4286</v>
      </c>
      <c r="DA15" s="121">
        <f>SUM(AW15,+BY15)</f>
        <v>0</v>
      </c>
      <c r="DB15" s="121">
        <f>SUM(AX15,+BZ15)</f>
        <v>596736</v>
      </c>
      <c r="DC15" s="121">
        <f>SUM(AY15,+CA15)</f>
        <v>240073</v>
      </c>
      <c r="DD15" s="121">
        <f>SUM(AZ15,+CB15)</f>
        <v>329355</v>
      </c>
      <c r="DE15" s="121">
        <f>SUM(BA15,+CC15)</f>
        <v>27140</v>
      </c>
      <c r="DF15" s="121">
        <f>SUM(BB15,+CD15)</f>
        <v>168</v>
      </c>
      <c r="DG15" s="121">
        <f>SUM(BC15,+CE15)</f>
        <v>0</v>
      </c>
      <c r="DH15" s="121">
        <f>SUM(BD15,+CF15)</f>
        <v>5908</v>
      </c>
      <c r="DI15" s="121">
        <f>SUM(BE15,+CG15)</f>
        <v>2777</v>
      </c>
      <c r="DJ15" s="121">
        <f>SUM(BF15,+CH15)</f>
        <v>887798</v>
      </c>
    </row>
    <row r="16" spans="1:114" s="136" customFormat="1" ht="13.5" customHeight="1" x14ac:dyDescent="0.15">
      <c r="A16" s="119" t="s">
        <v>39</v>
      </c>
      <c r="B16" s="120" t="s">
        <v>356</v>
      </c>
      <c r="C16" s="119" t="s">
        <v>357</v>
      </c>
      <c r="D16" s="121">
        <f>SUM(E16,+L16)</f>
        <v>585820</v>
      </c>
      <c r="E16" s="121">
        <f>SUM(F16:I16,K16)</f>
        <v>95953</v>
      </c>
      <c r="F16" s="121">
        <v>0</v>
      </c>
      <c r="G16" s="121">
        <v>1303</v>
      </c>
      <c r="H16" s="121">
        <v>0</v>
      </c>
      <c r="I16" s="121">
        <v>85857</v>
      </c>
      <c r="J16" s="122" t="s">
        <v>408</v>
      </c>
      <c r="K16" s="121">
        <v>8793</v>
      </c>
      <c r="L16" s="121">
        <v>489867</v>
      </c>
      <c r="M16" s="121">
        <f>SUM(N16,+U16)</f>
        <v>169300</v>
      </c>
      <c r="N16" s="121">
        <f>SUM(O16:R16,T16)</f>
        <v>40735</v>
      </c>
      <c r="O16" s="121">
        <v>0</v>
      </c>
      <c r="P16" s="121">
        <v>0</v>
      </c>
      <c r="Q16" s="121">
        <v>30500</v>
      </c>
      <c r="R16" s="121">
        <v>10185</v>
      </c>
      <c r="S16" s="122" t="s">
        <v>408</v>
      </c>
      <c r="T16" s="121">
        <v>50</v>
      </c>
      <c r="U16" s="121">
        <v>128565</v>
      </c>
      <c r="V16" s="121">
        <f>+SUM(D16,M16)</f>
        <v>755120</v>
      </c>
      <c r="W16" s="121">
        <f>+SUM(E16,N16)</f>
        <v>136688</v>
      </c>
      <c r="X16" s="121">
        <f>+SUM(F16,O16)</f>
        <v>0</v>
      </c>
      <c r="Y16" s="121">
        <f>+SUM(G16,P16)</f>
        <v>1303</v>
      </c>
      <c r="Z16" s="121">
        <f>+SUM(H16,Q16)</f>
        <v>30500</v>
      </c>
      <c r="AA16" s="121">
        <f>+SUM(I16,R16)</f>
        <v>96042</v>
      </c>
      <c r="AB16" s="122" t="str">
        <f>IF(+SUM(J16,S16)=0,"-",+SUM(J16,S16))</f>
        <v>-</v>
      </c>
      <c r="AC16" s="121">
        <f>+SUM(K16,T16)</f>
        <v>8843</v>
      </c>
      <c r="AD16" s="121">
        <f>+SUM(L16,U16)</f>
        <v>618432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554215</v>
      </c>
      <c r="AN16" s="121">
        <f>SUM(AO16:AR16)</f>
        <v>74226</v>
      </c>
      <c r="AO16" s="121">
        <v>49978</v>
      </c>
      <c r="AP16" s="121">
        <v>0</v>
      </c>
      <c r="AQ16" s="121">
        <v>24248</v>
      </c>
      <c r="AR16" s="121">
        <v>0</v>
      </c>
      <c r="AS16" s="121">
        <f>SUM(AT16:AV16)</f>
        <v>132743</v>
      </c>
      <c r="AT16" s="121">
        <v>9406</v>
      </c>
      <c r="AU16" s="121">
        <v>122862</v>
      </c>
      <c r="AV16" s="121">
        <v>475</v>
      </c>
      <c r="AW16" s="121">
        <v>6857</v>
      </c>
      <c r="AX16" s="121">
        <f>SUM(AY16:BB16)</f>
        <v>340389</v>
      </c>
      <c r="AY16" s="121">
        <v>103972</v>
      </c>
      <c r="AZ16" s="121">
        <v>159286</v>
      </c>
      <c r="BA16" s="121">
        <v>77131</v>
      </c>
      <c r="BB16" s="121">
        <v>0</v>
      </c>
      <c r="BC16" s="121">
        <v>0</v>
      </c>
      <c r="BD16" s="121">
        <v>0</v>
      </c>
      <c r="BE16" s="121">
        <v>31605</v>
      </c>
      <c r="BF16" s="121">
        <f>SUM(AE16,+AM16,+BE16)</f>
        <v>585820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163952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120172</v>
      </c>
      <c r="BV16" s="121">
        <v>0</v>
      </c>
      <c r="BW16" s="121">
        <v>120172</v>
      </c>
      <c r="BX16" s="121">
        <v>0</v>
      </c>
      <c r="BY16" s="121">
        <v>0</v>
      </c>
      <c r="BZ16" s="121">
        <f>SUM(CA16:CD16)</f>
        <v>43780</v>
      </c>
      <c r="CA16" s="121">
        <v>0</v>
      </c>
      <c r="CB16" s="121">
        <v>43780</v>
      </c>
      <c r="CC16" s="121">
        <v>0</v>
      </c>
      <c r="CD16" s="121">
        <v>0</v>
      </c>
      <c r="CE16" s="121">
        <v>0</v>
      </c>
      <c r="CF16" s="121">
        <v>0</v>
      </c>
      <c r="CG16" s="121">
        <v>5348</v>
      </c>
      <c r="CH16" s="121">
        <f>SUM(BG16,+BO16,+CG16)</f>
        <v>169300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718167</v>
      </c>
      <c r="CR16" s="121">
        <f>SUM(AN16,+BP16)</f>
        <v>74226</v>
      </c>
      <c r="CS16" s="121">
        <f>SUM(AO16,+BQ16)</f>
        <v>49978</v>
      </c>
      <c r="CT16" s="121">
        <f>SUM(AP16,+BR16)</f>
        <v>0</v>
      </c>
      <c r="CU16" s="121">
        <f>SUM(AQ16,+BS16)</f>
        <v>24248</v>
      </c>
      <c r="CV16" s="121">
        <f>SUM(AR16,+BT16)</f>
        <v>0</v>
      </c>
      <c r="CW16" s="121">
        <f>SUM(AS16,+BU16)</f>
        <v>252915</v>
      </c>
      <c r="CX16" s="121">
        <f>SUM(AT16,+BV16)</f>
        <v>9406</v>
      </c>
      <c r="CY16" s="121">
        <f>SUM(AU16,+BW16)</f>
        <v>243034</v>
      </c>
      <c r="CZ16" s="121">
        <f>SUM(AV16,+BX16)</f>
        <v>475</v>
      </c>
      <c r="DA16" s="121">
        <f>SUM(AW16,+BY16)</f>
        <v>6857</v>
      </c>
      <c r="DB16" s="121">
        <f>SUM(AX16,+BZ16)</f>
        <v>384169</v>
      </c>
      <c r="DC16" s="121">
        <f>SUM(AY16,+CA16)</f>
        <v>103972</v>
      </c>
      <c r="DD16" s="121">
        <f>SUM(AZ16,+CB16)</f>
        <v>203066</v>
      </c>
      <c r="DE16" s="121">
        <f>SUM(BA16,+CC16)</f>
        <v>77131</v>
      </c>
      <c r="DF16" s="121">
        <f>SUM(BB16,+CD16)</f>
        <v>0</v>
      </c>
      <c r="DG16" s="121">
        <f>SUM(BC16,+CE16)</f>
        <v>0</v>
      </c>
      <c r="DH16" s="121">
        <f>SUM(BD16,+CF16)</f>
        <v>0</v>
      </c>
      <c r="DI16" s="121">
        <f>SUM(BE16,+CG16)</f>
        <v>36953</v>
      </c>
      <c r="DJ16" s="121">
        <f>SUM(BF16,+CH16)</f>
        <v>755120</v>
      </c>
    </row>
    <row r="17" spans="1:114" s="136" customFormat="1" ht="13.5" customHeight="1" x14ac:dyDescent="0.15">
      <c r="A17" s="119" t="s">
        <v>39</v>
      </c>
      <c r="B17" s="120" t="s">
        <v>359</v>
      </c>
      <c r="C17" s="119" t="s">
        <v>360</v>
      </c>
      <c r="D17" s="121">
        <f>SUM(E17,+L17)</f>
        <v>882780</v>
      </c>
      <c r="E17" s="121">
        <f>SUM(F17:I17,K17)</f>
        <v>518483</v>
      </c>
      <c r="F17" s="121">
        <v>8403</v>
      </c>
      <c r="G17" s="121">
        <v>2262</v>
      </c>
      <c r="H17" s="121">
        <v>420400</v>
      </c>
      <c r="I17" s="121">
        <v>73349</v>
      </c>
      <c r="J17" s="122" t="s">
        <v>408</v>
      </c>
      <c r="K17" s="121">
        <v>14069</v>
      </c>
      <c r="L17" s="121">
        <v>364297</v>
      </c>
      <c r="M17" s="121">
        <f>SUM(N17,+U17)</f>
        <v>50651</v>
      </c>
      <c r="N17" s="121">
        <f>SUM(O17:R17,T17)</f>
        <v>9227</v>
      </c>
      <c r="O17" s="121">
        <v>0</v>
      </c>
      <c r="P17" s="121">
        <v>0</v>
      </c>
      <c r="Q17" s="121">
        <v>0</v>
      </c>
      <c r="R17" s="121">
        <v>9227</v>
      </c>
      <c r="S17" s="122" t="s">
        <v>408</v>
      </c>
      <c r="T17" s="121">
        <v>0</v>
      </c>
      <c r="U17" s="121">
        <v>41424</v>
      </c>
      <c r="V17" s="121">
        <f>+SUM(D17,M17)</f>
        <v>933431</v>
      </c>
      <c r="W17" s="121">
        <f>+SUM(E17,N17)</f>
        <v>527710</v>
      </c>
      <c r="X17" s="121">
        <f>+SUM(F17,O17)</f>
        <v>8403</v>
      </c>
      <c r="Y17" s="121">
        <f>+SUM(G17,P17)</f>
        <v>2262</v>
      </c>
      <c r="Z17" s="121">
        <f>+SUM(H17,Q17)</f>
        <v>420400</v>
      </c>
      <c r="AA17" s="121">
        <f>+SUM(I17,R17)</f>
        <v>82576</v>
      </c>
      <c r="AB17" s="122" t="str">
        <f>IF(+SUM(J17,S17)=0,"-",+SUM(J17,S17))</f>
        <v>-</v>
      </c>
      <c r="AC17" s="121">
        <f>+SUM(K17,T17)</f>
        <v>14069</v>
      </c>
      <c r="AD17" s="121">
        <f>+SUM(L17,U17)</f>
        <v>405721</v>
      </c>
      <c r="AE17" s="121">
        <f>SUM(AF17,+AK17)</f>
        <v>421034</v>
      </c>
      <c r="AF17" s="121">
        <f>SUM(AG17:AJ17)</f>
        <v>416174</v>
      </c>
      <c r="AG17" s="121">
        <v>0</v>
      </c>
      <c r="AH17" s="121">
        <v>416174</v>
      </c>
      <c r="AI17" s="121">
        <v>0</v>
      </c>
      <c r="AJ17" s="121">
        <v>0</v>
      </c>
      <c r="AK17" s="121">
        <v>4860</v>
      </c>
      <c r="AL17" s="121">
        <v>0</v>
      </c>
      <c r="AM17" s="121">
        <f>SUM(AN17,AS17,AW17,AX17,BD17)</f>
        <v>461746</v>
      </c>
      <c r="AN17" s="121">
        <f>SUM(AO17:AR17)</f>
        <v>95870</v>
      </c>
      <c r="AO17" s="121">
        <v>35326</v>
      </c>
      <c r="AP17" s="121">
        <v>43812</v>
      </c>
      <c r="AQ17" s="121">
        <v>16732</v>
      </c>
      <c r="AR17" s="121">
        <v>0</v>
      </c>
      <c r="AS17" s="121">
        <f>SUM(AT17:AV17)</f>
        <v>106403</v>
      </c>
      <c r="AT17" s="121">
        <v>25887</v>
      </c>
      <c r="AU17" s="121">
        <v>80516</v>
      </c>
      <c r="AV17" s="121">
        <v>0</v>
      </c>
      <c r="AW17" s="121">
        <v>8535</v>
      </c>
      <c r="AX17" s="121">
        <f>SUM(AY17:BB17)</f>
        <v>250938</v>
      </c>
      <c r="AY17" s="121">
        <v>71939</v>
      </c>
      <c r="AZ17" s="121">
        <v>176747</v>
      </c>
      <c r="BA17" s="121">
        <v>2252</v>
      </c>
      <c r="BB17" s="121">
        <v>0</v>
      </c>
      <c r="BC17" s="121">
        <v>0</v>
      </c>
      <c r="BD17" s="121">
        <v>0</v>
      </c>
      <c r="BE17" s="121">
        <v>0</v>
      </c>
      <c r="BF17" s="121">
        <f>SUM(AE17,+AM17,+BE17)</f>
        <v>882780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50651</v>
      </c>
      <c r="BP17" s="121">
        <f>SUM(BQ17:BT17)</f>
        <v>3925</v>
      </c>
      <c r="BQ17" s="121">
        <v>3925</v>
      </c>
      <c r="BR17" s="121">
        <v>0</v>
      </c>
      <c r="BS17" s="121">
        <v>0</v>
      </c>
      <c r="BT17" s="121">
        <v>0</v>
      </c>
      <c r="BU17" s="121">
        <f>SUM(BV17:BX17)</f>
        <v>12816</v>
      </c>
      <c r="BV17" s="121">
        <v>338</v>
      </c>
      <c r="BW17" s="121">
        <v>12478</v>
      </c>
      <c r="BX17" s="121">
        <v>0</v>
      </c>
      <c r="BY17" s="121">
        <v>0</v>
      </c>
      <c r="BZ17" s="121">
        <f>SUM(CA17:CD17)</f>
        <v>33910</v>
      </c>
      <c r="CA17" s="121">
        <v>21086</v>
      </c>
      <c r="CB17" s="121">
        <v>12824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50651</v>
      </c>
      <c r="CI17" s="121">
        <f>SUM(AE17,+BG17)</f>
        <v>421034</v>
      </c>
      <c r="CJ17" s="121">
        <f>SUM(AF17,+BH17)</f>
        <v>416174</v>
      </c>
      <c r="CK17" s="121">
        <f>SUM(AG17,+BI17)</f>
        <v>0</v>
      </c>
      <c r="CL17" s="121">
        <f>SUM(AH17,+BJ17)</f>
        <v>416174</v>
      </c>
      <c r="CM17" s="121">
        <f>SUM(AI17,+BK17)</f>
        <v>0</v>
      </c>
      <c r="CN17" s="121">
        <f>SUM(AJ17,+BL17)</f>
        <v>0</v>
      </c>
      <c r="CO17" s="121">
        <f>SUM(AK17,+BM17)</f>
        <v>4860</v>
      </c>
      <c r="CP17" s="121">
        <f>SUM(AL17,+BN17)</f>
        <v>0</v>
      </c>
      <c r="CQ17" s="121">
        <f>SUM(AM17,+BO17)</f>
        <v>512397</v>
      </c>
      <c r="CR17" s="121">
        <f>SUM(AN17,+BP17)</f>
        <v>99795</v>
      </c>
      <c r="CS17" s="121">
        <f>SUM(AO17,+BQ17)</f>
        <v>39251</v>
      </c>
      <c r="CT17" s="121">
        <f>SUM(AP17,+BR17)</f>
        <v>43812</v>
      </c>
      <c r="CU17" s="121">
        <f>SUM(AQ17,+BS17)</f>
        <v>16732</v>
      </c>
      <c r="CV17" s="121">
        <f>SUM(AR17,+BT17)</f>
        <v>0</v>
      </c>
      <c r="CW17" s="121">
        <f>SUM(AS17,+BU17)</f>
        <v>119219</v>
      </c>
      <c r="CX17" s="121">
        <f>SUM(AT17,+BV17)</f>
        <v>26225</v>
      </c>
      <c r="CY17" s="121">
        <f>SUM(AU17,+BW17)</f>
        <v>92994</v>
      </c>
      <c r="CZ17" s="121">
        <f>SUM(AV17,+BX17)</f>
        <v>0</v>
      </c>
      <c r="DA17" s="121">
        <f>SUM(AW17,+BY17)</f>
        <v>8535</v>
      </c>
      <c r="DB17" s="121">
        <f>SUM(AX17,+BZ17)</f>
        <v>284848</v>
      </c>
      <c r="DC17" s="121">
        <f>SUM(AY17,+CA17)</f>
        <v>93025</v>
      </c>
      <c r="DD17" s="121">
        <f>SUM(AZ17,+CB17)</f>
        <v>189571</v>
      </c>
      <c r="DE17" s="121">
        <f>SUM(BA17,+CC17)</f>
        <v>2252</v>
      </c>
      <c r="DF17" s="121">
        <f>SUM(BB17,+CD17)</f>
        <v>0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933431</v>
      </c>
    </row>
    <row r="18" spans="1:114" s="136" customFormat="1" ht="13.5" customHeight="1" x14ac:dyDescent="0.15">
      <c r="A18" s="119" t="s">
        <v>39</v>
      </c>
      <c r="B18" s="120" t="s">
        <v>362</v>
      </c>
      <c r="C18" s="119" t="s">
        <v>363</v>
      </c>
      <c r="D18" s="121">
        <f>SUM(E18,+L18)</f>
        <v>2663684</v>
      </c>
      <c r="E18" s="121">
        <f>SUM(F18:I18,K18)</f>
        <v>462144</v>
      </c>
      <c r="F18" s="121">
        <v>0</v>
      </c>
      <c r="G18" s="121">
        <v>3000</v>
      </c>
      <c r="H18" s="121">
        <v>0</v>
      </c>
      <c r="I18" s="121">
        <v>402563</v>
      </c>
      <c r="J18" s="122" t="s">
        <v>408</v>
      </c>
      <c r="K18" s="121">
        <v>56581</v>
      </c>
      <c r="L18" s="121">
        <v>2201540</v>
      </c>
      <c r="M18" s="121">
        <f>SUM(N18,+U18)</f>
        <v>629409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408</v>
      </c>
      <c r="T18" s="121">
        <v>0</v>
      </c>
      <c r="U18" s="121">
        <v>629409</v>
      </c>
      <c r="V18" s="121">
        <f>+SUM(D18,M18)</f>
        <v>3293093</v>
      </c>
      <c r="W18" s="121">
        <f>+SUM(E18,N18)</f>
        <v>462144</v>
      </c>
      <c r="X18" s="121">
        <f>+SUM(F18,O18)</f>
        <v>0</v>
      </c>
      <c r="Y18" s="121">
        <f>+SUM(G18,P18)</f>
        <v>3000</v>
      </c>
      <c r="Z18" s="121">
        <f>+SUM(H18,Q18)</f>
        <v>0</v>
      </c>
      <c r="AA18" s="121">
        <f>+SUM(I18,R18)</f>
        <v>402563</v>
      </c>
      <c r="AB18" s="122" t="str">
        <f>IF(+SUM(J18,S18)=0,"-",+SUM(J18,S18))</f>
        <v>-</v>
      </c>
      <c r="AC18" s="121">
        <f>+SUM(K18,T18)</f>
        <v>56581</v>
      </c>
      <c r="AD18" s="121">
        <f>+SUM(L18,U18)</f>
        <v>2830949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1008702</v>
      </c>
      <c r="AN18" s="121">
        <f>SUM(AO18:AR18)</f>
        <v>75588</v>
      </c>
      <c r="AO18" s="121">
        <v>75588</v>
      </c>
      <c r="AP18" s="121">
        <v>0</v>
      </c>
      <c r="AQ18" s="121">
        <v>0</v>
      </c>
      <c r="AR18" s="121">
        <v>0</v>
      </c>
      <c r="AS18" s="121">
        <f>SUM(AT18:AV18)</f>
        <v>735727</v>
      </c>
      <c r="AT18" s="121">
        <v>735579</v>
      </c>
      <c r="AU18" s="121">
        <v>148</v>
      </c>
      <c r="AV18" s="121">
        <v>0</v>
      </c>
      <c r="AW18" s="121">
        <v>0</v>
      </c>
      <c r="AX18" s="121">
        <f>SUM(AY18:BB18)</f>
        <v>197387</v>
      </c>
      <c r="AY18" s="121">
        <v>0</v>
      </c>
      <c r="AZ18" s="121">
        <v>0</v>
      </c>
      <c r="BA18" s="121">
        <v>0</v>
      </c>
      <c r="BB18" s="121">
        <v>197387</v>
      </c>
      <c r="BC18" s="121">
        <v>1654982</v>
      </c>
      <c r="BD18" s="121">
        <v>0</v>
      </c>
      <c r="BE18" s="121">
        <v>0</v>
      </c>
      <c r="BF18" s="121">
        <f>SUM(AE18,+AM18,+BE18)</f>
        <v>1008702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10798</v>
      </c>
      <c r="BP18" s="121">
        <f>SUM(BQ18:BT18)</f>
        <v>10798</v>
      </c>
      <c r="BQ18" s="121">
        <v>10798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618611</v>
      </c>
      <c r="CF18" s="121">
        <v>0</v>
      </c>
      <c r="CG18" s="121">
        <v>0</v>
      </c>
      <c r="CH18" s="121">
        <f>SUM(BG18,+BO18,+CG18)</f>
        <v>10798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1019500</v>
      </c>
      <c r="CR18" s="121">
        <f>SUM(AN18,+BP18)</f>
        <v>86386</v>
      </c>
      <c r="CS18" s="121">
        <f>SUM(AO18,+BQ18)</f>
        <v>86386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735727</v>
      </c>
      <c r="CX18" s="121">
        <f>SUM(AT18,+BV18)</f>
        <v>735579</v>
      </c>
      <c r="CY18" s="121">
        <f>SUM(AU18,+BW18)</f>
        <v>148</v>
      </c>
      <c r="CZ18" s="121">
        <f>SUM(AV18,+BX18)</f>
        <v>0</v>
      </c>
      <c r="DA18" s="121">
        <f>SUM(AW18,+BY18)</f>
        <v>0</v>
      </c>
      <c r="DB18" s="121">
        <f>SUM(AX18,+BZ18)</f>
        <v>197387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197387</v>
      </c>
      <c r="DG18" s="121">
        <f>SUM(BC18,+CE18)</f>
        <v>2273593</v>
      </c>
      <c r="DH18" s="121">
        <f>SUM(BD18,+CF18)</f>
        <v>0</v>
      </c>
      <c r="DI18" s="121">
        <f>SUM(BE18,+CG18)</f>
        <v>0</v>
      </c>
      <c r="DJ18" s="121">
        <f>SUM(BF18,+CH18)</f>
        <v>1019500</v>
      </c>
    </row>
    <row r="19" spans="1:114" s="136" customFormat="1" ht="13.5" customHeight="1" x14ac:dyDescent="0.15">
      <c r="A19" s="119" t="s">
        <v>39</v>
      </c>
      <c r="B19" s="120" t="s">
        <v>365</v>
      </c>
      <c r="C19" s="119" t="s">
        <v>366</v>
      </c>
      <c r="D19" s="121">
        <f>SUM(E19,+L19)</f>
        <v>4891052</v>
      </c>
      <c r="E19" s="121">
        <f>SUM(F19:I19,K19)</f>
        <v>1483347</v>
      </c>
      <c r="F19" s="121">
        <v>791564</v>
      </c>
      <c r="G19" s="121">
        <v>2288</v>
      </c>
      <c r="H19" s="121">
        <v>0</v>
      </c>
      <c r="I19" s="121">
        <v>212720</v>
      </c>
      <c r="J19" s="122" t="s">
        <v>408</v>
      </c>
      <c r="K19" s="121">
        <v>476775</v>
      </c>
      <c r="L19" s="121">
        <v>3407705</v>
      </c>
      <c r="M19" s="121">
        <f>SUM(N19,+U19)</f>
        <v>267445</v>
      </c>
      <c r="N19" s="121">
        <f>SUM(O19:R19,T19)</f>
        <v>2737</v>
      </c>
      <c r="O19" s="121">
        <v>0</v>
      </c>
      <c r="P19" s="121">
        <v>1889</v>
      </c>
      <c r="Q19" s="121">
        <v>0</v>
      </c>
      <c r="R19" s="121">
        <v>572</v>
      </c>
      <c r="S19" s="122" t="s">
        <v>408</v>
      </c>
      <c r="T19" s="121">
        <v>276</v>
      </c>
      <c r="U19" s="121">
        <v>264708</v>
      </c>
      <c r="V19" s="121">
        <f>+SUM(D19,M19)</f>
        <v>5158497</v>
      </c>
      <c r="W19" s="121">
        <f>+SUM(E19,N19)</f>
        <v>1486084</v>
      </c>
      <c r="X19" s="121">
        <f>+SUM(F19,O19)</f>
        <v>791564</v>
      </c>
      <c r="Y19" s="121">
        <f>+SUM(G19,P19)</f>
        <v>4177</v>
      </c>
      <c r="Z19" s="121">
        <f>+SUM(H19,Q19)</f>
        <v>0</v>
      </c>
      <c r="AA19" s="121">
        <f>+SUM(I19,R19)</f>
        <v>213292</v>
      </c>
      <c r="AB19" s="122" t="str">
        <f>IF(+SUM(J19,S19)=0,"-",+SUM(J19,S19))</f>
        <v>-</v>
      </c>
      <c r="AC19" s="121">
        <f>+SUM(K19,T19)</f>
        <v>477051</v>
      </c>
      <c r="AD19" s="121">
        <f>+SUM(L19,U19)</f>
        <v>3672413</v>
      </c>
      <c r="AE19" s="121">
        <f>SUM(AF19,+AK19)</f>
        <v>3022846</v>
      </c>
      <c r="AF19" s="121">
        <f>SUM(AG19:AJ19)</f>
        <v>3019024</v>
      </c>
      <c r="AG19" s="121">
        <v>0</v>
      </c>
      <c r="AH19" s="121">
        <v>3019024</v>
      </c>
      <c r="AI19" s="121">
        <v>0</v>
      </c>
      <c r="AJ19" s="121">
        <v>0</v>
      </c>
      <c r="AK19" s="121">
        <v>3822</v>
      </c>
      <c r="AL19" s="121">
        <v>0</v>
      </c>
      <c r="AM19" s="121">
        <f>SUM(AN19,AS19,AW19,AX19,BD19)</f>
        <v>1851885</v>
      </c>
      <c r="AN19" s="121">
        <f>SUM(AO19:AR19)</f>
        <v>168055</v>
      </c>
      <c r="AO19" s="121">
        <v>164760</v>
      </c>
      <c r="AP19" s="121">
        <v>0</v>
      </c>
      <c r="AQ19" s="121">
        <v>3295</v>
      </c>
      <c r="AR19" s="121">
        <v>0</v>
      </c>
      <c r="AS19" s="121">
        <f>SUM(AT19:AV19)</f>
        <v>276104</v>
      </c>
      <c r="AT19" s="121">
        <v>0</v>
      </c>
      <c r="AU19" s="121">
        <v>272347</v>
      </c>
      <c r="AV19" s="121">
        <v>3757</v>
      </c>
      <c r="AW19" s="121">
        <v>0</v>
      </c>
      <c r="AX19" s="121">
        <f>SUM(AY19:BB19)</f>
        <v>1407726</v>
      </c>
      <c r="AY19" s="121">
        <v>396984</v>
      </c>
      <c r="AZ19" s="121">
        <v>990387</v>
      </c>
      <c r="BA19" s="121">
        <v>20333</v>
      </c>
      <c r="BB19" s="121">
        <v>22</v>
      </c>
      <c r="BC19" s="121">
        <v>0</v>
      </c>
      <c r="BD19" s="121">
        <v>0</v>
      </c>
      <c r="BE19" s="121">
        <v>16321</v>
      </c>
      <c r="BF19" s="121">
        <f>SUM(AE19,+AM19,+BE19)</f>
        <v>4891052</v>
      </c>
      <c r="BG19" s="121">
        <f>SUM(BH19,+BM19)</f>
        <v>25380</v>
      </c>
      <c r="BH19" s="121">
        <f>SUM(BI19:BL19)</f>
        <v>25380</v>
      </c>
      <c r="BI19" s="121">
        <v>0</v>
      </c>
      <c r="BJ19" s="121">
        <v>25380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234709</v>
      </c>
      <c r="BP19" s="121">
        <f>SUM(BQ19:BT19)</f>
        <v>5503</v>
      </c>
      <c r="BQ19" s="121">
        <v>5503</v>
      </c>
      <c r="BR19" s="121">
        <v>0</v>
      </c>
      <c r="BS19" s="121">
        <v>0</v>
      </c>
      <c r="BT19" s="121">
        <v>0</v>
      </c>
      <c r="BU19" s="121">
        <f>SUM(BV19:BX19)</f>
        <v>90435</v>
      </c>
      <c r="BV19" s="121">
        <v>0</v>
      </c>
      <c r="BW19" s="121">
        <v>90435</v>
      </c>
      <c r="BX19" s="121">
        <v>0</v>
      </c>
      <c r="BY19" s="121">
        <v>0</v>
      </c>
      <c r="BZ19" s="121">
        <f>SUM(CA19:CD19)</f>
        <v>138771</v>
      </c>
      <c r="CA19" s="121">
        <v>782</v>
      </c>
      <c r="CB19" s="121">
        <v>137989</v>
      </c>
      <c r="CC19" s="121">
        <v>0</v>
      </c>
      <c r="CD19" s="121">
        <v>0</v>
      </c>
      <c r="CE19" s="121">
        <v>0</v>
      </c>
      <c r="CF19" s="121">
        <v>0</v>
      </c>
      <c r="CG19" s="121">
        <v>7356</v>
      </c>
      <c r="CH19" s="121">
        <f>SUM(BG19,+BO19,+CG19)</f>
        <v>267445</v>
      </c>
      <c r="CI19" s="121">
        <f>SUM(AE19,+BG19)</f>
        <v>3048226</v>
      </c>
      <c r="CJ19" s="121">
        <f>SUM(AF19,+BH19)</f>
        <v>3044404</v>
      </c>
      <c r="CK19" s="121">
        <f>SUM(AG19,+BI19)</f>
        <v>0</v>
      </c>
      <c r="CL19" s="121">
        <f>SUM(AH19,+BJ19)</f>
        <v>3044404</v>
      </c>
      <c r="CM19" s="121">
        <f>SUM(AI19,+BK19)</f>
        <v>0</v>
      </c>
      <c r="CN19" s="121">
        <f>SUM(AJ19,+BL19)</f>
        <v>0</v>
      </c>
      <c r="CO19" s="121">
        <f>SUM(AK19,+BM19)</f>
        <v>3822</v>
      </c>
      <c r="CP19" s="121">
        <f>SUM(AL19,+BN19)</f>
        <v>0</v>
      </c>
      <c r="CQ19" s="121">
        <f>SUM(AM19,+BO19)</f>
        <v>2086594</v>
      </c>
      <c r="CR19" s="121">
        <f>SUM(AN19,+BP19)</f>
        <v>173558</v>
      </c>
      <c r="CS19" s="121">
        <f>SUM(AO19,+BQ19)</f>
        <v>170263</v>
      </c>
      <c r="CT19" s="121">
        <f>SUM(AP19,+BR19)</f>
        <v>0</v>
      </c>
      <c r="CU19" s="121">
        <f>SUM(AQ19,+BS19)</f>
        <v>3295</v>
      </c>
      <c r="CV19" s="121">
        <f>SUM(AR19,+BT19)</f>
        <v>0</v>
      </c>
      <c r="CW19" s="121">
        <f>SUM(AS19,+BU19)</f>
        <v>366539</v>
      </c>
      <c r="CX19" s="121">
        <f>SUM(AT19,+BV19)</f>
        <v>0</v>
      </c>
      <c r="CY19" s="121">
        <f>SUM(AU19,+BW19)</f>
        <v>362782</v>
      </c>
      <c r="CZ19" s="121">
        <f>SUM(AV19,+BX19)</f>
        <v>3757</v>
      </c>
      <c r="DA19" s="121">
        <f>SUM(AW19,+BY19)</f>
        <v>0</v>
      </c>
      <c r="DB19" s="121">
        <f>SUM(AX19,+BZ19)</f>
        <v>1546497</v>
      </c>
      <c r="DC19" s="121">
        <f>SUM(AY19,+CA19)</f>
        <v>397766</v>
      </c>
      <c r="DD19" s="121">
        <f>SUM(AZ19,+CB19)</f>
        <v>1128376</v>
      </c>
      <c r="DE19" s="121">
        <f>SUM(BA19,+CC19)</f>
        <v>20333</v>
      </c>
      <c r="DF19" s="121">
        <f>SUM(BB19,+CD19)</f>
        <v>22</v>
      </c>
      <c r="DG19" s="121">
        <f>SUM(BC19,+CE19)</f>
        <v>0</v>
      </c>
      <c r="DH19" s="121">
        <f>SUM(BD19,+CF19)</f>
        <v>0</v>
      </c>
      <c r="DI19" s="121">
        <f>SUM(BE19,+CG19)</f>
        <v>23677</v>
      </c>
      <c r="DJ19" s="121">
        <f>SUM(BF19,+CH19)</f>
        <v>5158497</v>
      </c>
    </row>
    <row r="20" spans="1:114" s="136" customFormat="1" ht="13.5" customHeight="1" x14ac:dyDescent="0.15">
      <c r="A20" s="119" t="s">
        <v>39</v>
      </c>
      <c r="B20" s="120" t="s">
        <v>368</v>
      </c>
      <c r="C20" s="119" t="s">
        <v>369</v>
      </c>
      <c r="D20" s="121">
        <f>SUM(E20,+L20)</f>
        <v>259033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408</v>
      </c>
      <c r="K20" s="121">
        <v>0</v>
      </c>
      <c r="L20" s="121">
        <v>259033</v>
      </c>
      <c r="M20" s="121">
        <f>SUM(N20,+U20)</f>
        <v>123117</v>
      </c>
      <c r="N20" s="121">
        <f>SUM(O20:R20,T20)</f>
        <v>64254</v>
      </c>
      <c r="O20" s="121">
        <v>0</v>
      </c>
      <c r="P20" s="121">
        <v>0</v>
      </c>
      <c r="Q20" s="121">
        <v>0</v>
      </c>
      <c r="R20" s="121">
        <v>64254</v>
      </c>
      <c r="S20" s="122" t="s">
        <v>408</v>
      </c>
      <c r="T20" s="121">
        <v>0</v>
      </c>
      <c r="U20" s="121">
        <v>58863</v>
      </c>
      <c r="V20" s="121">
        <f>+SUM(D20,M20)</f>
        <v>382150</v>
      </c>
      <c r="W20" s="121">
        <f>+SUM(E20,N20)</f>
        <v>64254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64254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317896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259033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123117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56828</v>
      </c>
      <c r="BV20" s="121">
        <v>0</v>
      </c>
      <c r="BW20" s="121">
        <v>0</v>
      </c>
      <c r="BX20" s="121">
        <v>56828</v>
      </c>
      <c r="BY20" s="121">
        <v>0</v>
      </c>
      <c r="BZ20" s="121">
        <f>SUM(CA20:CD20)</f>
        <v>66289</v>
      </c>
      <c r="CA20" s="121">
        <v>66289</v>
      </c>
      <c r="CB20" s="121">
        <v>0</v>
      </c>
      <c r="CC20" s="121">
        <v>0</v>
      </c>
      <c r="CD20" s="121">
        <v>0</v>
      </c>
      <c r="CE20" s="121">
        <v>0</v>
      </c>
      <c r="CF20" s="121">
        <v>0</v>
      </c>
      <c r="CG20" s="121">
        <v>0</v>
      </c>
      <c r="CH20" s="121">
        <f>SUM(BG20,+BO20,+CG20)</f>
        <v>123117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123117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56828</v>
      </c>
      <c r="CX20" s="121">
        <f>SUM(AT20,+BV20)</f>
        <v>0</v>
      </c>
      <c r="CY20" s="121">
        <f>SUM(AU20,+BW20)</f>
        <v>0</v>
      </c>
      <c r="CZ20" s="121">
        <f>SUM(AV20,+BX20)</f>
        <v>56828</v>
      </c>
      <c r="DA20" s="121">
        <f>SUM(AW20,+BY20)</f>
        <v>0</v>
      </c>
      <c r="DB20" s="121">
        <f>SUM(AX20,+BZ20)</f>
        <v>66289</v>
      </c>
      <c r="DC20" s="121">
        <f>SUM(AY20,+CA20)</f>
        <v>66289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259033</v>
      </c>
      <c r="DH20" s="121">
        <f>SUM(BD20,+CF20)</f>
        <v>0</v>
      </c>
      <c r="DI20" s="121">
        <f>SUM(BE20,+CG20)</f>
        <v>0</v>
      </c>
      <c r="DJ20" s="121">
        <f>SUM(BF20,+CH20)</f>
        <v>123117</v>
      </c>
    </row>
    <row r="21" spans="1:114" s="136" customFormat="1" ht="13.5" customHeight="1" x14ac:dyDescent="0.15">
      <c r="A21" s="119" t="s">
        <v>39</v>
      </c>
      <c r="B21" s="120" t="s">
        <v>373</v>
      </c>
      <c r="C21" s="119" t="s">
        <v>374</v>
      </c>
      <c r="D21" s="121">
        <f>SUM(E21,+L21)</f>
        <v>463075</v>
      </c>
      <c r="E21" s="121">
        <f>SUM(F21:I21,K21)</f>
        <v>55469</v>
      </c>
      <c r="F21" s="121">
        <v>0</v>
      </c>
      <c r="G21" s="121">
        <v>5193</v>
      </c>
      <c r="H21" s="121">
        <v>4100</v>
      </c>
      <c r="I21" s="121">
        <v>22242</v>
      </c>
      <c r="J21" s="122" t="s">
        <v>408</v>
      </c>
      <c r="K21" s="121">
        <v>23934</v>
      </c>
      <c r="L21" s="121">
        <v>407606</v>
      </c>
      <c r="M21" s="121">
        <f>SUM(N21,+U21)</f>
        <v>88023</v>
      </c>
      <c r="N21" s="121">
        <f>SUM(O21:R21,T21)</f>
        <v>10112</v>
      </c>
      <c r="O21" s="121">
        <v>0</v>
      </c>
      <c r="P21" s="121">
        <v>0</v>
      </c>
      <c r="Q21" s="121">
        <v>0</v>
      </c>
      <c r="R21" s="121">
        <v>10112</v>
      </c>
      <c r="S21" s="122" t="s">
        <v>408</v>
      </c>
      <c r="T21" s="121">
        <v>0</v>
      </c>
      <c r="U21" s="121">
        <v>77911</v>
      </c>
      <c r="V21" s="121">
        <f>+SUM(D21,M21)</f>
        <v>551098</v>
      </c>
      <c r="W21" s="121">
        <f>+SUM(E21,N21)</f>
        <v>65581</v>
      </c>
      <c r="X21" s="121">
        <f>+SUM(F21,O21)</f>
        <v>0</v>
      </c>
      <c r="Y21" s="121">
        <f>+SUM(G21,P21)</f>
        <v>5193</v>
      </c>
      <c r="Z21" s="121">
        <f>+SUM(H21,Q21)</f>
        <v>4100</v>
      </c>
      <c r="AA21" s="121">
        <f>+SUM(I21,R21)</f>
        <v>32354</v>
      </c>
      <c r="AB21" s="122" t="str">
        <f>IF(+SUM(J21,S21)=0,"-",+SUM(J21,S21))</f>
        <v>-</v>
      </c>
      <c r="AC21" s="121">
        <f>+SUM(K21,T21)</f>
        <v>23934</v>
      </c>
      <c r="AD21" s="121">
        <f>+SUM(L21,U21)</f>
        <v>485517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441718</v>
      </c>
      <c r="AN21" s="121">
        <f>SUM(AO21:AR21)</f>
        <v>26252</v>
      </c>
      <c r="AO21" s="121">
        <v>26252</v>
      </c>
      <c r="AP21" s="121">
        <v>0</v>
      </c>
      <c r="AQ21" s="121">
        <v>0</v>
      </c>
      <c r="AR21" s="121">
        <v>0</v>
      </c>
      <c r="AS21" s="121">
        <f>SUM(AT21:AV21)</f>
        <v>69288</v>
      </c>
      <c r="AT21" s="121">
        <v>25487</v>
      </c>
      <c r="AU21" s="121">
        <v>32365</v>
      </c>
      <c r="AV21" s="121">
        <v>11436</v>
      </c>
      <c r="AW21" s="121">
        <v>4128</v>
      </c>
      <c r="AX21" s="121">
        <f>SUM(AY21:BB21)</f>
        <v>342050</v>
      </c>
      <c r="AY21" s="121">
        <v>74950</v>
      </c>
      <c r="AZ21" s="121">
        <v>236407</v>
      </c>
      <c r="BA21" s="121">
        <v>30693</v>
      </c>
      <c r="BB21" s="121">
        <v>0</v>
      </c>
      <c r="BC21" s="121">
        <v>0</v>
      </c>
      <c r="BD21" s="121">
        <v>0</v>
      </c>
      <c r="BE21" s="121">
        <v>21357</v>
      </c>
      <c r="BF21" s="121">
        <f>SUM(AE21,+AM21,+BE21)</f>
        <v>463075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88023</v>
      </c>
      <c r="BP21" s="121">
        <f>SUM(BQ21:BT21)</f>
        <v>34307</v>
      </c>
      <c r="BQ21" s="121">
        <v>13126</v>
      </c>
      <c r="BR21" s="121">
        <v>0</v>
      </c>
      <c r="BS21" s="121">
        <v>21181</v>
      </c>
      <c r="BT21" s="121">
        <v>0</v>
      </c>
      <c r="BU21" s="121">
        <f>SUM(BV21:BX21)</f>
        <v>53716</v>
      </c>
      <c r="BV21" s="121">
        <v>0</v>
      </c>
      <c r="BW21" s="121">
        <v>53716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0</v>
      </c>
      <c r="CF21" s="121">
        <v>0</v>
      </c>
      <c r="CG21" s="121">
        <v>0</v>
      </c>
      <c r="CH21" s="121">
        <f>SUM(BG21,+BO21,+CG21)</f>
        <v>88023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529741</v>
      </c>
      <c r="CR21" s="121">
        <f>SUM(AN21,+BP21)</f>
        <v>60559</v>
      </c>
      <c r="CS21" s="121">
        <f>SUM(AO21,+BQ21)</f>
        <v>39378</v>
      </c>
      <c r="CT21" s="121">
        <f>SUM(AP21,+BR21)</f>
        <v>0</v>
      </c>
      <c r="CU21" s="121">
        <f>SUM(AQ21,+BS21)</f>
        <v>21181</v>
      </c>
      <c r="CV21" s="121">
        <f>SUM(AR21,+BT21)</f>
        <v>0</v>
      </c>
      <c r="CW21" s="121">
        <f>SUM(AS21,+BU21)</f>
        <v>123004</v>
      </c>
      <c r="CX21" s="121">
        <f>SUM(AT21,+BV21)</f>
        <v>25487</v>
      </c>
      <c r="CY21" s="121">
        <f>SUM(AU21,+BW21)</f>
        <v>86081</v>
      </c>
      <c r="CZ21" s="121">
        <f>SUM(AV21,+BX21)</f>
        <v>11436</v>
      </c>
      <c r="DA21" s="121">
        <f>SUM(AW21,+BY21)</f>
        <v>4128</v>
      </c>
      <c r="DB21" s="121">
        <f>SUM(AX21,+BZ21)</f>
        <v>342050</v>
      </c>
      <c r="DC21" s="121">
        <f>SUM(AY21,+CA21)</f>
        <v>74950</v>
      </c>
      <c r="DD21" s="121">
        <f>SUM(AZ21,+CB21)</f>
        <v>236407</v>
      </c>
      <c r="DE21" s="121">
        <f>SUM(BA21,+CC21)</f>
        <v>30693</v>
      </c>
      <c r="DF21" s="121">
        <f>SUM(BB21,+CD21)</f>
        <v>0</v>
      </c>
      <c r="DG21" s="121">
        <f>SUM(BC21,+CE21)</f>
        <v>0</v>
      </c>
      <c r="DH21" s="121">
        <f>SUM(BD21,+CF21)</f>
        <v>0</v>
      </c>
      <c r="DI21" s="121">
        <f>SUM(BE21,+CG21)</f>
        <v>21357</v>
      </c>
      <c r="DJ21" s="121">
        <f>SUM(BF21,+CH21)</f>
        <v>551098</v>
      </c>
    </row>
    <row r="22" spans="1:114" s="136" customFormat="1" ht="13.5" customHeight="1" x14ac:dyDescent="0.15">
      <c r="A22" s="119" t="s">
        <v>39</v>
      </c>
      <c r="B22" s="120" t="s">
        <v>376</v>
      </c>
      <c r="C22" s="119" t="s">
        <v>377</v>
      </c>
      <c r="D22" s="121">
        <f>SUM(E22,+L22)</f>
        <v>738497</v>
      </c>
      <c r="E22" s="121">
        <f>SUM(F22:I22,K22)</f>
        <v>20365</v>
      </c>
      <c r="F22" s="121">
        <v>0</v>
      </c>
      <c r="G22" s="121">
        <v>2611</v>
      </c>
      <c r="H22" s="121">
        <v>0</v>
      </c>
      <c r="I22" s="121">
        <v>972</v>
      </c>
      <c r="J22" s="122" t="s">
        <v>408</v>
      </c>
      <c r="K22" s="121">
        <v>16782</v>
      </c>
      <c r="L22" s="121">
        <v>718132</v>
      </c>
      <c r="M22" s="121">
        <f>SUM(N22,+U22)</f>
        <v>92846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408</v>
      </c>
      <c r="T22" s="121">
        <v>0</v>
      </c>
      <c r="U22" s="121">
        <v>92846</v>
      </c>
      <c r="V22" s="121">
        <f>+SUM(D22,M22)</f>
        <v>831343</v>
      </c>
      <c r="W22" s="121">
        <f>+SUM(E22,N22)</f>
        <v>20365</v>
      </c>
      <c r="X22" s="121">
        <f>+SUM(F22,O22)</f>
        <v>0</v>
      </c>
      <c r="Y22" s="121">
        <f>+SUM(G22,P22)</f>
        <v>2611</v>
      </c>
      <c r="Z22" s="121">
        <f>+SUM(H22,Q22)</f>
        <v>0</v>
      </c>
      <c r="AA22" s="121">
        <f>+SUM(I22,R22)</f>
        <v>972</v>
      </c>
      <c r="AB22" s="122" t="str">
        <f>IF(+SUM(J22,S22)=0,"-",+SUM(J22,S22))</f>
        <v>-</v>
      </c>
      <c r="AC22" s="121">
        <f>+SUM(K22,T22)</f>
        <v>16782</v>
      </c>
      <c r="AD22" s="121">
        <f>+SUM(L22,U22)</f>
        <v>810978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181328</v>
      </c>
      <c r="AM22" s="121">
        <f>SUM(AN22,AS22,AW22,AX22,BD22)</f>
        <v>289457</v>
      </c>
      <c r="AN22" s="121">
        <f>SUM(AO22:AR22)</f>
        <v>43100</v>
      </c>
      <c r="AO22" s="121">
        <v>43100</v>
      </c>
      <c r="AP22" s="121">
        <v>0</v>
      </c>
      <c r="AQ22" s="121">
        <v>0</v>
      </c>
      <c r="AR22" s="121">
        <v>0</v>
      </c>
      <c r="AS22" s="121">
        <f>SUM(AT22:AV22)</f>
        <v>6070</v>
      </c>
      <c r="AT22" s="121">
        <v>6070</v>
      </c>
      <c r="AU22" s="121">
        <v>0</v>
      </c>
      <c r="AV22" s="121">
        <v>0</v>
      </c>
      <c r="AW22" s="121">
        <v>0</v>
      </c>
      <c r="AX22" s="121">
        <f>SUM(AY22:BB22)</f>
        <v>240287</v>
      </c>
      <c r="AY22" s="121">
        <v>204172</v>
      </c>
      <c r="AZ22" s="121">
        <v>30268</v>
      </c>
      <c r="BA22" s="121">
        <v>5847</v>
      </c>
      <c r="BB22" s="121">
        <v>0</v>
      </c>
      <c r="BC22" s="121">
        <v>226918</v>
      </c>
      <c r="BD22" s="121">
        <v>0</v>
      </c>
      <c r="BE22" s="121">
        <v>40794</v>
      </c>
      <c r="BF22" s="121">
        <f>SUM(AE22,+AM22,+BE22)</f>
        <v>330251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699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92147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182027</v>
      </c>
      <c r="CQ22" s="121">
        <f>SUM(AM22,+BO22)</f>
        <v>289457</v>
      </c>
      <c r="CR22" s="121">
        <f>SUM(AN22,+BP22)</f>
        <v>43100</v>
      </c>
      <c r="CS22" s="121">
        <f>SUM(AO22,+BQ22)</f>
        <v>43100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6070</v>
      </c>
      <c r="CX22" s="121">
        <f>SUM(AT22,+BV22)</f>
        <v>6070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240287</v>
      </c>
      <c r="DC22" s="121">
        <f>SUM(AY22,+CA22)</f>
        <v>204172</v>
      </c>
      <c r="DD22" s="121">
        <f>SUM(AZ22,+CB22)</f>
        <v>30268</v>
      </c>
      <c r="DE22" s="121">
        <f>SUM(BA22,+CC22)</f>
        <v>5847</v>
      </c>
      <c r="DF22" s="121">
        <f>SUM(BB22,+CD22)</f>
        <v>0</v>
      </c>
      <c r="DG22" s="121">
        <f>SUM(BC22,+CE22)</f>
        <v>319065</v>
      </c>
      <c r="DH22" s="121">
        <f>SUM(BD22,+CF22)</f>
        <v>0</v>
      </c>
      <c r="DI22" s="121">
        <f>SUM(BE22,+CG22)</f>
        <v>40794</v>
      </c>
      <c r="DJ22" s="121">
        <f>SUM(BF22,+CH22)</f>
        <v>330251</v>
      </c>
    </row>
    <row r="23" spans="1:114" s="136" customFormat="1" ht="13.5" customHeight="1" x14ac:dyDescent="0.15">
      <c r="A23" s="119" t="s">
        <v>39</v>
      </c>
      <c r="B23" s="120" t="s">
        <v>379</v>
      </c>
      <c r="C23" s="119" t="s">
        <v>380</v>
      </c>
      <c r="D23" s="121">
        <f>SUM(E23,+L23)</f>
        <v>410444</v>
      </c>
      <c r="E23" s="121">
        <f>SUM(F23:I23,K23)</f>
        <v>19614</v>
      </c>
      <c r="F23" s="121">
        <v>0</v>
      </c>
      <c r="G23" s="121">
        <v>4119</v>
      </c>
      <c r="H23" s="121">
        <v>0</v>
      </c>
      <c r="I23" s="121">
        <v>246</v>
      </c>
      <c r="J23" s="122" t="s">
        <v>408</v>
      </c>
      <c r="K23" s="121">
        <v>15249</v>
      </c>
      <c r="L23" s="121">
        <v>390830</v>
      </c>
      <c r="M23" s="121">
        <f>SUM(N23,+U23)</f>
        <v>35457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408</v>
      </c>
      <c r="T23" s="121">
        <v>0</v>
      </c>
      <c r="U23" s="121">
        <v>35457</v>
      </c>
      <c r="V23" s="121">
        <f>+SUM(D23,M23)</f>
        <v>445901</v>
      </c>
      <c r="W23" s="121">
        <f>+SUM(E23,N23)</f>
        <v>19614</v>
      </c>
      <c r="X23" s="121">
        <f>+SUM(F23,O23)</f>
        <v>0</v>
      </c>
      <c r="Y23" s="121">
        <f>+SUM(G23,P23)</f>
        <v>4119</v>
      </c>
      <c r="Z23" s="121">
        <f>+SUM(H23,Q23)</f>
        <v>0</v>
      </c>
      <c r="AA23" s="121">
        <f>+SUM(I23,R23)</f>
        <v>246</v>
      </c>
      <c r="AB23" s="122" t="str">
        <f>IF(+SUM(J23,S23)=0,"-",+SUM(J23,S23))</f>
        <v>-</v>
      </c>
      <c r="AC23" s="121">
        <f>+SUM(K23,T23)</f>
        <v>15249</v>
      </c>
      <c r="AD23" s="121">
        <f>+SUM(L23,U23)</f>
        <v>426287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102864</v>
      </c>
      <c r="AM23" s="121">
        <f>SUM(AN23,AS23,AW23,AX23,BD23)</f>
        <v>142542</v>
      </c>
      <c r="AN23" s="121">
        <f>SUM(AO23:AR23)</f>
        <v>30429</v>
      </c>
      <c r="AO23" s="121">
        <v>23019</v>
      </c>
      <c r="AP23" s="121">
        <v>0</v>
      </c>
      <c r="AQ23" s="121">
        <v>7410</v>
      </c>
      <c r="AR23" s="121">
        <v>0</v>
      </c>
      <c r="AS23" s="121">
        <f>SUM(AT23:AV23)</f>
        <v>4383</v>
      </c>
      <c r="AT23" s="121">
        <v>4383</v>
      </c>
      <c r="AU23" s="121">
        <v>0</v>
      </c>
      <c r="AV23" s="121">
        <v>0</v>
      </c>
      <c r="AW23" s="121">
        <v>0</v>
      </c>
      <c r="AX23" s="121">
        <f>SUM(AY23:BB23)</f>
        <v>107730</v>
      </c>
      <c r="AY23" s="121">
        <v>76733</v>
      </c>
      <c r="AZ23" s="121">
        <v>28798</v>
      </c>
      <c r="BA23" s="121">
        <v>1341</v>
      </c>
      <c r="BB23" s="121">
        <v>858</v>
      </c>
      <c r="BC23" s="121">
        <v>128719</v>
      </c>
      <c r="BD23" s="121">
        <v>0</v>
      </c>
      <c r="BE23" s="121">
        <v>36319</v>
      </c>
      <c r="BF23" s="121">
        <f>SUM(AE23,+AM23,+BE23)</f>
        <v>178861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212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35245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103076</v>
      </c>
      <c r="CQ23" s="121">
        <f>SUM(AM23,+BO23)</f>
        <v>142542</v>
      </c>
      <c r="CR23" s="121">
        <f>SUM(AN23,+BP23)</f>
        <v>30429</v>
      </c>
      <c r="CS23" s="121">
        <f>SUM(AO23,+BQ23)</f>
        <v>23019</v>
      </c>
      <c r="CT23" s="121">
        <f>SUM(AP23,+BR23)</f>
        <v>0</v>
      </c>
      <c r="CU23" s="121">
        <f>SUM(AQ23,+BS23)</f>
        <v>7410</v>
      </c>
      <c r="CV23" s="121">
        <f>SUM(AR23,+BT23)</f>
        <v>0</v>
      </c>
      <c r="CW23" s="121">
        <f>SUM(AS23,+BU23)</f>
        <v>4383</v>
      </c>
      <c r="CX23" s="121">
        <f>SUM(AT23,+BV23)</f>
        <v>4383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107730</v>
      </c>
      <c r="DC23" s="121">
        <f>SUM(AY23,+CA23)</f>
        <v>76733</v>
      </c>
      <c r="DD23" s="121">
        <f>SUM(AZ23,+CB23)</f>
        <v>28798</v>
      </c>
      <c r="DE23" s="121">
        <f>SUM(BA23,+CC23)</f>
        <v>1341</v>
      </c>
      <c r="DF23" s="121">
        <f>SUM(BB23,+CD23)</f>
        <v>858</v>
      </c>
      <c r="DG23" s="121">
        <f>SUM(BC23,+CE23)</f>
        <v>163964</v>
      </c>
      <c r="DH23" s="121">
        <f>SUM(BD23,+CF23)</f>
        <v>0</v>
      </c>
      <c r="DI23" s="121">
        <f>SUM(BE23,+CG23)</f>
        <v>36319</v>
      </c>
      <c r="DJ23" s="121">
        <f>SUM(BF23,+CH23)</f>
        <v>178861</v>
      </c>
    </row>
    <row r="24" spans="1:114" s="136" customFormat="1" ht="13.5" customHeight="1" x14ac:dyDescent="0.15">
      <c r="A24" s="119" t="s">
        <v>39</v>
      </c>
      <c r="B24" s="120" t="s">
        <v>382</v>
      </c>
      <c r="C24" s="119" t="s">
        <v>383</v>
      </c>
      <c r="D24" s="121">
        <f>SUM(E24,+L24)</f>
        <v>315877</v>
      </c>
      <c r="E24" s="121">
        <f>SUM(F24:I24,K24)</f>
        <v>27245</v>
      </c>
      <c r="F24" s="121">
        <v>0</v>
      </c>
      <c r="G24" s="121">
        <v>2977</v>
      </c>
      <c r="H24" s="121">
        <v>0</v>
      </c>
      <c r="I24" s="121">
        <v>756</v>
      </c>
      <c r="J24" s="122" t="s">
        <v>408</v>
      </c>
      <c r="K24" s="121">
        <v>23512</v>
      </c>
      <c r="L24" s="121">
        <v>288632</v>
      </c>
      <c r="M24" s="121">
        <f>SUM(N24,+U24)</f>
        <v>30430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408</v>
      </c>
      <c r="T24" s="121">
        <v>0</v>
      </c>
      <c r="U24" s="121">
        <v>30430</v>
      </c>
      <c r="V24" s="121">
        <f>+SUM(D24,M24)</f>
        <v>346307</v>
      </c>
      <c r="W24" s="121">
        <f>+SUM(E24,N24)</f>
        <v>27245</v>
      </c>
      <c r="X24" s="121">
        <f>+SUM(F24,O24)</f>
        <v>0</v>
      </c>
      <c r="Y24" s="121">
        <f>+SUM(G24,P24)</f>
        <v>2977</v>
      </c>
      <c r="Z24" s="121">
        <f>+SUM(H24,Q24)</f>
        <v>0</v>
      </c>
      <c r="AA24" s="121">
        <f>+SUM(I24,R24)</f>
        <v>756</v>
      </c>
      <c r="AB24" s="122" t="str">
        <f>IF(+SUM(J24,S24)=0,"-",+SUM(J24,S24))</f>
        <v>-</v>
      </c>
      <c r="AC24" s="121">
        <f>+SUM(K24,T24)</f>
        <v>23512</v>
      </c>
      <c r="AD24" s="121">
        <f>+SUM(L24,U24)</f>
        <v>319062</v>
      </c>
      <c r="AE24" s="121">
        <f>SUM(AF24,+AK24)</f>
        <v>700</v>
      </c>
      <c r="AF24" s="121">
        <f>SUM(AG24:AJ24)</f>
        <v>700</v>
      </c>
      <c r="AG24" s="121">
        <v>0</v>
      </c>
      <c r="AH24" s="121">
        <v>0</v>
      </c>
      <c r="AI24" s="121">
        <v>0</v>
      </c>
      <c r="AJ24" s="121">
        <v>700</v>
      </c>
      <c r="AK24" s="121">
        <v>0</v>
      </c>
      <c r="AL24" s="121">
        <v>84952</v>
      </c>
      <c r="AM24" s="121">
        <f>SUM(AN24,AS24,AW24,AX24,BD24)</f>
        <v>123905</v>
      </c>
      <c r="AN24" s="121">
        <f>SUM(AO24:AR24)</f>
        <v>6246</v>
      </c>
      <c r="AO24" s="121">
        <v>6246</v>
      </c>
      <c r="AP24" s="121">
        <v>0</v>
      </c>
      <c r="AQ24" s="121">
        <v>0</v>
      </c>
      <c r="AR24" s="121">
        <v>0</v>
      </c>
      <c r="AS24" s="121">
        <f>SUM(AT24:AV24)</f>
        <v>1158</v>
      </c>
      <c r="AT24" s="121">
        <v>671</v>
      </c>
      <c r="AU24" s="121">
        <v>487</v>
      </c>
      <c r="AV24" s="121">
        <v>0</v>
      </c>
      <c r="AW24" s="121">
        <v>0</v>
      </c>
      <c r="AX24" s="121">
        <f>SUM(AY24:BB24)</f>
        <v>116501</v>
      </c>
      <c r="AY24" s="121">
        <v>59400</v>
      </c>
      <c r="AZ24" s="121">
        <v>55367</v>
      </c>
      <c r="BA24" s="121">
        <v>1734</v>
      </c>
      <c r="BB24" s="121">
        <v>0</v>
      </c>
      <c r="BC24" s="121">
        <v>106320</v>
      </c>
      <c r="BD24" s="121">
        <v>0</v>
      </c>
      <c r="BE24" s="121">
        <v>0</v>
      </c>
      <c r="BF24" s="121">
        <f>SUM(AE24,+AM24,+BE24)</f>
        <v>124605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217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30213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700</v>
      </c>
      <c r="CJ24" s="121">
        <f>SUM(AF24,+BH24)</f>
        <v>700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700</v>
      </c>
      <c r="CO24" s="121">
        <f>SUM(AK24,+BM24)</f>
        <v>0</v>
      </c>
      <c r="CP24" s="121">
        <f>SUM(AL24,+BN24)</f>
        <v>85169</v>
      </c>
      <c r="CQ24" s="121">
        <f>SUM(AM24,+BO24)</f>
        <v>123905</v>
      </c>
      <c r="CR24" s="121">
        <f>SUM(AN24,+BP24)</f>
        <v>6246</v>
      </c>
      <c r="CS24" s="121">
        <f>SUM(AO24,+BQ24)</f>
        <v>6246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1158</v>
      </c>
      <c r="CX24" s="121">
        <f>SUM(AT24,+BV24)</f>
        <v>671</v>
      </c>
      <c r="CY24" s="121">
        <f>SUM(AU24,+BW24)</f>
        <v>487</v>
      </c>
      <c r="CZ24" s="121">
        <f>SUM(AV24,+BX24)</f>
        <v>0</v>
      </c>
      <c r="DA24" s="121">
        <f>SUM(AW24,+BY24)</f>
        <v>0</v>
      </c>
      <c r="DB24" s="121">
        <f>SUM(AX24,+BZ24)</f>
        <v>116501</v>
      </c>
      <c r="DC24" s="121">
        <f>SUM(AY24,+CA24)</f>
        <v>59400</v>
      </c>
      <c r="DD24" s="121">
        <f>SUM(AZ24,+CB24)</f>
        <v>55367</v>
      </c>
      <c r="DE24" s="121">
        <f>SUM(BA24,+CC24)</f>
        <v>1734</v>
      </c>
      <c r="DF24" s="121">
        <f>SUM(BB24,+CD24)</f>
        <v>0</v>
      </c>
      <c r="DG24" s="121">
        <f>SUM(BC24,+CE24)</f>
        <v>136533</v>
      </c>
      <c r="DH24" s="121">
        <f>SUM(BD24,+CF24)</f>
        <v>0</v>
      </c>
      <c r="DI24" s="121">
        <f>SUM(BE24,+CG24)</f>
        <v>0</v>
      </c>
      <c r="DJ24" s="121">
        <f>SUM(BF24,+CH24)</f>
        <v>124605</v>
      </c>
    </row>
    <row r="25" spans="1:114" s="136" customFormat="1" ht="13.5" customHeight="1" x14ac:dyDescent="0.15">
      <c r="A25" s="119" t="s">
        <v>39</v>
      </c>
      <c r="B25" s="120" t="s">
        <v>385</v>
      </c>
      <c r="C25" s="119" t="s">
        <v>386</v>
      </c>
      <c r="D25" s="121">
        <f>SUM(E25,+L25)</f>
        <v>203212</v>
      </c>
      <c r="E25" s="121">
        <f>SUM(F25:I25,K25)</f>
        <v>10784</v>
      </c>
      <c r="F25" s="121">
        <v>0</v>
      </c>
      <c r="G25" s="121">
        <v>292</v>
      </c>
      <c r="H25" s="121">
        <v>0</v>
      </c>
      <c r="I25" s="121">
        <v>400</v>
      </c>
      <c r="J25" s="122" t="s">
        <v>408</v>
      </c>
      <c r="K25" s="121">
        <v>10092</v>
      </c>
      <c r="L25" s="121">
        <v>192428</v>
      </c>
      <c r="M25" s="121">
        <f>SUM(N25,+U25)</f>
        <v>13072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408</v>
      </c>
      <c r="T25" s="121">
        <v>0</v>
      </c>
      <c r="U25" s="121">
        <v>13072</v>
      </c>
      <c r="V25" s="121">
        <f>+SUM(D25,M25)</f>
        <v>216284</v>
      </c>
      <c r="W25" s="121">
        <f>+SUM(E25,N25)</f>
        <v>10784</v>
      </c>
      <c r="X25" s="121">
        <f>+SUM(F25,O25)</f>
        <v>0</v>
      </c>
      <c r="Y25" s="121">
        <f>+SUM(G25,P25)</f>
        <v>292</v>
      </c>
      <c r="Z25" s="121">
        <f>+SUM(H25,Q25)</f>
        <v>0</v>
      </c>
      <c r="AA25" s="121">
        <f>+SUM(I25,R25)</f>
        <v>400</v>
      </c>
      <c r="AB25" s="122" t="str">
        <f>IF(+SUM(J25,S25)=0,"-",+SUM(J25,S25))</f>
        <v>-</v>
      </c>
      <c r="AC25" s="121">
        <f>+SUM(K25,T25)</f>
        <v>10092</v>
      </c>
      <c r="AD25" s="121">
        <f>+SUM(L25,U25)</f>
        <v>205500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45550</v>
      </c>
      <c r="AM25" s="121">
        <f>SUM(AN25,AS25,AW25,AX25,BD25)</f>
        <v>89044</v>
      </c>
      <c r="AN25" s="121">
        <f>SUM(AO25:AR25)</f>
        <v>4965</v>
      </c>
      <c r="AO25" s="121">
        <v>4965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84079</v>
      </c>
      <c r="AY25" s="121">
        <v>56592</v>
      </c>
      <c r="AZ25" s="121">
        <v>24712</v>
      </c>
      <c r="BA25" s="121">
        <v>2775</v>
      </c>
      <c r="BB25" s="121">
        <v>0</v>
      </c>
      <c r="BC25" s="121">
        <v>57005</v>
      </c>
      <c r="BD25" s="121">
        <v>0</v>
      </c>
      <c r="BE25" s="121">
        <v>11613</v>
      </c>
      <c r="BF25" s="121">
        <f>SUM(AE25,+AM25,+BE25)</f>
        <v>100657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55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13017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45605</v>
      </c>
      <c r="CQ25" s="121">
        <f>SUM(AM25,+BO25)</f>
        <v>89044</v>
      </c>
      <c r="CR25" s="121">
        <f>SUM(AN25,+BP25)</f>
        <v>4965</v>
      </c>
      <c r="CS25" s="121">
        <f>SUM(AO25,+BQ25)</f>
        <v>4965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84079</v>
      </c>
      <c r="DC25" s="121">
        <f>SUM(AY25,+CA25)</f>
        <v>56592</v>
      </c>
      <c r="DD25" s="121">
        <f>SUM(AZ25,+CB25)</f>
        <v>24712</v>
      </c>
      <c r="DE25" s="121">
        <f>SUM(BA25,+CC25)</f>
        <v>2775</v>
      </c>
      <c r="DF25" s="121">
        <f>SUM(BB25,+CD25)</f>
        <v>0</v>
      </c>
      <c r="DG25" s="121">
        <f>SUM(BC25,+CE25)</f>
        <v>70022</v>
      </c>
      <c r="DH25" s="121">
        <f>SUM(BD25,+CF25)</f>
        <v>0</v>
      </c>
      <c r="DI25" s="121">
        <f>SUM(BE25,+CG25)</f>
        <v>11613</v>
      </c>
      <c r="DJ25" s="121">
        <f>SUM(BF25,+CH25)</f>
        <v>100657</v>
      </c>
    </row>
    <row r="26" spans="1:114" s="136" customFormat="1" ht="13.5" customHeight="1" x14ac:dyDescent="0.15">
      <c r="A26" s="119" t="s">
        <v>39</v>
      </c>
      <c r="B26" s="120" t="s">
        <v>388</v>
      </c>
      <c r="C26" s="119" t="s">
        <v>389</v>
      </c>
      <c r="D26" s="121">
        <f>SUM(E26,+L26)</f>
        <v>153170</v>
      </c>
      <c r="E26" s="121">
        <f>SUM(F26:I26,K26)</f>
        <v>47988</v>
      </c>
      <c r="F26" s="121">
        <v>0</v>
      </c>
      <c r="G26" s="121">
        <v>0</v>
      </c>
      <c r="H26" s="121">
        <v>0</v>
      </c>
      <c r="I26" s="121">
        <v>22925</v>
      </c>
      <c r="J26" s="122" t="s">
        <v>408</v>
      </c>
      <c r="K26" s="121">
        <v>25063</v>
      </c>
      <c r="L26" s="121">
        <v>105182</v>
      </c>
      <c r="M26" s="121">
        <f>SUM(N26,+U26)</f>
        <v>117667</v>
      </c>
      <c r="N26" s="121">
        <f>SUM(O26:R26,T26)</f>
        <v>32861</v>
      </c>
      <c r="O26" s="121">
        <v>0</v>
      </c>
      <c r="P26" s="121">
        <v>0</v>
      </c>
      <c r="Q26" s="121">
        <v>0</v>
      </c>
      <c r="R26" s="121">
        <v>15815</v>
      </c>
      <c r="S26" s="122" t="s">
        <v>408</v>
      </c>
      <c r="T26" s="121">
        <v>17046</v>
      </c>
      <c r="U26" s="121">
        <v>84806</v>
      </c>
      <c r="V26" s="121">
        <f>+SUM(D26,M26)</f>
        <v>270837</v>
      </c>
      <c r="W26" s="121">
        <f>+SUM(E26,N26)</f>
        <v>80849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38740</v>
      </c>
      <c r="AB26" s="122" t="str">
        <f>IF(+SUM(J26,S26)=0,"-",+SUM(J26,S26))</f>
        <v>-</v>
      </c>
      <c r="AC26" s="121">
        <f>+SUM(K26,T26)</f>
        <v>42109</v>
      </c>
      <c r="AD26" s="121">
        <f>+SUM(L26,U26)</f>
        <v>189988</v>
      </c>
      <c r="AE26" s="121">
        <f>SUM(AF26,+AK26)</f>
        <v>1035</v>
      </c>
      <c r="AF26" s="121">
        <f>SUM(AG26:AJ26)</f>
        <v>1035</v>
      </c>
      <c r="AG26" s="121">
        <v>0</v>
      </c>
      <c r="AH26" s="121">
        <v>1035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129701</v>
      </c>
      <c r="AN26" s="121">
        <f>SUM(AO26:AR26)</f>
        <v>26843</v>
      </c>
      <c r="AO26" s="121">
        <v>26843</v>
      </c>
      <c r="AP26" s="121">
        <v>0</v>
      </c>
      <c r="AQ26" s="121">
        <v>0</v>
      </c>
      <c r="AR26" s="121">
        <v>0</v>
      </c>
      <c r="AS26" s="121">
        <f>SUM(AT26:AV26)</f>
        <v>9586</v>
      </c>
      <c r="AT26" s="121">
        <v>3353</v>
      </c>
      <c r="AU26" s="121">
        <v>6233</v>
      </c>
      <c r="AV26" s="121">
        <v>0</v>
      </c>
      <c r="AW26" s="121">
        <v>0</v>
      </c>
      <c r="AX26" s="121">
        <f>SUM(AY26:BB26)</f>
        <v>93272</v>
      </c>
      <c r="AY26" s="121">
        <v>52604</v>
      </c>
      <c r="AZ26" s="121">
        <v>34152</v>
      </c>
      <c r="BA26" s="121">
        <v>0</v>
      </c>
      <c r="BB26" s="121">
        <v>6516</v>
      </c>
      <c r="BC26" s="121">
        <v>0</v>
      </c>
      <c r="BD26" s="121">
        <v>0</v>
      </c>
      <c r="BE26" s="121">
        <v>22434</v>
      </c>
      <c r="BF26" s="121">
        <f>SUM(AE26,+AM26,+BE26)</f>
        <v>153170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91196</v>
      </c>
      <c r="BP26" s="121">
        <f>SUM(BQ26:BT26)</f>
        <v>32378</v>
      </c>
      <c r="BQ26" s="121">
        <v>32378</v>
      </c>
      <c r="BR26" s="121">
        <v>0</v>
      </c>
      <c r="BS26" s="121">
        <v>0</v>
      </c>
      <c r="BT26" s="121">
        <v>0</v>
      </c>
      <c r="BU26" s="121">
        <f>SUM(BV26:BX26)</f>
        <v>4294</v>
      </c>
      <c r="BV26" s="121">
        <v>4294</v>
      </c>
      <c r="BW26" s="121">
        <v>0</v>
      </c>
      <c r="BX26" s="121">
        <v>0</v>
      </c>
      <c r="BY26" s="121">
        <v>0</v>
      </c>
      <c r="BZ26" s="121">
        <f>SUM(CA26:CD26)</f>
        <v>54524</v>
      </c>
      <c r="CA26" s="121">
        <v>19743</v>
      </c>
      <c r="CB26" s="121">
        <v>34191</v>
      </c>
      <c r="CC26" s="121">
        <v>0</v>
      </c>
      <c r="CD26" s="121">
        <v>590</v>
      </c>
      <c r="CE26" s="121">
        <v>0</v>
      </c>
      <c r="CF26" s="121">
        <v>0</v>
      </c>
      <c r="CG26" s="121">
        <v>26471</v>
      </c>
      <c r="CH26" s="121">
        <f>SUM(BG26,+BO26,+CG26)</f>
        <v>117667</v>
      </c>
      <c r="CI26" s="121">
        <f>SUM(AE26,+BG26)</f>
        <v>1035</v>
      </c>
      <c r="CJ26" s="121">
        <f>SUM(AF26,+BH26)</f>
        <v>1035</v>
      </c>
      <c r="CK26" s="121">
        <f>SUM(AG26,+BI26)</f>
        <v>0</v>
      </c>
      <c r="CL26" s="121">
        <f>SUM(AH26,+BJ26)</f>
        <v>1035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220897</v>
      </c>
      <c r="CR26" s="121">
        <f>SUM(AN26,+BP26)</f>
        <v>59221</v>
      </c>
      <c r="CS26" s="121">
        <f>SUM(AO26,+BQ26)</f>
        <v>59221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13880</v>
      </c>
      <c r="CX26" s="121">
        <f>SUM(AT26,+BV26)</f>
        <v>7647</v>
      </c>
      <c r="CY26" s="121">
        <f>SUM(AU26,+BW26)</f>
        <v>6233</v>
      </c>
      <c r="CZ26" s="121">
        <f>SUM(AV26,+BX26)</f>
        <v>0</v>
      </c>
      <c r="DA26" s="121">
        <f>SUM(AW26,+BY26)</f>
        <v>0</v>
      </c>
      <c r="DB26" s="121">
        <f>SUM(AX26,+BZ26)</f>
        <v>147796</v>
      </c>
      <c r="DC26" s="121">
        <f>SUM(AY26,+CA26)</f>
        <v>72347</v>
      </c>
      <c r="DD26" s="121">
        <f>SUM(AZ26,+CB26)</f>
        <v>68343</v>
      </c>
      <c r="DE26" s="121">
        <f>SUM(BA26,+CC26)</f>
        <v>0</v>
      </c>
      <c r="DF26" s="121">
        <f>SUM(BB26,+CD26)</f>
        <v>7106</v>
      </c>
      <c r="DG26" s="121">
        <f>SUM(BC26,+CE26)</f>
        <v>0</v>
      </c>
      <c r="DH26" s="121">
        <f>SUM(BD26,+CF26)</f>
        <v>0</v>
      </c>
      <c r="DI26" s="121">
        <f>SUM(BE26,+CG26)</f>
        <v>48905</v>
      </c>
      <c r="DJ26" s="121">
        <f>SUM(BF26,+CH26)</f>
        <v>270837</v>
      </c>
    </row>
    <row r="27" spans="1:114" s="136" customFormat="1" ht="13.5" customHeight="1" x14ac:dyDescent="0.15">
      <c r="A27" s="119" t="s">
        <v>39</v>
      </c>
      <c r="B27" s="120" t="s">
        <v>391</v>
      </c>
      <c r="C27" s="119" t="s">
        <v>392</v>
      </c>
      <c r="D27" s="121">
        <f>SUM(E27,+L27)</f>
        <v>165715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408</v>
      </c>
      <c r="K27" s="121">
        <v>0</v>
      </c>
      <c r="L27" s="121">
        <v>165715</v>
      </c>
      <c r="M27" s="121">
        <f>SUM(N27,+U27)</f>
        <v>44783</v>
      </c>
      <c r="N27" s="121">
        <f>SUM(O27:R27,T27)</f>
        <v>60506</v>
      </c>
      <c r="O27" s="121">
        <v>0</v>
      </c>
      <c r="P27" s="121">
        <v>0</v>
      </c>
      <c r="Q27" s="121">
        <v>0</v>
      </c>
      <c r="R27" s="121">
        <v>60483</v>
      </c>
      <c r="S27" s="122" t="s">
        <v>408</v>
      </c>
      <c r="T27" s="121">
        <v>23</v>
      </c>
      <c r="U27" s="121">
        <v>-15723</v>
      </c>
      <c r="V27" s="121">
        <f>+SUM(D27,M27)</f>
        <v>210498</v>
      </c>
      <c r="W27" s="121">
        <f>+SUM(E27,N27)</f>
        <v>60506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60483</v>
      </c>
      <c r="AB27" s="122" t="str">
        <f>IF(+SUM(J27,S27)=0,"-",+SUM(J27,S27))</f>
        <v>-</v>
      </c>
      <c r="AC27" s="121">
        <f>+SUM(K27,T27)</f>
        <v>23</v>
      </c>
      <c r="AD27" s="121">
        <f>+SUM(L27,U27)</f>
        <v>149992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165715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44099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16014</v>
      </c>
      <c r="BV27" s="121">
        <v>0</v>
      </c>
      <c r="BW27" s="121">
        <v>16014</v>
      </c>
      <c r="BX27" s="121">
        <v>0</v>
      </c>
      <c r="BY27" s="121">
        <v>0</v>
      </c>
      <c r="BZ27" s="121">
        <f>SUM(CA27:CD27)</f>
        <v>28085</v>
      </c>
      <c r="CA27" s="121">
        <v>0</v>
      </c>
      <c r="CB27" s="121">
        <v>28085</v>
      </c>
      <c r="CC27" s="121">
        <v>0</v>
      </c>
      <c r="CD27" s="121">
        <v>0</v>
      </c>
      <c r="CE27" s="121">
        <v>0</v>
      </c>
      <c r="CF27" s="121">
        <v>0</v>
      </c>
      <c r="CG27" s="121">
        <v>684</v>
      </c>
      <c r="CH27" s="121">
        <f>SUM(BG27,+BO27,+CG27)</f>
        <v>44783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44099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16014</v>
      </c>
      <c r="CX27" s="121">
        <f>SUM(AT27,+BV27)</f>
        <v>0</v>
      </c>
      <c r="CY27" s="121">
        <f>SUM(AU27,+BW27)</f>
        <v>16014</v>
      </c>
      <c r="CZ27" s="121">
        <f>SUM(AV27,+BX27)</f>
        <v>0</v>
      </c>
      <c r="DA27" s="121">
        <f>SUM(AW27,+BY27)</f>
        <v>0</v>
      </c>
      <c r="DB27" s="121">
        <f>SUM(AX27,+BZ27)</f>
        <v>28085</v>
      </c>
      <c r="DC27" s="121">
        <f>SUM(AY27,+CA27)</f>
        <v>0</v>
      </c>
      <c r="DD27" s="121">
        <f>SUM(AZ27,+CB27)</f>
        <v>28085</v>
      </c>
      <c r="DE27" s="121">
        <f>SUM(BA27,+CC27)</f>
        <v>0</v>
      </c>
      <c r="DF27" s="121">
        <f>SUM(BB27,+CD27)</f>
        <v>0</v>
      </c>
      <c r="DG27" s="121">
        <f>SUM(BC27,+CE27)</f>
        <v>165715</v>
      </c>
      <c r="DH27" s="121">
        <f>SUM(BD27,+CF27)</f>
        <v>0</v>
      </c>
      <c r="DI27" s="121">
        <f>SUM(BE27,+CG27)</f>
        <v>684</v>
      </c>
      <c r="DJ27" s="121">
        <f>SUM(BF27,+CH27)</f>
        <v>44783</v>
      </c>
    </row>
    <row r="28" spans="1:114" s="136" customFormat="1" ht="13.5" customHeight="1" x14ac:dyDescent="0.15">
      <c r="A28" s="119" t="s">
        <v>39</v>
      </c>
      <c r="B28" s="120" t="s">
        <v>394</v>
      </c>
      <c r="C28" s="119" t="s">
        <v>395</v>
      </c>
      <c r="D28" s="121">
        <f>SUM(E28,+L28)</f>
        <v>182907</v>
      </c>
      <c r="E28" s="121">
        <f>SUM(F28:I28,K28)</f>
        <v>34140</v>
      </c>
      <c r="F28" s="121">
        <v>0</v>
      </c>
      <c r="G28" s="121">
        <v>0</v>
      </c>
      <c r="H28" s="121">
        <v>23000</v>
      </c>
      <c r="I28" s="121">
        <v>11140</v>
      </c>
      <c r="J28" s="122" t="s">
        <v>408</v>
      </c>
      <c r="K28" s="121">
        <v>0</v>
      </c>
      <c r="L28" s="121">
        <v>148767</v>
      </c>
      <c r="M28" s="121">
        <f>SUM(N28,+U28)</f>
        <v>63558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408</v>
      </c>
      <c r="T28" s="121">
        <v>0</v>
      </c>
      <c r="U28" s="121">
        <v>63558</v>
      </c>
      <c r="V28" s="121">
        <f>+SUM(D28,M28)</f>
        <v>246465</v>
      </c>
      <c r="W28" s="121">
        <f>+SUM(E28,N28)</f>
        <v>34140</v>
      </c>
      <c r="X28" s="121">
        <f>+SUM(F28,O28)</f>
        <v>0</v>
      </c>
      <c r="Y28" s="121">
        <f>+SUM(G28,P28)</f>
        <v>0</v>
      </c>
      <c r="Z28" s="121">
        <f>+SUM(H28,Q28)</f>
        <v>23000</v>
      </c>
      <c r="AA28" s="121">
        <f>+SUM(I28,R28)</f>
        <v>11140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212325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49589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49589</v>
      </c>
      <c r="AT28" s="121">
        <v>49589</v>
      </c>
      <c r="AU28" s="121">
        <v>0</v>
      </c>
      <c r="AV28" s="121">
        <v>0</v>
      </c>
      <c r="AW28" s="121">
        <v>0</v>
      </c>
      <c r="AX28" s="121">
        <f>SUM(AY28:BB28)</f>
        <v>0</v>
      </c>
      <c r="AY28" s="121">
        <v>0</v>
      </c>
      <c r="AZ28" s="121">
        <v>0</v>
      </c>
      <c r="BA28" s="121">
        <v>0</v>
      </c>
      <c r="BB28" s="121">
        <v>0</v>
      </c>
      <c r="BC28" s="121">
        <v>133318</v>
      </c>
      <c r="BD28" s="121">
        <v>0</v>
      </c>
      <c r="BE28" s="121">
        <v>0</v>
      </c>
      <c r="BF28" s="121">
        <f>SUM(AE28,+AM28,+BE28)</f>
        <v>49589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63558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49589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49589</v>
      </c>
      <c r="CX28" s="121">
        <f>SUM(AT28,+BV28)</f>
        <v>49589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0</v>
      </c>
      <c r="DC28" s="121">
        <f>SUM(AY28,+CA28)</f>
        <v>0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196876</v>
      </c>
      <c r="DH28" s="121">
        <f>SUM(BD28,+CF28)</f>
        <v>0</v>
      </c>
      <c r="DI28" s="121">
        <f>SUM(BE28,+CG28)</f>
        <v>0</v>
      </c>
      <c r="DJ28" s="121">
        <f>SUM(BF28,+CH28)</f>
        <v>49589</v>
      </c>
    </row>
    <row r="29" spans="1:114" s="136" customFormat="1" ht="13.5" customHeight="1" x14ac:dyDescent="0.15">
      <c r="A29" s="119" t="s">
        <v>39</v>
      </c>
      <c r="B29" s="120" t="s">
        <v>397</v>
      </c>
      <c r="C29" s="119" t="s">
        <v>398</v>
      </c>
      <c r="D29" s="121">
        <f>SUM(E29,+L29)</f>
        <v>199929</v>
      </c>
      <c r="E29" s="121">
        <f>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2" t="s">
        <v>408</v>
      </c>
      <c r="K29" s="121">
        <v>0</v>
      </c>
      <c r="L29" s="121">
        <v>199929</v>
      </c>
      <c r="M29" s="121">
        <f>SUM(N29,+U29)</f>
        <v>68020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408</v>
      </c>
      <c r="T29" s="121">
        <v>0</v>
      </c>
      <c r="U29" s="121">
        <v>68020</v>
      </c>
      <c r="V29" s="121">
        <f>+SUM(D29,M29)</f>
        <v>267949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267949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73944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73944</v>
      </c>
      <c r="AY29" s="121">
        <v>73944</v>
      </c>
      <c r="AZ29" s="121">
        <v>0</v>
      </c>
      <c r="BA29" s="121">
        <v>0</v>
      </c>
      <c r="BB29" s="121">
        <v>0</v>
      </c>
      <c r="BC29" s="121">
        <v>125985</v>
      </c>
      <c r="BD29" s="121">
        <v>0</v>
      </c>
      <c r="BE29" s="121">
        <v>0</v>
      </c>
      <c r="BF29" s="121">
        <f>SUM(AE29,+AM29,+BE29)</f>
        <v>73944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68020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7529</v>
      </c>
      <c r="BV29" s="121">
        <v>0</v>
      </c>
      <c r="BW29" s="121">
        <v>7529</v>
      </c>
      <c r="BX29" s="121">
        <v>0</v>
      </c>
      <c r="BY29" s="121">
        <v>0</v>
      </c>
      <c r="BZ29" s="121">
        <f>SUM(CA29:CD29)</f>
        <v>60491</v>
      </c>
      <c r="CA29" s="121">
        <v>0</v>
      </c>
      <c r="CB29" s="121">
        <v>60491</v>
      </c>
      <c r="CC29" s="121">
        <v>0</v>
      </c>
      <c r="CD29" s="121">
        <v>0</v>
      </c>
      <c r="CE29" s="121">
        <v>0</v>
      </c>
      <c r="CF29" s="121">
        <v>0</v>
      </c>
      <c r="CG29" s="121">
        <v>0</v>
      </c>
      <c r="CH29" s="121">
        <f>SUM(BG29,+BO29,+CG29)</f>
        <v>68020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141964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7529</v>
      </c>
      <c r="CX29" s="121">
        <f>SUM(AT29,+BV29)</f>
        <v>0</v>
      </c>
      <c r="CY29" s="121">
        <f>SUM(AU29,+BW29)</f>
        <v>7529</v>
      </c>
      <c r="CZ29" s="121">
        <f>SUM(AV29,+BX29)</f>
        <v>0</v>
      </c>
      <c r="DA29" s="121">
        <f>SUM(AW29,+BY29)</f>
        <v>0</v>
      </c>
      <c r="DB29" s="121">
        <f>SUM(AX29,+BZ29)</f>
        <v>134435</v>
      </c>
      <c r="DC29" s="121">
        <f>SUM(AY29,+CA29)</f>
        <v>73944</v>
      </c>
      <c r="DD29" s="121">
        <f>SUM(AZ29,+CB29)</f>
        <v>60491</v>
      </c>
      <c r="DE29" s="121">
        <f>SUM(BA29,+CC29)</f>
        <v>0</v>
      </c>
      <c r="DF29" s="121">
        <f>SUM(BB29,+CD29)</f>
        <v>0</v>
      </c>
      <c r="DG29" s="121">
        <f>SUM(BC29,+CE29)</f>
        <v>125985</v>
      </c>
      <c r="DH29" s="121">
        <f>SUM(BD29,+CF29)</f>
        <v>0</v>
      </c>
      <c r="DI29" s="121">
        <f>SUM(BE29,+CG29)</f>
        <v>0</v>
      </c>
      <c r="DJ29" s="121">
        <f>SUM(BF29,+CH29)</f>
        <v>141964</v>
      </c>
    </row>
    <row r="30" spans="1:114" s="136" customFormat="1" ht="13.5" customHeight="1" x14ac:dyDescent="0.15">
      <c r="A30" s="119" t="s">
        <v>39</v>
      </c>
      <c r="B30" s="120" t="s">
        <v>400</v>
      </c>
      <c r="C30" s="119" t="s">
        <v>401</v>
      </c>
      <c r="D30" s="121">
        <f>SUM(E30,+L30)</f>
        <v>175218</v>
      </c>
      <c r="E30" s="121">
        <f>SUM(F30:I30,K30)</f>
        <v>20366</v>
      </c>
      <c r="F30" s="121">
        <v>0</v>
      </c>
      <c r="G30" s="121">
        <v>0</v>
      </c>
      <c r="H30" s="121">
        <v>0</v>
      </c>
      <c r="I30" s="121">
        <v>17394</v>
      </c>
      <c r="J30" s="122" t="s">
        <v>408</v>
      </c>
      <c r="K30" s="121">
        <v>2972</v>
      </c>
      <c r="L30" s="121">
        <v>154852</v>
      </c>
      <c r="M30" s="121">
        <f>SUM(N30,+U30)</f>
        <v>62187</v>
      </c>
      <c r="N30" s="121">
        <f>SUM(O30:R30,T30)</f>
        <v>37142</v>
      </c>
      <c r="O30" s="121">
        <v>0</v>
      </c>
      <c r="P30" s="121">
        <v>0</v>
      </c>
      <c r="Q30" s="121">
        <v>0</v>
      </c>
      <c r="R30" s="121">
        <v>36904</v>
      </c>
      <c r="S30" s="122" t="s">
        <v>408</v>
      </c>
      <c r="T30" s="121">
        <v>238</v>
      </c>
      <c r="U30" s="121">
        <v>25045</v>
      </c>
      <c r="V30" s="121">
        <f>+SUM(D30,M30)</f>
        <v>237405</v>
      </c>
      <c r="W30" s="121">
        <f>+SUM(E30,N30)</f>
        <v>57508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54298</v>
      </c>
      <c r="AB30" s="122" t="str">
        <f>IF(+SUM(J30,S30)=0,"-",+SUM(J30,S30))</f>
        <v>-</v>
      </c>
      <c r="AC30" s="121">
        <f>+SUM(K30,T30)</f>
        <v>3210</v>
      </c>
      <c r="AD30" s="121">
        <f>+SUM(L30,U30)</f>
        <v>179897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175218</v>
      </c>
      <c r="AN30" s="121">
        <f>SUM(AO30:AR30)</f>
        <v>8726</v>
      </c>
      <c r="AO30" s="121">
        <v>8726</v>
      </c>
      <c r="AP30" s="121">
        <v>0</v>
      </c>
      <c r="AQ30" s="121">
        <v>0</v>
      </c>
      <c r="AR30" s="121">
        <v>0</v>
      </c>
      <c r="AS30" s="121">
        <f>SUM(AT30:AV30)</f>
        <v>54251</v>
      </c>
      <c r="AT30" s="121">
        <v>1008</v>
      </c>
      <c r="AU30" s="121">
        <v>50255</v>
      </c>
      <c r="AV30" s="121">
        <v>2988</v>
      </c>
      <c r="AW30" s="121">
        <v>0</v>
      </c>
      <c r="AX30" s="121">
        <f>SUM(AY30:BB30)</f>
        <v>112241</v>
      </c>
      <c r="AY30" s="121">
        <v>65124</v>
      </c>
      <c r="AZ30" s="121">
        <v>39960</v>
      </c>
      <c r="BA30" s="121">
        <v>0</v>
      </c>
      <c r="BB30" s="121">
        <v>7157</v>
      </c>
      <c r="BC30" s="121">
        <v>0</v>
      </c>
      <c r="BD30" s="121">
        <v>0</v>
      </c>
      <c r="BE30" s="121">
        <v>0</v>
      </c>
      <c r="BF30" s="121">
        <f>SUM(AE30,+AM30,+BE30)</f>
        <v>175218</v>
      </c>
      <c r="BG30" s="121">
        <f>SUM(BH30,+BM30)</f>
        <v>8877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8877</v>
      </c>
      <c r="BN30" s="121">
        <v>0</v>
      </c>
      <c r="BO30" s="121">
        <f>SUM(BP30,BU30,BY30,BZ30,CF30)</f>
        <v>52378</v>
      </c>
      <c r="BP30" s="121">
        <f>SUM(BQ30:BT30)</f>
        <v>15394</v>
      </c>
      <c r="BQ30" s="121">
        <v>7949</v>
      </c>
      <c r="BR30" s="121">
        <v>4137</v>
      </c>
      <c r="BS30" s="121">
        <v>3308</v>
      </c>
      <c r="BT30" s="121">
        <v>0</v>
      </c>
      <c r="BU30" s="121">
        <f>SUM(BV30:BX30)</f>
        <v>32328</v>
      </c>
      <c r="BV30" s="121">
        <v>1869</v>
      </c>
      <c r="BW30" s="121">
        <v>30459</v>
      </c>
      <c r="BX30" s="121">
        <v>0</v>
      </c>
      <c r="BY30" s="121">
        <v>0</v>
      </c>
      <c r="BZ30" s="121">
        <f>SUM(CA30:CD30)</f>
        <v>4656</v>
      </c>
      <c r="CA30" s="121">
        <v>0</v>
      </c>
      <c r="CB30" s="121">
        <v>2058</v>
      </c>
      <c r="CC30" s="121">
        <v>0</v>
      </c>
      <c r="CD30" s="121">
        <v>2598</v>
      </c>
      <c r="CE30" s="121">
        <v>0</v>
      </c>
      <c r="CF30" s="121">
        <v>0</v>
      </c>
      <c r="CG30" s="121">
        <v>932</v>
      </c>
      <c r="CH30" s="121">
        <f>SUM(BG30,+BO30,+CG30)</f>
        <v>62187</v>
      </c>
      <c r="CI30" s="121">
        <f>SUM(AE30,+BG30)</f>
        <v>8877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8877</v>
      </c>
      <c r="CP30" s="121">
        <f>SUM(AL30,+BN30)</f>
        <v>0</v>
      </c>
      <c r="CQ30" s="121">
        <f>SUM(AM30,+BO30)</f>
        <v>227596</v>
      </c>
      <c r="CR30" s="121">
        <f>SUM(AN30,+BP30)</f>
        <v>24120</v>
      </c>
      <c r="CS30" s="121">
        <f>SUM(AO30,+BQ30)</f>
        <v>16675</v>
      </c>
      <c r="CT30" s="121">
        <f>SUM(AP30,+BR30)</f>
        <v>4137</v>
      </c>
      <c r="CU30" s="121">
        <f>SUM(AQ30,+BS30)</f>
        <v>3308</v>
      </c>
      <c r="CV30" s="121">
        <f>SUM(AR30,+BT30)</f>
        <v>0</v>
      </c>
      <c r="CW30" s="121">
        <f>SUM(AS30,+BU30)</f>
        <v>86579</v>
      </c>
      <c r="CX30" s="121">
        <f>SUM(AT30,+BV30)</f>
        <v>2877</v>
      </c>
      <c r="CY30" s="121">
        <f>SUM(AU30,+BW30)</f>
        <v>80714</v>
      </c>
      <c r="CZ30" s="121">
        <f>SUM(AV30,+BX30)</f>
        <v>2988</v>
      </c>
      <c r="DA30" s="121">
        <f>SUM(AW30,+BY30)</f>
        <v>0</v>
      </c>
      <c r="DB30" s="121">
        <f>SUM(AX30,+BZ30)</f>
        <v>116897</v>
      </c>
      <c r="DC30" s="121">
        <f>SUM(AY30,+CA30)</f>
        <v>65124</v>
      </c>
      <c r="DD30" s="121">
        <f>SUM(AZ30,+CB30)</f>
        <v>42018</v>
      </c>
      <c r="DE30" s="121">
        <f>SUM(BA30,+CC30)</f>
        <v>0</v>
      </c>
      <c r="DF30" s="121">
        <f>SUM(BB30,+CD30)</f>
        <v>9755</v>
      </c>
      <c r="DG30" s="121">
        <f>SUM(BC30,+CE30)</f>
        <v>0</v>
      </c>
      <c r="DH30" s="121">
        <f>SUM(BD30,+CF30)</f>
        <v>0</v>
      </c>
      <c r="DI30" s="121">
        <f>SUM(BE30,+CG30)</f>
        <v>932</v>
      </c>
      <c r="DJ30" s="121">
        <f>SUM(BF30,+CH30)</f>
        <v>237405</v>
      </c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0">
    <sortCondition ref="A8:A30"/>
    <sortCondition ref="B8:B30"/>
    <sortCondition ref="C8:C3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29" man="1"/>
    <brk id="30" min="1" max="29" man="1"/>
    <brk id="38" min="1" max="29" man="1"/>
    <brk id="66" min="1" max="29" man="1"/>
    <brk id="94" min="1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広島県</v>
      </c>
      <c r="B7" s="139" t="str">
        <f>'廃棄物事業経費（市町村）'!B7</f>
        <v>34000</v>
      </c>
      <c r="C7" s="138" t="s">
        <v>33</v>
      </c>
      <c r="D7" s="140">
        <f>SUM(E7,+L7)</f>
        <v>1739139</v>
      </c>
      <c r="E7" s="140">
        <f>SUM(F7:I7)+K7</f>
        <v>1613938</v>
      </c>
      <c r="F7" s="140">
        <f t="shared" ref="F7:L7" si="0">SUM(F$8:F$57)</f>
        <v>64614</v>
      </c>
      <c r="G7" s="140">
        <f t="shared" si="0"/>
        <v>0</v>
      </c>
      <c r="H7" s="140">
        <f t="shared" si="0"/>
        <v>757620</v>
      </c>
      <c r="I7" s="140">
        <f t="shared" si="0"/>
        <v>269221</v>
      </c>
      <c r="J7" s="140">
        <f t="shared" si="0"/>
        <v>3773656</v>
      </c>
      <c r="K7" s="140">
        <f t="shared" si="0"/>
        <v>522483</v>
      </c>
      <c r="L7" s="140">
        <f t="shared" si="0"/>
        <v>125201</v>
      </c>
      <c r="M7" s="140">
        <f>SUM(N7,+U7)</f>
        <v>425413</v>
      </c>
      <c r="N7" s="140">
        <f>SUM(O7:R7,T7)</f>
        <v>387906</v>
      </c>
      <c r="O7" s="140">
        <f t="shared" ref="O7:U7" si="1">SUM(O$8:O$57)</f>
        <v>15075</v>
      </c>
      <c r="P7" s="140">
        <f t="shared" si="1"/>
        <v>0</v>
      </c>
      <c r="Q7" s="140">
        <f t="shared" si="1"/>
        <v>102980</v>
      </c>
      <c r="R7" s="140">
        <f t="shared" si="1"/>
        <v>61597</v>
      </c>
      <c r="S7" s="140">
        <f t="shared" si="1"/>
        <v>1241978</v>
      </c>
      <c r="T7" s="140">
        <f t="shared" si="1"/>
        <v>208254</v>
      </c>
      <c r="U7" s="140">
        <f t="shared" si="1"/>
        <v>37507</v>
      </c>
      <c r="V7" s="140">
        <f t="shared" ref="V7:AD7" si="2">+SUM(D7,M7)</f>
        <v>2164552</v>
      </c>
      <c r="W7" s="140">
        <f t="shared" si="2"/>
        <v>2001844</v>
      </c>
      <c r="X7" s="140">
        <f t="shared" si="2"/>
        <v>79689</v>
      </c>
      <c r="Y7" s="140">
        <f t="shared" si="2"/>
        <v>0</v>
      </c>
      <c r="Z7" s="140">
        <f t="shared" si="2"/>
        <v>860600</v>
      </c>
      <c r="AA7" s="140">
        <f t="shared" si="2"/>
        <v>330818</v>
      </c>
      <c r="AB7" s="140">
        <f t="shared" si="2"/>
        <v>5015634</v>
      </c>
      <c r="AC7" s="140">
        <f t="shared" si="2"/>
        <v>730737</v>
      </c>
      <c r="AD7" s="140">
        <f t="shared" si="2"/>
        <v>162708</v>
      </c>
      <c r="AE7" s="140">
        <f>SUM(AF7,+AK7)</f>
        <v>864931</v>
      </c>
      <c r="AF7" s="140">
        <f>SUM(AG7:AJ7)</f>
        <v>828100</v>
      </c>
      <c r="AG7" s="140">
        <f>SUM(AG$8:AG$57)</f>
        <v>0</v>
      </c>
      <c r="AH7" s="140">
        <f>SUM(AH$8:AH$57)</f>
        <v>827163</v>
      </c>
      <c r="AI7" s="140">
        <f>SUM(AI$8:AI$57)</f>
        <v>0</v>
      </c>
      <c r="AJ7" s="140">
        <f>SUM(AJ$8:AJ$57)</f>
        <v>937</v>
      </c>
      <c r="AK7" s="140">
        <f>SUM(AK$8:AK$57)</f>
        <v>36831</v>
      </c>
      <c r="AL7" s="143" t="s">
        <v>314</v>
      </c>
      <c r="AM7" s="140">
        <f>SUM(AN7,AS7,AW7,AX7,BD7)</f>
        <v>3439089</v>
      </c>
      <c r="AN7" s="140">
        <f>SUM(AO7:AR7)</f>
        <v>287143</v>
      </c>
      <c r="AO7" s="140">
        <f>SUM(AO$8:AO$57)</f>
        <v>256544</v>
      </c>
      <c r="AP7" s="140">
        <f>SUM(AP$8:AP$57)</f>
        <v>0</v>
      </c>
      <c r="AQ7" s="140">
        <f>SUM(AQ$8:AQ$57)</f>
        <v>30599</v>
      </c>
      <c r="AR7" s="140">
        <f>SUM(AR$8:AR$57)</f>
        <v>0</v>
      </c>
      <c r="AS7" s="140">
        <f>SUM(AT7:AV7)</f>
        <v>1329349</v>
      </c>
      <c r="AT7" s="140">
        <f>SUM(AT$8:AT$57)</f>
        <v>812</v>
      </c>
      <c r="AU7" s="140">
        <f>SUM(AU$8:AU$57)</f>
        <v>1304021</v>
      </c>
      <c r="AV7" s="140">
        <f>SUM(AV$8:AV$57)</f>
        <v>24516</v>
      </c>
      <c r="AW7" s="140">
        <f>SUM(AW$8:AW$57)</f>
        <v>0</v>
      </c>
      <c r="AX7" s="140">
        <f>SUM(AY7:BB7)</f>
        <v>1811801</v>
      </c>
      <c r="AY7" s="140">
        <f>SUM(AY$8:AY$57)</f>
        <v>135888</v>
      </c>
      <c r="AZ7" s="140">
        <f>SUM(AZ$8:AZ$57)</f>
        <v>1528372</v>
      </c>
      <c r="BA7" s="140">
        <f>SUM(BA$8:BA$57)</f>
        <v>139711</v>
      </c>
      <c r="BB7" s="140">
        <f>SUM(BB$8:BB$57)</f>
        <v>7830</v>
      </c>
      <c r="BC7" s="143" t="s">
        <v>315</v>
      </c>
      <c r="BD7" s="140">
        <f>SUM(BD$8:BD$57)</f>
        <v>10796</v>
      </c>
      <c r="BE7" s="140">
        <f>SUM(BE$8:BE$57)</f>
        <v>1208775</v>
      </c>
      <c r="BF7" s="140">
        <f>SUM(AE7,+AM7,+BE7)</f>
        <v>5512795</v>
      </c>
      <c r="BG7" s="140">
        <f>SUM(BH7,+BM7)</f>
        <v>48411</v>
      </c>
      <c r="BH7" s="140">
        <f>SUM(BI7:BL7)</f>
        <v>45225</v>
      </c>
      <c r="BI7" s="140">
        <f>SUM(BI$8:BI$57)</f>
        <v>0</v>
      </c>
      <c r="BJ7" s="140">
        <f>SUM(BJ$8:BJ$57)</f>
        <v>45225</v>
      </c>
      <c r="BK7" s="140">
        <f>SUM(BK$8:BK$57)</f>
        <v>0</v>
      </c>
      <c r="BL7" s="140">
        <f>SUM(BL$8:BL$57)</f>
        <v>0</v>
      </c>
      <c r="BM7" s="140">
        <f>SUM(BM$8:BM$57)</f>
        <v>3186</v>
      </c>
      <c r="BN7" s="143" t="s">
        <v>314</v>
      </c>
      <c r="BO7" s="140">
        <f>SUM(BP7,BU7,BY7,BZ7,CF7)</f>
        <v>904901</v>
      </c>
      <c r="BP7" s="140">
        <f>SUM(BQ7:BT7)</f>
        <v>164856</v>
      </c>
      <c r="BQ7" s="140">
        <f>SUM(BQ$8:BQ$57)</f>
        <v>164856</v>
      </c>
      <c r="BR7" s="140">
        <f>SUM(BR$8:BR$57)</f>
        <v>0</v>
      </c>
      <c r="BS7" s="140">
        <f>SUM(BS$8:BS$57)</f>
        <v>0</v>
      </c>
      <c r="BT7" s="140">
        <f>SUM(BT$8:BT$57)</f>
        <v>0</v>
      </c>
      <c r="BU7" s="140">
        <f>SUM(BV7:BX7)</f>
        <v>264483</v>
      </c>
      <c r="BV7" s="140">
        <f>SUM(BV$8:BV$57)</f>
        <v>284</v>
      </c>
      <c r="BW7" s="140">
        <f>SUM(BW$8:BW$57)</f>
        <v>264199</v>
      </c>
      <c r="BX7" s="140">
        <f>SUM(BX$8:BX$57)</f>
        <v>0</v>
      </c>
      <c r="BY7" s="140">
        <f>SUM(BY$8:BY$57)</f>
        <v>0</v>
      </c>
      <c r="BZ7" s="140">
        <f>SUM(CA7:CD7)</f>
        <v>471292</v>
      </c>
      <c r="CA7" s="140">
        <f>SUM(CA$8:CA$57)</f>
        <v>181507</v>
      </c>
      <c r="CB7" s="140">
        <f>SUM(CB$8:CB$57)</f>
        <v>289785</v>
      </c>
      <c r="CC7" s="140">
        <f>SUM(CC$8:CC$57)</f>
        <v>0</v>
      </c>
      <c r="CD7" s="140">
        <f>SUM(CD$8:CD$57)</f>
        <v>0</v>
      </c>
      <c r="CE7" s="143" t="s">
        <v>314</v>
      </c>
      <c r="CF7" s="140">
        <f>SUM(CF$8:CF$57)</f>
        <v>4270</v>
      </c>
      <c r="CG7" s="140">
        <f>SUM(CG$8:CG$57)</f>
        <v>714079</v>
      </c>
      <c r="CH7" s="140">
        <f>SUM(BG7,+BO7,+CG7)</f>
        <v>1667391</v>
      </c>
      <c r="CI7" s="140">
        <f t="shared" ref="CI7:CO7" si="3">SUM(AE7,+BG7)</f>
        <v>913342</v>
      </c>
      <c r="CJ7" s="140">
        <f t="shared" si="3"/>
        <v>873325</v>
      </c>
      <c r="CK7" s="140">
        <f t="shared" si="3"/>
        <v>0</v>
      </c>
      <c r="CL7" s="140">
        <f t="shared" si="3"/>
        <v>872388</v>
      </c>
      <c r="CM7" s="140">
        <f t="shared" si="3"/>
        <v>0</v>
      </c>
      <c r="CN7" s="140">
        <f t="shared" si="3"/>
        <v>937</v>
      </c>
      <c r="CO7" s="140">
        <f t="shared" si="3"/>
        <v>40017</v>
      </c>
      <c r="CP7" s="143" t="s">
        <v>314</v>
      </c>
      <c r="CQ7" s="140">
        <f t="shared" ref="CQ7:DF7" si="4">SUM(AM7,+BO7)</f>
        <v>4343990</v>
      </c>
      <c r="CR7" s="140">
        <f t="shared" si="4"/>
        <v>451999</v>
      </c>
      <c r="CS7" s="140">
        <f t="shared" si="4"/>
        <v>421400</v>
      </c>
      <c r="CT7" s="140">
        <f t="shared" si="4"/>
        <v>0</v>
      </c>
      <c r="CU7" s="140">
        <f t="shared" si="4"/>
        <v>30599</v>
      </c>
      <c r="CV7" s="140">
        <f t="shared" si="4"/>
        <v>0</v>
      </c>
      <c r="CW7" s="140">
        <f t="shared" si="4"/>
        <v>1593832</v>
      </c>
      <c r="CX7" s="140">
        <f t="shared" si="4"/>
        <v>1096</v>
      </c>
      <c r="CY7" s="140">
        <f t="shared" si="4"/>
        <v>1568220</v>
      </c>
      <c r="CZ7" s="140">
        <f t="shared" si="4"/>
        <v>24516</v>
      </c>
      <c r="DA7" s="140">
        <f t="shared" si="4"/>
        <v>0</v>
      </c>
      <c r="DB7" s="140">
        <f t="shared" si="4"/>
        <v>2283093</v>
      </c>
      <c r="DC7" s="140">
        <f t="shared" si="4"/>
        <v>317395</v>
      </c>
      <c r="DD7" s="140">
        <f t="shared" si="4"/>
        <v>1818157</v>
      </c>
      <c r="DE7" s="140">
        <f t="shared" si="4"/>
        <v>139711</v>
      </c>
      <c r="DF7" s="140">
        <f t="shared" si="4"/>
        <v>7830</v>
      </c>
      <c r="DG7" s="143" t="s">
        <v>314</v>
      </c>
      <c r="DH7" s="140">
        <f>SUM(BD7,+CF7)</f>
        <v>15066</v>
      </c>
      <c r="DI7" s="140">
        <f>SUM(BE7,+CG7)</f>
        <v>1922854</v>
      </c>
      <c r="DJ7" s="140">
        <f>SUM(BF7,+CH7)</f>
        <v>7180186</v>
      </c>
    </row>
    <row r="8" spans="1:114" s="136" customFormat="1" ht="13.5" customHeight="1" x14ac:dyDescent="0.15">
      <c r="A8" s="119" t="s">
        <v>39</v>
      </c>
      <c r="B8" s="120" t="s">
        <v>327</v>
      </c>
      <c r="C8" s="119" t="s">
        <v>328</v>
      </c>
      <c r="D8" s="121">
        <f>SUM(E8,+L8)</f>
        <v>756133</v>
      </c>
      <c r="E8" s="121">
        <f>SUM(F8:I8)+K8</f>
        <v>702946</v>
      </c>
      <c r="F8" s="121">
        <v>1019</v>
      </c>
      <c r="G8" s="121">
        <v>0</v>
      </c>
      <c r="H8" s="121">
        <v>602200</v>
      </c>
      <c r="I8" s="121">
        <v>99674</v>
      </c>
      <c r="J8" s="121">
        <v>933656</v>
      </c>
      <c r="K8" s="121">
        <v>53</v>
      </c>
      <c r="L8" s="121">
        <v>53187</v>
      </c>
      <c r="M8" s="121">
        <f>SUM(N8,+U8)</f>
        <v>95252</v>
      </c>
      <c r="N8" s="121">
        <f>SUM(O8:R8,T8)</f>
        <v>57745</v>
      </c>
      <c r="O8" s="121">
        <v>0</v>
      </c>
      <c r="P8" s="121">
        <v>0</v>
      </c>
      <c r="Q8" s="121">
        <v>0</v>
      </c>
      <c r="R8" s="121">
        <v>57399</v>
      </c>
      <c r="S8" s="121">
        <v>441681</v>
      </c>
      <c r="T8" s="121">
        <v>346</v>
      </c>
      <c r="U8" s="121">
        <v>37507</v>
      </c>
      <c r="V8" s="121">
        <f>+SUM(D8,M8)</f>
        <v>851385</v>
      </c>
      <c r="W8" s="121">
        <f>+SUM(E8,N8)</f>
        <v>760691</v>
      </c>
      <c r="X8" s="121">
        <f>+SUM(F8,O8)</f>
        <v>1019</v>
      </c>
      <c r="Y8" s="121">
        <f>+SUM(G8,P8)</f>
        <v>0</v>
      </c>
      <c r="Z8" s="121">
        <f>+SUM(H8,Q8)</f>
        <v>602200</v>
      </c>
      <c r="AA8" s="121">
        <f>+SUM(I8,R8)</f>
        <v>157073</v>
      </c>
      <c r="AB8" s="121">
        <f>+SUM(J8,S8)</f>
        <v>1375337</v>
      </c>
      <c r="AC8" s="121">
        <f>+SUM(K8,T8)</f>
        <v>399</v>
      </c>
      <c r="AD8" s="121">
        <f>+SUM(L8,U8)</f>
        <v>90694</v>
      </c>
      <c r="AE8" s="121">
        <f>SUM(AF8,+AK8)</f>
        <v>729000</v>
      </c>
      <c r="AF8" s="121">
        <f>SUM(AG8:AJ8)</f>
        <v>729000</v>
      </c>
      <c r="AG8" s="121">
        <v>0</v>
      </c>
      <c r="AH8" s="121">
        <v>729000</v>
      </c>
      <c r="AI8" s="121">
        <v>0</v>
      </c>
      <c r="AJ8" s="121">
        <v>0</v>
      </c>
      <c r="AK8" s="121">
        <v>0</v>
      </c>
      <c r="AL8" s="122" t="s">
        <v>408</v>
      </c>
      <c r="AM8" s="121">
        <f>SUM(AN8,AS8,AW8,AX8,BD8)</f>
        <v>883700</v>
      </c>
      <c r="AN8" s="121">
        <f>SUM(AO8:AR8)</f>
        <v>14435</v>
      </c>
      <c r="AO8" s="121">
        <v>14435</v>
      </c>
      <c r="AP8" s="121">
        <v>0</v>
      </c>
      <c r="AQ8" s="121">
        <v>0</v>
      </c>
      <c r="AR8" s="121">
        <v>0</v>
      </c>
      <c r="AS8" s="121">
        <f>SUM(AT8:AV8)</f>
        <v>360018</v>
      </c>
      <c r="AT8" s="121">
        <v>0</v>
      </c>
      <c r="AU8" s="121">
        <v>360018</v>
      </c>
      <c r="AV8" s="121">
        <v>0</v>
      </c>
      <c r="AW8" s="121">
        <v>0</v>
      </c>
      <c r="AX8" s="121">
        <f>SUM(AY8:BB8)</f>
        <v>500132</v>
      </c>
      <c r="AY8" s="121">
        <v>0</v>
      </c>
      <c r="AZ8" s="121">
        <v>500132</v>
      </c>
      <c r="BA8" s="121">
        <v>0</v>
      </c>
      <c r="BB8" s="121">
        <v>0</v>
      </c>
      <c r="BC8" s="122" t="s">
        <v>408</v>
      </c>
      <c r="BD8" s="121">
        <v>9115</v>
      </c>
      <c r="BE8" s="121">
        <v>77089</v>
      </c>
      <c r="BF8" s="121">
        <f>SUM(AE8,+AM8,+BE8)</f>
        <v>1689789</v>
      </c>
      <c r="BG8" s="121">
        <f>SUM(BH8,+BM8)</f>
        <v>3186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3186</v>
      </c>
      <c r="BN8" s="122" t="s">
        <v>408</v>
      </c>
      <c r="BO8" s="121">
        <f>SUM(BP8,BU8,BY8,BZ8,CF8)</f>
        <v>459993</v>
      </c>
      <c r="BP8" s="121">
        <f>SUM(BQ8:BT8)</f>
        <v>103770</v>
      </c>
      <c r="BQ8" s="121">
        <v>103770</v>
      </c>
      <c r="BR8" s="121">
        <v>0</v>
      </c>
      <c r="BS8" s="121">
        <v>0</v>
      </c>
      <c r="BT8" s="121">
        <v>0</v>
      </c>
      <c r="BU8" s="121">
        <f>SUM(BV8:BX8)</f>
        <v>67398</v>
      </c>
      <c r="BV8" s="121">
        <v>284</v>
      </c>
      <c r="BW8" s="121">
        <v>67114</v>
      </c>
      <c r="BX8" s="121">
        <v>0</v>
      </c>
      <c r="BY8" s="121">
        <v>0</v>
      </c>
      <c r="BZ8" s="121">
        <f>SUM(CA8:CD8)</f>
        <v>284555</v>
      </c>
      <c r="CA8" s="121">
        <v>181507</v>
      </c>
      <c r="CB8" s="121">
        <v>103048</v>
      </c>
      <c r="CC8" s="121">
        <v>0</v>
      </c>
      <c r="CD8" s="121">
        <v>0</v>
      </c>
      <c r="CE8" s="122" t="s">
        <v>408</v>
      </c>
      <c r="CF8" s="121">
        <v>4270</v>
      </c>
      <c r="CG8" s="121">
        <v>73754</v>
      </c>
      <c r="CH8" s="121">
        <f>SUM(BG8,+BO8,+CG8)</f>
        <v>536933</v>
      </c>
      <c r="CI8" s="121">
        <f>SUM(AE8,+BG8)</f>
        <v>732186</v>
      </c>
      <c r="CJ8" s="121">
        <f>SUM(AF8,+BH8)</f>
        <v>729000</v>
      </c>
      <c r="CK8" s="121">
        <f>SUM(AG8,+BI8)</f>
        <v>0</v>
      </c>
      <c r="CL8" s="121">
        <f>SUM(AH8,+BJ8)</f>
        <v>729000</v>
      </c>
      <c r="CM8" s="121">
        <f>SUM(AI8,+BK8)</f>
        <v>0</v>
      </c>
      <c r="CN8" s="121">
        <f>SUM(AJ8,+BL8)</f>
        <v>0</v>
      </c>
      <c r="CO8" s="121">
        <f>SUM(AK8,+BM8)</f>
        <v>3186</v>
      </c>
      <c r="CP8" s="122" t="s">
        <v>408</v>
      </c>
      <c r="CQ8" s="121">
        <f>SUM(AM8,+BO8)</f>
        <v>1343693</v>
      </c>
      <c r="CR8" s="121">
        <f>SUM(AN8,+BP8)</f>
        <v>118205</v>
      </c>
      <c r="CS8" s="121">
        <f>SUM(AO8,+BQ8)</f>
        <v>118205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427416</v>
      </c>
      <c r="CX8" s="121">
        <f>SUM(AT8,+BV8)</f>
        <v>284</v>
      </c>
      <c r="CY8" s="121">
        <f>SUM(AU8,+BW8)</f>
        <v>427132</v>
      </c>
      <c r="CZ8" s="121">
        <f>SUM(AV8,+BX8)</f>
        <v>0</v>
      </c>
      <c r="DA8" s="121">
        <f>SUM(AW8,+BY8)</f>
        <v>0</v>
      </c>
      <c r="DB8" s="121">
        <f>SUM(AX8,+BZ8)</f>
        <v>784687</v>
      </c>
      <c r="DC8" s="121">
        <f>SUM(AY8,+CA8)</f>
        <v>181507</v>
      </c>
      <c r="DD8" s="121">
        <f>SUM(AZ8,+CB8)</f>
        <v>603180</v>
      </c>
      <c r="DE8" s="121">
        <f>SUM(BA8,+CC8)</f>
        <v>0</v>
      </c>
      <c r="DF8" s="121">
        <f>SUM(BB8,+CD8)</f>
        <v>0</v>
      </c>
      <c r="DG8" s="122" t="s">
        <v>408</v>
      </c>
      <c r="DH8" s="121">
        <f>SUM(BD8,+CF8)</f>
        <v>13385</v>
      </c>
      <c r="DI8" s="121">
        <f>SUM(BE8,+CG8)</f>
        <v>150843</v>
      </c>
      <c r="DJ8" s="121">
        <f>SUM(BF8,+CH8)</f>
        <v>2226722</v>
      </c>
    </row>
    <row r="9" spans="1:114" s="136" customFormat="1" ht="13.5" customHeight="1" x14ac:dyDescent="0.15">
      <c r="A9" s="119" t="s">
        <v>39</v>
      </c>
      <c r="B9" s="120" t="s">
        <v>342</v>
      </c>
      <c r="C9" s="119" t="s">
        <v>343</v>
      </c>
      <c r="D9" s="121">
        <f>SUM(E9,+L9)</f>
        <v>14975</v>
      </c>
      <c r="E9" s="121">
        <f>SUM(F9:I9)+K9</f>
        <v>10286</v>
      </c>
      <c r="F9" s="121">
        <v>0</v>
      </c>
      <c r="G9" s="121">
        <v>0</v>
      </c>
      <c r="H9" s="121">
        <v>0</v>
      </c>
      <c r="I9" s="121">
        <v>10253</v>
      </c>
      <c r="J9" s="121">
        <v>165574</v>
      </c>
      <c r="K9" s="121">
        <v>33</v>
      </c>
      <c r="L9" s="121">
        <v>4689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14975</v>
      </c>
      <c r="W9" s="121">
        <f>+SUM(E9,N9)</f>
        <v>10286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10253</v>
      </c>
      <c r="AB9" s="121">
        <f>+SUM(J9,S9)</f>
        <v>165574</v>
      </c>
      <c r="AC9" s="121">
        <f>+SUM(K9,T9)</f>
        <v>33</v>
      </c>
      <c r="AD9" s="121">
        <f>+SUM(L9,U9)</f>
        <v>4689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408</v>
      </c>
      <c r="AM9" s="121">
        <f>SUM(AN9,AS9,AW9,AX9,BD9)</f>
        <v>153167</v>
      </c>
      <c r="AN9" s="121">
        <f>SUM(AO9:AR9)</f>
        <v>48279</v>
      </c>
      <c r="AO9" s="121">
        <v>17680</v>
      </c>
      <c r="AP9" s="121">
        <v>0</v>
      </c>
      <c r="AQ9" s="121">
        <v>30599</v>
      </c>
      <c r="AR9" s="121">
        <v>0</v>
      </c>
      <c r="AS9" s="121">
        <f>SUM(AT9:AV9)</f>
        <v>74415</v>
      </c>
      <c r="AT9" s="121">
        <v>0</v>
      </c>
      <c r="AU9" s="121">
        <v>74415</v>
      </c>
      <c r="AV9" s="121">
        <v>0</v>
      </c>
      <c r="AW9" s="121">
        <v>0</v>
      </c>
      <c r="AX9" s="121">
        <f>SUM(AY9:BB9)</f>
        <v>30473</v>
      </c>
      <c r="AY9" s="121">
        <v>0</v>
      </c>
      <c r="AZ9" s="121">
        <v>30473</v>
      </c>
      <c r="BA9" s="121">
        <v>0</v>
      </c>
      <c r="BB9" s="121">
        <v>0</v>
      </c>
      <c r="BC9" s="122" t="s">
        <v>408</v>
      </c>
      <c r="BD9" s="121">
        <v>0</v>
      </c>
      <c r="BE9" s="121">
        <v>27382</v>
      </c>
      <c r="BF9" s="121">
        <f>SUM(AE9,+AM9,+BE9)</f>
        <v>180549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408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408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408</v>
      </c>
      <c r="CQ9" s="121">
        <f>SUM(AM9,+BO9)</f>
        <v>153167</v>
      </c>
      <c r="CR9" s="121">
        <f>SUM(AN9,+BP9)</f>
        <v>48279</v>
      </c>
      <c r="CS9" s="121">
        <f>SUM(AO9,+BQ9)</f>
        <v>17680</v>
      </c>
      <c r="CT9" s="121">
        <f>SUM(AP9,+BR9)</f>
        <v>0</v>
      </c>
      <c r="CU9" s="121">
        <f>SUM(AQ9,+BS9)</f>
        <v>30599</v>
      </c>
      <c r="CV9" s="121">
        <f>SUM(AR9,+BT9)</f>
        <v>0</v>
      </c>
      <c r="CW9" s="121">
        <f>SUM(AS9,+BU9)</f>
        <v>74415</v>
      </c>
      <c r="CX9" s="121">
        <f>SUM(AT9,+BV9)</f>
        <v>0</v>
      </c>
      <c r="CY9" s="121">
        <f>SUM(AU9,+BW9)</f>
        <v>74415</v>
      </c>
      <c r="CZ9" s="121">
        <f>SUM(AV9,+BX9)</f>
        <v>0</v>
      </c>
      <c r="DA9" s="121">
        <f>SUM(AW9,+BY9)</f>
        <v>0</v>
      </c>
      <c r="DB9" s="121">
        <f>SUM(AX9,+BZ9)</f>
        <v>30473</v>
      </c>
      <c r="DC9" s="121">
        <f>SUM(AY9,+CA9)</f>
        <v>0</v>
      </c>
      <c r="DD9" s="121">
        <f>SUM(AZ9,+CB9)</f>
        <v>30473</v>
      </c>
      <c r="DE9" s="121">
        <f>SUM(BA9,+CC9)</f>
        <v>0</v>
      </c>
      <c r="DF9" s="121">
        <f>SUM(BB9,+CD9)</f>
        <v>0</v>
      </c>
      <c r="DG9" s="122" t="s">
        <v>408</v>
      </c>
      <c r="DH9" s="121">
        <f>SUM(BD9,+CF9)</f>
        <v>0</v>
      </c>
      <c r="DI9" s="121">
        <f>SUM(BE9,+CG9)</f>
        <v>27382</v>
      </c>
      <c r="DJ9" s="121">
        <f>SUM(BF9,+CH9)</f>
        <v>180549</v>
      </c>
    </row>
    <row r="10" spans="1:114" s="136" customFormat="1" ht="13.5" customHeight="1" x14ac:dyDescent="0.15">
      <c r="A10" s="119" t="s">
        <v>39</v>
      </c>
      <c r="B10" s="120" t="s">
        <v>340</v>
      </c>
      <c r="C10" s="119" t="s">
        <v>341</v>
      </c>
      <c r="D10" s="121">
        <f>SUM(E10,+L10)</f>
        <v>106070</v>
      </c>
      <c r="E10" s="121">
        <f>SUM(F10:I10)+K10</f>
        <v>75730</v>
      </c>
      <c r="F10" s="121">
        <v>12675</v>
      </c>
      <c r="G10" s="121">
        <v>0</v>
      </c>
      <c r="H10" s="121">
        <v>0</v>
      </c>
      <c r="I10" s="121">
        <v>9008</v>
      </c>
      <c r="J10" s="121">
        <v>136257</v>
      </c>
      <c r="K10" s="121">
        <v>54047</v>
      </c>
      <c r="L10" s="121">
        <v>30340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106070</v>
      </c>
      <c r="W10" s="121">
        <f>+SUM(E10,N10)</f>
        <v>75730</v>
      </c>
      <c r="X10" s="121">
        <f>+SUM(F10,O10)</f>
        <v>12675</v>
      </c>
      <c r="Y10" s="121">
        <f>+SUM(G10,P10)</f>
        <v>0</v>
      </c>
      <c r="Z10" s="121">
        <f>+SUM(H10,Q10)</f>
        <v>0</v>
      </c>
      <c r="AA10" s="121">
        <f>+SUM(I10,R10)</f>
        <v>9008</v>
      </c>
      <c r="AB10" s="121">
        <f>+SUM(J10,S10)</f>
        <v>136257</v>
      </c>
      <c r="AC10" s="121">
        <f>+SUM(K10,T10)</f>
        <v>54047</v>
      </c>
      <c r="AD10" s="121">
        <f>+SUM(L10,U10)</f>
        <v>30340</v>
      </c>
      <c r="AE10" s="121">
        <f>SUM(AF10,+AK10)</f>
        <v>37768</v>
      </c>
      <c r="AF10" s="121">
        <f>SUM(AG10:AJ10)</f>
        <v>937</v>
      </c>
      <c r="AG10" s="121">
        <v>0</v>
      </c>
      <c r="AH10" s="121">
        <v>0</v>
      </c>
      <c r="AI10" s="121">
        <v>0</v>
      </c>
      <c r="AJ10" s="121">
        <v>937</v>
      </c>
      <c r="AK10" s="121">
        <v>36831</v>
      </c>
      <c r="AL10" s="122" t="s">
        <v>408</v>
      </c>
      <c r="AM10" s="121">
        <f>SUM(AN10,AS10,AW10,AX10,BD10)</f>
        <v>169372</v>
      </c>
      <c r="AN10" s="121">
        <f>SUM(AO10:AR10)</f>
        <v>13091</v>
      </c>
      <c r="AO10" s="121">
        <v>13091</v>
      </c>
      <c r="AP10" s="121">
        <v>0</v>
      </c>
      <c r="AQ10" s="121">
        <v>0</v>
      </c>
      <c r="AR10" s="121">
        <v>0</v>
      </c>
      <c r="AS10" s="121">
        <f>SUM(AT10:AV10)</f>
        <v>15546</v>
      </c>
      <c r="AT10" s="121">
        <v>0</v>
      </c>
      <c r="AU10" s="121">
        <v>15546</v>
      </c>
      <c r="AV10" s="121">
        <v>0</v>
      </c>
      <c r="AW10" s="121">
        <v>0</v>
      </c>
      <c r="AX10" s="121">
        <f>SUM(AY10:BB10)</f>
        <v>140735</v>
      </c>
      <c r="AY10" s="121">
        <v>0</v>
      </c>
      <c r="AZ10" s="121">
        <v>140735</v>
      </c>
      <c r="BA10" s="121">
        <v>0</v>
      </c>
      <c r="BB10" s="121">
        <v>0</v>
      </c>
      <c r="BC10" s="122" t="s">
        <v>408</v>
      </c>
      <c r="BD10" s="121">
        <v>0</v>
      </c>
      <c r="BE10" s="121">
        <v>35187</v>
      </c>
      <c r="BF10" s="121">
        <f>SUM(AE10,+AM10,+BE10)</f>
        <v>242327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408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408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37768</v>
      </c>
      <c r="CJ10" s="121">
        <f>SUM(AF10,+BH10)</f>
        <v>937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937</v>
      </c>
      <c r="CO10" s="121">
        <f>SUM(AK10,+BM10)</f>
        <v>36831</v>
      </c>
      <c r="CP10" s="122" t="s">
        <v>408</v>
      </c>
      <c r="CQ10" s="121">
        <f>SUM(AM10,+BO10)</f>
        <v>169372</v>
      </c>
      <c r="CR10" s="121">
        <f>SUM(AN10,+BP10)</f>
        <v>13091</v>
      </c>
      <c r="CS10" s="121">
        <f>SUM(AO10,+BQ10)</f>
        <v>13091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15546</v>
      </c>
      <c r="CX10" s="121">
        <f>SUM(AT10,+BV10)</f>
        <v>0</v>
      </c>
      <c r="CY10" s="121">
        <f>SUM(AU10,+BW10)</f>
        <v>15546</v>
      </c>
      <c r="CZ10" s="121">
        <f>SUM(AV10,+BX10)</f>
        <v>0</v>
      </c>
      <c r="DA10" s="121">
        <f>SUM(AW10,+BY10)</f>
        <v>0</v>
      </c>
      <c r="DB10" s="121">
        <f>SUM(AX10,+BZ10)</f>
        <v>140735</v>
      </c>
      <c r="DC10" s="121">
        <f>SUM(AY10,+CA10)</f>
        <v>0</v>
      </c>
      <c r="DD10" s="121">
        <f>SUM(AZ10,+CB10)</f>
        <v>140735</v>
      </c>
      <c r="DE10" s="121">
        <f>SUM(BA10,+CC10)</f>
        <v>0</v>
      </c>
      <c r="DF10" s="121">
        <f>SUM(BB10,+CD10)</f>
        <v>0</v>
      </c>
      <c r="DG10" s="122" t="s">
        <v>408</v>
      </c>
      <c r="DH10" s="121">
        <f>SUM(BD10,+CF10)</f>
        <v>0</v>
      </c>
      <c r="DI10" s="121">
        <f>SUM(BE10,+CG10)</f>
        <v>35187</v>
      </c>
      <c r="DJ10" s="121">
        <f>SUM(BF10,+CH10)</f>
        <v>242327</v>
      </c>
    </row>
    <row r="11" spans="1:114" s="136" customFormat="1" ht="13.5" customHeight="1" x14ac:dyDescent="0.15">
      <c r="A11" s="119" t="s">
        <v>39</v>
      </c>
      <c r="B11" s="120" t="s">
        <v>371</v>
      </c>
      <c r="C11" s="119" t="s">
        <v>372</v>
      </c>
      <c r="D11" s="121">
        <f>SUM(E11,+L11)</f>
        <v>237933</v>
      </c>
      <c r="E11" s="121">
        <f>SUM(F11:I11)+K11</f>
        <v>200948</v>
      </c>
      <c r="F11" s="121">
        <v>0</v>
      </c>
      <c r="G11" s="121">
        <v>0</v>
      </c>
      <c r="H11" s="121">
        <v>0</v>
      </c>
      <c r="I11" s="121">
        <v>125165</v>
      </c>
      <c r="J11" s="121">
        <v>424748</v>
      </c>
      <c r="K11" s="121">
        <v>75783</v>
      </c>
      <c r="L11" s="121">
        <v>36985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237933</v>
      </c>
      <c r="W11" s="121">
        <f>+SUM(E11,N11)</f>
        <v>200948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125165</v>
      </c>
      <c r="AB11" s="121">
        <f>+SUM(J11,S11)</f>
        <v>424748</v>
      </c>
      <c r="AC11" s="121">
        <f>+SUM(K11,T11)</f>
        <v>75783</v>
      </c>
      <c r="AD11" s="121">
        <f>+SUM(L11,U11)</f>
        <v>36985</v>
      </c>
      <c r="AE11" s="121">
        <f>SUM(AF11,+AK11)</f>
        <v>929</v>
      </c>
      <c r="AF11" s="121">
        <f>SUM(AG11:AJ11)</f>
        <v>929</v>
      </c>
      <c r="AG11" s="121">
        <v>0</v>
      </c>
      <c r="AH11" s="121">
        <v>929</v>
      </c>
      <c r="AI11" s="121">
        <v>0</v>
      </c>
      <c r="AJ11" s="121">
        <v>0</v>
      </c>
      <c r="AK11" s="121">
        <v>0</v>
      </c>
      <c r="AL11" s="122" t="s">
        <v>408</v>
      </c>
      <c r="AM11" s="121">
        <f>SUM(AN11,AS11,AW11,AX11,BD11)</f>
        <v>583512</v>
      </c>
      <c r="AN11" s="121">
        <f>SUM(AO11:AR11)</f>
        <v>107502</v>
      </c>
      <c r="AO11" s="121">
        <v>107502</v>
      </c>
      <c r="AP11" s="121">
        <v>0</v>
      </c>
      <c r="AQ11" s="121">
        <v>0</v>
      </c>
      <c r="AR11" s="121">
        <v>0</v>
      </c>
      <c r="AS11" s="121">
        <f>SUM(AT11:AV11)</f>
        <v>163988</v>
      </c>
      <c r="AT11" s="121">
        <v>812</v>
      </c>
      <c r="AU11" s="121">
        <v>163176</v>
      </c>
      <c r="AV11" s="121">
        <v>0</v>
      </c>
      <c r="AW11" s="121">
        <v>0</v>
      </c>
      <c r="AX11" s="121">
        <f>SUM(AY11:BB11)</f>
        <v>310341</v>
      </c>
      <c r="AY11" s="121">
        <v>135888</v>
      </c>
      <c r="AZ11" s="121">
        <v>166516</v>
      </c>
      <c r="BA11" s="121">
        <v>107</v>
      </c>
      <c r="BB11" s="121">
        <v>7830</v>
      </c>
      <c r="BC11" s="122" t="s">
        <v>408</v>
      </c>
      <c r="BD11" s="121">
        <v>1681</v>
      </c>
      <c r="BE11" s="121">
        <v>78240</v>
      </c>
      <c r="BF11" s="121">
        <f>SUM(AE11,+AM11,+BE11)</f>
        <v>662681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408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408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929</v>
      </c>
      <c r="CJ11" s="121">
        <f>SUM(AF11,+BH11)</f>
        <v>929</v>
      </c>
      <c r="CK11" s="121">
        <f>SUM(AG11,+BI11)</f>
        <v>0</v>
      </c>
      <c r="CL11" s="121">
        <f>SUM(AH11,+BJ11)</f>
        <v>929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408</v>
      </c>
      <c r="CQ11" s="121">
        <f>SUM(AM11,+BO11)</f>
        <v>583512</v>
      </c>
      <c r="CR11" s="121">
        <f>SUM(AN11,+BP11)</f>
        <v>107502</v>
      </c>
      <c r="CS11" s="121">
        <f>SUM(AO11,+BQ11)</f>
        <v>107502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163988</v>
      </c>
      <c r="CX11" s="121">
        <f>SUM(AT11,+BV11)</f>
        <v>812</v>
      </c>
      <c r="CY11" s="121">
        <f>SUM(AU11,+BW11)</f>
        <v>163176</v>
      </c>
      <c r="CZ11" s="121">
        <f>SUM(AV11,+BX11)</f>
        <v>0</v>
      </c>
      <c r="DA11" s="121">
        <f>SUM(AW11,+BY11)</f>
        <v>0</v>
      </c>
      <c r="DB11" s="121">
        <f>SUM(AX11,+BZ11)</f>
        <v>310341</v>
      </c>
      <c r="DC11" s="121">
        <f>SUM(AY11,+CA11)</f>
        <v>135888</v>
      </c>
      <c r="DD11" s="121">
        <f>SUM(AZ11,+CB11)</f>
        <v>166516</v>
      </c>
      <c r="DE11" s="121">
        <f>SUM(BA11,+CC11)</f>
        <v>107</v>
      </c>
      <c r="DF11" s="121">
        <f>SUM(BB11,+CD11)</f>
        <v>7830</v>
      </c>
      <c r="DG11" s="122" t="s">
        <v>408</v>
      </c>
      <c r="DH11" s="121">
        <f>SUM(BD11,+CF11)</f>
        <v>1681</v>
      </c>
      <c r="DI11" s="121">
        <f>SUM(BE11,+CG11)</f>
        <v>78240</v>
      </c>
      <c r="DJ11" s="121">
        <f>SUM(BF11,+CH11)</f>
        <v>662681</v>
      </c>
    </row>
    <row r="12" spans="1:114" s="136" customFormat="1" ht="13.5" customHeight="1" x14ac:dyDescent="0.15">
      <c r="A12" s="119" t="s">
        <v>39</v>
      </c>
      <c r="B12" s="120" t="s">
        <v>335</v>
      </c>
      <c r="C12" s="119" t="s">
        <v>336</v>
      </c>
      <c r="D12" s="121">
        <f>SUM(E12,+L12)</f>
        <v>624028</v>
      </c>
      <c r="E12" s="121">
        <f>SUM(F12:I12)+K12</f>
        <v>624028</v>
      </c>
      <c r="F12" s="121">
        <v>50920</v>
      </c>
      <c r="G12" s="121">
        <v>0</v>
      </c>
      <c r="H12" s="121">
        <v>155420</v>
      </c>
      <c r="I12" s="121">
        <v>25121</v>
      </c>
      <c r="J12" s="121">
        <v>2113421</v>
      </c>
      <c r="K12" s="121">
        <v>392567</v>
      </c>
      <c r="L12" s="121">
        <v>0</v>
      </c>
      <c r="M12" s="121">
        <f>SUM(N12,+U12)</f>
        <v>330161</v>
      </c>
      <c r="N12" s="121">
        <f>SUM(O12:R12,T12)</f>
        <v>330161</v>
      </c>
      <c r="O12" s="121">
        <v>15075</v>
      </c>
      <c r="P12" s="121">
        <v>0</v>
      </c>
      <c r="Q12" s="121">
        <v>102980</v>
      </c>
      <c r="R12" s="121">
        <v>4198</v>
      </c>
      <c r="S12" s="121">
        <v>800297</v>
      </c>
      <c r="T12" s="121">
        <v>207908</v>
      </c>
      <c r="U12" s="121">
        <v>0</v>
      </c>
      <c r="V12" s="121">
        <f>+SUM(D12,M12)</f>
        <v>954189</v>
      </c>
      <c r="W12" s="121">
        <f>+SUM(E12,N12)</f>
        <v>954189</v>
      </c>
      <c r="X12" s="121">
        <f>+SUM(F12,O12)</f>
        <v>65995</v>
      </c>
      <c r="Y12" s="121">
        <f>+SUM(G12,P12)</f>
        <v>0</v>
      </c>
      <c r="Z12" s="121">
        <f>+SUM(H12,Q12)</f>
        <v>258400</v>
      </c>
      <c r="AA12" s="121">
        <f>+SUM(I12,R12)</f>
        <v>29319</v>
      </c>
      <c r="AB12" s="121">
        <f>+SUM(J12,S12)</f>
        <v>2913718</v>
      </c>
      <c r="AC12" s="121">
        <f>+SUM(K12,T12)</f>
        <v>600475</v>
      </c>
      <c r="AD12" s="121">
        <f>+SUM(L12,U12)</f>
        <v>0</v>
      </c>
      <c r="AE12" s="121">
        <f>SUM(AF12,+AK12)</f>
        <v>97234</v>
      </c>
      <c r="AF12" s="121">
        <f>SUM(AG12:AJ12)</f>
        <v>97234</v>
      </c>
      <c r="AG12" s="121">
        <v>0</v>
      </c>
      <c r="AH12" s="121">
        <v>97234</v>
      </c>
      <c r="AI12" s="121">
        <v>0</v>
      </c>
      <c r="AJ12" s="121">
        <v>0</v>
      </c>
      <c r="AK12" s="121">
        <v>0</v>
      </c>
      <c r="AL12" s="122" t="s">
        <v>408</v>
      </c>
      <c r="AM12" s="121">
        <f>SUM(AN12,AS12,AW12,AX12,BD12)</f>
        <v>1649338</v>
      </c>
      <c r="AN12" s="121">
        <f>SUM(AO12:AR12)</f>
        <v>103836</v>
      </c>
      <c r="AO12" s="121">
        <v>103836</v>
      </c>
      <c r="AP12" s="121">
        <v>0</v>
      </c>
      <c r="AQ12" s="121">
        <v>0</v>
      </c>
      <c r="AR12" s="121">
        <v>0</v>
      </c>
      <c r="AS12" s="121">
        <f>SUM(AT12:AV12)</f>
        <v>715382</v>
      </c>
      <c r="AT12" s="121">
        <v>0</v>
      </c>
      <c r="AU12" s="121">
        <v>690866</v>
      </c>
      <c r="AV12" s="121">
        <v>24516</v>
      </c>
      <c r="AW12" s="121">
        <v>0</v>
      </c>
      <c r="AX12" s="121">
        <f>SUM(AY12:BB12)</f>
        <v>830120</v>
      </c>
      <c r="AY12" s="121">
        <v>0</v>
      </c>
      <c r="AZ12" s="121">
        <v>690516</v>
      </c>
      <c r="BA12" s="121">
        <v>139604</v>
      </c>
      <c r="BB12" s="121">
        <v>0</v>
      </c>
      <c r="BC12" s="122" t="s">
        <v>408</v>
      </c>
      <c r="BD12" s="121">
        <v>0</v>
      </c>
      <c r="BE12" s="121">
        <v>990877</v>
      </c>
      <c r="BF12" s="121">
        <f>SUM(AE12,+AM12,+BE12)</f>
        <v>2737449</v>
      </c>
      <c r="BG12" s="121">
        <f>SUM(BH12,+BM12)</f>
        <v>45225</v>
      </c>
      <c r="BH12" s="121">
        <f>SUM(BI12:BL12)</f>
        <v>45225</v>
      </c>
      <c r="BI12" s="121">
        <v>0</v>
      </c>
      <c r="BJ12" s="121">
        <v>45225</v>
      </c>
      <c r="BK12" s="121">
        <v>0</v>
      </c>
      <c r="BL12" s="121">
        <v>0</v>
      </c>
      <c r="BM12" s="121">
        <v>0</v>
      </c>
      <c r="BN12" s="122" t="s">
        <v>408</v>
      </c>
      <c r="BO12" s="121">
        <f>SUM(BP12,BU12,BY12,BZ12,CF12)</f>
        <v>444908</v>
      </c>
      <c r="BP12" s="121">
        <f>SUM(BQ12:BT12)</f>
        <v>61086</v>
      </c>
      <c r="BQ12" s="121">
        <v>61086</v>
      </c>
      <c r="BR12" s="121">
        <v>0</v>
      </c>
      <c r="BS12" s="121">
        <v>0</v>
      </c>
      <c r="BT12" s="121">
        <v>0</v>
      </c>
      <c r="BU12" s="121">
        <f>SUM(BV12:BX12)</f>
        <v>197085</v>
      </c>
      <c r="BV12" s="121">
        <v>0</v>
      </c>
      <c r="BW12" s="121">
        <v>197085</v>
      </c>
      <c r="BX12" s="121">
        <v>0</v>
      </c>
      <c r="BY12" s="121">
        <v>0</v>
      </c>
      <c r="BZ12" s="121">
        <f>SUM(CA12:CD12)</f>
        <v>186737</v>
      </c>
      <c r="CA12" s="121">
        <v>0</v>
      </c>
      <c r="CB12" s="121">
        <v>186737</v>
      </c>
      <c r="CC12" s="121">
        <v>0</v>
      </c>
      <c r="CD12" s="121">
        <v>0</v>
      </c>
      <c r="CE12" s="122" t="s">
        <v>408</v>
      </c>
      <c r="CF12" s="121">
        <v>0</v>
      </c>
      <c r="CG12" s="121">
        <v>640325</v>
      </c>
      <c r="CH12" s="121">
        <f>SUM(BG12,+BO12,+CG12)</f>
        <v>1130458</v>
      </c>
      <c r="CI12" s="121">
        <f>SUM(AE12,+BG12)</f>
        <v>142459</v>
      </c>
      <c r="CJ12" s="121">
        <f>SUM(AF12,+BH12)</f>
        <v>142459</v>
      </c>
      <c r="CK12" s="121">
        <f>SUM(AG12,+BI12)</f>
        <v>0</v>
      </c>
      <c r="CL12" s="121">
        <f>SUM(AH12,+BJ12)</f>
        <v>142459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408</v>
      </c>
      <c r="CQ12" s="121">
        <f>SUM(AM12,+BO12)</f>
        <v>2094246</v>
      </c>
      <c r="CR12" s="121">
        <f>SUM(AN12,+BP12)</f>
        <v>164922</v>
      </c>
      <c r="CS12" s="121">
        <f>SUM(AO12,+BQ12)</f>
        <v>164922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912467</v>
      </c>
      <c r="CX12" s="121">
        <f>SUM(AT12,+BV12)</f>
        <v>0</v>
      </c>
      <c r="CY12" s="121">
        <f>SUM(AU12,+BW12)</f>
        <v>887951</v>
      </c>
      <c r="CZ12" s="121">
        <f>SUM(AV12,+BX12)</f>
        <v>24516</v>
      </c>
      <c r="DA12" s="121">
        <f>SUM(AW12,+BY12)</f>
        <v>0</v>
      </c>
      <c r="DB12" s="121">
        <f>SUM(AX12,+BZ12)</f>
        <v>1016857</v>
      </c>
      <c r="DC12" s="121">
        <f>SUM(AY12,+CA12)</f>
        <v>0</v>
      </c>
      <c r="DD12" s="121">
        <f>SUM(AZ12,+CB12)</f>
        <v>877253</v>
      </c>
      <c r="DE12" s="121">
        <f>SUM(BA12,+CC12)</f>
        <v>139604</v>
      </c>
      <c r="DF12" s="121">
        <f>SUM(BB12,+CD12)</f>
        <v>0</v>
      </c>
      <c r="DG12" s="122" t="s">
        <v>408</v>
      </c>
      <c r="DH12" s="121">
        <f>SUM(BD12,+CF12)</f>
        <v>0</v>
      </c>
      <c r="DI12" s="121">
        <f>SUM(BE12,+CG12)</f>
        <v>1631202</v>
      </c>
      <c r="DJ12" s="121">
        <f>SUM(BF12,+CH12)</f>
        <v>3867907</v>
      </c>
    </row>
    <row r="13" spans="1:114" s="136" customFormat="1" ht="13.5" customHeight="1" x14ac:dyDescent="0.15">
      <c r="A13" s="119"/>
      <c r="B13" s="120"/>
      <c r="C13" s="119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2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2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2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2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2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2"/>
      <c r="DH13" s="121"/>
      <c r="DI13" s="121"/>
      <c r="DJ13" s="121"/>
    </row>
    <row r="14" spans="1:114" s="136" customFormat="1" ht="13.5" customHeight="1" x14ac:dyDescent="0.15">
      <c r="A14" s="119"/>
      <c r="B14" s="120"/>
      <c r="C14" s="119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2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2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2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2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2"/>
      <c r="DH14" s="121"/>
      <c r="DI14" s="121"/>
      <c r="DJ14" s="121"/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2">
    <sortCondition ref="A8:A12"/>
    <sortCondition ref="B8:B12"/>
    <sortCondition ref="C8:C1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11" man="1"/>
    <brk id="30" min="1" max="11" man="1"/>
    <brk id="38" min="1" max="11" man="1"/>
    <brk id="66" min="1" max="11" man="1"/>
    <brk id="94" min="1" max="1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広島県</v>
      </c>
      <c r="B7" s="139" t="str">
        <f>'廃棄物事業経費（市町村）'!B7</f>
        <v>34000</v>
      </c>
      <c r="C7" s="138" t="s">
        <v>33</v>
      </c>
      <c r="D7" s="140">
        <f>SUM(E7,+L7)</f>
        <v>45416399</v>
      </c>
      <c r="E7" s="140">
        <f>+SUM(F7:I7,K7)</f>
        <v>15698715</v>
      </c>
      <c r="F7" s="140">
        <f t="shared" ref="F7:L7" si="0">SUM(F$8:F$257)</f>
        <v>2010797</v>
      </c>
      <c r="G7" s="140">
        <f t="shared" si="0"/>
        <v>46988</v>
      </c>
      <c r="H7" s="140">
        <f t="shared" si="0"/>
        <v>5120020</v>
      </c>
      <c r="I7" s="140">
        <f t="shared" si="0"/>
        <v>5778886</v>
      </c>
      <c r="J7" s="140">
        <f t="shared" si="0"/>
        <v>3773656</v>
      </c>
      <c r="K7" s="140">
        <f t="shared" si="0"/>
        <v>2742024</v>
      </c>
      <c r="L7" s="140">
        <f t="shared" si="0"/>
        <v>29717684</v>
      </c>
      <c r="M7" s="140">
        <f>SUM(N7,+U7)</f>
        <v>5965783</v>
      </c>
      <c r="N7" s="140">
        <f>+SUM(O7:R7,T7)</f>
        <v>1289193</v>
      </c>
      <c r="O7" s="140">
        <f t="shared" ref="O7:U7" si="1">SUM(O$8:O$257)</f>
        <v>27988</v>
      </c>
      <c r="P7" s="140">
        <f t="shared" si="1"/>
        <v>4706</v>
      </c>
      <c r="Q7" s="140">
        <f t="shared" si="1"/>
        <v>370480</v>
      </c>
      <c r="R7" s="140">
        <f t="shared" si="1"/>
        <v>565439</v>
      </c>
      <c r="S7" s="140">
        <f t="shared" si="1"/>
        <v>1241978</v>
      </c>
      <c r="T7" s="140">
        <f t="shared" si="1"/>
        <v>320580</v>
      </c>
      <c r="U7" s="140">
        <f t="shared" si="1"/>
        <v>4676590</v>
      </c>
      <c r="V7" s="140">
        <f t="shared" ref="V7:AB7" si="2">+SUM(D7,M7)</f>
        <v>51382182</v>
      </c>
      <c r="W7" s="140">
        <f t="shared" si="2"/>
        <v>16987908</v>
      </c>
      <c r="X7" s="140">
        <f t="shared" si="2"/>
        <v>2038785</v>
      </c>
      <c r="Y7" s="140">
        <f t="shared" si="2"/>
        <v>51694</v>
      </c>
      <c r="Z7" s="140">
        <f t="shared" si="2"/>
        <v>5490500</v>
      </c>
      <c r="AA7" s="140">
        <f t="shared" si="2"/>
        <v>6344325</v>
      </c>
      <c r="AB7" s="140">
        <f t="shared" si="2"/>
        <v>5015634</v>
      </c>
      <c r="AC7" s="140">
        <f>+SUM(K7,T7)</f>
        <v>3062604</v>
      </c>
      <c r="AD7" s="140">
        <f>+SUM(L7,U7)</f>
        <v>34394274</v>
      </c>
      <c r="AE7" s="208"/>
      <c r="AF7" s="208"/>
    </row>
    <row r="8" spans="1:32" s="136" customFormat="1" ht="13.5" customHeight="1" x14ac:dyDescent="0.15">
      <c r="A8" s="119" t="s">
        <v>39</v>
      </c>
      <c r="B8" s="120" t="s">
        <v>324</v>
      </c>
      <c r="C8" s="119" t="s">
        <v>325</v>
      </c>
      <c r="D8" s="121">
        <f>SUM(E8,+L8)</f>
        <v>14832248</v>
      </c>
      <c r="E8" s="121">
        <f>+SUM(F8:I8,K8)</f>
        <v>5792095</v>
      </c>
      <c r="F8" s="121">
        <v>385474</v>
      </c>
      <c r="G8" s="121">
        <v>15382</v>
      </c>
      <c r="H8" s="121">
        <v>1909300</v>
      </c>
      <c r="I8" s="121">
        <v>2611672</v>
      </c>
      <c r="J8" s="121"/>
      <c r="K8" s="121">
        <v>870267</v>
      </c>
      <c r="L8" s="121">
        <v>9040153</v>
      </c>
      <c r="M8" s="121">
        <f>SUM(N8,+U8)</f>
        <v>1293429</v>
      </c>
      <c r="N8" s="121">
        <f>+SUM(O8:R8,T8)</f>
        <v>205003</v>
      </c>
      <c r="O8" s="121">
        <v>0</v>
      </c>
      <c r="P8" s="121">
        <v>0</v>
      </c>
      <c r="Q8" s="121">
        <v>14200</v>
      </c>
      <c r="R8" s="121">
        <v>110003</v>
      </c>
      <c r="S8" s="121"/>
      <c r="T8" s="121">
        <v>80800</v>
      </c>
      <c r="U8" s="121">
        <v>1088426</v>
      </c>
      <c r="V8" s="121">
        <f>+SUM(D8,M8)</f>
        <v>16125677</v>
      </c>
      <c r="W8" s="121">
        <f>+SUM(E8,N8)</f>
        <v>5997098</v>
      </c>
      <c r="X8" s="121">
        <f>+SUM(F8,O8)</f>
        <v>385474</v>
      </c>
      <c r="Y8" s="121">
        <f>+SUM(G8,P8)</f>
        <v>15382</v>
      </c>
      <c r="Z8" s="121">
        <f>+SUM(H8,Q8)</f>
        <v>1923500</v>
      </c>
      <c r="AA8" s="121">
        <f>+SUM(I8,R8)</f>
        <v>2721675</v>
      </c>
      <c r="AB8" s="121">
        <f>+SUM(J8,S8)</f>
        <v>0</v>
      </c>
      <c r="AC8" s="121">
        <f>+SUM(K8,T8)</f>
        <v>951067</v>
      </c>
      <c r="AD8" s="121">
        <f>+SUM(L8,U8)</f>
        <v>10128579</v>
      </c>
      <c r="AE8" s="209" t="s">
        <v>326</v>
      </c>
      <c r="AF8" s="208"/>
    </row>
    <row r="9" spans="1:32" s="136" customFormat="1" ht="13.5" customHeight="1" x14ac:dyDescent="0.15">
      <c r="A9" s="119" t="s">
        <v>39</v>
      </c>
      <c r="B9" s="120" t="s">
        <v>329</v>
      </c>
      <c r="C9" s="119" t="s">
        <v>330</v>
      </c>
      <c r="D9" s="121">
        <f>SUM(E9,+L9)</f>
        <v>3272551</v>
      </c>
      <c r="E9" s="121">
        <f>+SUM(F9:I9,K9)</f>
        <v>1086324</v>
      </c>
      <c r="F9" s="121">
        <v>0</v>
      </c>
      <c r="G9" s="121">
        <v>0</v>
      </c>
      <c r="H9" s="121">
        <v>0</v>
      </c>
      <c r="I9" s="121">
        <v>681167</v>
      </c>
      <c r="J9" s="121"/>
      <c r="K9" s="121">
        <v>405157</v>
      </c>
      <c r="L9" s="121">
        <v>2186227</v>
      </c>
      <c r="M9" s="121">
        <f>SUM(N9,+U9)</f>
        <v>328734</v>
      </c>
      <c r="N9" s="121">
        <f>+SUM(O9:R9,T9)</f>
        <v>45965</v>
      </c>
      <c r="O9" s="121">
        <v>0</v>
      </c>
      <c r="P9" s="121">
        <v>0</v>
      </c>
      <c r="Q9" s="121">
        <v>0</v>
      </c>
      <c r="R9" s="121">
        <v>37657</v>
      </c>
      <c r="S9" s="121"/>
      <c r="T9" s="121">
        <v>8308</v>
      </c>
      <c r="U9" s="121">
        <v>282769</v>
      </c>
      <c r="V9" s="121">
        <f>+SUM(D9,M9)</f>
        <v>3601285</v>
      </c>
      <c r="W9" s="121">
        <f>+SUM(E9,N9)</f>
        <v>1132289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718824</v>
      </c>
      <c r="AB9" s="121">
        <f>+SUM(J9,S9)</f>
        <v>0</v>
      </c>
      <c r="AC9" s="121">
        <f>+SUM(K9,T9)</f>
        <v>413465</v>
      </c>
      <c r="AD9" s="121">
        <f>+SUM(L9,U9)</f>
        <v>2468996</v>
      </c>
      <c r="AE9" s="209" t="s">
        <v>331</v>
      </c>
      <c r="AF9" s="208"/>
    </row>
    <row r="10" spans="1:32" s="136" customFormat="1" ht="13.5" customHeight="1" x14ac:dyDescent="0.15">
      <c r="A10" s="119" t="s">
        <v>39</v>
      </c>
      <c r="B10" s="120" t="s">
        <v>332</v>
      </c>
      <c r="C10" s="119" t="s">
        <v>333</v>
      </c>
      <c r="D10" s="121">
        <f>SUM(E10,+L10)</f>
        <v>464729</v>
      </c>
      <c r="E10" s="121">
        <f>+SUM(F10:I10,K10)</f>
        <v>15673</v>
      </c>
      <c r="F10" s="121">
        <v>0</v>
      </c>
      <c r="G10" s="121">
        <v>0</v>
      </c>
      <c r="H10" s="121">
        <v>0</v>
      </c>
      <c r="I10" s="121">
        <v>82</v>
      </c>
      <c r="J10" s="121"/>
      <c r="K10" s="121">
        <v>15591</v>
      </c>
      <c r="L10" s="121">
        <v>449056</v>
      </c>
      <c r="M10" s="121">
        <f>SUM(N10,+U10)</f>
        <v>122485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122485</v>
      </c>
      <c r="V10" s="121">
        <f>+SUM(D10,M10)</f>
        <v>587214</v>
      </c>
      <c r="W10" s="121">
        <f>+SUM(E10,N10)</f>
        <v>15673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82</v>
      </c>
      <c r="AB10" s="121">
        <f>+SUM(J10,S10)</f>
        <v>0</v>
      </c>
      <c r="AC10" s="121">
        <f>+SUM(K10,T10)</f>
        <v>15591</v>
      </c>
      <c r="AD10" s="121">
        <f>+SUM(L10,U10)</f>
        <v>571541</v>
      </c>
      <c r="AE10" s="209" t="s">
        <v>334</v>
      </c>
      <c r="AF10" s="208"/>
    </row>
    <row r="11" spans="1:32" s="136" customFormat="1" ht="13.5" customHeight="1" x14ac:dyDescent="0.15">
      <c r="A11" s="119" t="s">
        <v>39</v>
      </c>
      <c r="B11" s="120" t="s">
        <v>337</v>
      </c>
      <c r="C11" s="119" t="s">
        <v>338</v>
      </c>
      <c r="D11" s="121">
        <f>SUM(E11,+L11)</f>
        <v>1166888</v>
      </c>
      <c r="E11" s="121">
        <f>+SUM(F11:I11,K11)</f>
        <v>242289</v>
      </c>
      <c r="F11" s="121">
        <v>0</v>
      </c>
      <c r="G11" s="121">
        <v>3812</v>
      </c>
      <c r="H11" s="121">
        <v>6800</v>
      </c>
      <c r="I11" s="121">
        <v>231480</v>
      </c>
      <c r="J11" s="121"/>
      <c r="K11" s="121">
        <v>197</v>
      </c>
      <c r="L11" s="121">
        <v>924599</v>
      </c>
      <c r="M11" s="121">
        <f>SUM(N11,+U11)</f>
        <v>166104</v>
      </c>
      <c r="N11" s="121">
        <f>+SUM(O11:R11,T11)</f>
        <v>3083</v>
      </c>
      <c r="O11" s="121">
        <v>0</v>
      </c>
      <c r="P11" s="121">
        <v>0</v>
      </c>
      <c r="Q11" s="121">
        <v>0</v>
      </c>
      <c r="R11" s="121">
        <v>372</v>
      </c>
      <c r="S11" s="121"/>
      <c r="T11" s="121">
        <v>2711</v>
      </c>
      <c r="U11" s="121">
        <v>163021</v>
      </c>
      <c r="V11" s="121">
        <f>+SUM(D11,M11)</f>
        <v>1332992</v>
      </c>
      <c r="W11" s="121">
        <f>+SUM(E11,N11)</f>
        <v>245372</v>
      </c>
      <c r="X11" s="121">
        <f>+SUM(F11,O11)</f>
        <v>0</v>
      </c>
      <c r="Y11" s="121">
        <f>+SUM(G11,P11)</f>
        <v>3812</v>
      </c>
      <c r="Z11" s="121">
        <f>+SUM(H11,Q11)</f>
        <v>6800</v>
      </c>
      <c r="AA11" s="121">
        <f>+SUM(I11,R11)</f>
        <v>231852</v>
      </c>
      <c r="AB11" s="121">
        <f>+SUM(J11,S11)</f>
        <v>0</v>
      </c>
      <c r="AC11" s="121">
        <f>+SUM(K11,T11)</f>
        <v>2908</v>
      </c>
      <c r="AD11" s="121">
        <f>+SUM(L11,U11)</f>
        <v>1087620</v>
      </c>
      <c r="AE11" s="209" t="s">
        <v>339</v>
      </c>
      <c r="AF11" s="208"/>
    </row>
    <row r="12" spans="1:32" s="136" customFormat="1" ht="13.5" customHeight="1" x14ac:dyDescent="0.15">
      <c r="A12" s="119" t="s">
        <v>39</v>
      </c>
      <c r="B12" s="120" t="s">
        <v>344</v>
      </c>
      <c r="C12" s="119" t="s">
        <v>345</v>
      </c>
      <c r="D12" s="121">
        <f>SUM(E12,+L12)</f>
        <v>4757458</v>
      </c>
      <c r="E12" s="121">
        <f>+SUM(F12:I12,K12)</f>
        <v>2937496</v>
      </c>
      <c r="F12" s="121">
        <v>760742</v>
      </c>
      <c r="G12" s="121">
        <v>683</v>
      </c>
      <c r="H12" s="121">
        <v>1887700</v>
      </c>
      <c r="I12" s="121">
        <v>212329</v>
      </c>
      <c r="J12" s="121"/>
      <c r="K12" s="121">
        <v>76042</v>
      </c>
      <c r="L12" s="121">
        <v>1819962</v>
      </c>
      <c r="M12" s="121">
        <f>SUM(N12,+U12)</f>
        <v>713310</v>
      </c>
      <c r="N12" s="121">
        <f>+SUM(O12:R12,T12)</f>
        <v>315436</v>
      </c>
      <c r="O12" s="121">
        <v>0</v>
      </c>
      <c r="P12" s="121">
        <v>0</v>
      </c>
      <c r="Q12" s="121">
        <v>179500</v>
      </c>
      <c r="R12" s="121">
        <v>133453</v>
      </c>
      <c r="S12" s="121"/>
      <c r="T12" s="121">
        <v>2483</v>
      </c>
      <c r="U12" s="121">
        <v>397874</v>
      </c>
      <c r="V12" s="121">
        <f>+SUM(D12,M12)</f>
        <v>5470768</v>
      </c>
      <c r="W12" s="121">
        <f>+SUM(E12,N12)</f>
        <v>3252932</v>
      </c>
      <c r="X12" s="121">
        <f>+SUM(F12,O12)</f>
        <v>760742</v>
      </c>
      <c r="Y12" s="121">
        <f>+SUM(G12,P12)</f>
        <v>683</v>
      </c>
      <c r="Z12" s="121">
        <f>+SUM(H12,Q12)</f>
        <v>2067200</v>
      </c>
      <c r="AA12" s="121">
        <f>+SUM(I12,R12)</f>
        <v>345782</v>
      </c>
      <c r="AB12" s="121">
        <f>+SUM(J12,S12)</f>
        <v>0</v>
      </c>
      <c r="AC12" s="121">
        <f>+SUM(K12,T12)</f>
        <v>78525</v>
      </c>
      <c r="AD12" s="121">
        <f>+SUM(L12,U12)</f>
        <v>2217836</v>
      </c>
      <c r="AE12" s="209" t="s">
        <v>346</v>
      </c>
      <c r="AF12" s="208"/>
    </row>
    <row r="13" spans="1:32" s="136" customFormat="1" ht="13.5" customHeight="1" x14ac:dyDescent="0.15">
      <c r="A13" s="119" t="s">
        <v>39</v>
      </c>
      <c r="B13" s="120" t="s">
        <v>347</v>
      </c>
      <c r="C13" s="119" t="s">
        <v>348</v>
      </c>
      <c r="D13" s="121">
        <f>SUM(E13,+L13)</f>
        <v>5633983</v>
      </c>
      <c r="E13" s="121">
        <f>+SUM(F13:I13,K13)</f>
        <v>944751</v>
      </c>
      <c r="F13" s="121">
        <v>0</v>
      </c>
      <c r="G13" s="121">
        <v>434</v>
      </c>
      <c r="H13" s="121">
        <v>0</v>
      </c>
      <c r="I13" s="121">
        <v>811273</v>
      </c>
      <c r="J13" s="121"/>
      <c r="K13" s="121">
        <v>133044</v>
      </c>
      <c r="L13" s="121">
        <v>4689232</v>
      </c>
      <c r="M13" s="121">
        <f>SUM(N13,+U13)</f>
        <v>735789</v>
      </c>
      <c r="N13" s="121">
        <f>+SUM(O13:R13,T13)</f>
        <v>44685</v>
      </c>
      <c r="O13" s="121">
        <v>0</v>
      </c>
      <c r="P13" s="121">
        <v>0</v>
      </c>
      <c r="Q13" s="121">
        <v>43300</v>
      </c>
      <c r="R13" s="121">
        <v>994</v>
      </c>
      <c r="S13" s="121"/>
      <c r="T13" s="121">
        <v>391</v>
      </c>
      <c r="U13" s="121">
        <v>691104</v>
      </c>
      <c r="V13" s="121">
        <f>+SUM(D13,M13)</f>
        <v>6369772</v>
      </c>
      <c r="W13" s="121">
        <f>+SUM(E13,N13)</f>
        <v>989436</v>
      </c>
      <c r="X13" s="121">
        <f>+SUM(F13,O13)</f>
        <v>0</v>
      </c>
      <c r="Y13" s="121">
        <f>+SUM(G13,P13)</f>
        <v>434</v>
      </c>
      <c r="Z13" s="121">
        <f>+SUM(H13,Q13)</f>
        <v>43300</v>
      </c>
      <c r="AA13" s="121">
        <f>+SUM(I13,R13)</f>
        <v>812267</v>
      </c>
      <c r="AB13" s="121">
        <f>+SUM(J13,S13)</f>
        <v>0</v>
      </c>
      <c r="AC13" s="121">
        <f>+SUM(K13,T13)</f>
        <v>133435</v>
      </c>
      <c r="AD13" s="121">
        <f>+SUM(L13,U13)</f>
        <v>5380336</v>
      </c>
      <c r="AE13" s="209" t="s">
        <v>349</v>
      </c>
      <c r="AF13" s="208"/>
    </row>
    <row r="14" spans="1:32" s="136" customFormat="1" ht="13.5" customHeight="1" x14ac:dyDescent="0.15">
      <c r="A14" s="119" t="s">
        <v>39</v>
      </c>
      <c r="B14" s="120" t="s">
        <v>350</v>
      </c>
      <c r="C14" s="119" t="s">
        <v>351</v>
      </c>
      <c r="D14" s="121">
        <f>SUM(E14,+L14)</f>
        <v>552241</v>
      </c>
      <c r="E14" s="121">
        <f>+SUM(F14:I14,K14)</f>
        <v>76605</v>
      </c>
      <c r="F14" s="121">
        <v>0</v>
      </c>
      <c r="G14" s="121">
        <v>0</v>
      </c>
      <c r="H14" s="121">
        <v>0</v>
      </c>
      <c r="I14" s="121">
        <v>74682</v>
      </c>
      <c r="J14" s="121"/>
      <c r="K14" s="121">
        <v>1923</v>
      </c>
      <c r="L14" s="121">
        <v>475636</v>
      </c>
      <c r="M14" s="121">
        <f>SUM(N14,+U14)</f>
        <v>143505</v>
      </c>
      <c r="N14" s="121">
        <f>+SUM(O14:R14,T14)</f>
        <v>29541</v>
      </c>
      <c r="O14" s="121">
        <v>12913</v>
      </c>
      <c r="P14" s="121">
        <v>2817</v>
      </c>
      <c r="Q14" s="121">
        <v>0</v>
      </c>
      <c r="R14" s="121">
        <v>13811</v>
      </c>
      <c r="S14" s="121"/>
      <c r="T14" s="121">
        <v>0</v>
      </c>
      <c r="U14" s="121">
        <v>113964</v>
      </c>
      <c r="V14" s="121">
        <f>+SUM(D14,M14)</f>
        <v>695746</v>
      </c>
      <c r="W14" s="121">
        <f>+SUM(E14,N14)</f>
        <v>106146</v>
      </c>
      <c r="X14" s="121">
        <f>+SUM(F14,O14)</f>
        <v>12913</v>
      </c>
      <c r="Y14" s="121">
        <f>+SUM(G14,P14)</f>
        <v>2817</v>
      </c>
      <c r="Z14" s="121">
        <f>+SUM(H14,Q14)</f>
        <v>0</v>
      </c>
      <c r="AA14" s="121">
        <f>+SUM(I14,R14)</f>
        <v>88493</v>
      </c>
      <c r="AB14" s="121">
        <f>+SUM(J14,S14)</f>
        <v>0</v>
      </c>
      <c r="AC14" s="121">
        <f>+SUM(K14,T14)</f>
        <v>1923</v>
      </c>
      <c r="AD14" s="121">
        <f>+SUM(L14,U14)</f>
        <v>589600</v>
      </c>
      <c r="AE14" s="209" t="s">
        <v>352</v>
      </c>
      <c r="AF14" s="208"/>
    </row>
    <row r="15" spans="1:32" s="136" customFormat="1" ht="13.5" customHeight="1" x14ac:dyDescent="0.15">
      <c r="A15" s="119" t="s">
        <v>39</v>
      </c>
      <c r="B15" s="120" t="s">
        <v>353</v>
      </c>
      <c r="C15" s="119" t="s">
        <v>354</v>
      </c>
      <c r="D15" s="121">
        <f>SUM(E15,+L15)</f>
        <v>706749</v>
      </c>
      <c r="E15" s="121">
        <f>+SUM(F15:I15,K15)</f>
        <v>193646</v>
      </c>
      <c r="F15" s="121">
        <v>0</v>
      </c>
      <c r="G15" s="121">
        <v>2632</v>
      </c>
      <c r="H15" s="121">
        <v>111100</v>
      </c>
      <c r="I15" s="121">
        <v>36416</v>
      </c>
      <c r="J15" s="121"/>
      <c r="K15" s="121">
        <v>43498</v>
      </c>
      <c r="L15" s="121">
        <v>513103</v>
      </c>
      <c r="M15" s="121">
        <f>SUM(N15,+U15)</f>
        <v>181049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181049</v>
      </c>
      <c r="V15" s="121">
        <f>+SUM(D15,M15)</f>
        <v>887798</v>
      </c>
      <c r="W15" s="121">
        <f>+SUM(E15,N15)</f>
        <v>193646</v>
      </c>
      <c r="X15" s="121">
        <f>+SUM(F15,O15)</f>
        <v>0</v>
      </c>
      <c r="Y15" s="121">
        <f>+SUM(G15,P15)</f>
        <v>2632</v>
      </c>
      <c r="Z15" s="121">
        <f>+SUM(H15,Q15)</f>
        <v>111100</v>
      </c>
      <c r="AA15" s="121">
        <f>+SUM(I15,R15)</f>
        <v>36416</v>
      </c>
      <c r="AB15" s="121">
        <f>+SUM(J15,S15)</f>
        <v>0</v>
      </c>
      <c r="AC15" s="121">
        <f>+SUM(K15,T15)</f>
        <v>43498</v>
      </c>
      <c r="AD15" s="121">
        <f>+SUM(L15,U15)</f>
        <v>694152</v>
      </c>
      <c r="AE15" s="209" t="s">
        <v>355</v>
      </c>
      <c r="AF15" s="208"/>
    </row>
    <row r="16" spans="1:32" s="136" customFormat="1" ht="13.5" customHeight="1" x14ac:dyDescent="0.15">
      <c r="A16" s="119" t="s">
        <v>39</v>
      </c>
      <c r="B16" s="120" t="s">
        <v>356</v>
      </c>
      <c r="C16" s="119" t="s">
        <v>357</v>
      </c>
      <c r="D16" s="121">
        <f>SUM(E16,+L16)</f>
        <v>585820</v>
      </c>
      <c r="E16" s="121">
        <f>+SUM(F16:I16,K16)</f>
        <v>95953</v>
      </c>
      <c r="F16" s="121">
        <v>0</v>
      </c>
      <c r="G16" s="121">
        <v>1303</v>
      </c>
      <c r="H16" s="121">
        <v>0</v>
      </c>
      <c r="I16" s="121">
        <v>85857</v>
      </c>
      <c r="J16" s="121"/>
      <c r="K16" s="121">
        <v>8793</v>
      </c>
      <c r="L16" s="121">
        <v>489867</v>
      </c>
      <c r="M16" s="121">
        <f>SUM(N16,+U16)</f>
        <v>169300</v>
      </c>
      <c r="N16" s="121">
        <f>+SUM(O16:R16,T16)</f>
        <v>40735</v>
      </c>
      <c r="O16" s="121">
        <v>0</v>
      </c>
      <c r="P16" s="121">
        <v>0</v>
      </c>
      <c r="Q16" s="121">
        <v>30500</v>
      </c>
      <c r="R16" s="121">
        <v>10185</v>
      </c>
      <c r="S16" s="121"/>
      <c r="T16" s="121">
        <v>50</v>
      </c>
      <c r="U16" s="121">
        <v>128565</v>
      </c>
      <c r="V16" s="121">
        <f>+SUM(D16,M16)</f>
        <v>755120</v>
      </c>
      <c r="W16" s="121">
        <f>+SUM(E16,N16)</f>
        <v>136688</v>
      </c>
      <c r="X16" s="121">
        <f>+SUM(F16,O16)</f>
        <v>0</v>
      </c>
      <c r="Y16" s="121">
        <f>+SUM(G16,P16)</f>
        <v>1303</v>
      </c>
      <c r="Z16" s="121">
        <f>+SUM(H16,Q16)</f>
        <v>30500</v>
      </c>
      <c r="AA16" s="121">
        <f>+SUM(I16,R16)</f>
        <v>96042</v>
      </c>
      <c r="AB16" s="121">
        <f>+SUM(J16,S16)</f>
        <v>0</v>
      </c>
      <c r="AC16" s="121">
        <f>+SUM(K16,T16)</f>
        <v>8843</v>
      </c>
      <c r="AD16" s="121">
        <f>+SUM(L16,U16)</f>
        <v>618432</v>
      </c>
      <c r="AE16" s="209" t="s">
        <v>358</v>
      </c>
      <c r="AF16" s="208"/>
    </row>
    <row r="17" spans="1:32" s="136" customFormat="1" ht="13.5" customHeight="1" x14ac:dyDescent="0.15">
      <c r="A17" s="119" t="s">
        <v>39</v>
      </c>
      <c r="B17" s="120" t="s">
        <v>359</v>
      </c>
      <c r="C17" s="119" t="s">
        <v>360</v>
      </c>
      <c r="D17" s="121">
        <f>SUM(E17,+L17)</f>
        <v>882780</v>
      </c>
      <c r="E17" s="121">
        <f>+SUM(F17:I17,K17)</f>
        <v>518483</v>
      </c>
      <c r="F17" s="121">
        <v>8403</v>
      </c>
      <c r="G17" s="121">
        <v>2262</v>
      </c>
      <c r="H17" s="121">
        <v>420400</v>
      </c>
      <c r="I17" s="121">
        <v>73349</v>
      </c>
      <c r="J17" s="121"/>
      <c r="K17" s="121">
        <v>14069</v>
      </c>
      <c r="L17" s="121">
        <v>364297</v>
      </c>
      <c r="M17" s="121">
        <f>SUM(N17,+U17)</f>
        <v>50651</v>
      </c>
      <c r="N17" s="121">
        <f>+SUM(O17:R17,T17)</f>
        <v>9227</v>
      </c>
      <c r="O17" s="121">
        <v>0</v>
      </c>
      <c r="P17" s="121">
        <v>0</v>
      </c>
      <c r="Q17" s="121">
        <v>0</v>
      </c>
      <c r="R17" s="121">
        <v>9227</v>
      </c>
      <c r="S17" s="121"/>
      <c r="T17" s="121">
        <v>0</v>
      </c>
      <c r="U17" s="121">
        <v>41424</v>
      </c>
      <c r="V17" s="121">
        <f>+SUM(D17,M17)</f>
        <v>933431</v>
      </c>
      <c r="W17" s="121">
        <f>+SUM(E17,N17)</f>
        <v>527710</v>
      </c>
      <c r="X17" s="121">
        <f>+SUM(F17,O17)</f>
        <v>8403</v>
      </c>
      <c r="Y17" s="121">
        <f>+SUM(G17,P17)</f>
        <v>2262</v>
      </c>
      <c r="Z17" s="121">
        <f>+SUM(H17,Q17)</f>
        <v>420400</v>
      </c>
      <c r="AA17" s="121">
        <f>+SUM(I17,R17)</f>
        <v>82576</v>
      </c>
      <c r="AB17" s="121">
        <f>+SUM(J17,S17)</f>
        <v>0</v>
      </c>
      <c r="AC17" s="121">
        <f>+SUM(K17,T17)</f>
        <v>14069</v>
      </c>
      <c r="AD17" s="121">
        <f>+SUM(L17,U17)</f>
        <v>405721</v>
      </c>
      <c r="AE17" s="209" t="s">
        <v>361</v>
      </c>
      <c r="AF17" s="208"/>
    </row>
    <row r="18" spans="1:32" s="136" customFormat="1" ht="13.5" customHeight="1" x14ac:dyDescent="0.15">
      <c r="A18" s="119" t="s">
        <v>39</v>
      </c>
      <c r="B18" s="120" t="s">
        <v>362</v>
      </c>
      <c r="C18" s="119" t="s">
        <v>363</v>
      </c>
      <c r="D18" s="121">
        <f>SUM(E18,+L18)</f>
        <v>2663684</v>
      </c>
      <c r="E18" s="121">
        <f>+SUM(F18:I18,K18)</f>
        <v>462144</v>
      </c>
      <c r="F18" s="121">
        <v>0</v>
      </c>
      <c r="G18" s="121">
        <v>3000</v>
      </c>
      <c r="H18" s="121">
        <v>0</v>
      </c>
      <c r="I18" s="121">
        <v>402563</v>
      </c>
      <c r="J18" s="121"/>
      <c r="K18" s="121">
        <v>56581</v>
      </c>
      <c r="L18" s="121">
        <v>2201540</v>
      </c>
      <c r="M18" s="121">
        <f>SUM(N18,+U18)</f>
        <v>629409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629409</v>
      </c>
      <c r="V18" s="121">
        <f>+SUM(D18,M18)</f>
        <v>3293093</v>
      </c>
      <c r="W18" s="121">
        <f>+SUM(E18,N18)</f>
        <v>462144</v>
      </c>
      <c r="X18" s="121">
        <f>+SUM(F18,O18)</f>
        <v>0</v>
      </c>
      <c r="Y18" s="121">
        <f>+SUM(G18,P18)</f>
        <v>3000</v>
      </c>
      <c r="Z18" s="121">
        <f>+SUM(H18,Q18)</f>
        <v>0</v>
      </c>
      <c r="AA18" s="121">
        <f>+SUM(I18,R18)</f>
        <v>402563</v>
      </c>
      <c r="AB18" s="121">
        <f>+SUM(J18,S18)</f>
        <v>0</v>
      </c>
      <c r="AC18" s="121">
        <f>+SUM(K18,T18)</f>
        <v>56581</v>
      </c>
      <c r="AD18" s="121">
        <f>+SUM(L18,U18)</f>
        <v>2830949</v>
      </c>
      <c r="AE18" s="209" t="s">
        <v>364</v>
      </c>
      <c r="AF18" s="208"/>
    </row>
    <row r="19" spans="1:32" s="136" customFormat="1" ht="13.5" customHeight="1" x14ac:dyDescent="0.15">
      <c r="A19" s="119" t="s">
        <v>39</v>
      </c>
      <c r="B19" s="120" t="s">
        <v>365</v>
      </c>
      <c r="C19" s="119" t="s">
        <v>366</v>
      </c>
      <c r="D19" s="121">
        <f>SUM(E19,+L19)</f>
        <v>4891052</v>
      </c>
      <c r="E19" s="121">
        <f>+SUM(F19:I19,K19)</f>
        <v>1483347</v>
      </c>
      <c r="F19" s="121">
        <v>791564</v>
      </c>
      <c r="G19" s="121">
        <v>2288</v>
      </c>
      <c r="H19" s="121">
        <v>0</v>
      </c>
      <c r="I19" s="121">
        <v>212720</v>
      </c>
      <c r="J19" s="121"/>
      <c r="K19" s="121">
        <v>476775</v>
      </c>
      <c r="L19" s="121">
        <v>3407705</v>
      </c>
      <c r="M19" s="121">
        <f>SUM(N19,+U19)</f>
        <v>267445</v>
      </c>
      <c r="N19" s="121">
        <f>+SUM(O19:R19,T19)</f>
        <v>2737</v>
      </c>
      <c r="O19" s="121">
        <v>0</v>
      </c>
      <c r="P19" s="121">
        <v>1889</v>
      </c>
      <c r="Q19" s="121">
        <v>0</v>
      </c>
      <c r="R19" s="121">
        <v>572</v>
      </c>
      <c r="S19" s="121"/>
      <c r="T19" s="121">
        <v>276</v>
      </c>
      <c r="U19" s="121">
        <v>264708</v>
      </c>
      <c r="V19" s="121">
        <f>+SUM(D19,M19)</f>
        <v>5158497</v>
      </c>
      <c r="W19" s="121">
        <f>+SUM(E19,N19)</f>
        <v>1486084</v>
      </c>
      <c r="X19" s="121">
        <f>+SUM(F19,O19)</f>
        <v>791564</v>
      </c>
      <c r="Y19" s="121">
        <f>+SUM(G19,P19)</f>
        <v>4177</v>
      </c>
      <c r="Z19" s="121">
        <f>+SUM(H19,Q19)</f>
        <v>0</v>
      </c>
      <c r="AA19" s="121">
        <f>+SUM(I19,R19)</f>
        <v>213292</v>
      </c>
      <c r="AB19" s="121">
        <f>+SUM(J19,S19)</f>
        <v>0</v>
      </c>
      <c r="AC19" s="121">
        <f>+SUM(K19,T19)</f>
        <v>477051</v>
      </c>
      <c r="AD19" s="121">
        <f>+SUM(L19,U19)</f>
        <v>3672413</v>
      </c>
      <c r="AE19" s="209" t="s">
        <v>367</v>
      </c>
      <c r="AF19" s="208"/>
    </row>
    <row r="20" spans="1:32" s="136" customFormat="1" ht="13.5" customHeight="1" x14ac:dyDescent="0.15">
      <c r="A20" s="119" t="s">
        <v>39</v>
      </c>
      <c r="B20" s="120" t="s">
        <v>368</v>
      </c>
      <c r="C20" s="119" t="s">
        <v>369</v>
      </c>
      <c r="D20" s="121">
        <f>SUM(E20,+L20)</f>
        <v>259033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259033</v>
      </c>
      <c r="M20" s="121">
        <f>SUM(N20,+U20)</f>
        <v>123117</v>
      </c>
      <c r="N20" s="121">
        <f>+SUM(O20:R20,T20)</f>
        <v>64254</v>
      </c>
      <c r="O20" s="121">
        <v>0</v>
      </c>
      <c r="P20" s="121">
        <v>0</v>
      </c>
      <c r="Q20" s="121">
        <v>0</v>
      </c>
      <c r="R20" s="121">
        <v>64254</v>
      </c>
      <c r="S20" s="121"/>
      <c r="T20" s="121">
        <v>0</v>
      </c>
      <c r="U20" s="121">
        <v>58863</v>
      </c>
      <c r="V20" s="121">
        <f>+SUM(D20,M20)</f>
        <v>382150</v>
      </c>
      <c r="W20" s="121">
        <f>+SUM(E20,N20)</f>
        <v>64254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64254</v>
      </c>
      <c r="AB20" s="121">
        <f>+SUM(J20,S20)</f>
        <v>0</v>
      </c>
      <c r="AC20" s="121">
        <f>+SUM(K20,T20)</f>
        <v>0</v>
      </c>
      <c r="AD20" s="121">
        <f>+SUM(L20,U20)</f>
        <v>317896</v>
      </c>
      <c r="AE20" s="209" t="s">
        <v>370</v>
      </c>
      <c r="AF20" s="208"/>
    </row>
    <row r="21" spans="1:32" s="136" customFormat="1" ht="13.5" customHeight="1" x14ac:dyDescent="0.15">
      <c r="A21" s="119" t="s">
        <v>39</v>
      </c>
      <c r="B21" s="120" t="s">
        <v>373</v>
      </c>
      <c r="C21" s="119" t="s">
        <v>374</v>
      </c>
      <c r="D21" s="121">
        <f>SUM(E21,+L21)</f>
        <v>463075</v>
      </c>
      <c r="E21" s="121">
        <f>+SUM(F21:I21,K21)</f>
        <v>55469</v>
      </c>
      <c r="F21" s="121">
        <v>0</v>
      </c>
      <c r="G21" s="121">
        <v>5193</v>
      </c>
      <c r="H21" s="121">
        <v>4100</v>
      </c>
      <c r="I21" s="121">
        <v>22242</v>
      </c>
      <c r="J21" s="121"/>
      <c r="K21" s="121">
        <v>23934</v>
      </c>
      <c r="L21" s="121">
        <v>407606</v>
      </c>
      <c r="M21" s="121">
        <f>SUM(N21,+U21)</f>
        <v>88023</v>
      </c>
      <c r="N21" s="121">
        <f>+SUM(O21:R21,T21)</f>
        <v>10112</v>
      </c>
      <c r="O21" s="121">
        <v>0</v>
      </c>
      <c r="P21" s="121">
        <v>0</v>
      </c>
      <c r="Q21" s="121">
        <v>0</v>
      </c>
      <c r="R21" s="121">
        <v>10112</v>
      </c>
      <c r="S21" s="121"/>
      <c r="T21" s="121">
        <v>0</v>
      </c>
      <c r="U21" s="121">
        <v>77911</v>
      </c>
      <c r="V21" s="121">
        <f>+SUM(D21,M21)</f>
        <v>551098</v>
      </c>
      <c r="W21" s="121">
        <f>+SUM(E21,N21)</f>
        <v>65581</v>
      </c>
      <c r="X21" s="121">
        <f>+SUM(F21,O21)</f>
        <v>0</v>
      </c>
      <c r="Y21" s="121">
        <f>+SUM(G21,P21)</f>
        <v>5193</v>
      </c>
      <c r="Z21" s="121">
        <f>+SUM(H21,Q21)</f>
        <v>4100</v>
      </c>
      <c r="AA21" s="121">
        <f>+SUM(I21,R21)</f>
        <v>32354</v>
      </c>
      <c r="AB21" s="121">
        <f>+SUM(J21,S21)</f>
        <v>0</v>
      </c>
      <c r="AC21" s="121">
        <f>+SUM(K21,T21)</f>
        <v>23934</v>
      </c>
      <c r="AD21" s="121">
        <f>+SUM(L21,U21)</f>
        <v>485517</v>
      </c>
      <c r="AE21" s="209" t="s">
        <v>375</v>
      </c>
      <c r="AF21" s="208"/>
    </row>
    <row r="22" spans="1:32" s="136" customFormat="1" ht="13.5" customHeight="1" x14ac:dyDescent="0.15">
      <c r="A22" s="119" t="s">
        <v>39</v>
      </c>
      <c r="B22" s="120" t="s">
        <v>376</v>
      </c>
      <c r="C22" s="119" t="s">
        <v>377</v>
      </c>
      <c r="D22" s="121">
        <f>SUM(E22,+L22)</f>
        <v>738497</v>
      </c>
      <c r="E22" s="121">
        <f>+SUM(F22:I22,K22)</f>
        <v>20365</v>
      </c>
      <c r="F22" s="121">
        <v>0</v>
      </c>
      <c r="G22" s="121">
        <v>2611</v>
      </c>
      <c r="H22" s="121">
        <v>0</v>
      </c>
      <c r="I22" s="121">
        <v>972</v>
      </c>
      <c r="J22" s="121"/>
      <c r="K22" s="121">
        <v>16782</v>
      </c>
      <c r="L22" s="121">
        <v>718132</v>
      </c>
      <c r="M22" s="121">
        <f>SUM(N22,+U22)</f>
        <v>92846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92846</v>
      </c>
      <c r="V22" s="121">
        <f>+SUM(D22,M22)</f>
        <v>831343</v>
      </c>
      <c r="W22" s="121">
        <f>+SUM(E22,N22)</f>
        <v>20365</v>
      </c>
      <c r="X22" s="121">
        <f>+SUM(F22,O22)</f>
        <v>0</v>
      </c>
      <c r="Y22" s="121">
        <f>+SUM(G22,P22)</f>
        <v>2611</v>
      </c>
      <c r="Z22" s="121">
        <f>+SUM(H22,Q22)</f>
        <v>0</v>
      </c>
      <c r="AA22" s="121">
        <f>+SUM(I22,R22)</f>
        <v>972</v>
      </c>
      <c r="AB22" s="121">
        <f>+SUM(J22,S22)</f>
        <v>0</v>
      </c>
      <c r="AC22" s="121">
        <f>+SUM(K22,T22)</f>
        <v>16782</v>
      </c>
      <c r="AD22" s="121">
        <f>+SUM(L22,U22)</f>
        <v>810978</v>
      </c>
      <c r="AE22" s="209" t="s">
        <v>378</v>
      </c>
      <c r="AF22" s="208"/>
    </row>
    <row r="23" spans="1:32" s="136" customFormat="1" ht="13.5" customHeight="1" x14ac:dyDescent="0.15">
      <c r="A23" s="119" t="s">
        <v>39</v>
      </c>
      <c r="B23" s="120" t="s">
        <v>379</v>
      </c>
      <c r="C23" s="119" t="s">
        <v>380</v>
      </c>
      <c r="D23" s="121">
        <f>SUM(E23,+L23)</f>
        <v>410444</v>
      </c>
      <c r="E23" s="121">
        <f>+SUM(F23:I23,K23)</f>
        <v>19614</v>
      </c>
      <c r="F23" s="121">
        <v>0</v>
      </c>
      <c r="G23" s="121">
        <v>4119</v>
      </c>
      <c r="H23" s="121">
        <v>0</v>
      </c>
      <c r="I23" s="121">
        <v>246</v>
      </c>
      <c r="J23" s="121"/>
      <c r="K23" s="121">
        <v>15249</v>
      </c>
      <c r="L23" s="121">
        <v>390830</v>
      </c>
      <c r="M23" s="121">
        <f>SUM(N23,+U23)</f>
        <v>35457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35457</v>
      </c>
      <c r="V23" s="121">
        <f>+SUM(D23,M23)</f>
        <v>445901</v>
      </c>
      <c r="W23" s="121">
        <f>+SUM(E23,N23)</f>
        <v>19614</v>
      </c>
      <c r="X23" s="121">
        <f>+SUM(F23,O23)</f>
        <v>0</v>
      </c>
      <c r="Y23" s="121">
        <f>+SUM(G23,P23)</f>
        <v>4119</v>
      </c>
      <c r="Z23" s="121">
        <f>+SUM(H23,Q23)</f>
        <v>0</v>
      </c>
      <c r="AA23" s="121">
        <f>+SUM(I23,R23)</f>
        <v>246</v>
      </c>
      <c r="AB23" s="121">
        <f>+SUM(J23,S23)</f>
        <v>0</v>
      </c>
      <c r="AC23" s="121">
        <f>+SUM(K23,T23)</f>
        <v>15249</v>
      </c>
      <c r="AD23" s="121">
        <f>+SUM(L23,U23)</f>
        <v>426287</v>
      </c>
      <c r="AE23" s="209" t="s">
        <v>381</v>
      </c>
      <c r="AF23" s="208"/>
    </row>
    <row r="24" spans="1:32" s="136" customFormat="1" ht="13.5" customHeight="1" x14ac:dyDescent="0.15">
      <c r="A24" s="119" t="s">
        <v>39</v>
      </c>
      <c r="B24" s="120" t="s">
        <v>382</v>
      </c>
      <c r="C24" s="119" t="s">
        <v>383</v>
      </c>
      <c r="D24" s="121">
        <f>SUM(E24,+L24)</f>
        <v>315877</v>
      </c>
      <c r="E24" s="121">
        <f>+SUM(F24:I24,K24)</f>
        <v>27245</v>
      </c>
      <c r="F24" s="121">
        <v>0</v>
      </c>
      <c r="G24" s="121">
        <v>2977</v>
      </c>
      <c r="H24" s="121">
        <v>0</v>
      </c>
      <c r="I24" s="121">
        <v>756</v>
      </c>
      <c r="J24" s="121"/>
      <c r="K24" s="121">
        <v>23512</v>
      </c>
      <c r="L24" s="121">
        <v>288632</v>
      </c>
      <c r="M24" s="121">
        <f>SUM(N24,+U24)</f>
        <v>30430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30430</v>
      </c>
      <c r="V24" s="121">
        <f>+SUM(D24,M24)</f>
        <v>346307</v>
      </c>
      <c r="W24" s="121">
        <f>+SUM(E24,N24)</f>
        <v>27245</v>
      </c>
      <c r="X24" s="121">
        <f>+SUM(F24,O24)</f>
        <v>0</v>
      </c>
      <c r="Y24" s="121">
        <f>+SUM(G24,P24)</f>
        <v>2977</v>
      </c>
      <c r="Z24" s="121">
        <f>+SUM(H24,Q24)</f>
        <v>0</v>
      </c>
      <c r="AA24" s="121">
        <f>+SUM(I24,R24)</f>
        <v>756</v>
      </c>
      <c r="AB24" s="121">
        <f>+SUM(J24,S24)</f>
        <v>0</v>
      </c>
      <c r="AC24" s="121">
        <f>+SUM(K24,T24)</f>
        <v>23512</v>
      </c>
      <c r="AD24" s="121">
        <f>+SUM(L24,U24)</f>
        <v>319062</v>
      </c>
      <c r="AE24" s="209" t="s">
        <v>384</v>
      </c>
      <c r="AF24" s="208"/>
    </row>
    <row r="25" spans="1:32" s="136" customFormat="1" ht="13.5" customHeight="1" x14ac:dyDescent="0.15">
      <c r="A25" s="119" t="s">
        <v>39</v>
      </c>
      <c r="B25" s="120" t="s">
        <v>385</v>
      </c>
      <c r="C25" s="119" t="s">
        <v>386</v>
      </c>
      <c r="D25" s="121">
        <f>SUM(E25,+L25)</f>
        <v>203212</v>
      </c>
      <c r="E25" s="121">
        <f>+SUM(F25:I25,K25)</f>
        <v>10784</v>
      </c>
      <c r="F25" s="121">
        <v>0</v>
      </c>
      <c r="G25" s="121">
        <v>292</v>
      </c>
      <c r="H25" s="121">
        <v>0</v>
      </c>
      <c r="I25" s="121">
        <v>400</v>
      </c>
      <c r="J25" s="121"/>
      <c r="K25" s="121">
        <v>10092</v>
      </c>
      <c r="L25" s="121">
        <v>192428</v>
      </c>
      <c r="M25" s="121">
        <f>SUM(N25,+U25)</f>
        <v>13072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13072</v>
      </c>
      <c r="V25" s="121">
        <f>+SUM(D25,M25)</f>
        <v>216284</v>
      </c>
      <c r="W25" s="121">
        <f>+SUM(E25,N25)</f>
        <v>10784</v>
      </c>
      <c r="X25" s="121">
        <f>+SUM(F25,O25)</f>
        <v>0</v>
      </c>
      <c r="Y25" s="121">
        <f>+SUM(G25,P25)</f>
        <v>292</v>
      </c>
      <c r="Z25" s="121">
        <f>+SUM(H25,Q25)</f>
        <v>0</v>
      </c>
      <c r="AA25" s="121">
        <f>+SUM(I25,R25)</f>
        <v>400</v>
      </c>
      <c r="AB25" s="121">
        <f>+SUM(J25,S25)</f>
        <v>0</v>
      </c>
      <c r="AC25" s="121">
        <f>+SUM(K25,T25)</f>
        <v>10092</v>
      </c>
      <c r="AD25" s="121">
        <f>+SUM(L25,U25)</f>
        <v>205500</v>
      </c>
      <c r="AE25" s="209" t="s">
        <v>387</v>
      </c>
      <c r="AF25" s="208"/>
    </row>
    <row r="26" spans="1:32" s="136" customFormat="1" ht="13.5" customHeight="1" x14ac:dyDescent="0.15">
      <c r="A26" s="119" t="s">
        <v>39</v>
      </c>
      <c r="B26" s="120" t="s">
        <v>388</v>
      </c>
      <c r="C26" s="119" t="s">
        <v>389</v>
      </c>
      <c r="D26" s="121">
        <f>SUM(E26,+L26)</f>
        <v>153170</v>
      </c>
      <c r="E26" s="121">
        <f>+SUM(F26:I26,K26)</f>
        <v>47988</v>
      </c>
      <c r="F26" s="121">
        <v>0</v>
      </c>
      <c r="G26" s="121">
        <v>0</v>
      </c>
      <c r="H26" s="121">
        <v>0</v>
      </c>
      <c r="I26" s="121">
        <v>22925</v>
      </c>
      <c r="J26" s="121"/>
      <c r="K26" s="121">
        <v>25063</v>
      </c>
      <c r="L26" s="121">
        <v>105182</v>
      </c>
      <c r="M26" s="121">
        <f>SUM(N26,+U26)</f>
        <v>117667</v>
      </c>
      <c r="N26" s="121">
        <f>+SUM(O26:R26,T26)</f>
        <v>32861</v>
      </c>
      <c r="O26" s="121">
        <v>0</v>
      </c>
      <c r="P26" s="121">
        <v>0</v>
      </c>
      <c r="Q26" s="121">
        <v>0</v>
      </c>
      <c r="R26" s="121">
        <v>15815</v>
      </c>
      <c r="S26" s="121"/>
      <c r="T26" s="121">
        <v>17046</v>
      </c>
      <c r="U26" s="121">
        <v>84806</v>
      </c>
      <c r="V26" s="121">
        <f>+SUM(D26,M26)</f>
        <v>270837</v>
      </c>
      <c r="W26" s="121">
        <f>+SUM(E26,N26)</f>
        <v>80849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38740</v>
      </c>
      <c r="AB26" s="121">
        <f>+SUM(J26,S26)</f>
        <v>0</v>
      </c>
      <c r="AC26" s="121">
        <f>+SUM(K26,T26)</f>
        <v>42109</v>
      </c>
      <c r="AD26" s="121">
        <f>+SUM(L26,U26)</f>
        <v>189988</v>
      </c>
      <c r="AE26" s="209" t="s">
        <v>390</v>
      </c>
      <c r="AF26" s="208"/>
    </row>
    <row r="27" spans="1:32" s="136" customFormat="1" ht="13.5" customHeight="1" x14ac:dyDescent="0.15">
      <c r="A27" s="119" t="s">
        <v>39</v>
      </c>
      <c r="B27" s="120" t="s">
        <v>391</v>
      </c>
      <c r="C27" s="119" t="s">
        <v>392</v>
      </c>
      <c r="D27" s="121">
        <f>SUM(E27,+L27)</f>
        <v>165715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165715</v>
      </c>
      <c r="M27" s="121">
        <f>SUM(N27,+U27)</f>
        <v>44783</v>
      </c>
      <c r="N27" s="121">
        <f>+SUM(O27:R27,T27)</f>
        <v>60506</v>
      </c>
      <c r="O27" s="121">
        <v>0</v>
      </c>
      <c r="P27" s="121">
        <v>0</v>
      </c>
      <c r="Q27" s="121">
        <v>0</v>
      </c>
      <c r="R27" s="121">
        <v>60483</v>
      </c>
      <c r="S27" s="121"/>
      <c r="T27" s="121">
        <v>23</v>
      </c>
      <c r="U27" s="121">
        <v>-15723</v>
      </c>
      <c r="V27" s="121">
        <f>+SUM(D27,M27)</f>
        <v>210498</v>
      </c>
      <c r="W27" s="121">
        <f>+SUM(E27,N27)</f>
        <v>60506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60483</v>
      </c>
      <c r="AB27" s="121">
        <f>+SUM(J27,S27)</f>
        <v>0</v>
      </c>
      <c r="AC27" s="121">
        <f>+SUM(K27,T27)</f>
        <v>23</v>
      </c>
      <c r="AD27" s="121">
        <f>+SUM(L27,U27)</f>
        <v>149992</v>
      </c>
      <c r="AE27" s="209" t="s">
        <v>393</v>
      </c>
      <c r="AF27" s="208"/>
    </row>
    <row r="28" spans="1:32" s="136" customFormat="1" ht="13.5" customHeight="1" x14ac:dyDescent="0.15">
      <c r="A28" s="119" t="s">
        <v>39</v>
      </c>
      <c r="B28" s="120" t="s">
        <v>394</v>
      </c>
      <c r="C28" s="119" t="s">
        <v>395</v>
      </c>
      <c r="D28" s="121">
        <f>SUM(E28,+L28)</f>
        <v>182907</v>
      </c>
      <c r="E28" s="121">
        <f>+SUM(F28:I28,K28)</f>
        <v>34140</v>
      </c>
      <c r="F28" s="121">
        <v>0</v>
      </c>
      <c r="G28" s="121">
        <v>0</v>
      </c>
      <c r="H28" s="121">
        <v>23000</v>
      </c>
      <c r="I28" s="121">
        <v>11140</v>
      </c>
      <c r="J28" s="121"/>
      <c r="K28" s="121">
        <v>0</v>
      </c>
      <c r="L28" s="121">
        <v>148767</v>
      </c>
      <c r="M28" s="121">
        <f>SUM(N28,+U28)</f>
        <v>63558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63558</v>
      </c>
      <c r="V28" s="121">
        <f>+SUM(D28,M28)</f>
        <v>246465</v>
      </c>
      <c r="W28" s="121">
        <f>+SUM(E28,N28)</f>
        <v>34140</v>
      </c>
      <c r="X28" s="121">
        <f>+SUM(F28,O28)</f>
        <v>0</v>
      </c>
      <c r="Y28" s="121">
        <f>+SUM(G28,P28)</f>
        <v>0</v>
      </c>
      <c r="Z28" s="121">
        <f>+SUM(H28,Q28)</f>
        <v>23000</v>
      </c>
      <c r="AA28" s="121">
        <f>+SUM(I28,R28)</f>
        <v>11140</v>
      </c>
      <c r="AB28" s="121">
        <f>+SUM(J28,S28)</f>
        <v>0</v>
      </c>
      <c r="AC28" s="121">
        <f>+SUM(K28,T28)</f>
        <v>0</v>
      </c>
      <c r="AD28" s="121">
        <f>+SUM(L28,U28)</f>
        <v>212325</v>
      </c>
      <c r="AE28" s="209" t="s">
        <v>396</v>
      </c>
      <c r="AF28" s="208"/>
    </row>
    <row r="29" spans="1:32" s="136" customFormat="1" ht="13.5" customHeight="1" x14ac:dyDescent="0.15">
      <c r="A29" s="119" t="s">
        <v>39</v>
      </c>
      <c r="B29" s="120" t="s">
        <v>397</v>
      </c>
      <c r="C29" s="119" t="s">
        <v>398</v>
      </c>
      <c r="D29" s="121">
        <f>SUM(E29,+L29)</f>
        <v>199929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0</v>
      </c>
      <c r="L29" s="121">
        <v>199929</v>
      </c>
      <c r="M29" s="121">
        <f>SUM(N29,+U29)</f>
        <v>68020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68020</v>
      </c>
      <c r="V29" s="121">
        <f>+SUM(D29,M29)</f>
        <v>267949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0</v>
      </c>
      <c r="AD29" s="121">
        <f>+SUM(L29,U29)</f>
        <v>267949</v>
      </c>
      <c r="AE29" s="209" t="s">
        <v>399</v>
      </c>
      <c r="AF29" s="208"/>
    </row>
    <row r="30" spans="1:32" s="136" customFormat="1" ht="13.5" customHeight="1" x14ac:dyDescent="0.15">
      <c r="A30" s="119" t="s">
        <v>39</v>
      </c>
      <c r="B30" s="120" t="s">
        <v>400</v>
      </c>
      <c r="C30" s="119" t="s">
        <v>401</v>
      </c>
      <c r="D30" s="121">
        <f>SUM(E30,+L30)</f>
        <v>175218</v>
      </c>
      <c r="E30" s="121">
        <f>+SUM(F30:I30,K30)</f>
        <v>20366</v>
      </c>
      <c r="F30" s="121">
        <v>0</v>
      </c>
      <c r="G30" s="121">
        <v>0</v>
      </c>
      <c r="H30" s="121">
        <v>0</v>
      </c>
      <c r="I30" s="121">
        <v>17394</v>
      </c>
      <c r="J30" s="121"/>
      <c r="K30" s="121">
        <v>2972</v>
      </c>
      <c r="L30" s="121">
        <v>154852</v>
      </c>
      <c r="M30" s="121">
        <f>SUM(N30,+U30)</f>
        <v>62187</v>
      </c>
      <c r="N30" s="121">
        <f>+SUM(O30:R30,T30)</f>
        <v>37142</v>
      </c>
      <c r="O30" s="121">
        <v>0</v>
      </c>
      <c r="P30" s="121">
        <v>0</v>
      </c>
      <c r="Q30" s="121">
        <v>0</v>
      </c>
      <c r="R30" s="121">
        <v>36904</v>
      </c>
      <c r="S30" s="121"/>
      <c r="T30" s="121">
        <v>238</v>
      </c>
      <c r="U30" s="121">
        <v>25045</v>
      </c>
      <c r="V30" s="121">
        <f>+SUM(D30,M30)</f>
        <v>237405</v>
      </c>
      <c r="W30" s="121">
        <f>+SUM(E30,N30)</f>
        <v>57508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54298</v>
      </c>
      <c r="AB30" s="121">
        <f>+SUM(J30,S30)</f>
        <v>0</v>
      </c>
      <c r="AC30" s="121">
        <f>+SUM(K30,T30)</f>
        <v>3210</v>
      </c>
      <c r="AD30" s="121">
        <f>+SUM(L30,U30)</f>
        <v>179897</v>
      </c>
      <c r="AE30" s="209" t="s">
        <v>402</v>
      </c>
      <c r="AF30" s="208"/>
    </row>
    <row r="31" spans="1:32" s="136" customFormat="1" ht="13.5" customHeight="1" x14ac:dyDescent="0.15">
      <c r="A31" s="119" t="s">
        <v>39</v>
      </c>
      <c r="B31" s="120" t="s">
        <v>327</v>
      </c>
      <c r="C31" s="119" t="s">
        <v>328</v>
      </c>
      <c r="D31" s="121">
        <f>SUM(E31,+L31)</f>
        <v>756133</v>
      </c>
      <c r="E31" s="121">
        <f>+SUM(F31:I31,K31)</f>
        <v>702946</v>
      </c>
      <c r="F31" s="121">
        <v>1019</v>
      </c>
      <c r="G31" s="121">
        <v>0</v>
      </c>
      <c r="H31" s="121">
        <v>602200</v>
      </c>
      <c r="I31" s="121">
        <v>99674</v>
      </c>
      <c r="J31" s="121">
        <v>933656</v>
      </c>
      <c r="K31" s="121">
        <v>53</v>
      </c>
      <c r="L31" s="121">
        <v>53187</v>
      </c>
      <c r="M31" s="121">
        <f>SUM(N31,+U31)</f>
        <v>95252</v>
      </c>
      <c r="N31" s="121">
        <f>+SUM(O31:R31,T31)</f>
        <v>57745</v>
      </c>
      <c r="O31" s="121">
        <v>0</v>
      </c>
      <c r="P31" s="121">
        <v>0</v>
      </c>
      <c r="Q31" s="121">
        <v>0</v>
      </c>
      <c r="R31" s="121">
        <v>57399</v>
      </c>
      <c r="S31" s="121">
        <v>441681</v>
      </c>
      <c r="T31" s="121">
        <v>346</v>
      </c>
      <c r="U31" s="121">
        <v>37507</v>
      </c>
      <c r="V31" s="121">
        <f>+SUM(D31,M31)</f>
        <v>851385</v>
      </c>
      <c r="W31" s="121">
        <f>+SUM(E31,N31)</f>
        <v>760691</v>
      </c>
      <c r="X31" s="121">
        <f>+SUM(F31,O31)</f>
        <v>1019</v>
      </c>
      <c r="Y31" s="121">
        <f>+SUM(G31,P31)</f>
        <v>0</v>
      </c>
      <c r="Z31" s="121">
        <f>+SUM(H31,Q31)</f>
        <v>602200</v>
      </c>
      <c r="AA31" s="121">
        <f>+SUM(I31,R31)</f>
        <v>157073</v>
      </c>
      <c r="AB31" s="121">
        <f>+SUM(J31,S31)</f>
        <v>1375337</v>
      </c>
      <c r="AC31" s="121">
        <f>+SUM(K31,T31)</f>
        <v>399</v>
      </c>
      <c r="AD31" s="121">
        <f>+SUM(L31,U31)</f>
        <v>90694</v>
      </c>
      <c r="AE31" s="209" t="s">
        <v>403</v>
      </c>
      <c r="AF31" s="208"/>
    </row>
    <row r="32" spans="1:32" s="136" customFormat="1" ht="13.5" customHeight="1" x14ac:dyDescent="0.15">
      <c r="A32" s="119" t="s">
        <v>39</v>
      </c>
      <c r="B32" s="120" t="s">
        <v>342</v>
      </c>
      <c r="C32" s="119" t="s">
        <v>343</v>
      </c>
      <c r="D32" s="121">
        <f>SUM(E32,+L32)</f>
        <v>14975</v>
      </c>
      <c r="E32" s="121">
        <f>+SUM(F32:I32,K32)</f>
        <v>10286</v>
      </c>
      <c r="F32" s="121">
        <v>0</v>
      </c>
      <c r="G32" s="121">
        <v>0</v>
      </c>
      <c r="H32" s="121">
        <v>0</v>
      </c>
      <c r="I32" s="121">
        <v>10253</v>
      </c>
      <c r="J32" s="121">
        <v>165574</v>
      </c>
      <c r="K32" s="121">
        <v>33</v>
      </c>
      <c r="L32" s="121">
        <v>4689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14975</v>
      </c>
      <c r="W32" s="121">
        <f>+SUM(E32,N32)</f>
        <v>10286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10253</v>
      </c>
      <c r="AB32" s="121">
        <f>+SUM(J32,S32)</f>
        <v>165574</v>
      </c>
      <c r="AC32" s="121">
        <f>+SUM(K32,T32)</f>
        <v>33</v>
      </c>
      <c r="AD32" s="121">
        <f>+SUM(L32,U32)</f>
        <v>4689</v>
      </c>
      <c r="AE32" s="209" t="s">
        <v>404</v>
      </c>
      <c r="AF32" s="208"/>
    </row>
    <row r="33" spans="1:32" s="136" customFormat="1" ht="13.5" customHeight="1" x14ac:dyDescent="0.15">
      <c r="A33" s="119" t="s">
        <v>39</v>
      </c>
      <c r="B33" s="120" t="s">
        <v>340</v>
      </c>
      <c r="C33" s="119" t="s">
        <v>341</v>
      </c>
      <c r="D33" s="121">
        <f>SUM(E33,+L33)</f>
        <v>106070</v>
      </c>
      <c r="E33" s="121">
        <f>+SUM(F33:I33,K33)</f>
        <v>75730</v>
      </c>
      <c r="F33" s="121">
        <v>12675</v>
      </c>
      <c r="G33" s="121">
        <v>0</v>
      </c>
      <c r="H33" s="121">
        <v>0</v>
      </c>
      <c r="I33" s="121">
        <v>9008</v>
      </c>
      <c r="J33" s="121">
        <v>136257</v>
      </c>
      <c r="K33" s="121">
        <v>54047</v>
      </c>
      <c r="L33" s="121">
        <v>30340</v>
      </c>
      <c r="M33" s="121">
        <f>SUM(N33,+U33)</f>
        <v>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0</v>
      </c>
      <c r="T33" s="121">
        <v>0</v>
      </c>
      <c r="U33" s="121">
        <v>0</v>
      </c>
      <c r="V33" s="121">
        <f>+SUM(D33,M33)</f>
        <v>106070</v>
      </c>
      <c r="W33" s="121">
        <f>+SUM(E33,N33)</f>
        <v>75730</v>
      </c>
      <c r="X33" s="121">
        <f>+SUM(F33,O33)</f>
        <v>12675</v>
      </c>
      <c r="Y33" s="121">
        <f>+SUM(G33,P33)</f>
        <v>0</v>
      </c>
      <c r="Z33" s="121">
        <f>+SUM(H33,Q33)</f>
        <v>0</v>
      </c>
      <c r="AA33" s="121">
        <f>+SUM(I33,R33)</f>
        <v>9008</v>
      </c>
      <c r="AB33" s="121">
        <f>+SUM(J33,S33)</f>
        <v>136257</v>
      </c>
      <c r="AC33" s="121">
        <f>+SUM(K33,T33)</f>
        <v>54047</v>
      </c>
      <c r="AD33" s="121">
        <f>+SUM(L33,U33)</f>
        <v>30340</v>
      </c>
      <c r="AE33" s="209" t="s">
        <v>405</v>
      </c>
      <c r="AF33" s="208"/>
    </row>
    <row r="34" spans="1:32" s="136" customFormat="1" ht="13.5" customHeight="1" x14ac:dyDescent="0.15">
      <c r="A34" s="119" t="s">
        <v>39</v>
      </c>
      <c r="B34" s="120" t="s">
        <v>371</v>
      </c>
      <c r="C34" s="119" t="s">
        <v>372</v>
      </c>
      <c r="D34" s="121">
        <f>SUM(E34,+L34)</f>
        <v>237933</v>
      </c>
      <c r="E34" s="121">
        <f>+SUM(F34:I34,K34)</f>
        <v>200948</v>
      </c>
      <c r="F34" s="121">
        <v>0</v>
      </c>
      <c r="G34" s="121">
        <v>0</v>
      </c>
      <c r="H34" s="121">
        <v>0</v>
      </c>
      <c r="I34" s="121">
        <v>125165</v>
      </c>
      <c r="J34" s="121">
        <v>424748</v>
      </c>
      <c r="K34" s="121">
        <v>75783</v>
      </c>
      <c r="L34" s="121">
        <v>36985</v>
      </c>
      <c r="M34" s="121">
        <f>SUM(N34,+U34)</f>
        <v>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0</v>
      </c>
      <c r="T34" s="121">
        <v>0</v>
      </c>
      <c r="U34" s="121">
        <v>0</v>
      </c>
      <c r="V34" s="121">
        <f>+SUM(D34,M34)</f>
        <v>237933</v>
      </c>
      <c r="W34" s="121">
        <f>+SUM(E34,N34)</f>
        <v>200948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125165</v>
      </c>
      <c r="AB34" s="121">
        <f>+SUM(J34,S34)</f>
        <v>424748</v>
      </c>
      <c r="AC34" s="121">
        <f>+SUM(K34,T34)</f>
        <v>75783</v>
      </c>
      <c r="AD34" s="121">
        <f>+SUM(L34,U34)</f>
        <v>36985</v>
      </c>
      <c r="AE34" s="209" t="s">
        <v>406</v>
      </c>
      <c r="AF34" s="208"/>
    </row>
    <row r="35" spans="1:32" s="136" customFormat="1" ht="13.5" customHeight="1" x14ac:dyDescent="0.15">
      <c r="A35" s="119" t="s">
        <v>39</v>
      </c>
      <c r="B35" s="120" t="s">
        <v>335</v>
      </c>
      <c r="C35" s="119" t="s">
        <v>336</v>
      </c>
      <c r="D35" s="121">
        <f>SUM(E35,+L35)</f>
        <v>624028</v>
      </c>
      <c r="E35" s="121">
        <f>+SUM(F35:I35,K35)</f>
        <v>624028</v>
      </c>
      <c r="F35" s="121">
        <v>50920</v>
      </c>
      <c r="G35" s="121">
        <v>0</v>
      </c>
      <c r="H35" s="121">
        <v>155420</v>
      </c>
      <c r="I35" s="121">
        <v>25121</v>
      </c>
      <c r="J35" s="121">
        <v>2113421</v>
      </c>
      <c r="K35" s="121">
        <v>392567</v>
      </c>
      <c r="L35" s="121">
        <v>0</v>
      </c>
      <c r="M35" s="121">
        <f>SUM(N35,+U35)</f>
        <v>330161</v>
      </c>
      <c r="N35" s="121">
        <f>+SUM(O35:R35,T35)</f>
        <v>330161</v>
      </c>
      <c r="O35" s="121">
        <v>15075</v>
      </c>
      <c r="P35" s="121">
        <v>0</v>
      </c>
      <c r="Q35" s="121">
        <v>102980</v>
      </c>
      <c r="R35" s="121">
        <v>4198</v>
      </c>
      <c r="S35" s="121">
        <v>800297</v>
      </c>
      <c r="T35" s="121">
        <v>207908</v>
      </c>
      <c r="U35" s="121">
        <v>0</v>
      </c>
      <c r="V35" s="121">
        <f>+SUM(D35,M35)</f>
        <v>954189</v>
      </c>
      <c r="W35" s="121">
        <f>+SUM(E35,N35)</f>
        <v>954189</v>
      </c>
      <c r="X35" s="121">
        <f>+SUM(F35,O35)</f>
        <v>65995</v>
      </c>
      <c r="Y35" s="121">
        <f>+SUM(G35,P35)</f>
        <v>0</v>
      </c>
      <c r="Z35" s="121">
        <f>+SUM(H35,Q35)</f>
        <v>258400</v>
      </c>
      <c r="AA35" s="121">
        <f>+SUM(I35,R35)</f>
        <v>29319</v>
      </c>
      <c r="AB35" s="121">
        <f>+SUM(J35,S35)</f>
        <v>2913718</v>
      </c>
      <c r="AC35" s="121">
        <f>+SUM(K35,T35)</f>
        <v>600475</v>
      </c>
      <c r="AD35" s="121">
        <f>+SUM(L35,U35)</f>
        <v>0</v>
      </c>
      <c r="AE35" s="209" t="s">
        <v>407</v>
      </c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5">
    <sortCondition ref="A8:A35"/>
    <sortCondition ref="B8:B35"/>
    <sortCondition ref="C8:C35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34" man="1"/>
    <brk id="21" min="1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広島県</v>
      </c>
      <c r="B7" s="139" t="str">
        <f>'廃棄物事業経費（市町村）'!B7</f>
        <v>34000</v>
      </c>
      <c r="C7" s="138" t="s">
        <v>275</v>
      </c>
      <c r="D7" s="140">
        <f>+SUM(E7,J7)</f>
        <v>9376168</v>
      </c>
      <c r="E7" s="140">
        <f>+SUM(F7:I7)</f>
        <v>9317270</v>
      </c>
      <c r="F7" s="140">
        <f t="shared" ref="F7:K7" si="0">SUM(F$8:F$257)</f>
        <v>0</v>
      </c>
      <c r="G7" s="140">
        <f t="shared" si="0"/>
        <v>7287627</v>
      </c>
      <c r="H7" s="140">
        <f t="shared" si="0"/>
        <v>2022930</v>
      </c>
      <c r="I7" s="140">
        <f t="shared" si="0"/>
        <v>6713</v>
      </c>
      <c r="J7" s="140">
        <f t="shared" si="0"/>
        <v>58898</v>
      </c>
      <c r="K7" s="140">
        <f t="shared" si="0"/>
        <v>414694</v>
      </c>
      <c r="L7" s="140">
        <f>+SUM(M7,R7,V7,W7,AC7)</f>
        <v>34444281</v>
      </c>
      <c r="M7" s="140">
        <f>+SUM(N7:Q7)</f>
        <v>6914459</v>
      </c>
      <c r="N7" s="140">
        <f>SUM(N$8:N$257)</f>
        <v>2244414</v>
      </c>
      <c r="O7" s="140">
        <f>SUM(O$8:O$257)</f>
        <v>3528735</v>
      </c>
      <c r="P7" s="140">
        <f>SUM(P$8:P$257)</f>
        <v>891652</v>
      </c>
      <c r="Q7" s="140">
        <f>SUM(Q$8:Q$257)</f>
        <v>249658</v>
      </c>
      <c r="R7" s="140">
        <f>+SUM(S7:U7)</f>
        <v>7839846</v>
      </c>
      <c r="S7" s="140">
        <f>SUM(S$8:S$257)</f>
        <v>1234997</v>
      </c>
      <c r="T7" s="140">
        <f>SUM(T$8:T$257)</f>
        <v>6199450</v>
      </c>
      <c r="U7" s="140">
        <f>SUM(U$8:U$257)</f>
        <v>405399</v>
      </c>
      <c r="V7" s="140">
        <f>SUM(V$8:V$257)</f>
        <v>83624</v>
      </c>
      <c r="W7" s="140">
        <f>+SUM(X7:AA7)</f>
        <v>19589648</v>
      </c>
      <c r="X7" s="140">
        <f t="shared" ref="X7:AD7" si="1">SUM(X$8:X$257)</f>
        <v>7288701</v>
      </c>
      <c r="Y7" s="140">
        <f t="shared" si="1"/>
        <v>10855630</v>
      </c>
      <c r="Z7" s="140">
        <f t="shared" si="1"/>
        <v>709537</v>
      </c>
      <c r="AA7" s="140">
        <f t="shared" si="1"/>
        <v>735780</v>
      </c>
      <c r="AB7" s="140">
        <f t="shared" si="1"/>
        <v>3358962</v>
      </c>
      <c r="AC7" s="140">
        <f t="shared" si="1"/>
        <v>16704</v>
      </c>
      <c r="AD7" s="140">
        <f t="shared" si="1"/>
        <v>1595950</v>
      </c>
      <c r="AE7" s="140">
        <f>+SUM(D7,L7,AD7)</f>
        <v>45416399</v>
      </c>
      <c r="AF7" s="140">
        <f>+SUM(AG7,AL7)</f>
        <v>423520</v>
      </c>
      <c r="AG7" s="140">
        <f>+SUM(AH7:AK7)</f>
        <v>411457</v>
      </c>
      <c r="AH7" s="140">
        <f t="shared" ref="AH7:AM7" si="2">SUM(AH$8:AH$257)</f>
        <v>15040</v>
      </c>
      <c r="AI7" s="140">
        <f t="shared" si="2"/>
        <v>163556</v>
      </c>
      <c r="AJ7" s="140">
        <f t="shared" si="2"/>
        <v>224738</v>
      </c>
      <c r="AK7" s="140">
        <f t="shared" si="2"/>
        <v>8123</v>
      </c>
      <c r="AL7" s="140">
        <f t="shared" si="2"/>
        <v>12063</v>
      </c>
      <c r="AM7" s="140">
        <f t="shared" si="2"/>
        <v>1183</v>
      </c>
      <c r="AN7" s="140">
        <f>+SUM(AO7,AT7,AX7,AY7,BE7)</f>
        <v>4706801</v>
      </c>
      <c r="AO7" s="140">
        <f>+SUM(AP7:AS7)</f>
        <v>737536</v>
      </c>
      <c r="AP7" s="140">
        <f>SUM(AP$8:AP$257)</f>
        <v>419824</v>
      </c>
      <c r="AQ7" s="140">
        <f>SUM(AQ$8:AQ$257)</f>
        <v>118713</v>
      </c>
      <c r="AR7" s="140">
        <f>SUM(AR$8:AR$257)</f>
        <v>198999</v>
      </c>
      <c r="AS7" s="140">
        <f>SUM(AS$8:AS$257)</f>
        <v>0</v>
      </c>
      <c r="AT7" s="140">
        <f>+SUM(AU7:AW7)</f>
        <v>1367694</v>
      </c>
      <c r="AU7" s="140">
        <f>SUM(AU$8:AU$257)</f>
        <v>73567</v>
      </c>
      <c r="AV7" s="140">
        <f>SUM(AV$8:AV$257)</f>
        <v>1055952</v>
      </c>
      <c r="AW7" s="140">
        <f>SUM(AW$8:AW$257)</f>
        <v>238175</v>
      </c>
      <c r="AX7" s="140">
        <f>SUM(AX$8:AX$257)</f>
        <v>0</v>
      </c>
      <c r="AY7" s="140">
        <f>+SUM(AZ7:BC7)</f>
        <v>2597301</v>
      </c>
      <c r="AZ7" s="140">
        <f t="shared" ref="AZ7:BF7" si="3">SUM(AZ$8:AZ$257)</f>
        <v>1270003</v>
      </c>
      <c r="BA7" s="140">
        <f t="shared" si="3"/>
        <v>1216674</v>
      </c>
      <c r="BB7" s="140">
        <f t="shared" si="3"/>
        <v>69015</v>
      </c>
      <c r="BC7" s="140">
        <f t="shared" si="3"/>
        <v>41609</v>
      </c>
      <c r="BD7" s="140">
        <f t="shared" si="3"/>
        <v>1240795</v>
      </c>
      <c r="BE7" s="140">
        <f t="shared" si="3"/>
        <v>4270</v>
      </c>
      <c r="BF7" s="140">
        <f t="shared" si="3"/>
        <v>835462</v>
      </c>
      <c r="BG7" s="140">
        <f>+SUM(BF7,AN7,AF7)</f>
        <v>5965783</v>
      </c>
      <c r="BH7" s="140">
        <f t="shared" ref="BH7:CI7" si="4">SUM(D7,AF7)</f>
        <v>9799688</v>
      </c>
      <c r="BI7" s="140">
        <f t="shared" si="4"/>
        <v>9728727</v>
      </c>
      <c r="BJ7" s="140">
        <f t="shared" si="4"/>
        <v>15040</v>
      </c>
      <c r="BK7" s="140">
        <f t="shared" si="4"/>
        <v>7451183</v>
      </c>
      <c r="BL7" s="140">
        <f t="shared" si="4"/>
        <v>2247668</v>
      </c>
      <c r="BM7" s="140">
        <f t="shared" si="4"/>
        <v>14836</v>
      </c>
      <c r="BN7" s="140">
        <f t="shared" si="4"/>
        <v>70961</v>
      </c>
      <c r="BO7" s="140">
        <f t="shared" si="4"/>
        <v>415877</v>
      </c>
      <c r="BP7" s="140">
        <f t="shared" si="4"/>
        <v>39151082</v>
      </c>
      <c r="BQ7" s="140">
        <f t="shared" si="4"/>
        <v>7651995</v>
      </c>
      <c r="BR7" s="140">
        <f t="shared" si="4"/>
        <v>2664238</v>
      </c>
      <c r="BS7" s="140">
        <f t="shared" si="4"/>
        <v>3647448</v>
      </c>
      <c r="BT7" s="140">
        <f t="shared" si="4"/>
        <v>1090651</v>
      </c>
      <c r="BU7" s="140">
        <f t="shared" si="4"/>
        <v>249658</v>
      </c>
      <c r="BV7" s="140">
        <f t="shared" si="4"/>
        <v>9207540</v>
      </c>
      <c r="BW7" s="140">
        <f t="shared" si="4"/>
        <v>1308564</v>
      </c>
      <c r="BX7" s="140">
        <f t="shared" si="4"/>
        <v>7255402</v>
      </c>
      <c r="BY7" s="140">
        <f t="shared" si="4"/>
        <v>643574</v>
      </c>
      <c r="BZ7" s="140">
        <f t="shared" si="4"/>
        <v>83624</v>
      </c>
      <c r="CA7" s="140">
        <f t="shared" si="4"/>
        <v>22186949</v>
      </c>
      <c r="CB7" s="140">
        <f t="shared" si="4"/>
        <v>8558704</v>
      </c>
      <c r="CC7" s="140">
        <f t="shared" si="4"/>
        <v>12072304</v>
      </c>
      <c r="CD7" s="140">
        <f t="shared" si="4"/>
        <v>778552</v>
      </c>
      <c r="CE7" s="140">
        <f t="shared" si="4"/>
        <v>777389</v>
      </c>
      <c r="CF7" s="140">
        <f t="shared" si="4"/>
        <v>4599757</v>
      </c>
      <c r="CG7" s="140">
        <f t="shared" si="4"/>
        <v>20974</v>
      </c>
      <c r="CH7" s="140">
        <f t="shared" si="4"/>
        <v>2431412</v>
      </c>
      <c r="CI7" s="140">
        <f t="shared" si="4"/>
        <v>51382182</v>
      </c>
    </row>
    <row r="8" spans="1:87" s="136" customFormat="1" ht="13.5" customHeight="1" x14ac:dyDescent="0.15">
      <c r="A8" s="119" t="s">
        <v>39</v>
      </c>
      <c r="B8" s="120" t="s">
        <v>324</v>
      </c>
      <c r="C8" s="119" t="s">
        <v>325</v>
      </c>
      <c r="D8" s="121">
        <f>+SUM(E8,J8)</f>
        <v>1980898</v>
      </c>
      <c r="E8" s="121">
        <f>+SUM(F8:I8)</f>
        <v>1967513</v>
      </c>
      <c r="F8" s="121">
        <v>0</v>
      </c>
      <c r="G8" s="121">
        <v>11772</v>
      </c>
      <c r="H8" s="121">
        <v>1955741</v>
      </c>
      <c r="I8" s="121">
        <v>0</v>
      </c>
      <c r="J8" s="121">
        <v>13385</v>
      </c>
      <c r="K8" s="121">
        <v>0</v>
      </c>
      <c r="L8" s="121">
        <f>+SUM(M8,R8,V8,W8,AC8)</f>
        <v>12770643</v>
      </c>
      <c r="M8" s="121">
        <f>+SUM(N8:Q8)</f>
        <v>3979505</v>
      </c>
      <c r="N8" s="121">
        <v>877527</v>
      </c>
      <c r="O8" s="121">
        <v>2194509</v>
      </c>
      <c r="P8" s="121">
        <v>681605</v>
      </c>
      <c r="Q8" s="121">
        <v>225864</v>
      </c>
      <c r="R8" s="121">
        <f>+SUM(S8:U8)</f>
        <v>1666335</v>
      </c>
      <c r="S8" s="121">
        <v>171944</v>
      </c>
      <c r="T8" s="121">
        <v>1263633</v>
      </c>
      <c r="U8" s="121">
        <v>230758</v>
      </c>
      <c r="V8" s="121">
        <v>27501</v>
      </c>
      <c r="W8" s="121">
        <f>+SUM(X8:AA8)</f>
        <v>7097302</v>
      </c>
      <c r="X8" s="121">
        <v>3296900</v>
      </c>
      <c r="Y8" s="121">
        <v>3188716</v>
      </c>
      <c r="Z8" s="121">
        <v>185234</v>
      </c>
      <c r="AA8" s="121">
        <v>426452</v>
      </c>
      <c r="AB8" s="121">
        <v>0</v>
      </c>
      <c r="AC8" s="121">
        <v>0</v>
      </c>
      <c r="AD8" s="121">
        <v>80707</v>
      </c>
      <c r="AE8" s="121">
        <f>+SUM(D8,L8,AD8)</f>
        <v>14832248</v>
      </c>
      <c r="AF8" s="121">
        <f>+SUM(AG8,AL8)</f>
        <v>20916</v>
      </c>
      <c r="AG8" s="121">
        <f>+SUM(AH8:AK8)</f>
        <v>20916</v>
      </c>
      <c r="AH8" s="121">
        <v>15040</v>
      </c>
      <c r="AI8" s="121">
        <v>0</v>
      </c>
      <c r="AJ8" s="121">
        <v>5876</v>
      </c>
      <c r="AK8" s="121">
        <v>0</v>
      </c>
      <c r="AL8" s="121">
        <v>0</v>
      </c>
      <c r="AM8" s="121">
        <v>0</v>
      </c>
      <c r="AN8" s="121">
        <f>+SUM(AO8,AT8,AX8,AY8,BE8)</f>
        <v>947355</v>
      </c>
      <c r="AO8" s="121">
        <f>+SUM(AP8:AS8)</f>
        <v>130659</v>
      </c>
      <c r="AP8" s="121">
        <v>56694</v>
      </c>
      <c r="AQ8" s="121">
        <v>27737</v>
      </c>
      <c r="AR8" s="121">
        <v>46228</v>
      </c>
      <c r="AS8" s="121">
        <v>0</v>
      </c>
      <c r="AT8" s="121">
        <f>+SUM(AU8:AW8)</f>
        <v>1477</v>
      </c>
      <c r="AU8" s="121">
        <v>1477</v>
      </c>
      <c r="AV8" s="121">
        <v>0</v>
      </c>
      <c r="AW8" s="121">
        <v>0</v>
      </c>
      <c r="AX8" s="121">
        <v>0</v>
      </c>
      <c r="AY8" s="121">
        <f>+SUM(AZ8:BC8)</f>
        <v>815219</v>
      </c>
      <c r="AZ8" s="121">
        <v>776798</v>
      </c>
      <c r="BA8" s="121">
        <v>0</v>
      </c>
      <c r="BB8" s="121">
        <v>0</v>
      </c>
      <c r="BC8" s="121">
        <v>38421</v>
      </c>
      <c r="BD8" s="121">
        <v>269876</v>
      </c>
      <c r="BE8" s="121">
        <v>0</v>
      </c>
      <c r="BF8" s="121">
        <v>55282</v>
      </c>
      <c r="BG8" s="121">
        <f>+SUM(BF8,AN8,AF8)</f>
        <v>1023553</v>
      </c>
      <c r="BH8" s="121">
        <f>SUM(D8,AF8)</f>
        <v>2001814</v>
      </c>
      <c r="BI8" s="121">
        <f>SUM(E8,AG8)</f>
        <v>1988429</v>
      </c>
      <c r="BJ8" s="121">
        <f>SUM(F8,AH8)</f>
        <v>15040</v>
      </c>
      <c r="BK8" s="121">
        <f>SUM(G8,AI8)</f>
        <v>11772</v>
      </c>
      <c r="BL8" s="121">
        <f>SUM(H8,AJ8)</f>
        <v>1961617</v>
      </c>
      <c r="BM8" s="121">
        <f>SUM(I8,AK8)</f>
        <v>0</v>
      </c>
      <c r="BN8" s="121">
        <f>SUM(J8,AL8)</f>
        <v>13385</v>
      </c>
      <c r="BO8" s="121">
        <f>SUM(K8,AM8)</f>
        <v>0</v>
      </c>
      <c r="BP8" s="121">
        <f>SUM(L8,AN8)</f>
        <v>13717998</v>
      </c>
      <c r="BQ8" s="121">
        <f>SUM(M8,AO8)</f>
        <v>4110164</v>
      </c>
      <c r="BR8" s="121">
        <f>SUM(N8,AP8)</f>
        <v>934221</v>
      </c>
      <c r="BS8" s="121">
        <f>SUM(O8,AQ8)</f>
        <v>2222246</v>
      </c>
      <c r="BT8" s="121">
        <f>SUM(P8,AR8)</f>
        <v>727833</v>
      </c>
      <c r="BU8" s="121">
        <f>SUM(Q8,AS8)</f>
        <v>225864</v>
      </c>
      <c r="BV8" s="121">
        <f>SUM(R8,AT8)</f>
        <v>1667812</v>
      </c>
      <c r="BW8" s="121">
        <f>SUM(S8,AU8)</f>
        <v>173421</v>
      </c>
      <c r="BX8" s="121">
        <f>SUM(T8,AV8)</f>
        <v>1263633</v>
      </c>
      <c r="BY8" s="121">
        <f>SUM(U8,AW8)</f>
        <v>230758</v>
      </c>
      <c r="BZ8" s="121">
        <f>SUM(V8,AX8)</f>
        <v>27501</v>
      </c>
      <c r="CA8" s="121">
        <f>SUM(W8,AY8)</f>
        <v>7912521</v>
      </c>
      <c r="CB8" s="121">
        <f>SUM(X8,AZ8)</f>
        <v>4073698</v>
      </c>
      <c r="CC8" s="121">
        <f>SUM(Y8,BA8)</f>
        <v>3188716</v>
      </c>
      <c r="CD8" s="121">
        <f>SUM(Z8,BB8)</f>
        <v>185234</v>
      </c>
      <c r="CE8" s="121">
        <f>SUM(AA8,BC8)</f>
        <v>464873</v>
      </c>
      <c r="CF8" s="121">
        <f>SUM(AB8,BD8)</f>
        <v>269876</v>
      </c>
      <c r="CG8" s="121">
        <f>SUM(AC8,BE8)</f>
        <v>0</v>
      </c>
      <c r="CH8" s="121">
        <f>SUM(AD8,BF8)</f>
        <v>135989</v>
      </c>
      <c r="CI8" s="121">
        <f>SUM(AE8,BG8)</f>
        <v>15855801</v>
      </c>
    </row>
    <row r="9" spans="1:87" s="136" customFormat="1" ht="13.5" customHeight="1" x14ac:dyDescent="0.15">
      <c r="A9" s="119" t="s">
        <v>39</v>
      </c>
      <c r="B9" s="120" t="s">
        <v>329</v>
      </c>
      <c r="C9" s="119" t="s">
        <v>330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3272357</v>
      </c>
      <c r="M9" s="121">
        <f>+SUM(N9:Q9)</f>
        <v>715444</v>
      </c>
      <c r="N9" s="121">
        <v>115394</v>
      </c>
      <c r="O9" s="121">
        <v>538506</v>
      </c>
      <c r="P9" s="121">
        <v>46158</v>
      </c>
      <c r="Q9" s="121">
        <v>15386</v>
      </c>
      <c r="R9" s="121">
        <f>+SUM(S9:U9)</f>
        <v>146546</v>
      </c>
      <c r="S9" s="121">
        <v>74576</v>
      </c>
      <c r="T9" s="121">
        <v>68727</v>
      </c>
      <c r="U9" s="121">
        <v>3243</v>
      </c>
      <c r="V9" s="121">
        <v>683</v>
      </c>
      <c r="W9" s="121">
        <f>+SUM(X9:AA9)</f>
        <v>2409684</v>
      </c>
      <c r="X9" s="121">
        <v>565507</v>
      </c>
      <c r="Y9" s="121">
        <v>1745002</v>
      </c>
      <c r="Z9" s="121">
        <v>99175</v>
      </c>
      <c r="AA9" s="121">
        <v>0</v>
      </c>
      <c r="AB9" s="121">
        <v>0</v>
      </c>
      <c r="AC9" s="121">
        <v>0</v>
      </c>
      <c r="AD9" s="121">
        <v>194</v>
      </c>
      <c r="AE9" s="121">
        <f>+SUM(D9,L9,AD9)</f>
        <v>3272551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328717</v>
      </c>
      <c r="AO9" s="121">
        <f>+SUM(AP9:AS9)</f>
        <v>53851</v>
      </c>
      <c r="AP9" s="121">
        <v>0</v>
      </c>
      <c r="AQ9" s="121">
        <v>0</v>
      </c>
      <c r="AR9" s="121">
        <v>53851</v>
      </c>
      <c r="AS9" s="121">
        <v>0</v>
      </c>
      <c r="AT9" s="121">
        <f>+SUM(AU9:AW9)</f>
        <v>88793</v>
      </c>
      <c r="AU9" s="121">
        <v>5960</v>
      </c>
      <c r="AV9" s="121">
        <v>82833</v>
      </c>
      <c r="AW9" s="121">
        <v>0</v>
      </c>
      <c r="AX9" s="121">
        <v>0</v>
      </c>
      <c r="AY9" s="121">
        <f>+SUM(AZ9:BC9)</f>
        <v>186073</v>
      </c>
      <c r="AZ9" s="121">
        <v>55995</v>
      </c>
      <c r="BA9" s="121">
        <v>130078</v>
      </c>
      <c r="BB9" s="121">
        <v>0</v>
      </c>
      <c r="BC9" s="121">
        <v>0</v>
      </c>
      <c r="BD9" s="121">
        <v>0</v>
      </c>
      <c r="BE9" s="121">
        <v>0</v>
      </c>
      <c r="BF9" s="121">
        <v>17</v>
      </c>
      <c r="BG9" s="121">
        <f>+SUM(BF9,AN9,AF9)</f>
        <v>328734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3601074</v>
      </c>
      <c r="BQ9" s="121">
        <f>SUM(M9,AO9)</f>
        <v>769295</v>
      </c>
      <c r="BR9" s="121">
        <f>SUM(N9,AP9)</f>
        <v>115394</v>
      </c>
      <c r="BS9" s="121">
        <f>SUM(O9,AQ9)</f>
        <v>538506</v>
      </c>
      <c r="BT9" s="121">
        <f>SUM(P9,AR9)</f>
        <v>100009</v>
      </c>
      <c r="BU9" s="121">
        <f>SUM(Q9,AS9)</f>
        <v>15386</v>
      </c>
      <c r="BV9" s="121">
        <f>SUM(R9,AT9)</f>
        <v>235339</v>
      </c>
      <c r="BW9" s="121">
        <f>SUM(S9,AU9)</f>
        <v>80536</v>
      </c>
      <c r="BX9" s="121">
        <f>SUM(T9,AV9)</f>
        <v>151560</v>
      </c>
      <c r="BY9" s="121">
        <f>SUM(U9,AW9)</f>
        <v>3243</v>
      </c>
      <c r="BZ9" s="121">
        <f>SUM(V9,AX9)</f>
        <v>683</v>
      </c>
      <c r="CA9" s="121">
        <f>SUM(W9,AY9)</f>
        <v>2595757</v>
      </c>
      <c r="CB9" s="121">
        <f>SUM(X9,AZ9)</f>
        <v>621502</v>
      </c>
      <c r="CC9" s="121">
        <f>SUM(Y9,BA9)</f>
        <v>1875080</v>
      </c>
      <c r="CD9" s="121">
        <f>SUM(Z9,BB9)</f>
        <v>99175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211</v>
      </c>
      <c r="CI9" s="121">
        <f>SUM(AE9,BG9)</f>
        <v>3601285</v>
      </c>
    </row>
    <row r="10" spans="1:87" s="136" customFormat="1" ht="13.5" customHeight="1" x14ac:dyDescent="0.15">
      <c r="A10" s="119" t="s">
        <v>39</v>
      </c>
      <c r="B10" s="120" t="s">
        <v>332</v>
      </c>
      <c r="C10" s="119" t="s">
        <v>333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111327</v>
      </c>
      <c r="M10" s="121">
        <f>+SUM(N10:Q10)</f>
        <v>4357</v>
      </c>
      <c r="N10" s="121">
        <v>4357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106970</v>
      </c>
      <c r="X10" s="121">
        <v>106942</v>
      </c>
      <c r="Y10" s="121">
        <v>0</v>
      </c>
      <c r="Z10" s="121">
        <v>0</v>
      </c>
      <c r="AA10" s="121">
        <v>28</v>
      </c>
      <c r="AB10" s="121">
        <v>325121</v>
      </c>
      <c r="AC10" s="121">
        <v>0</v>
      </c>
      <c r="AD10" s="121">
        <v>28281</v>
      </c>
      <c r="AE10" s="121">
        <f>+SUM(D10,L10,AD10)</f>
        <v>139608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4357</v>
      </c>
      <c r="AO10" s="121">
        <f>+SUM(AP10:AS10)</f>
        <v>4357</v>
      </c>
      <c r="AP10" s="121">
        <v>4357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118128</v>
      </c>
      <c r="BE10" s="121">
        <v>0</v>
      </c>
      <c r="BF10" s="121">
        <v>0</v>
      </c>
      <c r="BG10" s="121">
        <f>+SUM(BF10,AN10,AF10)</f>
        <v>4357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115684</v>
      </c>
      <c r="BQ10" s="121">
        <f>SUM(M10,AO10)</f>
        <v>8714</v>
      </c>
      <c r="BR10" s="121">
        <f>SUM(N10,AP10)</f>
        <v>8714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106970</v>
      </c>
      <c r="CB10" s="121">
        <f>SUM(X10,AZ10)</f>
        <v>106942</v>
      </c>
      <c r="CC10" s="121">
        <f>SUM(Y10,BA10)</f>
        <v>0</v>
      </c>
      <c r="CD10" s="121">
        <f>SUM(Z10,BB10)</f>
        <v>0</v>
      </c>
      <c r="CE10" s="121">
        <f>SUM(AA10,BC10)</f>
        <v>28</v>
      </c>
      <c r="CF10" s="121">
        <f>SUM(AB10,BD10)</f>
        <v>443249</v>
      </c>
      <c r="CG10" s="121">
        <f>SUM(AC10,BE10)</f>
        <v>0</v>
      </c>
      <c r="CH10" s="121">
        <f>SUM(AD10,BF10)</f>
        <v>28281</v>
      </c>
      <c r="CI10" s="121">
        <f>SUM(AE10,BG10)</f>
        <v>143965</v>
      </c>
    </row>
    <row r="11" spans="1:87" s="136" customFormat="1" ht="13.5" customHeight="1" x14ac:dyDescent="0.15">
      <c r="A11" s="119" t="s">
        <v>39</v>
      </c>
      <c r="B11" s="120" t="s">
        <v>337</v>
      </c>
      <c r="C11" s="119" t="s">
        <v>338</v>
      </c>
      <c r="D11" s="121">
        <f>+SUM(E11,J11)</f>
        <v>151278</v>
      </c>
      <c r="E11" s="121">
        <f>+SUM(F11:I11)</f>
        <v>151278</v>
      </c>
      <c r="F11" s="121">
        <v>0</v>
      </c>
      <c r="G11" s="121">
        <v>151278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874076</v>
      </c>
      <c r="M11" s="121">
        <f>+SUM(N11:Q11)</f>
        <v>193510</v>
      </c>
      <c r="N11" s="121">
        <v>79484</v>
      </c>
      <c r="O11" s="121">
        <v>91398</v>
      </c>
      <c r="P11" s="121">
        <v>22628</v>
      </c>
      <c r="Q11" s="121">
        <v>0</v>
      </c>
      <c r="R11" s="121">
        <f>+SUM(S11:U11)</f>
        <v>278222</v>
      </c>
      <c r="S11" s="121">
        <v>7193</v>
      </c>
      <c r="T11" s="121">
        <v>271029</v>
      </c>
      <c r="U11" s="121">
        <v>0</v>
      </c>
      <c r="V11" s="121">
        <v>6788</v>
      </c>
      <c r="W11" s="121">
        <f>+SUM(X11:AA11)</f>
        <v>395556</v>
      </c>
      <c r="X11" s="121">
        <v>291491</v>
      </c>
      <c r="Y11" s="121">
        <v>9196</v>
      </c>
      <c r="Z11" s="121">
        <v>21800</v>
      </c>
      <c r="AA11" s="121">
        <v>73069</v>
      </c>
      <c r="AB11" s="121">
        <v>141534</v>
      </c>
      <c r="AC11" s="121">
        <v>0</v>
      </c>
      <c r="AD11" s="121">
        <v>0</v>
      </c>
      <c r="AE11" s="121">
        <f>+SUM(D11,L11,AD11)</f>
        <v>1025354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166104</v>
      </c>
      <c r="AO11" s="121">
        <f>+SUM(AP11:AS11)</f>
        <v>18275</v>
      </c>
      <c r="AP11" s="121">
        <v>18275</v>
      </c>
      <c r="AQ11" s="121">
        <v>0</v>
      </c>
      <c r="AR11" s="121">
        <v>0</v>
      </c>
      <c r="AS11" s="121">
        <v>0</v>
      </c>
      <c r="AT11" s="121">
        <f>+SUM(AU11:AW11)</f>
        <v>4062</v>
      </c>
      <c r="AU11" s="121">
        <v>3087</v>
      </c>
      <c r="AV11" s="121">
        <v>975</v>
      </c>
      <c r="AW11" s="121">
        <v>0</v>
      </c>
      <c r="AX11" s="121">
        <v>0</v>
      </c>
      <c r="AY11" s="121">
        <f>+SUM(AZ11:BC11)</f>
        <v>143767</v>
      </c>
      <c r="AZ11" s="121">
        <v>386</v>
      </c>
      <c r="BA11" s="121">
        <v>143381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166104</v>
      </c>
      <c r="BH11" s="121">
        <f>SUM(D11,AF11)</f>
        <v>151278</v>
      </c>
      <c r="BI11" s="121">
        <f>SUM(E11,AG11)</f>
        <v>151278</v>
      </c>
      <c r="BJ11" s="121">
        <f>SUM(F11,AH11)</f>
        <v>0</v>
      </c>
      <c r="BK11" s="121">
        <f>SUM(G11,AI11)</f>
        <v>151278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1040180</v>
      </c>
      <c r="BQ11" s="121">
        <f>SUM(M11,AO11)</f>
        <v>211785</v>
      </c>
      <c r="BR11" s="121">
        <f>SUM(N11,AP11)</f>
        <v>97759</v>
      </c>
      <c r="BS11" s="121">
        <f>SUM(O11,AQ11)</f>
        <v>91398</v>
      </c>
      <c r="BT11" s="121">
        <f>SUM(P11,AR11)</f>
        <v>22628</v>
      </c>
      <c r="BU11" s="121">
        <f>SUM(Q11,AS11)</f>
        <v>0</v>
      </c>
      <c r="BV11" s="121">
        <f>SUM(R11,AT11)</f>
        <v>282284</v>
      </c>
      <c r="BW11" s="121">
        <f>SUM(S11,AU11)</f>
        <v>10280</v>
      </c>
      <c r="BX11" s="121">
        <f>SUM(T11,AV11)</f>
        <v>272004</v>
      </c>
      <c r="BY11" s="121">
        <f>SUM(U11,AW11)</f>
        <v>0</v>
      </c>
      <c r="BZ11" s="121">
        <f>SUM(V11,AX11)</f>
        <v>6788</v>
      </c>
      <c r="CA11" s="121">
        <f>SUM(W11,AY11)</f>
        <v>539323</v>
      </c>
      <c r="CB11" s="121">
        <f>SUM(X11,AZ11)</f>
        <v>291877</v>
      </c>
      <c r="CC11" s="121">
        <f>SUM(Y11,BA11)</f>
        <v>152577</v>
      </c>
      <c r="CD11" s="121">
        <f>SUM(Z11,BB11)</f>
        <v>21800</v>
      </c>
      <c r="CE11" s="121">
        <f>SUM(AA11,BC11)</f>
        <v>73069</v>
      </c>
      <c r="CF11" s="121">
        <f>SUM(AB11,BD11)</f>
        <v>141534</v>
      </c>
      <c r="CG11" s="121">
        <f>SUM(AC11,BE11)</f>
        <v>0</v>
      </c>
      <c r="CH11" s="121">
        <f>SUM(AD11,BF11)</f>
        <v>0</v>
      </c>
      <c r="CI11" s="121">
        <f>SUM(AE11,BG11)</f>
        <v>1191458</v>
      </c>
    </row>
    <row r="12" spans="1:87" s="136" customFormat="1" ht="13.5" customHeight="1" x14ac:dyDescent="0.15">
      <c r="A12" s="119" t="s">
        <v>39</v>
      </c>
      <c r="B12" s="120" t="s">
        <v>344</v>
      </c>
      <c r="C12" s="119" t="s">
        <v>345</v>
      </c>
      <c r="D12" s="121">
        <f>+SUM(E12,J12)</f>
        <v>2785723</v>
      </c>
      <c r="E12" s="121">
        <f>+SUM(F12:I12)</f>
        <v>2785723</v>
      </c>
      <c r="F12" s="121">
        <v>0</v>
      </c>
      <c r="G12" s="121">
        <v>2773312</v>
      </c>
      <c r="H12" s="121">
        <v>12411</v>
      </c>
      <c r="I12" s="121">
        <v>0</v>
      </c>
      <c r="J12" s="121">
        <v>0</v>
      </c>
      <c r="K12" s="121">
        <v>0</v>
      </c>
      <c r="L12" s="121">
        <f>+SUM(M12,R12,V12,W12,AC12)</f>
        <v>1934596</v>
      </c>
      <c r="M12" s="121">
        <f>+SUM(N12:Q12)</f>
        <v>364776</v>
      </c>
      <c r="N12" s="121">
        <v>88025</v>
      </c>
      <c r="O12" s="121">
        <v>217774</v>
      </c>
      <c r="P12" s="121">
        <v>58977</v>
      </c>
      <c r="Q12" s="121">
        <v>0</v>
      </c>
      <c r="R12" s="121">
        <f>+SUM(S12:U12)</f>
        <v>789675</v>
      </c>
      <c r="S12" s="121">
        <v>40849</v>
      </c>
      <c r="T12" s="121">
        <v>685998</v>
      </c>
      <c r="U12" s="121">
        <v>62828</v>
      </c>
      <c r="V12" s="121">
        <v>5967</v>
      </c>
      <c r="W12" s="121">
        <f>+SUM(X12:AA12)</f>
        <v>774178</v>
      </c>
      <c r="X12" s="121">
        <v>351691</v>
      </c>
      <c r="Y12" s="121">
        <v>352703</v>
      </c>
      <c r="Z12" s="121">
        <v>58666</v>
      </c>
      <c r="AA12" s="121">
        <v>11118</v>
      </c>
      <c r="AB12" s="121">
        <v>34312</v>
      </c>
      <c r="AC12" s="121">
        <v>0</v>
      </c>
      <c r="AD12" s="121">
        <v>2827</v>
      </c>
      <c r="AE12" s="121">
        <f>+SUM(D12,L12,AD12)</f>
        <v>4723146</v>
      </c>
      <c r="AF12" s="121">
        <f>+SUM(AG12,AL12)</f>
        <v>218862</v>
      </c>
      <c r="AG12" s="121">
        <f>+SUM(AH12:AK12)</f>
        <v>218862</v>
      </c>
      <c r="AH12" s="121">
        <v>0</v>
      </c>
      <c r="AI12" s="121">
        <v>0</v>
      </c>
      <c r="AJ12" s="121">
        <v>218862</v>
      </c>
      <c r="AK12" s="121">
        <v>0</v>
      </c>
      <c r="AL12" s="121">
        <v>0</v>
      </c>
      <c r="AM12" s="121">
        <v>0</v>
      </c>
      <c r="AN12" s="121">
        <f>+SUM(AO12,AT12,AX12,AY12,BE12)</f>
        <v>494448</v>
      </c>
      <c r="AO12" s="121">
        <f>+SUM(AP12:AS12)</f>
        <v>154257</v>
      </c>
      <c r="AP12" s="121">
        <v>32527</v>
      </c>
      <c r="AQ12" s="121">
        <v>86839</v>
      </c>
      <c r="AR12" s="121">
        <v>34891</v>
      </c>
      <c r="AS12" s="121">
        <v>0</v>
      </c>
      <c r="AT12" s="121">
        <f>+SUM(AU12:AW12)</f>
        <v>258516</v>
      </c>
      <c r="AU12" s="121">
        <v>10602</v>
      </c>
      <c r="AV12" s="121">
        <v>66567</v>
      </c>
      <c r="AW12" s="121">
        <v>181347</v>
      </c>
      <c r="AX12" s="121">
        <v>0</v>
      </c>
      <c r="AY12" s="121">
        <f>+SUM(AZ12:BC12)</f>
        <v>81675</v>
      </c>
      <c r="AZ12" s="121">
        <v>11281</v>
      </c>
      <c r="BA12" s="121">
        <v>1379</v>
      </c>
      <c r="BB12" s="121">
        <v>69015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713310</v>
      </c>
      <c r="BH12" s="121">
        <f>SUM(D12,AF12)</f>
        <v>3004585</v>
      </c>
      <c r="BI12" s="121">
        <f>SUM(E12,AG12)</f>
        <v>3004585</v>
      </c>
      <c r="BJ12" s="121">
        <f>SUM(F12,AH12)</f>
        <v>0</v>
      </c>
      <c r="BK12" s="121">
        <f>SUM(G12,AI12)</f>
        <v>2773312</v>
      </c>
      <c r="BL12" s="121">
        <f>SUM(H12,AJ12)</f>
        <v>231273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2429044</v>
      </c>
      <c r="BQ12" s="121">
        <f>SUM(M12,AO12)</f>
        <v>519033</v>
      </c>
      <c r="BR12" s="121">
        <f>SUM(N12,AP12)</f>
        <v>120552</v>
      </c>
      <c r="BS12" s="121">
        <f>SUM(O12,AQ12)</f>
        <v>304613</v>
      </c>
      <c r="BT12" s="121">
        <f>SUM(P12,AR12)</f>
        <v>93868</v>
      </c>
      <c r="BU12" s="121">
        <f>SUM(Q12,AS12)</f>
        <v>0</v>
      </c>
      <c r="BV12" s="121">
        <f>SUM(R12,AT12)</f>
        <v>1048191</v>
      </c>
      <c r="BW12" s="121">
        <f>SUM(S12,AU12)</f>
        <v>51451</v>
      </c>
      <c r="BX12" s="121">
        <f>SUM(T12,AV12)</f>
        <v>752565</v>
      </c>
      <c r="BY12" s="121">
        <f>SUM(U12,AW12)</f>
        <v>244175</v>
      </c>
      <c r="BZ12" s="121">
        <f>SUM(V12,AX12)</f>
        <v>5967</v>
      </c>
      <c r="CA12" s="121">
        <f>SUM(W12,AY12)</f>
        <v>855853</v>
      </c>
      <c r="CB12" s="121">
        <f>SUM(X12,AZ12)</f>
        <v>362972</v>
      </c>
      <c r="CC12" s="121">
        <f>SUM(Y12,BA12)</f>
        <v>354082</v>
      </c>
      <c r="CD12" s="121">
        <f>SUM(Z12,BB12)</f>
        <v>127681</v>
      </c>
      <c r="CE12" s="121">
        <f>SUM(AA12,BC12)</f>
        <v>11118</v>
      </c>
      <c r="CF12" s="121">
        <f>SUM(AB12,BD12)</f>
        <v>34312</v>
      </c>
      <c r="CG12" s="121">
        <f>SUM(AC12,BE12)</f>
        <v>0</v>
      </c>
      <c r="CH12" s="121">
        <f>SUM(AD12,BF12)</f>
        <v>2827</v>
      </c>
      <c r="CI12" s="121">
        <f>SUM(AE12,BG12)</f>
        <v>5436456</v>
      </c>
    </row>
    <row r="13" spans="1:87" s="136" customFormat="1" ht="13.5" customHeight="1" x14ac:dyDescent="0.15">
      <c r="A13" s="119" t="s">
        <v>39</v>
      </c>
      <c r="B13" s="120" t="s">
        <v>347</v>
      </c>
      <c r="C13" s="119" t="s">
        <v>348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5546253</v>
      </c>
      <c r="M13" s="121">
        <f>+SUM(N13:Q13)</f>
        <v>722768</v>
      </c>
      <c r="N13" s="121">
        <v>271624</v>
      </c>
      <c r="O13" s="121">
        <v>442736</v>
      </c>
      <c r="P13" s="121">
        <v>0</v>
      </c>
      <c r="Q13" s="121">
        <v>8408</v>
      </c>
      <c r="R13" s="121">
        <f>+SUM(S13:U13)</f>
        <v>1928550</v>
      </c>
      <c r="S13" s="121">
        <v>76211</v>
      </c>
      <c r="T13" s="121">
        <v>1795338</v>
      </c>
      <c r="U13" s="121">
        <v>57001</v>
      </c>
      <c r="V13" s="121">
        <v>23165</v>
      </c>
      <c r="W13" s="121">
        <f>+SUM(X13:AA13)</f>
        <v>2871770</v>
      </c>
      <c r="X13" s="121">
        <v>884513</v>
      </c>
      <c r="Y13" s="121">
        <v>1947655</v>
      </c>
      <c r="Z13" s="121">
        <v>34879</v>
      </c>
      <c r="AA13" s="121">
        <v>4723</v>
      </c>
      <c r="AB13" s="121">
        <v>0</v>
      </c>
      <c r="AC13" s="121">
        <v>0</v>
      </c>
      <c r="AD13" s="121">
        <v>87730</v>
      </c>
      <c r="AE13" s="121">
        <f>+SUM(D13,L13,AD13)</f>
        <v>5633983</v>
      </c>
      <c r="AF13" s="121">
        <f>+SUM(AG13,AL13)</f>
        <v>92951</v>
      </c>
      <c r="AG13" s="121">
        <f>+SUM(AH13:AK13)</f>
        <v>92951</v>
      </c>
      <c r="AH13" s="121">
        <v>0</v>
      </c>
      <c r="AI13" s="121">
        <v>92951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642838</v>
      </c>
      <c r="AO13" s="121">
        <f>+SUM(AP13:AS13)</f>
        <v>49484</v>
      </c>
      <c r="AP13" s="121">
        <v>49484</v>
      </c>
      <c r="AQ13" s="121">
        <v>0</v>
      </c>
      <c r="AR13" s="121">
        <v>0</v>
      </c>
      <c r="AS13" s="121">
        <v>0</v>
      </c>
      <c r="AT13" s="121">
        <f>+SUM(AU13:AW13)</f>
        <v>245812</v>
      </c>
      <c r="AU13" s="121">
        <v>45656</v>
      </c>
      <c r="AV13" s="121">
        <v>200156</v>
      </c>
      <c r="AW13" s="121">
        <v>0</v>
      </c>
      <c r="AX13" s="121">
        <v>0</v>
      </c>
      <c r="AY13" s="121">
        <f>+SUM(AZ13:BC13)</f>
        <v>347542</v>
      </c>
      <c r="AZ13" s="121">
        <v>134891</v>
      </c>
      <c r="BA13" s="121">
        <v>212651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f>+SUM(BF13,AN13,AF13)</f>
        <v>735789</v>
      </c>
      <c r="BH13" s="121">
        <f>SUM(D13,AF13)</f>
        <v>92951</v>
      </c>
      <c r="BI13" s="121">
        <f>SUM(E13,AG13)</f>
        <v>92951</v>
      </c>
      <c r="BJ13" s="121">
        <f>SUM(F13,AH13)</f>
        <v>0</v>
      </c>
      <c r="BK13" s="121">
        <f>SUM(G13,AI13)</f>
        <v>92951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6189091</v>
      </c>
      <c r="BQ13" s="121">
        <f>SUM(M13,AO13)</f>
        <v>772252</v>
      </c>
      <c r="BR13" s="121">
        <f>SUM(N13,AP13)</f>
        <v>321108</v>
      </c>
      <c r="BS13" s="121">
        <f>SUM(O13,AQ13)</f>
        <v>442736</v>
      </c>
      <c r="BT13" s="121">
        <f>SUM(P13,AR13)</f>
        <v>0</v>
      </c>
      <c r="BU13" s="121">
        <f>SUM(Q13,AS13)</f>
        <v>8408</v>
      </c>
      <c r="BV13" s="121">
        <f>SUM(R13,AT13)</f>
        <v>2174362</v>
      </c>
      <c r="BW13" s="121">
        <f>SUM(S13,AU13)</f>
        <v>121867</v>
      </c>
      <c r="BX13" s="121">
        <f>SUM(T13,AV13)</f>
        <v>1995494</v>
      </c>
      <c r="BY13" s="121">
        <f>SUM(U13,AW13)</f>
        <v>57001</v>
      </c>
      <c r="BZ13" s="121">
        <f>SUM(V13,AX13)</f>
        <v>23165</v>
      </c>
      <c r="CA13" s="121">
        <f>SUM(W13,AY13)</f>
        <v>3219312</v>
      </c>
      <c r="CB13" s="121">
        <f>SUM(X13,AZ13)</f>
        <v>1019404</v>
      </c>
      <c r="CC13" s="121">
        <f>SUM(Y13,BA13)</f>
        <v>2160306</v>
      </c>
      <c r="CD13" s="121">
        <f>SUM(Z13,BB13)</f>
        <v>34879</v>
      </c>
      <c r="CE13" s="121">
        <f>SUM(AA13,BC13)</f>
        <v>4723</v>
      </c>
      <c r="CF13" s="121">
        <f>SUM(AB13,BD13)</f>
        <v>0</v>
      </c>
      <c r="CG13" s="121">
        <f>SUM(AC13,BE13)</f>
        <v>0</v>
      </c>
      <c r="CH13" s="121">
        <f>SUM(AD13,BF13)</f>
        <v>87730</v>
      </c>
      <c r="CI13" s="121">
        <f>SUM(AE13,BG13)</f>
        <v>6369772</v>
      </c>
    </row>
    <row r="14" spans="1:87" s="136" customFormat="1" ht="13.5" customHeight="1" x14ac:dyDescent="0.15">
      <c r="A14" s="119" t="s">
        <v>39</v>
      </c>
      <c r="B14" s="120" t="s">
        <v>350</v>
      </c>
      <c r="C14" s="119" t="s">
        <v>351</v>
      </c>
      <c r="D14" s="121">
        <f>+SUM(E14,J14)</f>
        <v>36353</v>
      </c>
      <c r="E14" s="121">
        <f>+SUM(F14:I14)</f>
        <v>36353</v>
      </c>
      <c r="F14" s="121">
        <v>0</v>
      </c>
      <c r="G14" s="121">
        <v>36029</v>
      </c>
      <c r="H14" s="121">
        <v>0</v>
      </c>
      <c r="I14" s="121">
        <v>324</v>
      </c>
      <c r="J14" s="121">
        <v>0</v>
      </c>
      <c r="K14" s="121">
        <v>0</v>
      </c>
      <c r="L14" s="121">
        <f>+SUM(M14,R14,V14,W14,AC14)</f>
        <v>511672</v>
      </c>
      <c r="M14" s="121">
        <f>+SUM(N14:Q14)</f>
        <v>37567</v>
      </c>
      <c r="N14" s="121">
        <v>37567</v>
      </c>
      <c r="O14" s="121">
        <v>0</v>
      </c>
      <c r="P14" s="121">
        <v>0</v>
      </c>
      <c r="Q14" s="121">
        <v>0</v>
      </c>
      <c r="R14" s="121">
        <f>+SUM(S14:U14)</f>
        <v>201501</v>
      </c>
      <c r="S14" s="121">
        <v>0</v>
      </c>
      <c r="T14" s="121">
        <v>197390</v>
      </c>
      <c r="U14" s="121">
        <v>4111</v>
      </c>
      <c r="V14" s="121">
        <v>0</v>
      </c>
      <c r="W14" s="121">
        <f>+SUM(X14:AA14)</f>
        <v>272604</v>
      </c>
      <c r="X14" s="121">
        <v>179282</v>
      </c>
      <c r="Y14" s="121">
        <v>92044</v>
      </c>
      <c r="Z14" s="121">
        <v>826</v>
      </c>
      <c r="AA14" s="121">
        <v>452</v>
      </c>
      <c r="AB14" s="121">
        <v>0</v>
      </c>
      <c r="AC14" s="121">
        <v>0</v>
      </c>
      <c r="AD14" s="121">
        <v>4216</v>
      </c>
      <c r="AE14" s="121">
        <f>+SUM(D14,L14,AD14)</f>
        <v>552241</v>
      </c>
      <c r="AF14" s="121">
        <f>+SUM(AG14,AL14)</f>
        <v>8123</v>
      </c>
      <c r="AG14" s="121">
        <f>+SUM(AH14:AK14)</f>
        <v>8123</v>
      </c>
      <c r="AH14" s="121">
        <v>0</v>
      </c>
      <c r="AI14" s="121">
        <v>0</v>
      </c>
      <c r="AJ14" s="121">
        <v>0</v>
      </c>
      <c r="AK14" s="121">
        <v>8123</v>
      </c>
      <c r="AL14" s="121">
        <v>0</v>
      </c>
      <c r="AM14" s="121">
        <v>0</v>
      </c>
      <c r="AN14" s="121">
        <f>+SUM(AO14,AT14,AX14,AY14,BE14)</f>
        <v>110089</v>
      </c>
      <c r="AO14" s="121">
        <f>+SUM(AP14:AS14)</f>
        <v>42955</v>
      </c>
      <c r="AP14" s="121">
        <v>3415</v>
      </c>
      <c r="AQ14" s="121">
        <v>0</v>
      </c>
      <c r="AR14" s="121">
        <v>39540</v>
      </c>
      <c r="AS14" s="121">
        <v>0</v>
      </c>
      <c r="AT14" s="121">
        <f>+SUM(AU14:AW14)</f>
        <v>59404</v>
      </c>
      <c r="AU14" s="121">
        <v>0</v>
      </c>
      <c r="AV14" s="121">
        <v>59404</v>
      </c>
      <c r="AW14" s="121">
        <v>0</v>
      </c>
      <c r="AX14" s="121">
        <v>0</v>
      </c>
      <c r="AY14" s="121">
        <f>+SUM(AZ14:BC14)</f>
        <v>7730</v>
      </c>
      <c r="AZ14" s="121">
        <v>1245</v>
      </c>
      <c r="BA14" s="121">
        <v>6485</v>
      </c>
      <c r="BB14" s="121">
        <v>0</v>
      </c>
      <c r="BC14" s="121">
        <v>0</v>
      </c>
      <c r="BD14" s="121">
        <v>0</v>
      </c>
      <c r="BE14" s="121">
        <v>0</v>
      </c>
      <c r="BF14" s="121">
        <v>25293</v>
      </c>
      <c r="BG14" s="121">
        <f>+SUM(BF14,AN14,AF14)</f>
        <v>143505</v>
      </c>
      <c r="BH14" s="121">
        <f>SUM(D14,AF14)</f>
        <v>44476</v>
      </c>
      <c r="BI14" s="121">
        <f>SUM(E14,AG14)</f>
        <v>44476</v>
      </c>
      <c r="BJ14" s="121">
        <f>SUM(F14,AH14)</f>
        <v>0</v>
      </c>
      <c r="BK14" s="121">
        <f>SUM(G14,AI14)</f>
        <v>36029</v>
      </c>
      <c r="BL14" s="121">
        <f>SUM(H14,AJ14)</f>
        <v>0</v>
      </c>
      <c r="BM14" s="121">
        <f>SUM(I14,AK14)</f>
        <v>8447</v>
      </c>
      <c r="BN14" s="121">
        <f>SUM(J14,AL14)</f>
        <v>0</v>
      </c>
      <c r="BO14" s="121">
        <f>SUM(K14,AM14)</f>
        <v>0</v>
      </c>
      <c r="BP14" s="121">
        <f>SUM(L14,AN14)</f>
        <v>621761</v>
      </c>
      <c r="BQ14" s="121">
        <f>SUM(M14,AO14)</f>
        <v>80522</v>
      </c>
      <c r="BR14" s="121">
        <f>SUM(N14,AP14)</f>
        <v>40982</v>
      </c>
      <c r="BS14" s="121">
        <f>SUM(O14,AQ14)</f>
        <v>0</v>
      </c>
      <c r="BT14" s="121">
        <f>SUM(P14,AR14)</f>
        <v>39540</v>
      </c>
      <c r="BU14" s="121">
        <f>SUM(Q14,AS14)</f>
        <v>0</v>
      </c>
      <c r="BV14" s="121">
        <f>SUM(R14,AT14)</f>
        <v>260905</v>
      </c>
      <c r="BW14" s="121">
        <f>SUM(S14,AU14)</f>
        <v>0</v>
      </c>
      <c r="BX14" s="121">
        <f>SUM(T14,AV14)</f>
        <v>256794</v>
      </c>
      <c r="BY14" s="121">
        <f>SUM(U14,AW14)</f>
        <v>4111</v>
      </c>
      <c r="BZ14" s="121">
        <f>SUM(V14,AX14)</f>
        <v>0</v>
      </c>
      <c r="CA14" s="121">
        <f>SUM(W14,AY14)</f>
        <v>280334</v>
      </c>
      <c r="CB14" s="121">
        <f>SUM(X14,AZ14)</f>
        <v>180527</v>
      </c>
      <c r="CC14" s="121">
        <f>SUM(Y14,BA14)</f>
        <v>98529</v>
      </c>
      <c r="CD14" s="121">
        <f>SUM(Z14,BB14)</f>
        <v>826</v>
      </c>
      <c r="CE14" s="121">
        <f>SUM(AA14,BC14)</f>
        <v>452</v>
      </c>
      <c r="CF14" s="121">
        <f>SUM(AB14,BD14)</f>
        <v>0</v>
      </c>
      <c r="CG14" s="121">
        <f>SUM(AC14,BE14)</f>
        <v>0</v>
      </c>
      <c r="CH14" s="121">
        <f>SUM(AD14,BF14)</f>
        <v>29509</v>
      </c>
      <c r="CI14" s="121">
        <f>SUM(AE14,BG14)</f>
        <v>695746</v>
      </c>
    </row>
    <row r="15" spans="1:87" s="136" customFormat="1" ht="13.5" customHeight="1" x14ac:dyDescent="0.15">
      <c r="A15" s="119" t="s">
        <v>39</v>
      </c>
      <c r="B15" s="120" t="s">
        <v>353</v>
      </c>
      <c r="C15" s="119" t="s">
        <v>354</v>
      </c>
      <c r="D15" s="121">
        <f>+SUM(E15,J15)</f>
        <v>111370</v>
      </c>
      <c r="E15" s="121">
        <f>+SUM(F15:I15)</f>
        <v>111370</v>
      </c>
      <c r="F15" s="121">
        <v>0</v>
      </c>
      <c r="G15" s="121">
        <v>51840</v>
      </c>
      <c r="H15" s="121">
        <v>54778</v>
      </c>
      <c r="I15" s="121">
        <v>4752</v>
      </c>
      <c r="J15" s="121">
        <v>0</v>
      </c>
      <c r="K15" s="121">
        <v>0</v>
      </c>
      <c r="L15" s="121">
        <f>+SUM(M15,R15,V15,W15,AC15)</f>
        <v>592602</v>
      </c>
      <c r="M15" s="121">
        <f>+SUM(N15:Q15)</f>
        <v>49089</v>
      </c>
      <c r="N15" s="121">
        <v>49089</v>
      </c>
      <c r="O15" s="121">
        <v>0</v>
      </c>
      <c r="P15" s="121">
        <v>0</v>
      </c>
      <c r="Q15" s="121">
        <v>0</v>
      </c>
      <c r="R15" s="121">
        <f>+SUM(S15:U15)</f>
        <v>54366</v>
      </c>
      <c r="S15" s="121">
        <v>1979</v>
      </c>
      <c r="T15" s="121">
        <v>48101</v>
      </c>
      <c r="U15" s="121">
        <v>4286</v>
      </c>
      <c r="V15" s="121">
        <v>0</v>
      </c>
      <c r="W15" s="121">
        <f>+SUM(X15:AA15)</f>
        <v>483239</v>
      </c>
      <c r="X15" s="121">
        <v>240073</v>
      </c>
      <c r="Y15" s="121">
        <v>215858</v>
      </c>
      <c r="Z15" s="121">
        <v>27140</v>
      </c>
      <c r="AA15" s="121">
        <v>168</v>
      </c>
      <c r="AB15" s="121">
        <v>0</v>
      </c>
      <c r="AC15" s="121">
        <v>5908</v>
      </c>
      <c r="AD15" s="121">
        <v>2777</v>
      </c>
      <c r="AE15" s="121">
        <f>+SUM(D15,L15,AD15)</f>
        <v>706749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181049</v>
      </c>
      <c r="AO15" s="121">
        <f>+SUM(AP15:AS15)</f>
        <v>16537</v>
      </c>
      <c r="AP15" s="121">
        <v>16537</v>
      </c>
      <c r="AQ15" s="121">
        <v>0</v>
      </c>
      <c r="AR15" s="121">
        <v>0</v>
      </c>
      <c r="AS15" s="121">
        <v>0</v>
      </c>
      <c r="AT15" s="121">
        <f>+SUM(AU15:AW15)</f>
        <v>51015</v>
      </c>
      <c r="AU15" s="121">
        <v>0</v>
      </c>
      <c r="AV15" s="121">
        <v>51015</v>
      </c>
      <c r="AW15" s="121">
        <v>0</v>
      </c>
      <c r="AX15" s="121">
        <v>0</v>
      </c>
      <c r="AY15" s="121">
        <f>+SUM(AZ15:BC15)</f>
        <v>113497</v>
      </c>
      <c r="AZ15" s="121">
        <v>0</v>
      </c>
      <c r="BA15" s="121">
        <v>113497</v>
      </c>
      <c r="BB15" s="121">
        <v>0</v>
      </c>
      <c r="BC15" s="121">
        <v>0</v>
      </c>
      <c r="BD15" s="121">
        <v>0</v>
      </c>
      <c r="BE15" s="121">
        <v>0</v>
      </c>
      <c r="BF15" s="121">
        <v>0</v>
      </c>
      <c r="BG15" s="121">
        <f>+SUM(BF15,AN15,AF15)</f>
        <v>181049</v>
      </c>
      <c r="BH15" s="121">
        <f>SUM(D15,AF15)</f>
        <v>111370</v>
      </c>
      <c r="BI15" s="121">
        <f>SUM(E15,AG15)</f>
        <v>111370</v>
      </c>
      <c r="BJ15" s="121">
        <f>SUM(F15,AH15)</f>
        <v>0</v>
      </c>
      <c r="BK15" s="121">
        <f>SUM(G15,AI15)</f>
        <v>51840</v>
      </c>
      <c r="BL15" s="121">
        <f>SUM(H15,AJ15)</f>
        <v>54778</v>
      </c>
      <c r="BM15" s="121">
        <f>SUM(I15,AK15)</f>
        <v>4752</v>
      </c>
      <c r="BN15" s="121">
        <f>SUM(J15,AL15)</f>
        <v>0</v>
      </c>
      <c r="BO15" s="121">
        <f>SUM(K15,AM15)</f>
        <v>0</v>
      </c>
      <c r="BP15" s="121">
        <f>SUM(L15,AN15)</f>
        <v>773651</v>
      </c>
      <c r="BQ15" s="121">
        <f>SUM(M15,AO15)</f>
        <v>65626</v>
      </c>
      <c r="BR15" s="121">
        <f>SUM(N15,AP15)</f>
        <v>65626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105381</v>
      </c>
      <c r="BW15" s="121">
        <f>SUM(S15,AU15)</f>
        <v>1979</v>
      </c>
      <c r="BX15" s="121">
        <f>SUM(T15,AV15)</f>
        <v>99116</v>
      </c>
      <c r="BY15" s="121">
        <f>SUM(U15,AW15)</f>
        <v>4286</v>
      </c>
      <c r="BZ15" s="121">
        <f>SUM(V15,AX15)</f>
        <v>0</v>
      </c>
      <c r="CA15" s="121">
        <f>SUM(W15,AY15)</f>
        <v>596736</v>
      </c>
      <c r="CB15" s="121">
        <f>SUM(X15,AZ15)</f>
        <v>240073</v>
      </c>
      <c r="CC15" s="121">
        <f>SUM(Y15,BA15)</f>
        <v>329355</v>
      </c>
      <c r="CD15" s="121">
        <f>SUM(Z15,BB15)</f>
        <v>27140</v>
      </c>
      <c r="CE15" s="121">
        <f>SUM(AA15,BC15)</f>
        <v>168</v>
      </c>
      <c r="CF15" s="121">
        <f>SUM(AB15,BD15)</f>
        <v>0</v>
      </c>
      <c r="CG15" s="121">
        <f>SUM(AC15,BE15)</f>
        <v>5908</v>
      </c>
      <c r="CH15" s="121">
        <f>SUM(AD15,BF15)</f>
        <v>2777</v>
      </c>
      <c r="CI15" s="121">
        <f>SUM(AE15,BG15)</f>
        <v>887798</v>
      </c>
    </row>
    <row r="16" spans="1:87" s="136" customFormat="1" ht="13.5" customHeight="1" x14ac:dyDescent="0.15">
      <c r="A16" s="119" t="s">
        <v>39</v>
      </c>
      <c r="B16" s="120" t="s">
        <v>356</v>
      </c>
      <c r="C16" s="119" t="s">
        <v>357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554215</v>
      </c>
      <c r="M16" s="121">
        <f>+SUM(N16:Q16)</f>
        <v>74226</v>
      </c>
      <c r="N16" s="121">
        <v>49978</v>
      </c>
      <c r="O16" s="121">
        <v>0</v>
      </c>
      <c r="P16" s="121">
        <v>24248</v>
      </c>
      <c r="Q16" s="121">
        <v>0</v>
      </c>
      <c r="R16" s="121">
        <f>+SUM(S16:U16)</f>
        <v>132743</v>
      </c>
      <c r="S16" s="121">
        <v>9406</v>
      </c>
      <c r="T16" s="121">
        <v>122862</v>
      </c>
      <c r="U16" s="121">
        <v>475</v>
      </c>
      <c r="V16" s="121">
        <v>6857</v>
      </c>
      <c r="W16" s="121">
        <f>+SUM(X16:AA16)</f>
        <v>340389</v>
      </c>
      <c r="X16" s="121">
        <v>103972</v>
      </c>
      <c r="Y16" s="121">
        <v>159286</v>
      </c>
      <c r="Z16" s="121">
        <v>77131</v>
      </c>
      <c r="AA16" s="121">
        <v>0</v>
      </c>
      <c r="AB16" s="121">
        <v>0</v>
      </c>
      <c r="AC16" s="121">
        <v>0</v>
      </c>
      <c r="AD16" s="121">
        <v>31605</v>
      </c>
      <c r="AE16" s="121">
        <f>+SUM(D16,L16,AD16)</f>
        <v>585820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163952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120172</v>
      </c>
      <c r="AU16" s="121">
        <v>0</v>
      </c>
      <c r="AV16" s="121">
        <v>120172</v>
      </c>
      <c r="AW16" s="121">
        <v>0</v>
      </c>
      <c r="AX16" s="121">
        <v>0</v>
      </c>
      <c r="AY16" s="121">
        <f>+SUM(AZ16:BC16)</f>
        <v>43780</v>
      </c>
      <c r="AZ16" s="121">
        <v>0</v>
      </c>
      <c r="BA16" s="121">
        <v>43780</v>
      </c>
      <c r="BB16" s="121">
        <v>0</v>
      </c>
      <c r="BC16" s="121">
        <v>0</v>
      </c>
      <c r="BD16" s="121">
        <v>0</v>
      </c>
      <c r="BE16" s="121">
        <v>0</v>
      </c>
      <c r="BF16" s="121">
        <v>5348</v>
      </c>
      <c r="BG16" s="121">
        <f>+SUM(BF16,AN16,AF16)</f>
        <v>169300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718167</v>
      </c>
      <c r="BQ16" s="121">
        <f>SUM(M16,AO16)</f>
        <v>74226</v>
      </c>
      <c r="BR16" s="121">
        <f>SUM(N16,AP16)</f>
        <v>49978</v>
      </c>
      <c r="BS16" s="121">
        <f>SUM(O16,AQ16)</f>
        <v>0</v>
      </c>
      <c r="BT16" s="121">
        <f>SUM(P16,AR16)</f>
        <v>24248</v>
      </c>
      <c r="BU16" s="121">
        <f>SUM(Q16,AS16)</f>
        <v>0</v>
      </c>
      <c r="BV16" s="121">
        <f>SUM(R16,AT16)</f>
        <v>252915</v>
      </c>
      <c r="BW16" s="121">
        <f>SUM(S16,AU16)</f>
        <v>9406</v>
      </c>
      <c r="BX16" s="121">
        <f>SUM(T16,AV16)</f>
        <v>243034</v>
      </c>
      <c r="BY16" s="121">
        <f>SUM(U16,AW16)</f>
        <v>475</v>
      </c>
      <c r="BZ16" s="121">
        <f>SUM(V16,AX16)</f>
        <v>6857</v>
      </c>
      <c r="CA16" s="121">
        <f>SUM(W16,AY16)</f>
        <v>384169</v>
      </c>
      <c r="CB16" s="121">
        <f>SUM(X16,AZ16)</f>
        <v>103972</v>
      </c>
      <c r="CC16" s="121">
        <f>SUM(Y16,BA16)</f>
        <v>203066</v>
      </c>
      <c r="CD16" s="121">
        <f>SUM(Z16,BB16)</f>
        <v>77131</v>
      </c>
      <c r="CE16" s="121">
        <f>SUM(AA16,BC16)</f>
        <v>0</v>
      </c>
      <c r="CF16" s="121">
        <f>SUM(AB16,BD16)</f>
        <v>0</v>
      </c>
      <c r="CG16" s="121">
        <f>SUM(AC16,BE16)</f>
        <v>0</v>
      </c>
      <c r="CH16" s="121">
        <f>SUM(AD16,BF16)</f>
        <v>36953</v>
      </c>
      <c r="CI16" s="121">
        <f>SUM(AE16,BG16)</f>
        <v>755120</v>
      </c>
    </row>
    <row r="17" spans="1:87" s="136" customFormat="1" ht="13.5" customHeight="1" x14ac:dyDescent="0.15">
      <c r="A17" s="119" t="s">
        <v>39</v>
      </c>
      <c r="B17" s="120" t="s">
        <v>359</v>
      </c>
      <c r="C17" s="119" t="s">
        <v>360</v>
      </c>
      <c r="D17" s="121">
        <f>+SUM(E17,J17)</f>
        <v>421034</v>
      </c>
      <c r="E17" s="121">
        <f>+SUM(F17:I17)</f>
        <v>416174</v>
      </c>
      <c r="F17" s="121">
        <v>0</v>
      </c>
      <c r="G17" s="121">
        <v>416174</v>
      </c>
      <c r="H17" s="121">
        <v>0</v>
      </c>
      <c r="I17" s="121">
        <v>0</v>
      </c>
      <c r="J17" s="121">
        <v>4860</v>
      </c>
      <c r="K17" s="121">
        <v>0</v>
      </c>
      <c r="L17" s="121">
        <f>+SUM(M17,R17,V17,W17,AC17)</f>
        <v>461746</v>
      </c>
      <c r="M17" s="121">
        <f>+SUM(N17:Q17)</f>
        <v>95870</v>
      </c>
      <c r="N17" s="121">
        <v>35326</v>
      </c>
      <c r="O17" s="121">
        <v>43812</v>
      </c>
      <c r="P17" s="121">
        <v>16732</v>
      </c>
      <c r="Q17" s="121">
        <v>0</v>
      </c>
      <c r="R17" s="121">
        <f>+SUM(S17:U17)</f>
        <v>106403</v>
      </c>
      <c r="S17" s="121">
        <v>25887</v>
      </c>
      <c r="T17" s="121">
        <v>80516</v>
      </c>
      <c r="U17" s="121">
        <v>0</v>
      </c>
      <c r="V17" s="121">
        <v>8535</v>
      </c>
      <c r="W17" s="121">
        <f>+SUM(X17:AA17)</f>
        <v>250938</v>
      </c>
      <c r="X17" s="121">
        <v>71939</v>
      </c>
      <c r="Y17" s="121">
        <v>176747</v>
      </c>
      <c r="Z17" s="121">
        <v>2252</v>
      </c>
      <c r="AA17" s="121">
        <v>0</v>
      </c>
      <c r="AB17" s="121">
        <v>0</v>
      </c>
      <c r="AC17" s="121">
        <v>0</v>
      </c>
      <c r="AD17" s="121">
        <v>0</v>
      </c>
      <c r="AE17" s="121">
        <f>+SUM(D17,L17,AD17)</f>
        <v>882780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50651</v>
      </c>
      <c r="AO17" s="121">
        <f>+SUM(AP17:AS17)</f>
        <v>3925</v>
      </c>
      <c r="AP17" s="121">
        <v>3925</v>
      </c>
      <c r="AQ17" s="121">
        <v>0</v>
      </c>
      <c r="AR17" s="121">
        <v>0</v>
      </c>
      <c r="AS17" s="121">
        <v>0</v>
      </c>
      <c r="AT17" s="121">
        <f>+SUM(AU17:AW17)</f>
        <v>12816</v>
      </c>
      <c r="AU17" s="121">
        <v>338</v>
      </c>
      <c r="AV17" s="121">
        <v>12478</v>
      </c>
      <c r="AW17" s="121">
        <v>0</v>
      </c>
      <c r="AX17" s="121">
        <v>0</v>
      </c>
      <c r="AY17" s="121">
        <f>+SUM(AZ17:BC17)</f>
        <v>33910</v>
      </c>
      <c r="AZ17" s="121">
        <v>21086</v>
      </c>
      <c r="BA17" s="121">
        <v>12824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50651</v>
      </c>
      <c r="BH17" s="121">
        <f>SUM(D17,AF17)</f>
        <v>421034</v>
      </c>
      <c r="BI17" s="121">
        <f>SUM(E17,AG17)</f>
        <v>416174</v>
      </c>
      <c r="BJ17" s="121">
        <f>SUM(F17,AH17)</f>
        <v>0</v>
      </c>
      <c r="BK17" s="121">
        <f>SUM(G17,AI17)</f>
        <v>416174</v>
      </c>
      <c r="BL17" s="121">
        <f>SUM(H17,AJ17)</f>
        <v>0</v>
      </c>
      <c r="BM17" s="121">
        <f>SUM(I17,AK17)</f>
        <v>0</v>
      </c>
      <c r="BN17" s="121">
        <f>SUM(J17,AL17)</f>
        <v>4860</v>
      </c>
      <c r="BO17" s="121">
        <f>SUM(K17,AM17)</f>
        <v>0</v>
      </c>
      <c r="BP17" s="121">
        <f>SUM(L17,AN17)</f>
        <v>512397</v>
      </c>
      <c r="BQ17" s="121">
        <f>SUM(M17,AO17)</f>
        <v>99795</v>
      </c>
      <c r="BR17" s="121">
        <f>SUM(N17,AP17)</f>
        <v>39251</v>
      </c>
      <c r="BS17" s="121">
        <f>SUM(O17,AQ17)</f>
        <v>43812</v>
      </c>
      <c r="BT17" s="121">
        <f>SUM(P17,AR17)</f>
        <v>16732</v>
      </c>
      <c r="BU17" s="121">
        <f>SUM(Q17,AS17)</f>
        <v>0</v>
      </c>
      <c r="BV17" s="121">
        <f>SUM(R17,AT17)</f>
        <v>119219</v>
      </c>
      <c r="BW17" s="121">
        <f>SUM(S17,AU17)</f>
        <v>26225</v>
      </c>
      <c r="BX17" s="121">
        <f>SUM(T17,AV17)</f>
        <v>92994</v>
      </c>
      <c r="BY17" s="121">
        <f>SUM(U17,AW17)</f>
        <v>0</v>
      </c>
      <c r="BZ17" s="121">
        <f>SUM(V17,AX17)</f>
        <v>8535</v>
      </c>
      <c r="CA17" s="121">
        <f>SUM(W17,AY17)</f>
        <v>284848</v>
      </c>
      <c r="CB17" s="121">
        <f>SUM(X17,AZ17)</f>
        <v>93025</v>
      </c>
      <c r="CC17" s="121">
        <f>SUM(Y17,BA17)</f>
        <v>189571</v>
      </c>
      <c r="CD17" s="121">
        <f>SUM(Z17,BB17)</f>
        <v>2252</v>
      </c>
      <c r="CE17" s="121">
        <f>SUM(AA17,BC17)</f>
        <v>0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933431</v>
      </c>
    </row>
    <row r="18" spans="1:87" s="136" customFormat="1" ht="13.5" customHeight="1" x14ac:dyDescent="0.15">
      <c r="A18" s="119" t="s">
        <v>39</v>
      </c>
      <c r="B18" s="120" t="s">
        <v>362</v>
      </c>
      <c r="C18" s="119" t="s">
        <v>363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1008702</v>
      </c>
      <c r="M18" s="121">
        <f>+SUM(N18:Q18)</f>
        <v>75588</v>
      </c>
      <c r="N18" s="121">
        <v>75588</v>
      </c>
      <c r="O18" s="121">
        <v>0</v>
      </c>
      <c r="P18" s="121">
        <v>0</v>
      </c>
      <c r="Q18" s="121">
        <v>0</v>
      </c>
      <c r="R18" s="121">
        <f>+SUM(S18:U18)</f>
        <v>735727</v>
      </c>
      <c r="S18" s="121">
        <v>735579</v>
      </c>
      <c r="T18" s="121">
        <v>148</v>
      </c>
      <c r="U18" s="121">
        <v>0</v>
      </c>
      <c r="V18" s="121">
        <v>0</v>
      </c>
      <c r="W18" s="121">
        <f>+SUM(X18:AA18)</f>
        <v>197387</v>
      </c>
      <c r="X18" s="121">
        <v>0</v>
      </c>
      <c r="Y18" s="121">
        <v>0</v>
      </c>
      <c r="Z18" s="121">
        <v>0</v>
      </c>
      <c r="AA18" s="121">
        <v>197387</v>
      </c>
      <c r="AB18" s="121">
        <v>1654982</v>
      </c>
      <c r="AC18" s="121">
        <v>0</v>
      </c>
      <c r="AD18" s="121">
        <v>0</v>
      </c>
      <c r="AE18" s="121">
        <f>+SUM(D18,L18,AD18)</f>
        <v>1008702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10798</v>
      </c>
      <c r="AO18" s="121">
        <f>+SUM(AP18:AS18)</f>
        <v>10798</v>
      </c>
      <c r="AP18" s="121">
        <v>10798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618611</v>
      </c>
      <c r="BE18" s="121">
        <v>0</v>
      </c>
      <c r="BF18" s="121">
        <v>0</v>
      </c>
      <c r="BG18" s="121">
        <f>+SUM(BF18,AN18,AF18)</f>
        <v>10798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1019500</v>
      </c>
      <c r="BQ18" s="121">
        <f>SUM(M18,AO18)</f>
        <v>86386</v>
      </c>
      <c r="BR18" s="121">
        <f>SUM(N18,AP18)</f>
        <v>86386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735727</v>
      </c>
      <c r="BW18" s="121">
        <f>SUM(S18,AU18)</f>
        <v>735579</v>
      </c>
      <c r="BX18" s="121">
        <f>SUM(T18,AV18)</f>
        <v>148</v>
      </c>
      <c r="BY18" s="121">
        <f>SUM(U18,AW18)</f>
        <v>0</v>
      </c>
      <c r="BZ18" s="121">
        <f>SUM(V18,AX18)</f>
        <v>0</v>
      </c>
      <c r="CA18" s="121">
        <f>SUM(W18,AY18)</f>
        <v>197387</v>
      </c>
      <c r="CB18" s="121">
        <f>SUM(X18,AZ18)</f>
        <v>0</v>
      </c>
      <c r="CC18" s="121">
        <f>SUM(Y18,BA18)</f>
        <v>0</v>
      </c>
      <c r="CD18" s="121">
        <f>SUM(Z18,BB18)</f>
        <v>0</v>
      </c>
      <c r="CE18" s="121">
        <f>SUM(AA18,BC18)</f>
        <v>197387</v>
      </c>
      <c r="CF18" s="121">
        <f>SUM(AB18,BD18)</f>
        <v>2273593</v>
      </c>
      <c r="CG18" s="121">
        <f>SUM(AC18,BE18)</f>
        <v>0</v>
      </c>
      <c r="CH18" s="121">
        <f>SUM(AD18,BF18)</f>
        <v>0</v>
      </c>
      <c r="CI18" s="121">
        <f>SUM(AE18,BG18)</f>
        <v>1019500</v>
      </c>
    </row>
    <row r="19" spans="1:87" s="136" customFormat="1" ht="13.5" customHeight="1" x14ac:dyDescent="0.15">
      <c r="A19" s="119" t="s">
        <v>39</v>
      </c>
      <c r="B19" s="120" t="s">
        <v>365</v>
      </c>
      <c r="C19" s="119" t="s">
        <v>366</v>
      </c>
      <c r="D19" s="121">
        <f>+SUM(E19,J19)</f>
        <v>3022846</v>
      </c>
      <c r="E19" s="121">
        <f>+SUM(F19:I19)</f>
        <v>3019024</v>
      </c>
      <c r="F19" s="121">
        <v>0</v>
      </c>
      <c r="G19" s="121">
        <v>3019024</v>
      </c>
      <c r="H19" s="121">
        <v>0</v>
      </c>
      <c r="I19" s="121">
        <v>0</v>
      </c>
      <c r="J19" s="121">
        <v>3822</v>
      </c>
      <c r="K19" s="121">
        <v>0</v>
      </c>
      <c r="L19" s="121">
        <f>+SUM(M19,R19,V19,W19,AC19)</f>
        <v>1851885</v>
      </c>
      <c r="M19" s="121">
        <f>+SUM(N19:Q19)</f>
        <v>168055</v>
      </c>
      <c r="N19" s="121">
        <v>164760</v>
      </c>
      <c r="O19" s="121">
        <v>0</v>
      </c>
      <c r="P19" s="121">
        <v>3295</v>
      </c>
      <c r="Q19" s="121">
        <v>0</v>
      </c>
      <c r="R19" s="121">
        <f>+SUM(S19:U19)</f>
        <v>276104</v>
      </c>
      <c r="S19" s="121">
        <v>0</v>
      </c>
      <c r="T19" s="121">
        <v>272347</v>
      </c>
      <c r="U19" s="121">
        <v>3757</v>
      </c>
      <c r="V19" s="121">
        <v>0</v>
      </c>
      <c r="W19" s="121">
        <f>+SUM(X19:AA19)</f>
        <v>1407726</v>
      </c>
      <c r="X19" s="121">
        <v>396984</v>
      </c>
      <c r="Y19" s="121">
        <v>990387</v>
      </c>
      <c r="Z19" s="121">
        <v>20333</v>
      </c>
      <c r="AA19" s="121">
        <v>22</v>
      </c>
      <c r="AB19" s="121">
        <v>0</v>
      </c>
      <c r="AC19" s="121">
        <v>0</v>
      </c>
      <c r="AD19" s="121">
        <v>16321</v>
      </c>
      <c r="AE19" s="121">
        <f>+SUM(D19,L19,AD19)</f>
        <v>4891052</v>
      </c>
      <c r="AF19" s="121">
        <f>+SUM(AG19,AL19)</f>
        <v>25380</v>
      </c>
      <c r="AG19" s="121">
        <f>+SUM(AH19:AK19)</f>
        <v>25380</v>
      </c>
      <c r="AH19" s="121">
        <v>0</v>
      </c>
      <c r="AI19" s="121">
        <v>25380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234709</v>
      </c>
      <c r="AO19" s="121">
        <f>+SUM(AP19:AS19)</f>
        <v>5503</v>
      </c>
      <c r="AP19" s="121">
        <v>5503</v>
      </c>
      <c r="AQ19" s="121">
        <v>0</v>
      </c>
      <c r="AR19" s="121">
        <v>0</v>
      </c>
      <c r="AS19" s="121">
        <v>0</v>
      </c>
      <c r="AT19" s="121">
        <f>+SUM(AU19:AW19)</f>
        <v>90435</v>
      </c>
      <c r="AU19" s="121">
        <v>0</v>
      </c>
      <c r="AV19" s="121">
        <v>90435</v>
      </c>
      <c r="AW19" s="121">
        <v>0</v>
      </c>
      <c r="AX19" s="121">
        <v>0</v>
      </c>
      <c r="AY19" s="121">
        <f>+SUM(AZ19:BC19)</f>
        <v>138771</v>
      </c>
      <c r="AZ19" s="121">
        <v>782</v>
      </c>
      <c r="BA19" s="121">
        <v>137989</v>
      </c>
      <c r="BB19" s="121">
        <v>0</v>
      </c>
      <c r="BC19" s="121">
        <v>0</v>
      </c>
      <c r="BD19" s="121">
        <v>0</v>
      </c>
      <c r="BE19" s="121">
        <v>0</v>
      </c>
      <c r="BF19" s="121">
        <v>7356</v>
      </c>
      <c r="BG19" s="121">
        <f>+SUM(BF19,AN19,AF19)</f>
        <v>267445</v>
      </c>
      <c r="BH19" s="121">
        <f>SUM(D19,AF19)</f>
        <v>3048226</v>
      </c>
      <c r="BI19" s="121">
        <f>SUM(E19,AG19)</f>
        <v>3044404</v>
      </c>
      <c r="BJ19" s="121">
        <f>SUM(F19,AH19)</f>
        <v>0</v>
      </c>
      <c r="BK19" s="121">
        <f>SUM(G19,AI19)</f>
        <v>3044404</v>
      </c>
      <c r="BL19" s="121">
        <f>SUM(H19,AJ19)</f>
        <v>0</v>
      </c>
      <c r="BM19" s="121">
        <f>SUM(I19,AK19)</f>
        <v>0</v>
      </c>
      <c r="BN19" s="121">
        <f>SUM(J19,AL19)</f>
        <v>3822</v>
      </c>
      <c r="BO19" s="121">
        <f>SUM(K19,AM19)</f>
        <v>0</v>
      </c>
      <c r="BP19" s="121">
        <f>SUM(L19,AN19)</f>
        <v>2086594</v>
      </c>
      <c r="BQ19" s="121">
        <f>SUM(M19,AO19)</f>
        <v>173558</v>
      </c>
      <c r="BR19" s="121">
        <f>SUM(N19,AP19)</f>
        <v>170263</v>
      </c>
      <c r="BS19" s="121">
        <f>SUM(O19,AQ19)</f>
        <v>0</v>
      </c>
      <c r="BT19" s="121">
        <f>SUM(P19,AR19)</f>
        <v>3295</v>
      </c>
      <c r="BU19" s="121">
        <f>SUM(Q19,AS19)</f>
        <v>0</v>
      </c>
      <c r="BV19" s="121">
        <f>SUM(R19,AT19)</f>
        <v>366539</v>
      </c>
      <c r="BW19" s="121">
        <f>SUM(S19,AU19)</f>
        <v>0</v>
      </c>
      <c r="BX19" s="121">
        <f>SUM(T19,AV19)</f>
        <v>362782</v>
      </c>
      <c r="BY19" s="121">
        <f>SUM(U19,AW19)</f>
        <v>3757</v>
      </c>
      <c r="BZ19" s="121">
        <f>SUM(V19,AX19)</f>
        <v>0</v>
      </c>
      <c r="CA19" s="121">
        <f>SUM(W19,AY19)</f>
        <v>1546497</v>
      </c>
      <c r="CB19" s="121">
        <f>SUM(X19,AZ19)</f>
        <v>397766</v>
      </c>
      <c r="CC19" s="121">
        <f>SUM(Y19,BA19)</f>
        <v>1128376</v>
      </c>
      <c r="CD19" s="121">
        <f>SUM(Z19,BB19)</f>
        <v>20333</v>
      </c>
      <c r="CE19" s="121">
        <f>SUM(AA19,BC19)</f>
        <v>22</v>
      </c>
      <c r="CF19" s="121">
        <f>SUM(AB19,BD19)</f>
        <v>0</v>
      </c>
      <c r="CG19" s="121">
        <f>SUM(AC19,BE19)</f>
        <v>0</v>
      </c>
      <c r="CH19" s="121">
        <f>SUM(AD19,BF19)</f>
        <v>23677</v>
      </c>
      <c r="CI19" s="121">
        <f>SUM(AE19,BG19)</f>
        <v>5158497</v>
      </c>
    </row>
    <row r="20" spans="1:87" s="136" customFormat="1" ht="13.5" customHeight="1" x14ac:dyDescent="0.15">
      <c r="A20" s="119" t="s">
        <v>39</v>
      </c>
      <c r="B20" s="120" t="s">
        <v>368</v>
      </c>
      <c r="C20" s="119" t="s">
        <v>369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259033</v>
      </c>
      <c r="AC20" s="121">
        <v>0</v>
      </c>
      <c r="AD20" s="121">
        <v>0</v>
      </c>
      <c r="AE20" s="121">
        <f>+SUM(D20,L20,AD20)</f>
        <v>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123117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56828</v>
      </c>
      <c r="AU20" s="121">
        <v>0</v>
      </c>
      <c r="AV20" s="121">
        <v>0</v>
      </c>
      <c r="AW20" s="121">
        <v>56828</v>
      </c>
      <c r="AX20" s="121">
        <v>0</v>
      </c>
      <c r="AY20" s="121">
        <f>+SUM(AZ20:BC20)</f>
        <v>66289</v>
      </c>
      <c r="AZ20" s="121">
        <v>66289</v>
      </c>
      <c r="BA20" s="121">
        <v>0</v>
      </c>
      <c r="BB20" s="121">
        <v>0</v>
      </c>
      <c r="BC20" s="121">
        <v>0</v>
      </c>
      <c r="BD20" s="121">
        <v>0</v>
      </c>
      <c r="BE20" s="121">
        <v>0</v>
      </c>
      <c r="BF20" s="121">
        <v>0</v>
      </c>
      <c r="BG20" s="121">
        <f>+SUM(BF20,AN20,AF20)</f>
        <v>123117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123117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56828</v>
      </c>
      <c r="BW20" s="121">
        <f>SUM(S20,AU20)</f>
        <v>0</v>
      </c>
      <c r="BX20" s="121">
        <f>SUM(T20,AV20)</f>
        <v>0</v>
      </c>
      <c r="BY20" s="121">
        <f>SUM(U20,AW20)</f>
        <v>56828</v>
      </c>
      <c r="BZ20" s="121">
        <f>SUM(V20,AX20)</f>
        <v>0</v>
      </c>
      <c r="CA20" s="121">
        <f>SUM(W20,AY20)</f>
        <v>66289</v>
      </c>
      <c r="CB20" s="121">
        <f>SUM(X20,AZ20)</f>
        <v>66289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259033</v>
      </c>
      <c r="CG20" s="121">
        <f>SUM(AC20,BE20)</f>
        <v>0</v>
      </c>
      <c r="CH20" s="121">
        <f>SUM(AD20,BF20)</f>
        <v>0</v>
      </c>
      <c r="CI20" s="121">
        <f>SUM(AE20,BG20)</f>
        <v>123117</v>
      </c>
    </row>
    <row r="21" spans="1:87" s="136" customFormat="1" ht="13.5" customHeight="1" x14ac:dyDescent="0.15">
      <c r="A21" s="119" t="s">
        <v>39</v>
      </c>
      <c r="B21" s="120" t="s">
        <v>373</v>
      </c>
      <c r="C21" s="119" t="s">
        <v>374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441718</v>
      </c>
      <c r="M21" s="121">
        <f>+SUM(N21:Q21)</f>
        <v>26252</v>
      </c>
      <c r="N21" s="121">
        <v>26252</v>
      </c>
      <c r="O21" s="121">
        <v>0</v>
      </c>
      <c r="P21" s="121">
        <v>0</v>
      </c>
      <c r="Q21" s="121">
        <v>0</v>
      </c>
      <c r="R21" s="121">
        <f>+SUM(S21:U21)</f>
        <v>69288</v>
      </c>
      <c r="S21" s="121">
        <v>25487</v>
      </c>
      <c r="T21" s="121">
        <v>32365</v>
      </c>
      <c r="U21" s="121">
        <v>11436</v>
      </c>
      <c r="V21" s="121">
        <v>4128</v>
      </c>
      <c r="W21" s="121">
        <f>+SUM(X21:AA21)</f>
        <v>342050</v>
      </c>
      <c r="X21" s="121">
        <v>74950</v>
      </c>
      <c r="Y21" s="121">
        <v>236407</v>
      </c>
      <c r="Z21" s="121">
        <v>30693</v>
      </c>
      <c r="AA21" s="121">
        <v>0</v>
      </c>
      <c r="AB21" s="121">
        <v>0</v>
      </c>
      <c r="AC21" s="121">
        <v>0</v>
      </c>
      <c r="AD21" s="121">
        <v>21357</v>
      </c>
      <c r="AE21" s="121">
        <f>+SUM(D21,L21,AD21)</f>
        <v>463075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88023</v>
      </c>
      <c r="AO21" s="121">
        <f>+SUM(AP21:AS21)</f>
        <v>34307</v>
      </c>
      <c r="AP21" s="121">
        <v>13126</v>
      </c>
      <c r="AQ21" s="121">
        <v>0</v>
      </c>
      <c r="AR21" s="121">
        <v>21181</v>
      </c>
      <c r="AS21" s="121">
        <v>0</v>
      </c>
      <c r="AT21" s="121">
        <f>+SUM(AU21:AW21)</f>
        <v>53716</v>
      </c>
      <c r="AU21" s="121">
        <v>0</v>
      </c>
      <c r="AV21" s="121">
        <v>53716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0</v>
      </c>
      <c r="BE21" s="121">
        <v>0</v>
      </c>
      <c r="BF21" s="121">
        <v>0</v>
      </c>
      <c r="BG21" s="121">
        <f>+SUM(BF21,AN21,AF21)</f>
        <v>88023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529741</v>
      </c>
      <c r="BQ21" s="121">
        <f>SUM(M21,AO21)</f>
        <v>60559</v>
      </c>
      <c r="BR21" s="121">
        <f>SUM(N21,AP21)</f>
        <v>39378</v>
      </c>
      <c r="BS21" s="121">
        <f>SUM(O21,AQ21)</f>
        <v>0</v>
      </c>
      <c r="BT21" s="121">
        <f>SUM(P21,AR21)</f>
        <v>21181</v>
      </c>
      <c r="BU21" s="121">
        <f>SUM(Q21,AS21)</f>
        <v>0</v>
      </c>
      <c r="BV21" s="121">
        <f>SUM(R21,AT21)</f>
        <v>123004</v>
      </c>
      <c r="BW21" s="121">
        <f>SUM(S21,AU21)</f>
        <v>25487</v>
      </c>
      <c r="BX21" s="121">
        <f>SUM(T21,AV21)</f>
        <v>86081</v>
      </c>
      <c r="BY21" s="121">
        <f>SUM(U21,AW21)</f>
        <v>11436</v>
      </c>
      <c r="BZ21" s="121">
        <f>SUM(V21,AX21)</f>
        <v>4128</v>
      </c>
      <c r="CA21" s="121">
        <f>SUM(W21,AY21)</f>
        <v>342050</v>
      </c>
      <c r="CB21" s="121">
        <f>SUM(X21,AZ21)</f>
        <v>74950</v>
      </c>
      <c r="CC21" s="121">
        <f>SUM(Y21,BA21)</f>
        <v>236407</v>
      </c>
      <c r="CD21" s="121">
        <f>SUM(Z21,BB21)</f>
        <v>30693</v>
      </c>
      <c r="CE21" s="121">
        <f>SUM(AA21,BC21)</f>
        <v>0</v>
      </c>
      <c r="CF21" s="121">
        <f>SUM(AB21,BD21)</f>
        <v>0</v>
      </c>
      <c r="CG21" s="121">
        <f>SUM(AC21,BE21)</f>
        <v>0</v>
      </c>
      <c r="CH21" s="121">
        <f>SUM(AD21,BF21)</f>
        <v>21357</v>
      </c>
      <c r="CI21" s="121">
        <f>SUM(AE21,BG21)</f>
        <v>551098</v>
      </c>
    </row>
    <row r="22" spans="1:87" s="136" customFormat="1" ht="13.5" customHeight="1" x14ac:dyDescent="0.15">
      <c r="A22" s="119" t="s">
        <v>39</v>
      </c>
      <c r="B22" s="120" t="s">
        <v>376</v>
      </c>
      <c r="C22" s="119" t="s">
        <v>377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181328</v>
      </c>
      <c r="L22" s="121">
        <f>+SUM(M22,R22,V22,W22,AC22)</f>
        <v>289457</v>
      </c>
      <c r="M22" s="121">
        <f>+SUM(N22:Q22)</f>
        <v>43100</v>
      </c>
      <c r="N22" s="121">
        <v>43100</v>
      </c>
      <c r="O22" s="121">
        <v>0</v>
      </c>
      <c r="P22" s="121">
        <v>0</v>
      </c>
      <c r="Q22" s="121">
        <v>0</v>
      </c>
      <c r="R22" s="121">
        <f>+SUM(S22:U22)</f>
        <v>6070</v>
      </c>
      <c r="S22" s="121">
        <v>6070</v>
      </c>
      <c r="T22" s="121">
        <v>0</v>
      </c>
      <c r="U22" s="121">
        <v>0</v>
      </c>
      <c r="V22" s="121">
        <v>0</v>
      </c>
      <c r="W22" s="121">
        <f>+SUM(X22:AA22)</f>
        <v>240287</v>
      </c>
      <c r="X22" s="121">
        <v>204172</v>
      </c>
      <c r="Y22" s="121">
        <v>30268</v>
      </c>
      <c r="Z22" s="121">
        <v>5847</v>
      </c>
      <c r="AA22" s="121">
        <v>0</v>
      </c>
      <c r="AB22" s="121">
        <v>226918</v>
      </c>
      <c r="AC22" s="121">
        <v>0</v>
      </c>
      <c r="AD22" s="121">
        <v>40794</v>
      </c>
      <c r="AE22" s="121">
        <f>+SUM(D22,L22,AD22)</f>
        <v>330251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699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92147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182027</v>
      </c>
      <c r="BP22" s="121">
        <f>SUM(L22,AN22)</f>
        <v>289457</v>
      </c>
      <c r="BQ22" s="121">
        <f>SUM(M22,AO22)</f>
        <v>43100</v>
      </c>
      <c r="BR22" s="121">
        <f>SUM(N22,AP22)</f>
        <v>43100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6070</v>
      </c>
      <c r="BW22" s="121">
        <f>SUM(S22,AU22)</f>
        <v>6070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240287</v>
      </c>
      <c r="CB22" s="121">
        <f>SUM(X22,AZ22)</f>
        <v>204172</v>
      </c>
      <c r="CC22" s="121">
        <f>SUM(Y22,BA22)</f>
        <v>30268</v>
      </c>
      <c r="CD22" s="121">
        <f>SUM(Z22,BB22)</f>
        <v>5847</v>
      </c>
      <c r="CE22" s="121">
        <f>SUM(AA22,BC22)</f>
        <v>0</v>
      </c>
      <c r="CF22" s="121">
        <f>SUM(AB22,BD22)</f>
        <v>319065</v>
      </c>
      <c r="CG22" s="121">
        <f>SUM(AC22,BE22)</f>
        <v>0</v>
      </c>
      <c r="CH22" s="121">
        <f>SUM(AD22,BF22)</f>
        <v>40794</v>
      </c>
      <c r="CI22" s="121">
        <f>SUM(AE22,BG22)</f>
        <v>330251</v>
      </c>
    </row>
    <row r="23" spans="1:87" s="136" customFormat="1" ht="13.5" customHeight="1" x14ac:dyDescent="0.15">
      <c r="A23" s="119" t="s">
        <v>39</v>
      </c>
      <c r="B23" s="120" t="s">
        <v>379</v>
      </c>
      <c r="C23" s="119" t="s">
        <v>380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102864</v>
      </c>
      <c r="L23" s="121">
        <f>+SUM(M23,R23,V23,W23,AC23)</f>
        <v>142542</v>
      </c>
      <c r="M23" s="121">
        <f>+SUM(N23:Q23)</f>
        <v>30429</v>
      </c>
      <c r="N23" s="121">
        <v>23019</v>
      </c>
      <c r="O23" s="121">
        <v>0</v>
      </c>
      <c r="P23" s="121">
        <v>7410</v>
      </c>
      <c r="Q23" s="121">
        <v>0</v>
      </c>
      <c r="R23" s="121">
        <f>+SUM(S23:U23)</f>
        <v>4383</v>
      </c>
      <c r="S23" s="121">
        <v>4383</v>
      </c>
      <c r="T23" s="121">
        <v>0</v>
      </c>
      <c r="U23" s="121">
        <v>0</v>
      </c>
      <c r="V23" s="121">
        <v>0</v>
      </c>
      <c r="W23" s="121">
        <f>+SUM(X23:AA23)</f>
        <v>107730</v>
      </c>
      <c r="X23" s="121">
        <v>76733</v>
      </c>
      <c r="Y23" s="121">
        <v>28798</v>
      </c>
      <c r="Z23" s="121">
        <v>1341</v>
      </c>
      <c r="AA23" s="121">
        <v>858</v>
      </c>
      <c r="AB23" s="121">
        <v>128719</v>
      </c>
      <c r="AC23" s="121">
        <v>0</v>
      </c>
      <c r="AD23" s="121">
        <v>36319</v>
      </c>
      <c r="AE23" s="121">
        <f>+SUM(D23,L23,AD23)</f>
        <v>178861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212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35245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103076</v>
      </c>
      <c r="BP23" s="121">
        <f>SUM(L23,AN23)</f>
        <v>142542</v>
      </c>
      <c r="BQ23" s="121">
        <f>SUM(M23,AO23)</f>
        <v>30429</v>
      </c>
      <c r="BR23" s="121">
        <f>SUM(N23,AP23)</f>
        <v>23019</v>
      </c>
      <c r="BS23" s="121">
        <f>SUM(O23,AQ23)</f>
        <v>0</v>
      </c>
      <c r="BT23" s="121">
        <f>SUM(P23,AR23)</f>
        <v>7410</v>
      </c>
      <c r="BU23" s="121">
        <f>SUM(Q23,AS23)</f>
        <v>0</v>
      </c>
      <c r="BV23" s="121">
        <f>SUM(R23,AT23)</f>
        <v>4383</v>
      </c>
      <c r="BW23" s="121">
        <f>SUM(S23,AU23)</f>
        <v>4383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107730</v>
      </c>
      <c r="CB23" s="121">
        <f>SUM(X23,AZ23)</f>
        <v>76733</v>
      </c>
      <c r="CC23" s="121">
        <f>SUM(Y23,BA23)</f>
        <v>28798</v>
      </c>
      <c r="CD23" s="121">
        <f>SUM(Z23,BB23)</f>
        <v>1341</v>
      </c>
      <c r="CE23" s="121">
        <f>SUM(AA23,BC23)</f>
        <v>858</v>
      </c>
      <c r="CF23" s="121">
        <f>SUM(AB23,BD23)</f>
        <v>163964</v>
      </c>
      <c r="CG23" s="121">
        <f>SUM(AC23,BE23)</f>
        <v>0</v>
      </c>
      <c r="CH23" s="121">
        <f>SUM(AD23,BF23)</f>
        <v>36319</v>
      </c>
      <c r="CI23" s="121">
        <f>SUM(AE23,BG23)</f>
        <v>178861</v>
      </c>
    </row>
    <row r="24" spans="1:87" s="136" customFormat="1" ht="13.5" customHeight="1" x14ac:dyDescent="0.15">
      <c r="A24" s="119" t="s">
        <v>39</v>
      </c>
      <c r="B24" s="120" t="s">
        <v>382</v>
      </c>
      <c r="C24" s="119" t="s">
        <v>383</v>
      </c>
      <c r="D24" s="121">
        <f>+SUM(E24,J24)</f>
        <v>700</v>
      </c>
      <c r="E24" s="121">
        <f>+SUM(F24:I24)</f>
        <v>700</v>
      </c>
      <c r="F24" s="121">
        <v>0</v>
      </c>
      <c r="G24" s="121">
        <v>0</v>
      </c>
      <c r="H24" s="121">
        <v>0</v>
      </c>
      <c r="I24" s="121">
        <v>700</v>
      </c>
      <c r="J24" s="121">
        <v>0</v>
      </c>
      <c r="K24" s="121">
        <v>84952</v>
      </c>
      <c r="L24" s="121">
        <f>+SUM(M24,R24,V24,W24,AC24)</f>
        <v>123905</v>
      </c>
      <c r="M24" s="121">
        <f>+SUM(N24:Q24)</f>
        <v>6246</v>
      </c>
      <c r="N24" s="121">
        <v>6246</v>
      </c>
      <c r="O24" s="121">
        <v>0</v>
      </c>
      <c r="P24" s="121">
        <v>0</v>
      </c>
      <c r="Q24" s="121">
        <v>0</v>
      </c>
      <c r="R24" s="121">
        <f>+SUM(S24:U24)</f>
        <v>1158</v>
      </c>
      <c r="S24" s="121">
        <v>671</v>
      </c>
      <c r="T24" s="121">
        <v>487</v>
      </c>
      <c r="U24" s="121">
        <v>0</v>
      </c>
      <c r="V24" s="121">
        <v>0</v>
      </c>
      <c r="W24" s="121">
        <f>+SUM(X24:AA24)</f>
        <v>116501</v>
      </c>
      <c r="X24" s="121">
        <v>59400</v>
      </c>
      <c r="Y24" s="121">
        <v>55367</v>
      </c>
      <c r="Z24" s="121">
        <v>1734</v>
      </c>
      <c r="AA24" s="121">
        <v>0</v>
      </c>
      <c r="AB24" s="121">
        <v>106320</v>
      </c>
      <c r="AC24" s="121">
        <v>0</v>
      </c>
      <c r="AD24" s="121">
        <v>0</v>
      </c>
      <c r="AE24" s="121">
        <f>+SUM(D24,L24,AD24)</f>
        <v>124605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217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30213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700</v>
      </c>
      <c r="BI24" s="121">
        <f>SUM(E24,AG24)</f>
        <v>700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700</v>
      </c>
      <c r="BN24" s="121">
        <f>SUM(J24,AL24)</f>
        <v>0</v>
      </c>
      <c r="BO24" s="121">
        <f>SUM(K24,AM24)</f>
        <v>85169</v>
      </c>
      <c r="BP24" s="121">
        <f>SUM(L24,AN24)</f>
        <v>123905</v>
      </c>
      <c r="BQ24" s="121">
        <f>SUM(M24,AO24)</f>
        <v>6246</v>
      </c>
      <c r="BR24" s="121">
        <f>SUM(N24,AP24)</f>
        <v>6246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1158</v>
      </c>
      <c r="BW24" s="121">
        <f>SUM(S24,AU24)</f>
        <v>671</v>
      </c>
      <c r="BX24" s="121">
        <f>SUM(T24,AV24)</f>
        <v>487</v>
      </c>
      <c r="BY24" s="121">
        <f>SUM(U24,AW24)</f>
        <v>0</v>
      </c>
      <c r="BZ24" s="121">
        <f>SUM(V24,AX24)</f>
        <v>0</v>
      </c>
      <c r="CA24" s="121">
        <f>SUM(W24,AY24)</f>
        <v>116501</v>
      </c>
      <c r="CB24" s="121">
        <f>SUM(X24,AZ24)</f>
        <v>59400</v>
      </c>
      <c r="CC24" s="121">
        <f>SUM(Y24,BA24)</f>
        <v>55367</v>
      </c>
      <c r="CD24" s="121">
        <f>SUM(Z24,BB24)</f>
        <v>1734</v>
      </c>
      <c r="CE24" s="121">
        <f>SUM(AA24,BC24)</f>
        <v>0</v>
      </c>
      <c r="CF24" s="121">
        <f>SUM(AB24,BD24)</f>
        <v>136533</v>
      </c>
      <c r="CG24" s="121">
        <f>SUM(AC24,BE24)</f>
        <v>0</v>
      </c>
      <c r="CH24" s="121">
        <f>SUM(AD24,BF24)</f>
        <v>0</v>
      </c>
      <c r="CI24" s="121">
        <f>SUM(AE24,BG24)</f>
        <v>124605</v>
      </c>
    </row>
    <row r="25" spans="1:87" s="136" customFormat="1" ht="13.5" customHeight="1" x14ac:dyDescent="0.15">
      <c r="A25" s="119" t="s">
        <v>39</v>
      </c>
      <c r="B25" s="120" t="s">
        <v>385</v>
      </c>
      <c r="C25" s="119" t="s">
        <v>386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45550</v>
      </c>
      <c r="L25" s="121">
        <f>+SUM(M25,R25,V25,W25,AC25)</f>
        <v>89044</v>
      </c>
      <c r="M25" s="121">
        <f>+SUM(N25:Q25)</f>
        <v>4965</v>
      </c>
      <c r="N25" s="121">
        <v>4965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84079</v>
      </c>
      <c r="X25" s="121">
        <v>56592</v>
      </c>
      <c r="Y25" s="121">
        <v>24712</v>
      </c>
      <c r="Z25" s="121">
        <v>2775</v>
      </c>
      <c r="AA25" s="121">
        <v>0</v>
      </c>
      <c r="AB25" s="121">
        <v>57005</v>
      </c>
      <c r="AC25" s="121">
        <v>0</v>
      </c>
      <c r="AD25" s="121">
        <v>11613</v>
      </c>
      <c r="AE25" s="121">
        <f>+SUM(D25,L25,AD25)</f>
        <v>100657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55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13017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45605</v>
      </c>
      <c r="BP25" s="121">
        <f>SUM(L25,AN25)</f>
        <v>89044</v>
      </c>
      <c r="BQ25" s="121">
        <f>SUM(M25,AO25)</f>
        <v>4965</v>
      </c>
      <c r="BR25" s="121">
        <f>SUM(N25,AP25)</f>
        <v>4965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84079</v>
      </c>
      <c r="CB25" s="121">
        <f>SUM(X25,AZ25)</f>
        <v>56592</v>
      </c>
      <c r="CC25" s="121">
        <f>SUM(Y25,BA25)</f>
        <v>24712</v>
      </c>
      <c r="CD25" s="121">
        <f>SUM(Z25,BB25)</f>
        <v>2775</v>
      </c>
      <c r="CE25" s="121">
        <f>SUM(AA25,BC25)</f>
        <v>0</v>
      </c>
      <c r="CF25" s="121">
        <f>SUM(AB25,BD25)</f>
        <v>70022</v>
      </c>
      <c r="CG25" s="121">
        <f>SUM(AC25,BE25)</f>
        <v>0</v>
      </c>
      <c r="CH25" s="121">
        <f>SUM(AD25,BF25)</f>
        <v>11613</v>
      </c>
      <c r="CI25" s="121">
        <f>SUM(AE25,BG25)</f>
        <v>100657</v>
      </c>
    </row>
    <row r="26" spans="1:87" s="136" customFormat="1" ht="13.5" customHeight="1" x14ac:dyDescent="0.15">
      <c r="A26" s="119" t="s">
        <v>39</v>
      </c>
      <c r="B26" s="120" t="s">
        <v>388</v>
      </c>
      <c r="C26" s="119" t="s">
        <v>389</v>
      </c>
      <c r="D26" s="121">
        <f>+SUM(E26,J26)</f>
        <v>1035</v>
      </c>
      <c r="E26" s="121">
        <f>+SUM(F26:I26)</f>
        <v>1035</v>
      </c>
      <c r="F26" s="121">
        <v>0</v>
      </c>
      <c r="G26" s="121">
        <v>1035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129701</v>
      </c>
      <c r="M26" s="121">
        <f>+SUM(N26:Q26)</f>
        <v>26843</v>
      </c>
      <c r="N26" s="121">
        <v>26843</v>
      </c>
      <c r="O26" s="121">
        <v>0</v>
      </c>
      <c r="P26" s="121">
        <v>0</v>
      </c>
      <c r="Q26" s="121">
        <v>0</v>
      </c>
      <c r="R26" s="121">
        <f>+SUM(S26:U26)</f>
        <v>9586</v>
      </c>
      <c r="S26" s="121">
        <v>3353</v>
      </c>
      <c r="T26" s="121">
        <v>6233</v>
      </c>
      <c r="U26" s="121">
        <v>0</v>
      </c>
      <c r="V26" s="121">
        <v>0</v>
      </c>
      <c r="W26" s="121">
        <f>+SUM(X26:AA26)</f>
        <v>93272</v>
      </c>
      <c r="X26" s="121">
        <v>52604</v>
      </c>
      <c r="Y26" s="121">
        <v>34152</v>
      </c>
      <c r="Z26" s="121">
        <v>0</v>
      </c>
      <c r="AA26" s="121">
        <v>6516</v>
      </c>
      <c r="AB26" s="121">
        <v>0</v>
      </c>
      <c r="AC26" s="121">
        <v>0</v>
      </c>
      <c r="AD26" s="121">
        <v>22434</v>
      </c>
      <c r="AE26" s="121">
        <f>+SUM(D26,L26,AD26)</f>
        <v>153170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91196</v>
      </c>
      <c r="AO26" s="121">
        <f>+SUM(AP26:AS26)</f>
        <v>32378</v>
      </c>
      <c r="AP26" s="121">
        <v>32378</v>
      </c>
      <c r="AQ26" s="121">
        <v>0</v>
      </c>
      <c r="AR26" s="121">
        <v>0</v>
      </c>
      <c r="AS26" s="121">
        <v>0</v>
      </c>
      <c r="AT26" s="121">
        <f>+SUM(AU26:AW26)</f>
        <v>4294</v>
      </c>
      <c r="AU26" s="121">
        <v>4294</v>
      </c>
      <c r="AV26" s="121">
        <v>0</v>
      </c>
      <c r="AW26" s="121">
        <v>0</v>
      </c>
      <c r="AX26" s="121">
        <v>0</v>
      </c>
      <c r="AY26" s="121">
        <f>+SUM(AZ26:BC26)</f>
        <v>54524</v>
      </c>
      <c r="AZ26" s="121">
        <v>19743</v>
      </c>
      <c r="BA26" s="121">
        <v>34191</v>
      </c>
      <c r="BB26" s="121">
        <v>0</v>
      </c>
      <c r="BC26" s="121">
        <v>590</v>
      </c>
      <c r="BD26" s="121">
        <v>0</v>
      </c>
      <c r="BE26" s="121">
        <v>0</v>
      </c>
      <c r="BF26" s="121">
        <v>26471</v>
      </c>
      <c r="BG26" s="121">
        <f>+SUM(BF26,AN26,AF26)</f>
        <v>117667</v>
      </c>
      <c r="BH26" s="121">
        <f>SUM(D26,AF26)</f>
        <v>1035</v>
      </c>
      <c r="BI26" s="121">
        <f>SUM(E26,AG26)</f>
        <v>1035</v>
      </c>
      <c r="BJ26" s="121">
        <f>SUM(F26,AH26)</f>
        <v>0</v>
      </c>
      <c r="BK26" s="121">
        <f>SUM(G26,AI26)</f>
        <v>1035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220897</v>
      </c>
      <c r="BQ26" s="121">
        <f>SUM(M26,AO26)</f>
        <v>59221</v>
      </c>
      <c r="BR26" s="121">
        <f>SUM(N26,AP26)</f>
        <v>59221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13880</v>
      </c>
      <c r="BW26" s="121">
        <f>SUM(S26,AU26)</f>
        <v>7647</v>
      </c>
      <c r="BX26" s="121">
        <f>SUM(T26,AV26)</f>
        <v>6233</v>
      </c>
      <c r="BY26" s="121">
        <f>SUM(U26,AW26)</f>
        <v>0</v>
      </c>
      <c r="BZ26" s="121">
        <f>SUM(V26,AX26)</f>
        <v>0</v>
      </c>
      <c r="CA26" s="121">
        <f>SUM(W26,AY26)</f>
        <v>147796</v>
      </c>
      <c r="CB26" s="121">
        <f>SUM(X26,AZ26)</f>
        <v>72347</v>
      </c>
      <c r="CC26" s="121">
        <f>SUM(Y26,BA26)</f>
        <v>68343</v>
      </c>
      <c r="CD26" s="121">
        <f>SUM(Z26,BB26)</f>
        <v>0</v>
      </c>
      <c r="CE26" s="121">
        <f>SUM(AA26,BC26)</f>
        <v>7106</v>
      </c>
      <c r="CF26" s="121">
        <f>SUM(AB26,BD26)</f>
        <v>0</v>
      </c>
      <c r="CG26" s="121">
        <f>SUM(AC26,BE26)</f>
        <v>0</v>
      </c>
      <c r="CH26" s="121">
        <f>SUM(AD26,BF26)</f>
        <v>48905</v>
      </c>
      <c r="CI26" s="121">
        <f>SUM(AE26,BG26)</f>
        <v>270837</v>
      </c>
    </row>
    <row r="27" spans="1:87" s="136" customFormat="1" ht="13.5" customHeight="1" x14ac:dyDescent="0.15">
      <c r="A27" s="119" t="s">
        <v>39</v>
      </c>
      <c r="B27" s="120" t="s">
        <v>391</v>
      </c>
      <c r="C27" s="119" t="s">
        <v>392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165715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44099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16014</v>
      </c>
      <c r="AU27" s="121">
        <v>0</v>
      </c>
      <c r="AV27" s="121">
        <v>16014</v>
      </c>
      <c r="AW27" s="121">
        <v>0</v>
      </c>
      <c r="AX27" s="121">
        <v>0</v>
      </c>
      <c r="AY27" s="121">
        <f>+SUM(AZ27:BC27)</f>
        <v>28085</v>
      </c>
      <c r="AZ27" s="121">
        <v>0</v>
      </c>
      <c r="BA27" s="121">
        <v>28085</v>
      </c>
      <c r="BB27" s="121">
        <v>0</v>
      </c>
      <c r="BC27" s="121">
        <v>0</v>
      </c>
      <c r="BD27" s="121">
        <v>0</v>
      </c>
      <c r="BE27" s="121">
        <v>0</v>
      </c>
      <c r="BF27" s="121">
        <v>684</v>
      </c>
      <c r="BG27" s="121">
        <f>+SUM(BF27,AN27,AF27)</f>
        <v>44783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44099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16014</v>
      </c>
      <c r="BW27" s="121">
        <f>SUM(S27,AU27)</f>
        <v>0</v>
      </c>
      <c r="BX27" s="121">
        <f>SUM(T27,AV27)</f>
        <v>16014</v>
      </c>
      <c r="BY27" s="121">
        <f>SUM(U27,AW27)</f>
        <v>0</v>
      </c>
      <c r="BZ27" s="121">
        <f>SUM(V27,AX27)</f>
        <v>0</v>
      </c>
      <c r="CA27" s="121">
        <f>SUM(W27,AY27)</f>
        <v>28085</v>
      </c>
      <c r="CB27" s="121">
        <f>SUM(X27,AZ27)</f>
        <v>0</v>
      </c>
      <c r="CC27" s="121">
        <f>SUM(Y27,BA27)</f>
        <v>28085</v>
      </c>
      <c r="CD27" s="121">
        <f>SUM(Z27,BB27)</f>
        <v>0</v>
      </c>
      <c r="CE27" s="121">
        <f>SUM(AA27,BC27)</f>
        <v>0</v>
      </c>
      <c r="CF27" s="121">
        <f>SUM(AB27,BD27)</f>
        <v>165715</v>
      </c>
      <c r="CG27" s="121">
        <f>SUM(AC27,BE27)</f>
        <v>0</v>
      </c>
      <c r="CH27" s="121">
        <f>SUM(AD27,BF27)</f>
        <v>684</v>
      </c>
      <c r="CI27" s="121">
        <f>SUM(AE27,BG27)</f>
        <v>44783</v>
      </c>
    </row>
    <row r="28" spans="1:87" s="136" customFormat="1" ht="13.5" customHeight="1" x14ac:dyDescent="0.15">
      <c r="A28" s="119" t="s">
        <v>39</v>
      </c>
      <c r="B28" s="120" t="s">
        <v>394</v>
      </c>
      <c r="C28" s="119" t="s">
        <v>395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49589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49589</v>
      </c>
      <c r="S28" s="121">
        <v>49589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133318</v>
      </c>
      <c r="AC28" s="121">
        <v>0</v>
      </c>
      <c r="AD28" s="121">
        <v>0</v>
      </c>
      <c r="AE28" s="121">
        <f>+SUM(D28,L28,AD28)</f>
        <v>49589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63558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49589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49589</v>
      </c>
      <c r="BW28" s="121">
        <f>SUM(S28,AU28)</f>
        <v>49589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0</v>
      </c>
      <c r="CB28" s="121">
        <f>SUM(X28,AZ28)</f>
        <v>0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196876</v>
      </c>
      <c r="CG28" s="121">
        <f>SUM(AC28,BE28)</f>
        <v>0</v>
      </c>
      <c r="CH28" s="121">
        <f>SUM(AD28,BF28)</f>
        <v>0</v>
      </c>
      <c r="CI28" s="121">
        <f>SUM(AE28,BG28)</f>
        <v>49589</v>
      </c>
    </row>
    <row r="29" spans="1:87" s="136" customFormat="1" ht="13.5" customHeight="1" x14ac:dyDescent="0.15">
      <c r="A29" s="119" t="s">
        <v>39</v>
      </c>
      <c r="B29" s="120" t="s">
        <v>397</v>
      </c>
      <c r="C29" s="119" t="s">
        <v>398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73944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73944</v>
      </c>
      <c r="X29" s="121">
        <v>73944</v>
      </c>
      <c r="Y29" s="121">
        <v>0</v>
      </c>
      <c r="Z29" s="121">
        <v>0</v>
      </c>
      <c r="AA29" s="121">
        <v>0</v>
      </c>
      <c r="AB29" s="121">
        <v>125985</v>
      </c>
      <c r="AC29" s="121">
        <v>0</v>
      </c>
      <c r="AD29" s="121">
        <v>0</v>
      </c>
      <c r="AE29" s="121">
        <f>+SUM(D29,L29,AD29)</f>
        <v>73944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68020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7529</v>
      </c>
      <c r="AU29" s="121">
        <v>0</v>
      </c>
      <c r="AV29" s="121">
        <v>7529</v>
      </c>
      <c r="AW29" s="121">
        <v>0</v>
      </c>
      <c r="AX29" s="121">
        <v>0</v>
      </c>
      <c r="AY29" s="121">
        <f>+SUM(AZ29:BC29)</f>
        <v>60491</v>
      </c>
      <c r="AZ29" s="121">
        <v>0</v>
      </c>
      <c r="BA29" s="121">
        <v>60491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68020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141964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7529</v>
      </c>
      <c r="BW29" s="121">
        <f>SUM(S29,AU29)</f>
        <v>0</v>
      </c>
      <c r="BX29" s="121">
        <f>SUM(T29,AV29)</f>
        <v>7529</v>
      </c>
      <c r="BY29" s="121">
        <f>SUM(U29,AW29)</f>
        <v>0</v>
      </c>
      <c r="BZ29" s="121">
        <f>SUM(V29,AX29)</f>
        <v>0</v>
      </c>
      <c r="CA29" s="121">
        <f>SUM(W29,AY29)</f>
        <v>134435</v>
      </c>
      <c r="CB29" s="121">
        <f>SUM(X29,AZ29)</f>
        <v>73944</v>
      </c>
      <c r="CC29" s="121">
        <f>SUM(Y29,BA29)</f>
        <v>60491</v>
      </c>
      <c r="CD29" s="121">
        <f>SUM(Z29,BB29)</f>
        <v>0</v>
      </c>
      <c r="CE29" s="121">
        <f>SUM(AA29,BC29)</f>
        <v>0</v>
      </c>
      <c r="CF29" s="121">
        <f>SUM(AB29,BD29)</f>
        <v>125985</v>
      </c>
      <c r="CG29" s="121">
        <f>SUM(AC29,BE29)</f>
        <v>0</v>
      </c>
      <c r="CH29" s="121">
        <f>SUM(AD29,BF29)</f>
        <v>0</v>
      </c>
      <c r="CI29" s="121">
        <f>SUM(AE29,BG29)</f>
        <v>141964</v>
      </c>
    </row>
    <row r="30" spans="1:87" s="136" customFormat="1" ht="13.5" customHeight="1" x14ac:dyDescent="0.15">
      <c r="A30" s="119" t="s">
        <v>39</v>
      </c>
      <c r="B30" s="120" t="s">
        <v>400</v>
      </c>
      <c r="C30" s="119" t="s">
        <v>401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175218</v>
      </c>
      <c r="M30" s="121">
        <f>+SUM(N30:Q30)</f>
        <v>8726</v>
      </c>
      <c r="N30" s="121">
        <v>8726</v>
      </c>
      <c r="O30" s="121">
        <v>0</v>
      </c>
      <c r="P30" s="121">
        <v>0</v>
      </c>
      <c r="Q30" s="121">
        <v>0</v>
      </c>
      <c r="R30" s="121">
        <f>+SUM(S30:U30)</f>
        <v>54251</v>
      </c>
      <c r="S30" s="121">
        <v>1008</v>
      </c>
      <c r="T30" s="121">
        <v>50255</v>
      </c>
      <c r="U30" s="121">
        <v>2988</v>
      </c>
      <c r="V30" s="121">
        <v>0</v>
      </c>
      <c r="W30" s="121">
        <f>+SUM(X30:AA30)</f>
        <v>112241</v>
      </c>
      <c r="X30" s="121">
        <v>65124</v>
      </c>
      <c r="Y30" s="121">
        <v>39960</v>
      </c>
      <c r="Z30" s="121">
        <v>0</v>
      </c>
      <c r="AA30" s="121">
        <v>7157</v>
      </c>
      <c r="AB30" s="121">
        <v>0</v>
      </c>
      <c r="AC30" s="121">
        <v>0</v>
      </c>
      <c r="AD30" s="121">
        <v>0</v>
      </c>
      <c r="AE30" s="121">
        <f>+SUM(D30,L30,AD30)</f>
        <v>175218</v>
      </c>
      <c r="AF30" s="121">
        <f>+SUM(AG30,AL30)</f>
        <v>8877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8877</v>
      </c>
      <c r="AM30" s="121">
        <v>0</v>
      </c>
      <c r="AN30" s="121">
        <f>+SUM(AO30,AT30,AX30,AY30,BE30)</f>
        <v>52378</v>
      </c>
      <c r="AO30" s="121">
        <f>+SUM(AP30:AS30)</f>
        <v>15394</v>
      </c>
      <c r="AP30" s="121">
        <v>7949</v>
      </c>
      <c r="AQ30" s="121">
        <v>4137</v>
      </c>
      <c r="AR30" s="121">
        <v>3308</v>
      </c>
      <c r="AS30" s="121">
        <v>0</v>
      </c>
      <c r="AT30" s="121">
        <f>+SUM(AU30:AW30)</f>
        <v>32328</v>
      </c>
      <c r="AU30" s="121">
        <v>1869</v>
      </c>
      <c r="AV30" s="121">
        <v>30459</v>
      </c>
      <c r="AW30" s="121">
        <v>0</v>
      </c>
      <c r="AX30" s="121">
        <v>0</v>
      </c>
      <c r="AY30" s="121">
        <f>+SUM(AZ30:BC30)</f>
        <v>4656</v>
      </c>
      <c r="AZ30" s="121">
        <v>0</v>
      </c>
      <c r="BA30" s="121">
        <v>2058</v>
      </c>
      <c r="BB30" s="121">
        <v>0</v>
      </c>
      <c r="BC30" s="121">
        <v>2598</v>
      </c>
      <c r="BD30" s="121">
        <v>0</v>
      </c>
      <c r="BE30" s="121">
        <v>0</v>
      </c>
      <c r="BF30" s="121">
        <v>932</v>
      </c>
      <c r="BG30" s="121">
        <f>+SUM(BF30,AN30,AF30)</f>
        <v>62187</v>
      </c>
      <c r="BH30" s="121">
        <f>SUM(D30,AF30)</f>
        <v>8877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8877</v>
      </c>
      <c r="BO30" s="121">
        <f>SUM(K30,AM30)</f>
        <v>0</v>
      </c>
      <c r="BP30" s="121">
        <f>SUM(L30,AN30)</f>
        <v>227596</v>
      </c>
      <c r="BQ30" s="121">
        <f>SUM(M30,AO30)</f>
        <v>24120</v>
      </c>
      <c r="BR30" s="121">
        <f>SUM(N30,AP30)</f>
        <v>16675</v>
      </c>
      <c r="BS30" s="121">
        <f>SUM(O30,AQ30)</f>
        <v>4137</v>
      </c>
      <c r="BT30" s="121">
        <f>SUM(P30,AR30)</f>
        <v>3308</v>
      </c>
      <c r="BU30" s="121">
        <f>SUM(Q30,AS30)</f>
        <v>0</v>
      </c>
      <c r="BV30" s="121">
        <f>SUM(R30,AT30)</f>
        <v>86579</v>
      </c>
      <c r="BW30" s="121">
        <f>SUM(S30,AU30)</f>
        <v>2877</v>
      </c>
      <c r="BX30" s="121">
        <f>SUM(T30,AV30)</f>
        <v>80714</v>
      </c>
      <c r="BY30" s="121">
        <f>SUM(U30,AW30)</f>
        <v>2988</v>
      </c>
      <c r="BZ30" s="121">
        <f>SUM(V30,AX30)</f>
        <v>0</v>
      </c>
      <c r="CA30" s="121">
        <f>SUM(W30,AY30)</f>
        <v>116897</v>
      </c>
      <c r="CB30" s="121">
        <f>SUM(X30,AZ30)</f>
        <v>65124</v>
      </c>
      <c r="CC30" s="121">
        <f>SUM(Y30,BA30)</f>
        <v>42018</v>
      </c>
      <c r="CD30" s="121">
        <f>SUM(Z30,BB30)</f>
        <v>0</v>
      </c>
      <c r="CE30" s="121">
        <f>SUM(AA30,BC30)</f>
        <v>9755</v>
      </c>
      <c r="CF30" s="121">
        <f>SUM(AB30,BD30)</f>
        <v>0</v>
      </c>
      <c r="CG30" s="121">
        <f>SUM(AC30,BE30)</f>
        <v>0</v>
      </c>
      <c r="CH30" s="121">
        <f>SUM(AD30,BF30)</f>
        <v>932</v>
      </c>
      <c r="CI30" s="121">
        <f>SUM(AE30,BG30)</f>
        <v>237405</v>
      </c>
    </row>
    <row r="31" spans="1:87" s="136" customFormat="1" ht="13.5" customHeight="1" x14ac:dyDescent="0.15">
      <c r="A31" s="119" t="s">
        <v>39</v>
      </c>
      <c r="B31" s="120" t="s">
        <v>327</v>
      </c>
      <c r="C31" s="119" t="s">
        <v>328</v>
      </c>
      <c r="D31" s="121">
        <f>+SUM(E31,J31)</f>
        <v>729000</v>
      </c>
      <c r="E31" s="121">
        <f>+SUM(F31:I31)</f>
        <v>729000</v>
      </c>
      <c r="F31" s="121">
        <v>0</v>
      </c>
      <c r="G31" s="121">
        <v>729000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883700</v>
      </c>
      <c r="M31" s="121">
        <f>+SUM(N31:Q31)</f>
        <v>14435</v>
      </c>
      <c r="N31" s="121">
        <v>14435</v>
      </c>
      <c r="O31" s="121">
        <v>0</v>
      </c>
      <c r="P31" s="121">
        <v>0</v>
      </c>
      <c r="Q31" s="121">
        <v>0</v>
      </c>
      <c r="R31" s="121">
        <f>+SUM(S31:U31)</f>
        <v>360018</v>
      </c>
      <c r="S31" s="121">
        <v>0</v>
      </c>
      <c r="T31" s="121">
        <v>360018</v>
      </c>
      <c r="U31" s="121">
        <v>0</v>
      </c>
      <c r="V31" s="121">
        <v>0</v>
      </c>
      <c r="W31" s="121">
        <f>+SUM(X31:AA31)</f>
        <v>500132</v>
      </c>
      <c r="X31" s="121">
        <v>0</v>
      </c>
      <c r="Y31" s="121">
        <v>500132</v>
      </c>
      <c r="Z31" s="121">
        <v>0</v>
      </c>
      <c r="AA31" s="121">
        <v>0</v>
      </c>
      <c r="AB31" s="121">
        <v>0</v>
      </c>
      <c r="AC31" s="121">
        <v>9115</v>
      </c>
      <c r="AD31" s="121">
        <v>77089</v>
      </c>
      <c r="AE31" s="121">
        <f>+SUM(D31,L31,AD31)</f>
        <v>1689789</v>
      </c>
      <c r="AF31" s="121">
        <f>+SUM(AG31,AL31)</f>
        <v>3186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3186</v>
      </c>
      <c r="AM31" s="121">
        <v>0</v>
      </c>
      <c r="AN31" s="121">
        <f>+SUM(AO31,AT31,AX31,AY31,BE31)</f>
        <v>459993</v>
      </c>
      <c r="AO31" s="121">
        <f>+SUM(AP31:AS31)</f>
        <v>103770</v>
      </c>
      <c r="AP31" s="121">
        <v>103770</v>
      </c>
      <c r="AQ31" s="121">
        <v>0</v>
      </c>
      <c r="AR31" s="121">
        <v>0</v>
      </c>
      <c r="AS31" s="121">
        <v>0</v>
      </c>
      <c r="AT31" s="121">
        <f>+SUM(AU31:AW31)</f>
        <v>67398</v>
      </c>
      <c r="AU31" s="121">
        <v>284</v>
      </c>
      <c r="AV31" s="121">
        <v>67114</v>
      </c>
      <c r="AW31" s="121">
        <v>0</v>
      </c>
      <c r="AX31" s="121">
        <v>0</v>
      </c>
      <c r="AY31" s="121">
        <f>+SUM(AZ31:BC31)</f>
        <v>284555</v>
      </c>
      <c r="AZ31" s="121">
        <v>181507</v>
      </c>
      <c r="BA31" s="121">
        <v>103048</v>
      </c>
      <c r="BB31" s="121">
        <v>0</v>
      </c>
      <c r="BC31" s="121">
        <v>0</v>
      </c>
      <c r="BD31" s="121">
        <v>0</v>
      </c>
      <c r="BE31" s="121">
        <v>4270</v>
      </c>
      <c r="BF31" s="121">
        <v>73754</v>
      </c>
      <c r="BG31" s="121">
        <f>+SUM(BF31,AN31,AF31)</f>
        <v>536933</v>
      </c>
      <c r="BH31" s="121">
        <f>SUM(D31,AF31)</f>
        <v>732186</v>
      </c>
      <c r="BI31" s="121">
        <f>SUM(E31,AG31)</f>
        <v>729000</v>
      </c>
      <c r="BJ31" s="121">
        <f>SUM(F31,AH31)</f>
        <v>0</v>
      </c>
      <c r="BK31" s="121">
        <f>SUM(G31,AI31)</f>
        <v>729000</v>
      </c>
      <c r="BL31" s="121">
        <f>SUM(H31,AJ31)</f>
        <v>0</v>
      </c>
      <c r="BM31" s="121">
        <f>SUM(I31,AK31)</f>
        <v>0</v>
      </c>
      <c r="BN31" s="121">
        <f>SUM(J31,AL31)</f>
        <v>3186</v>
      </c>
      <c r="BO31" s="121">
        <f>SUM(K31,AM31)</f>
        <v>0</v>
      </c>
      <c r="BP31" s="121">
        <f>SUM(L31,AN31)</f>
        <v>1343693</v>
      </c>
      <c r="BQ31" s="121">
        <f>SUM(M31,AO31)</f>
        <v>118205</v>
      </c>
      <c r="BR31" s="121">
        <f>SUM(N31,AP31)</f>
        <v>118205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427416</v>
      </c>
      <c r="BW31" s="121">
        <f>SUM(S31,AU31)</f>
        <v>284</v>
      </c>
      <c r="BX31" s="121">
        <f>SUM(T31,AV31)</f>
        <v>427132</v>
      </c>
      <c r="BY31" s="121">
        <f>SUM(U31,AW31)</f>
        <v>0</v>
      </c>
      <c r="BZ31" s="121">
        <f>SUM(V31,AX31)</f>
        <v>0</v>
      </c>
      <c r="CA31" s="121">
        <f>SUM(W31,AY31)</f>
        <v>784687</v>
      </c>
      <c r="CB31" s="121">
        <f>SUM(X31,AZ31)</f>
        <v>181507</v>
      </c>
      <c r="CC31" s="121">
        <f>SUM(Y31,BA31)</f>
        <v>603180</v>
      </c>
      <c r="CD31" s="121">
        <f>SUM(Z31,BB31)</f>
        <v>0</v>
      </c>
      <c r="CE31" s="121">
        <f>SUM(AA31,BC31)</f>
        <v>0</v>
      </c>
      <c r="CF31" s="121">
        <f>SUM(AB31,BD31)</f>
        <v>0</v>
      </c>
      <c r="CG31" s="121">
        <f>SUM(AC31,BE31)</f>
        <v>13385</v>
      </c>
      <c r="CH31" s="121">
        <f>SUM(AD31,BF31)</f>
        <v>150843</v>
      </c>
      <c r="CI31" s="121">
        <f>SUM(AE31,BG31)</f>
        <v>2226722</v>
      </c>
    </row>
    <row r="32" spans="1:87" s="136" customFormat="1" ht="13.5" customHeight="1" x14ac:dyDescent="0.15">
      <c r="A32" s="119" t="s">
        <v>39</v>
      </c>
      <c r="B32" s="120" t="s">
        <v>342</v>
      </c>
      <c r="C32" s="119" t="s">
        <v>343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153167</v>
      </c>
      <c r="M32" s="121">
        <f>+SUM(N32:Q32)</f>
        <v>48279</v>
      </c>
      <c r="N32" s="121">
        <v>17680</v>
      </c>
      <c r="O32" s="121">
        <v>0</v>
      </c>
      <c r="P32" s="121">
        <v>30599</v>
      </c>
      <c r="Q32" s="121">
        <v>0</v>
      </c>
      <c r="R32" s="121">
        <f>+SUM(S32:U32)</f>
        <v>74415</v>
      </c>
      <c r="S32" s="121">
        <v>0</v>
      </c>
      <c r="T32" s="121">
        <v>74415</v>
      </c>
      <c r="U32" s="121">
        <v>0</v>
      </c>
      <c r="V32" s="121">
        <v>0</v>
      </c>
      <c r="W32" s="121">
        <f>+SUM(X32:AA32)</f>
        <v>30473</v>
      </c>
      <c r="X32" s="121">
        <v>0</v>
      </c>
      <c r="Y32" s="121">
        <v>30473</v>
      </c>
      <c r="Z32" s="121">
        <v>0</v>
      </c>
      <c r="AA32" s="121">
        <v>0</v>
      </c>
      <c r="AB32" s="121">
        <v>0</v>
      </c>
      <c r="AC32" s="121">
        <v>0</v>
      </c>
      <c r="AD32" s="121">
        <v>27382</v>
      </c>
      <c r="AE32" s="121">
        <f>+SUM(D32,L32,AD32)</f>
        <v>180549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153167</v>
      </c>
      <c r="BQ32" s="121">
        <f>SUM(M32,AO32)</f>
        <v>48279</v>
      </c>
      <c r="BR32" s="121">
        <f>SUM(N32,AP32)</f>
        <v>17680</v>
      </c>
      <c r="BS32" s="121">
        <f>SUM(O32,AQ32)</f>
        <v>0</v>
      </c>
      <c r="BT32" s="121">
        <f>SUM(P32,AR32)</f>
        <v>30599</v>
      </c>
      <c r="BU32" s="121">
        <f>SUM(Q32,AS32)</f>
        <v>0</v>
      </c>
      <c r="BV32" s="121">
        <f>SUM(R32,AT32)</f>
        <v>74415</v>
      </c>
      <c r="BW32" s="121">
        <f>SUM(S32,AU32)</f>
        <v>0</v>
      </c>
      <c r="BX32" s="121">
        <f>SUM(T32,AV32)</f>
        <v>74415</v>
      </c>
      <c r="BY32" s="121">
        <f>SUM(U32,AW32)</f>
        <v>0</v>
      </c>
      <c r="BZ32" s="121">
        <f>SUM(V32,AX32)</f>
        <v>0</v>
      </c>
      <c r="CA32" s="121">
        <f>SUM(W32,AY32)</f>
        <v>30473</v>
      </c>
      <c r="CB32" s="121">
        <f>SUM(X32,AZ32)</f>
        <v>0</v>
      </c>
      <c r="CC32" s="121">
        <f>SUM(Y32,BA32)</f>
        <v>30473</v>
      </c>
      <c r="CD32" s="121">
        <f>SUM(Z32,BB32)</f>
        <v>0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27382</v>
      </c>
      <c r="CI32" s="121">
        <f>SUM(AE32,BG32)</f>
        <v>180549</v>
      </c>
    </row>
    <row r="33" spans="1:87" s="136" customFormat="1" ht="13.5" customHeight="1" x14ac:dyDescent="0.15">
      <c r="A33" s="119" t="s">
        <v>39</v>
      </c>
      <c r="B33" s="120" t="s">
        <v>340</v>
      </c>
      <c r="C33" s="119" t="s">
        <v>341</v>
      </c>
      <c r="D33" s="121">
        <f>+SUM(E33,J33)</f>
        <v>37768</v>
      </c>
      <c r="E33" s="121">
        <f>+SUM(F33:I33)</f>
        <v>937</v>
      </c>
      <c r="F33" s="121">
        <v>0</v>
      </c>
      <c r="G33" s="121">
        <v>0</v>
      </c>
      <c r="H33" s="121">
        <v>0</v>
      </c>
      <c r="I33" s="121">
        <v>937</v>
      </c>
      <c r="J33" s="121">
        <v>36831</v>
      </c>
      <c r="K33" s="121">
        <v>0</v>
      </c>
      <c r="L33" s="121">
        <f>+SUM(M33,R33,V33,W33,AC33)</f>
        <v>169372</v>
      </c>
      <c r="M33" s="121">
        <f>+SUM(N33:Q33)</f>
        <v>13091</v>
      </c>
      <c r="N33" s="121">
        <v>13091</v>
      </c>
      <c r="O33" s="121">
        <v>0</v>
      </c>
      <c r="P33" s="121">
        <v>0</v>
      </c>
      <c r="Q33" s="121">
        <v>0</v>
      </c>
      <c r="R33" s="121">
        <f>+SUM(S33:U33)</f>
        <v>15546</v>
      </c>
      <c r="S33" s="121">
        <v>0</v>
      </c>
      <c r="T33" s="121">
        <v>15546</v>
      </c>
      <c r="U33" s="121">
        <v>0</v>
      </c>
      <c r="V33" s="121">
        <v>0</v>
      </c>
      <c r="W33" s="121">
        <f>+SUM(X33:AA33)</f>
        <v>140735</v>
      </c>
      <c r="X33" s="121">
        <v>0</v>
      </c>
      <c r="Y33" s="121">
        <v>140735</v>
      </c>
      <c r="Z33" s="121">
        <v>0</v>
      </c>
      <c r="AA33" s="121">
        <v>0</v>
      </c>
      <c r="AB33" s="121">
        <v>0</v>
      </c>
      <c r="AC33" s="121">
        <v>0</v>
      </c>
      <c r="AD33" s="121">
        <v>35187</v>
      </c>
      <c r="AE33" s="121">
        <f>+SUM(D33,L33,AD33)</f>
        <v>242327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37768</v>
      </c>
      <c r="BI33" s="121">
        <f>SUM(E33,AG33)</f>
        <v>937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937</v>
      </c>
      <c r="BN33" s="121">
        <f>SUM(J33,AL33)</f>
        <v>36831</v>
      </c>
      <c r="BO33" s="121">
        <f>SUM(K33,AM33)</f>
        <v>0</v>
      </c>
      <c r="BP33" s="121">
        <f>SUM(L33,AN33)</f>
        <v>169372</v>
      </c>
      <c r="BQ33" s="121">
        <f>SUM(M33,AO33)</f>
        <v>13091</v>
      </c>
      <c r="BR33" s="121">
        <f>SUM(N33,AP33)</f>
        <v>13091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15546</v>
      </c>
      <c r="BW33" s="121">
        <f>SUM(S33,AU33)</f>
        <v>0</v>
      </c>
      <c r="BX33" s="121">
        <f>SUM(T33,AV33)</f>
        <v>15546</v>
      </c>
      <c r="BY33" s="121">
        <f>SUM(U33,AW33)</f>
        <v>0</v>
      </c>
      <c r="BZ33" s="121">
        <f>SUM(V33,AX33)</f>
        <v>0</v>
      </c>
      <c r="CA33" s="121">
        <f>SUM(W33,AY33)</f>
        <v>140735</v>
      </c>
      <c r="CB33" s="121">
        <f>SUM(X33,AZ33)</f>
        <v>0</v>
      </c>
      <c r="CC33" s="121">
        <f>SUM(Y33,BA33)</f>
        <v>140735</v>
      </c>
      <c r="CD33" s="121">
        <f>SUM(Z33,BB33)</f>
        <v>0</v>
      </c>
      <c r="CE33" s="121">
        <f>SUM(AA33,BC33)</f>
        <v>0</v>
      </c>
      <c r="CF33" s="121">
        <f>SUM(AB33,BD33)</f>
        <v>0</v>
      </c>
      <c r="CG33" s="121">
        <f>SUM(AC33,BE33)</f>
        <v>0</v>
      </c>
      <c r="CH33" s="121">
        <f>SUM(AD33,BF33)</f>
        <v>35187</v>
      </c>
      <c r="CI33" s="121">
        <f>SUM(AE33,BG33)</f>
        <v>242327</v>
      </c>
    </row>
    <row r="34" spans="1:87" s="136" customFormat="1" ht="13.5" customHeight="1" x14ac:dyDescent="0.15">
      <c r="A34" s="119" t="s">
        <v>39</v>
      </c>
      <c r="B34" s="120" t="s">
        <v>371</v>
      </c>
      <c r="C34" s="119" t="s">
        <v>372</v>
      </c>
      <c r="D34" s="121">
        <f>+SUM(E34,J34)</f>
        <v>929</v>
      </c>
      <c r="E34" s="121">
        <f>+SUM(F34:I34)</f>
        <v>929</v>
      </c>
      <c r="F34" s="121">
        <v>0</v>
      </c>
      <c r="G34" s="121">
        <v>929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583512</v>
      </c>
      <c r="M34" s="121">
        <f>+SUM(N34:Q34)</f>
        <v>107502</v>
      </c>
      <c r="N34" s="121">
        <v>107502</v>
      </c>
      <c r="O34" s="121">
        <v>0</v>
      </c>
      <c r="P34" s="121">
        <v>0</v>
      </c>
      <c r="Q34" s="121">
        <v>0</v>
      </c>
      <c r="R34" s="121">
        <f>+SUM(S34:U34)</f>
        <v>163988</v>
      </c>
      <c r="S34" s="121">
        <v>812</v>
      </c>
      <c r="T34" s="121">
        <v>163176</v>
      </c>
      <c r="U34" s="121">
        <v>0</v>
      </c>
      <c r="V34" s="121">
        <v>0</v>
      </c>
      <c r="W34" s="121">
        <f>+SUM(X34:AA34)</f>
        <v>310341</v>
      </c>
      <c r="X34" s="121">
        <v>135888</v>
      </c>
      <c r="Y34" s="121">
        <v>166516</v>
      </c>
      <c r="Z34" s="121">
        <v>107</v>
      </c>
      <c r="AA34" s="121">
        <v>7830</v>
      </c>
      <c r="AB34" s="121">
        <v>0</v>
      </c>
      <c r="AC34" s="121">
        <v>1681</v>
      </c>
      <c r="AD34" s="121">
        <v>78240</v>
      </c>
      <c r="AE34" s="121">
        <f>+SUM(D34,L34,AD34)</f>
        <v>662681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929</v>
      </c>
      <c r="BI34" s="121">
        <f>SUM(E34,AG34)</f>
        <v>929</v>
      </c>
      <c r="BJ34" s="121">
        <f>SUM(F34,AH34)</f>
        <v>0</v>
      </c>
      <c r="BK34" s="121">
        <f>SUM(G34,AI34)</f>
        <v>929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583512</v>
      </c>
      <c r="BQ34" s="121">
        <f>SUM(M34,AO34)</f>
        <v>107502</v>
      </c>
      <c r="BR34" s="121">
        <f>SUM(N34,AP34)</f>
        <v>107502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163988</v>
      </c>
      <c r="BW34" s="121">
        <f>SUM(S34,AU34)</f>
        <v>812</v>
      </c>
      <c r="BX34" s="121">
        <f>SUM(T34,AV34)</f>
        <v>163176</v>
      </c>
      <c r="BY34" s="121">
        <f>SUM(U34,AW34)</f>
        <v>0</v>
      </c>
      <c r="BZ34" s="121">
        <f>SUM(V34,AX34)</f>
        <v>0</v>
      </c>
      <c r="CA34" s="121">
        <f>SUM(W34,AY34)</f>
        <v>310341</v>
      </c>
      <c r="CB34" s="121">
        <f>SUM(X34,AZ34)</f>
        <v>135888</v>
      </c>
      <c r="CC34" s="121">
        <f>SUM(Y34,BA34)</f>
        <v>166516</v>
      </c>
      <c r="CD34" s="121">
        <f>SUM(Z34,BB34)</f>
        <v>107</v>
      </c>
      <c r="CE34" s="121">
        <f>SUM(AA34,BC34)</f>
        <v>7830</v>
      </c>
      <c r="CF34" s="121">
        <f>SUM(AB34,BD34)</f>
        <v>0</v>
      </c>
      <c r="CG34" s="121">
        <f>SUM(AC34,BE34)</f>
        <v>1681</v>
      </c>
      <c r="CH34" s="121">
        <f>SUM(AD34,BF34)</f>
        <v>78240</v>
      </c>
      <c r="CI34" s="121">
        <f>SUM(AE34,BG34)</f>
        <v>662681</v>
      </c>
    </row>
    <row r="35" spans="1:87" s="136" customFormat="1" ht="13.5" customHeight="1" x14ac:dyDescent="0.15">
      <c r="A35" s="119" t="s">
        <v>39</v>
      </c>
      <c r="B35" s="120" t="s">
        <v>335</v>
      </c>
      <c r="C35" s="119" t="s">
        <v>336</v>
      </c>
      <c r="D35" s="121">
        <f>+SUM(E35,J35)</f>
        <v>97234</v>
      </c>
      <c r="E35" s="121">
        <f>+SUM(F35:I35)</f>
        <v>97234</v>
      </c>
      <c r="F35" s="121">
        <v>0</v>
      </c>
      <c r="G35" s="121">
        <v>97234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1649338</v>
      </c>
      <c r="M35" s="121">
        <f>+SUM(N35:Q35)</f>
        <v>103836</v>
      </c>
      <c r="N35" s="121">
        <v>103836</v>
      </c>
      <c r="O35" s="121">
        <v>0</v>
      </c>
      <c r="P35" s="121">
        <v>0</v>
      </c>
      <c r="Q35" s="121">
        <v>0</v>
      </c>
      <c r="R35" s="121">
        <f>+SUM(S35:U35)</f>
        <v>715382</v>
      </c>
      <c r="S35" s="121">
        <v>0</v>
      </c>
      <c r="T35" s="121">
        <v>690866</v>
      </c>
      <c r="U35" s="121">
        <v>24516</v>
      </c>
      <c r="V35" s="121">
        <v>0</v>
      </c>
      <c r="W35" s="121">
        <f>+SUM(X35:AA35)</f>
        <v>830120</v>
      </c>
      <c r="X35" s="121">
        <v>0</v>
      </c>
      <c r="Y35" s="121">
        <v>690516</v>
      </c>
      <c r="Z35" s="121">
        <v>139604</v>
      </c>
      <c r="AA35" s="121">
        <v>0</v>
      </c>
      <c r="AB35" s="121">
        <v>0</v>
      </c>
      <c r="AC35" s="121">
        <v>0</v>
      </c>
      <c r="AD35" s="121">
        <v>990877</v>
      </c>
      <c r="AE35" s="121">
        <f>+SUM(D35,L35,AD35)</f>
        <v>2737449</v>
      </c>
      <c r="AF35" s="121">
        <f>+SUM(AG35,AL35)</f>
        <v>45225</v>
      </c>
      <c r="AG35" s="121">
        <f>+SUM(AH35:AK35)</f>
        <v>45225</v>
      </c>
      <c r="AH35" s="121">
        <v>0</v>
      </c>
      <c r="AI35" s="121">
        <v>45225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444908</v>
      </c>
      <c r="AO35" s="121">
        <f>+SUM(AP35:AS35)</f>
        <v>61086</v>
      </c>
      <c r="AP35" s="121">
        <v>61086</v>
      </c>
      <c r="AQ35" s="121">
        <v>0</v>
      </c>
      <c r="AR35" s="121">
        <v>0</v>
      </c>
      <c r="AS35" s="121">
        <v>0</v>
      </c>
      <c r="AT35" s="121">
        <f>+SUM(AU35:AW35)</f>
        <v>197085</v>
      </c>
      <c r="AU35" s="121">
        <v>0</v>
      </c>
      <c r="AV35" s="121">
        <v>197085</v>
      </c>
      <c r="AW35" s="121">
        <v>0</v>
      </c>
      <c r="AX35" s="121">
        <v>0</v>
      </c>
      <c r="AY35" s="121">
        <f>+SUM(AZ35:BC35)</f>
        <v>186737</v>
      </c>
      <c r="AZ35" s="121">
        <v>0</v>
      </c>
      <c r="BA35" s="121">
        <v>186737</v>
      </c>
      <c r="BB35" s="121">
        <v>0</v>
      </c>
      <c r="BC35" s="121">
        <v>0</v>
      </c>
      <c r="BD35" s="121">
        <v>0</v>
      </c>
      <c r="BE35" s="121">
        <v>0</v>
      </c>
      <c r="BF35" s="121">
        <v>640325</v>
      </c>
      <c r="BG35" s="121">
        <f>+SUM(BF35,AN35,AF35)</f>
        <v>1130458</v>
      </c>
      <c r="BH35" s="121">
        <f>SUM(D35,AF35)</f>
        <v>142459</v>
      </c>
      <c r="BI35" s="121">
        <f>SUM(E35,AG35)</f>
        <v>142459</v>
      </c>
      <c r="BJ35" s="121">
        <f>SUM(F35,AH35)</f>
        <v>0</v>
      </c>
      <c r="BK35" s="121">
        <f>SUM(G35,AI35)</f>
        <v>142459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2094246</v>
      </c>
      <c r="BQ35" s="121">
        <f>SUM(M35,AO35)</f>
        <v>164922</v>
      </c>
      <c r="BR35" s="121">
        <f>SUM(N35,AP35)</f>
        <v>164922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912467</v>
      </c>
      <c r="BW35" s="121">
        <f>SUM(S35,AU35)</f>
        <v>0</v>
      </c>
      <c r="BX35" s="121">
        <f>SUM(T35,AV35)</f>
        <v>887951</v>
      </c>
      <c r="BY35" s="121">
        <f>SUM(U35,AW35)</f>
        <v>24516</v>
      </c>
      <c r="BZ35" s="121">
        <f>SUM(V35,AX35)</f>
        <v>0</v>
      </c>
      <c r="CA35" s="121">
        <f>SUM(W35,AY35)</f>
        <v>1016857</v>
      </c>
      <c r="CB35" s="121">
        <f>SUM(X35,AZ35)</f>
        <v>0</v>
      </c>
      <c r="CC35" s="121">
        <f>SUM(Y35,BA35)</f>
        <v>877253</v>
      </c>
      <c r="CD35" s="121">
        <f>SUM(Z35,BB35)</f>
        <v>139604</v>
      </c>
      <c r="CE35" s="121">
        <f>SUM(AA35,BC35)</f>
        <v>0</v>
      </c>
      <c r="CF35" s="121">
        <f>SUM(AB35,BD35)</f>
        <v>0</v>
      </c>
      <c r="CG35" s="121">
        <f>SUM(AC35,BE35)</f>
        <v>0</v>
      </c>
      <c r="CH35" s="121">
        <f>SUM(AD35,BF35)</f>
        <v>1631202</v>
      </c>
      <c r="CI35" s="121">
        <f>SUM(AE35,BG35)</f>
        <v>3867907</v>
      </c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5">
    <sortCondition ref="A8:A35"/>
    <sortCondition ref="B8:B35"/>
    <sortCondition ref="C8:C35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34" man="1"/>
    <brk id="67" min="1" max="3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広島県</v>
      </c>
      <c r="B7" s="139" t="str">
        <f>'廃棄物事業経費（市町村）'!B7</f>
        <v>34000</v>
      </c>
      <c r="C7" s="138" t="s">
        <v>279</v>
      </c>
      <c r="D7" s="140">
        <f>SUM(L7,T7,AB7,AJ7,AR7,AZ7)</f>
        <v>414694</v>
      </c>
      <c r="E7" s="140">
        <f>SUM(M7,U7,AC7,AK7,AS7,BA7)</f>
        <v>3358962</v>
      </c>
      <c r="F7" s="140">
        <f>SUM(D7:E7)</f>
        <v>3773656</v>
      </c>
      <c r="G7" s="140">
        <f>SUM(O7,W7,AE7,AM7,AU7,BC7)</f>
        <v>1183</v>
      </c>
      <c r="H7" s="140">
        <f>SUM(P7,X7,AF7,AN7,AV7,BD7)</f>
        <v>1240795</v>
      </c>
      <c r="I7" s="140">
        <f>SUM(G7:H7)</f>
        <v>1241978</v>
      </c>
      <c r="J7" s="141">
        <f>COUNTIF(J$8:J$207,"&lt;&gt;")</f>
        <v>13</v>
      </c>
      <c r="K7" s="141">
        <f>COUNTIF(K$8:K$207,"&lt;&gt;")</f>
        <v>13</v>
      </c>
      <c r="L7" s="140">
        <f>SUM(L$8:L$207)</f>
        <v>414694</v>
      </c>
      <c r="M7" s="140">
        <f>SUM(M$8:M$207)</f>
        <v>3310201</v>
      </c>
      <c r="N7" s="140">
        <f>IF(AND(L7&lt;&gt;"",M7&lt;&gt;""),SUM(L7:M7),"")</f>
        <v>3724895</v>
      </c>
      <c r="O7" s="140">
        <f>SUM(O$8:O$207)</f>
        <v>1183</v>
      </c>
      <c r="P7" s="140">
        <f>SUM(P$8:P$207)</f>
        <v>1240795</v>
      </c>
      <c r="Q7" s="140">
        <f>IF(AND(O7&lt;&gt;"",P7&lt;&gt;""),SUM(O7:P7),"")</f>
        <v>1241978</v>
      </c>
      <c r="R7" s="141">
        <f>COUNTIF(R$8:R$207,"&lt;&gt;")</f>
        <v>2</v>
      </c>
      <c r="S7" s="141">
        <f>COUNTIF(S$8:S$207,"&lt;&gt;")</f>
        <v>2</v>
      </c>
      <c r="T7" s="140">
        <f>SUM(T$8:T$207)</f>
        <v>0</v>
      </c>
      <c r="U7" s="140">
        <f>SUM(U$8:U$207)</f>
        <v>48761</v>
      </c>
      <c r="V7" s="140">
        <f>IF(AND(T7&lt;&gt;"",U7&lt;&gt;""),SUM(T7:U7),"")</f>
        <v>48761</v>
      </c>
      <c r="W7" s="140">
        <f>SUM(W$8:W$207)</f>
        <v>0</v>
      </c>
      <c r="X7" s="140">
        <f>SUM(X$8:X$207)</f>
        <v>0</v>
      </c>
      <c r="Y7" s="140">
        <f>IF(AND(W7&lt;&gt;"",X7&lt;&gt;""),SUM(W7:X7),"")</f>
        <v>0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39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269876</v>
      </c>
      <c r="I8" s="121">
        <f>SUM(G8:H8)</f>
        <v>269876</v>
      </c>
      <c r="J8" s="120" t="s">
        <v>327</v>
      </c>
      <c r="K8" s="119" t="s">
        <v>328</v>
      </c>
      <c r="L8" s="121">
        <v>0</v>
      </c>
      <c r="M8" s="121">
        <v>0</v>
      </c>
      <c r="N8" s="121">
        <f>IF(AND(L8&lt;&gt;"",M8&lt;&gt;""),SUM(L8:M8),"")</f>
        <v>0</v>
      </c>
      <c r="O8" s="121">
        <v>0</v>
      </c>
      <c r="P8" s="121">
        <v>269876</v>
      </c>
      <c r="Q8" s="121">
        <f>IF(AND(O8&lt;&gt;"",P8&lt;&gt;""),SUM(O8:P8),"")</f>
        <v>269876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39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39</v>
      </c>
      <c r="B10" s="120" t="s">
        <v>332</v>
      </c>
      <c r="C10" s="119" t="s">
        <v>333</v>
      </c>
      <c r="D10" s="121">
        <f>SUM(L10,T10,AB10,AJ10,AR10,AZ10)</f>
        <v>0</v>
      </c>
      <c r="E10" s="121">
        <f>SUM(M10,U10,AC10,AK10,AS10,BA10)</f>
        <v>325121</v>
      </c>
      <c r="F10" s="121">
        <f>SUM(D10:E10)</f>
        <v>325121</v>
      </c>
      <c r="G10" s="121">
        <f>SUM(O10,W10,AE10,AM10,AU10,BC10)</f>
        <v>0</v>
      </c>
      <c r="H10" s="121">
        <f>SUM(P10,X10,AF10,AN10,AV10,BD10)</f>
        <v>118128</v>
      </c>
      <c r="I10" s="121">
        <f>SUM(G10:H10)</f>
        <v>118128</v>
      </c>
      <c r="J10" s="120" t="s">
        <v>335</v>
      </c>
      <c r="K10" s="119" t="s">
        <v>336</v>
      </c>
      <c r="L10" s="121">
        <v>0</v>
      </c>
      <c r="M10" s="121">
        <v>325121</v>
      </c>
      <c r="N10" s="121">
        <f>IF(AND(L10&lt;&gt;"",M10&lt;&gt;""),SUM(L10:M10),"")</f>
        <v>325121</v>
      </c>
      <c r="O10" s="121">
        <v>0</v>
      </c>
      <c r="P10" s="121">
        <v>118128</v>
      </c>
      <c r="Q10" s="121">
        <f>IF(AND(O10&lt;&gt;"",P10&lt;&gt;""),SUM(O10:P10),"")</f>
        <v>118128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39</v>
      </c>
      <c r="B11" s="120" t="s">
        <v>337</v>
      </c>
      <c r="C11" s="119" t="s">
        <v>338</v>
      </c>
      <c r="D11" s="121">
        <f>SUM(L11,T11,AB11,AJ11,AR11,AZ11)</f>
        <v>0</v>
      </c>
      <c r="E11" s="121">
        <f>SUM(M11,U11,AC11,AK11,AS11,BA11)</f>
        <v>141534</v>
      </c>
      <c r="F11" s="121">
        <f>SUM(D11:E11)</f>
        <v>141534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340</v>
      </c>
      <c r="K11" s="119" t="s">
        <v>341</v>
      </c>
      <c r="L11" s="121">
        <v>0</v>
      </c>
      <c r="M11" s="121">
        <v>114515</v>
      </c>
      <c r="N11" s="121">
        <f>IF(AND(L11&lt;&gt;"",M11&lt;&gt;""),SUM(L11:M11),"")</f>
        <v>114515</v>
      </c>
      <c r="O11" s="121">
        <v>0</v>
      </c>
      <c r="P11" s="121">
        <v>0</v>
      </c>
      <c r="Q11" s="121">
        <f>IF(AND(O11&lt;&gt;"",P11&lt;&gt;""),SUM(O11:P11),"")</f>
        <v>0</v>
      </c>
      <c r="R11" s="120" t="s">
        <v>342</v>
      </c>
      <c r="S11" s="119" t="s">
        <v>343</v>
      </c>
      <c r="T11" s="121">
        <v>0</v>
      </c>
      <c r="U11" s="121">
        <v>27019</v>
      </c>
      <c r="V11" s="121">
        <f>IF(AND(T11&lt;&gt;"",U11&lt;&gt;""),SUM(T11:U11),"")</f>
        <v>27019</v>
      </c>
      <c r="W11" s="121">
        <v>0</v>
      </c>
      <c r="X11" s="121">
        <v>0</v>
      </c>
      <c r="Y11" s="121">
        <f>IF(AND(W11&lt;&gt;"",X11&lt;&gt;""),SUM(W11:X11),"")</f>
        <v>0</v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39</v>
      </c>
      <c r="B12" s="120" t="s">
        <v>344</v>
      </c>
      <c r="C12" s="119" t="s">
        <v>345</v>
      </c>
      <c r="D12" s="121">
        <f>SUM(L12,T12,AB12,AJ12,AR12,AZ12)</f>
        <v>0</v>
      </c>
      <c r="E12" s="121">
        <f>SUM(M12,U12,AC12,AK12,AS12,BA12)</f>
        <v>34312</v>
      </c>
      <c r="F12" s="121">
        <f>SUM(D12:E12)</f>
        <v>34312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342</v>
      </c>
      <c r="K12" s="119" t="s">
        <v>343</v>
      </c>
      <c r="L12" s="121">
        <v>0</v>
      </c>
      <c r="M12" s="121">
        <v>34312</v>
      </c>
      <c r="N12" s="121">
        <f>IF(AND(L12&lt;&gt;"",M12&lt;&gt;""),SUM(L12:M12),"")</f>
        <v>34312</v>
      </c>
      <c r="O12" s="121">
        <v>0</v>
      </c>
      <c r="P12" s="121">
        <v>0</v>
      </c>
      <c r="Q12" s="121">
        <f>IF(AND(O12&lt;&gt;"",P12&lt;&gt;""),SUM(O12:P12),"")</f>
        <v>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39</v>
      </c>
      <c r="B13" s="120" t="s">
        <v>347</v>
      </c>
      <c r="C13" s="119" t="s">
        <v>348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39</v>
      </c>
      <c r="B14" s="120" t="s">
        <v>350</v>
      </c>
      <c r="C14" s="119" t="s">
        <v>351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/>
      <c r="K14" s="119"/>
      <c r="L14" s="121"/>
      <c r="M14" s="121"/>
      <c r="N14" s="121" t="str">
        <f>IF(AND(L14&lt;&gt;"",M14&lt;&gt;""),SUM(L14:M14),"")</f>
        <v/>
      </c>
      <c r="O14" s="121"/>
      <c r="P14" s="121"/>
      <c r="Q14" s="121" t="str">
        <f>IF(AND(O14&lt;&gt;"",P14&lt;&gt;""),SUM(O14:P14),"")</f>
        <v/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39</v>
      </c>
      <c r="B15" s="120" t="s">
        <v>353</v>
      </c>
      <c r="C15" s="119" t="s">
        <v>354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39</v>
      </c>
      <c r="B16" s="120" t="s">
        <v>356</v>
      </c>
      <c r="C16" s="119" t="s">
        <v>357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39</v>
      </c>
      <c r="B17" s="120" t="s">
        <v>359</v>
      </c>
      <c r="C17" s="119" t="s">
        <v>360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39</v>
      </c>
      <c r="B18" s="120" t="s">
        <v>362</v>
      </c>
      <c r="C18" s="119" t="s">
        <v>363</v>
      </c>
      <c r="D18" s="121">
        <f>SUM(L18,T18,AB18,AJ18,AR18,AZ18)</f>
        <v>0</v>
      </c>
      <c r="E18" s="121">
        <f>SUM(M18,U18,AC18,AK18,AS18,BA18)</f>
        <v>1654982</v>
      </c>
      <c r="F18" s="121">
        <f>SUM(D18:E18)</f>
        <v>1654982</v>
      </c>
      <c r="G18" s="121">
        <f>SUM(O18,W18,AE18,AM18,AU18,BC18)</f>
        <v>0</v>
      </c>
      <c r="H18" s="121">
        <f>SUM(P18,X18,AF18,AN18,AV18,BD18)</f>
        <v>618611</v>
      </c>
      <c r="I18" s="121">
        <f>SUM(G18:H18)</f>
        <v>618611</v>
      </c>
      <c r="J18" s="120" t="s">
        <v>335</v>
      </c>
      <c r="K18" s="119" t="s">
        <v>336</v>
      </c>
      <c r="L18" s="121">
        <v>0</v>
      </c>
      <c r="M18" s="121">
        <v>1654982</v>
      </c>
      <c r="N18" s="121">
        <f>IF(AND(L18&lt;&gt;"",M18&lt;&gt;""),SUM(L18:M18),"")</f>
        <v>1654982</v>
      </c>
      <c r="O18" s="121">
        <v>0</v>
      </c>
      <c r="P18" s="121">
        <v>618611</v>
      </c>
      <c r="Q18" s="121">
        <f>IF(AND(O18&lt;&gt;"",P18&lt;&gt;""),SUM(O18:P18),"")</f>
        <v>618611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39</v>
      </c>
      <c r="B19" s="120" t="s">
        <v>365</v>
      </c>
      <c r="C19" s="119" t="s">
        <v>366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39</v>
      </c>
      <c r="B20" s="120" t="s">
        <v>368</v>
      </c>
      <c r="C20" s="119" t="s">
        <v>369</v>
      </c>
      <c r="D20" s="121">
        <f>SUM(L20,T20,AB20,AJ20,AR20,AZ20)</f>
        <v>0</v>
      </c>
      <c r="E20" s="121">
        <f>SUM(M20,U20,AC20,AK20,AS20,BA20)</f>
        <v>259033</v>
      </c>
      <c r="F20" s="121">
        <f>SUM(D20:E20)</f>
        <v>259033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371</v>
      </c>
      <c r="K20" s="119" t="s">
        <v>372</v>
      </c>
      <c r="L20" s="121">
        <v>0</v>
      </c>
      <c r="M20" s="121">
        <v>259033</v>
      </c>
      <c r="N20" s="121">
        <f>IF(AND(L20&lt;&gt;"",M20&lt;&gt;""),SUM(L20:M20),"")</f>
        <v>259033</v>
      </c>
      <c r="O20" s="121">
        <v>0</v>
      </c>
      <c r="P20" s="121">
        <v>0</v>
      </c>
      <c r="Q20" s="121">
        <f>IF(AND(O20&lt;&gt;"",P20&lt;&gt;""),SUM(O20:P20),"")</f>
        <v>0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39</v>
      </c>
      <c r="B21" s="120" t="s">
        <v>373</v>
      </c>
      <c r="C21" s="119" t="s">
        <v>374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39</v>
      </c>
      <c r="B22" s="120" t="s">
        <v>376</v>
      </c>
      <c r="C22" s="119" t="s">
        <v>377</v>
      </c>
      <c r="D22" s="121">
        <f>SUM(L22,T22,AB22,AJ22,AR22,AZ22)</f>
        <v>181328</v>
      </c>
      <c r="E22" s="121">
        <f>SUM(M22,U22,AC22,AK22,AS22,BA22)</f>
        <v>226918</v>
      </c>
      <c r="F22" s="121">
        <f>SUM(D22:E22)</f>
        <v>408246</v>
      </c>
      <c r="G22" s="121">
        <f>SUM(O22,W22,AE22,AM22,AU22,BC22)</f>
        <v>699</v>
      </c>
      <c r="H22" s="121">
        <f>SUM(P22,X22,AF22,AN22,AV22,BD22)</f>
        <v>92147</v>
      </c>
      <c r="I22" s="121">
        <f>SUM(G22:H22)</f>
        <v>92846</v>
      </c>
      <c r="J22" s="120" t="s">
        <v>327</v>
      </c>
      <c r="K22" s="119" t="s">
        <v>328</v>
      </c>
      <c r="L22" s="121">
        <v>181328</v>
      </c>
      <c r="M22" s="121">
        <v>226918</v>
      </c>
      <c r="N22" s="121">
        <f>IF(AND(L22&lt;&gt;"",M22&lt;&gt;""),SUM(L22:M22),"")</f>
        <v>408246</v>
      </c>
      <c r="O22" s="121">
        <v>699</v>
      </c>
      <c r="P22" s="121">
        <v>92147</v>
      </c>
      <c r="Q22" s="121">
        <f>IF(AND(O22&lt;&gt;"",P22&lt;&gt;""),SUM(O22:P22),"")</f>
        <v>92846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39</v>
      </c>
      <c r="B23" s="120" t="s">
        <v>379</v>
      </c>
      <c r="C23" s="119" t="s">
        <v>380</v>
      </c>
      <c r="D23" s="121">
        <f>SUM(L23,T23,AB23,AJ23,AR23,AZ23)</f>
        <v>102864</v>
      </c>
      <c r="E23" s="121">
        <f>SUM(M23,U23,AC23,AK23,AS23,BA23)</f>
        <v>128719</v>
      </c>
      <c r="F23" s="121">
        <f>SUM(D23:E23)</f>
        <v>231583</v>
      </c>
      <c r="G23" s="121">
        <f>SUM(O23,W23,AE23,AM23,AU23,BC23)</f>
        <v>212</v>
      </c>
      <c r="H23" s="121">
        <f>SUM(P23,X23,AF23,AN23,AV23,BD23)</f>
        <v>35245</v>
      </c>
      <c r="I23" s="121">
        <f>SUM(G23:H23)</f>
        <v>35457</v>
      </c>
      <c r="J23" s="120" t="s">
        <v>327</v>
      </c>
      <c r="K23" s="119" t="s">
        <v>328</v>
      </c>
      <c r="L23" s="121">
        <v>102864</v>
      </c>
      <c r="M23" s="121">
        <v>128719</v>
      </c>
      <c r="N23" s="121">
        <f>IF(AND(L23&lt;&gt;"",M23&lt;&gt;""),SUM(L23:M23),"")</f>
        <v>231583</v>
      </c>
      <c r="O23" s="121">
        <v>212</v>
      </c>
      <c r="P23" s="121">
        <v>35245</v>
      </c>
      <c r="Q23" s="121">
        <f>IF(AND(O23&lt;&gt;"",P23&lt;&gt;""),SUM(O23:P23),"")</f>
        <v>35457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39</v>
      </c>
      <c r="B24" s="120" t="s">
        <v>382</v>
      </c>
      <c r="C24" s="119" t="s">
        <v>383</v>
      </c>
      <c r="D24" s="121">
        <f>SUM(L24,T24,AB24,AJ24,AR24,AZ24)</f>
        <v>84952</v>
      </c>
      <c r="E24" s="121">
        <f>SUM(M24,U24,AC24,AK24,AS24,BA24)</f>
        <v>106320</v>
      </c>
      <c r="F24" s="121">
        <f>SUM(D24:E24)</f>
        <v>191272</v>
      </c>
      <c r="G24" s="121">
        <f>SUM(O24,W24,AE24,AM24,AU24,BC24)</f>
        <v>217</v>
      </c>
      <c r="H24" s="121">
        <f>SUM(P24,X24,AF24,AN24,AV24,BD24)</f>
        <v>30213</v>
      </c>
      <c r="I24" s="121">
        <f>SUM(G24:H24)</f>
        <v>30430</v>
      </c>
      <c r="J24" s="120" t="s">
        <v>327</v>
      </c>
      <c r="K24" s="119" t="s">
        <v>328</v>
      </c>
      <c r="L24" s="121">
        <v>84952</v>
      </c>
      <c r="M24" s="121">
        <v>106320</v>
      </c>
      <c r="N24" s="121">
        <f>IF(AND(L24&lt;&gt;"",M24&lt;&gt;""),SUM(L24:M24),"")</f>
        <v>191272</v>
      </c>
      <c r="O24" s="121">
        <v>217</v>
      </c>
      <c r="P24" s="121">
        <v>30213</v>
      </c>
      <c r="Q24" s="121">
        <f>IF(AND(O24&lt;&gt;"",P24&lt;&gt;""),SUM(O24:P24),"")</f>
        <v>30430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39</v>
      </c>
      <c r="B25" s="120" t="s">
        <v>385</v>
      </c>
      <c r="C25" s="119" t="s">
        <v>386</v>
      </c>
      <c r="D25" s="121">
        <f>SUM(L25,T25,AB25,AJ25,AR25,AZ25)</f>
        <v>45550</v>
      </c>
      <c r="E25" s="121">
        <f>SUM(M25,U25,AC25,AK25,AS25,BA25)</f>
        <v>57005</v>
      </c>
      <c r="F25" s="121">
        <f>SUM(D25:E25)</f>
        <v>102555</v>
      </c>
      <c r="G25" s="121">
        <f>SUM(O25,W25,AE25,AM25,AU25,BC25)</f>
        <v>55</v>
      </c>
      <c r="H25" s="121">
        <f>SUM(P25,X25,AF25,AN25,AV25,BD25)</f>
        <v>13017</v>
      </c>
      <c r="I25" s="121">
        <f>SUM(G25:H25)</f>
        <v>13072</v>
      </c>
      <c r="J25" s="120" t="s">
        <v>327</v>
      </c>
      <c r="K25" s="119" t="s">
        <v>328</v>
      </c>
      <c r="L25" s="121">
        <v>45550</v>
      </c>
      <c r="M25" s="121">
        <v>57005</v>
      </c>
      <c r="N25" s="121">
        <f>IF(AND(L25&lt;&gt;"",M25&lt;&gt;""),SUM(L25:M25),"")</f>
        <v>102555</v>
      </c>
      <c r="O25" s="121">
        <v>55</v>
      </c>
      <c r="P25" s="121">
        <v>13017</v>
      </c>
      <c r="Q25" s="121">
        <f>IF(AND(O25&lt;&gt;"",P25&lt;&gt;""),SUM(O25:P25),"")</f>
        <v>13072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39</v>
      </c>
      <c r="B26" s="120" t="s">
        <v>388</v>
      </c>
      <c r="C26" s="119" t="s">
        <v>389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39</v>
      </c>
      <c r="B27" s="120" t="s">
        <v>391</v>
      </c>
      <c r="C27" s="119" t="s">
        <v>392</v>
      </c>
      <c r="D27" s="121">
        <f>SUM(L27,T27,AB27,AJ27,AR27,AZ27)</f>
        <v>0</v>
      </c>
      <c r="E27" s="121">
        <f>SUM(M27,U27,AC27,AK27,AS27,BA27)</f>
        <v>165715</v>
      </c>
      <c r="F27" s="121">
        <f>SUM(D27:E27)</f>
        <v>165715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 t="s">
        <v>371</v>
      </c>
      <c r="K27" s="119" t="s">
        <v>372</v>
      </c>
      <c r="L27" s="121">
        <v>0</v>
      </c>
      <c r="M27" s="121">
        <v>165715</v>
      </c>
      <c r="N27" s="121">
        <f>IF(AND(L27&lt;&gt;"",M27&lt;&gt;""),SUM(L27:M27),"")</f>
        <v>165715</v>
      </c>
      <c r="O27" s="121">
        <v>0</v>
      </c>
      <c r="P27" s="121">
        <v>0</v>
      </c>
      <c r="Q27" s="121">
        <f>IF(AND(O27&lt;&gt;"",P27&lt;&gt;""),SUM(O27:P27),"")</f>
        <v>0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39</v>
      </c>
      <c r="B28" s="120" t="s">
        <v>394</v>
      </c>
      <c r="C28" s="119" t="s">
        <v>395</v>
      </c>
      <c r="D28" s="121">
        <f>SUM(L28,T28,AB28,AJ28,AR28,AZ28)</f>
        <v>0</v>
      </c>
      <c r="E28" s="121">
        <f>SUM(M28,U28,AC28,AK28,AS28,BA28)</f>
        <v>133318</v>
      </c>
      <c r="F28" s="121">
        <f>SUM(D28:E28)</f>
        <v>133318</v>
      </c>
      <c r="G28" s="121">
        <f>SUM(O28,W28,AE28,AM28,AU28,BC28)</f>
        <v>0</v>
      </c>
      <c r="H28" s="121">
        <f>SUM(P28,X28,AF28,AN28,AV28,BD28)</f>
        <v>63558</v>
      </c>
      <c r="I28" s="121">
        <f>SUM(G28:H28)</f>
        <v>63558</v>
      </c>
      <c r="J28" s="120" t="s">
        <v>335</v>
      </c>
      <c r="K28" s="119" t="s">
        <v>336</v>
      </c>
      <c r="L28" s="121">
        <v>0</v>
      </c>
      <c r="M28" s="121">
        <v>133318</v>
      </c>
      <c r="N28" s="121">
        <f>IF(AND(L28&lt;&gt;"",M28&lt;&gt;""),SUM(L28:M28),"")</f>
        <v>133318</v>
      </c>
      <c r="O28" s="121">
        <v>0</v>
      </c>
      <c r="P28" s="121">
        <v>63558</v>
      </c>
      <c r="Q28" s="121">
        <f>IF(AND(O28&lt;&gt;"",P28&lt;&gt;""),SUM(O28:P28),"")</f>
        <v>63558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39</v>
      </c>
      <c r="B29" s="120" t="s">
        <v>397</v>
      </c>
      <c r="C29" s="119" t="s">
        <v>398</v>
      </c>
      <c r="D29" s="121">
        <f>SUM(L29,T29,AB29,AJ29,AR29,AZ29)</f>
        <v>0</v>
      </c>
      <c r="E29" s="121">
        <f>SUM(M29,U29,AC29,AK29,AS29,BA29)</f>
        <v>125985</v>
      </c>
      <c r="F29" s="121">
        <f>SUM(D29:E29)</f>
        <v>125985</v>
      </c>
      <c r="G29" s="121">
        <f>SUM(O29,W29,AE29,AM29,AU29,BC29)</f>
        <v>0</v>
      </c>
      <c r="H29" s="121">
        <f>SUM(P29,X29,AF29,AN29,AV29,BD29)</f>
        <v>0</v>
      </c>
      <c r="I29" s="121">
        <f>SUM(G29:H29)</f>
        <v>0</v>
      </c>
      <c r="J29" s="120" t="s">
        <v>342</v>
      </c>
      <c r="K29" s="119" t="s">
        <v>343</v>
      </c>
      <c r="L29" s="121">
        <v>0</v>
      </c>
      <c r="M29" s="121">
        <v>104243</v>
      </c>
      <c r="N29" s="121">
        <f>IF(AND(L29&lt;&gt;"",M29&lt;&gt;""),SUM(L29:M29),"")</f>
        <v>104243</v>
      </c>
      <c r="O29" s="121">
        <v>0</v>
      </c>
      <c r="P29" s="121">
        <v>0</v>
      </c>
      <c r="Q29" s="121">
        <f>IF(AND(O29&lt;&gt;"",P29&lt;&gt;""),SUM(O29:P29),"")</f>
        <v>0</v>
      </c>
      <c r="R29" s="120" t="s">
        <v>340</v>
      </c>
      <c r="S29" s="119" t="s">
        <v>341</v>
      </c>
      <c r="T29" s="121">
        <v>0</v>
      </c>
      <c r="U29" s="121">
        <v>21742</v>
      </c>
      <c r="V29" s="121">
        <f>IF(AND(T29&lt;&gt;"",U29&lt;&gt;""),SUM(T29:U29),"")</f>
        <v>21742</v>
      </c>
      <c r="W29" s="121">
        <v>0</v>
      </c>
      <c r="X29" s="121">
        <v>0</v>
      </c>
      <c r="Y29" s="121">
        <f>IF(AND(W29&lt;&gt;"",X29&lt;&gt;""),SUM(W29:X29),"")</f>
        <v>0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39</v>
      </c>
      <c r="B30" s="120" t="s">
        <v>400</v>
      </c>
      <c r="C30" s="119" t="s">
        <v>401</v>
      </c>
      <c r="D30" s="121">
        <f>SUM(L30,T30,AB30,AJ30,AR30,AZ30)</f>
        <v>0</v>
      </c>
      <c r="E30" s="121">
        <f>SUM(M30,U30,AC30,AK30,AS30,BA30)</f>
        <v>0</v>
      </c>
      <c r="F30" s="121">
        <f>SUM(D30:E30)</f>
        <v>0</v>
      </c>
      <c r="G30" s="121">
        <f>SUM(O30,W30,AE30,AM30,AU30,BC30)</f>
        <v>0</v>
      </c>
      <c r="H30" s="121">
        <f>SUM(P30,X30,AF30,AN30,AV30,BD30)</f>
        <v>0</v>
      </c>
      <c r="I30" s="121">
        <f>SUM(G30:H30)</f>
        <v>0</v>
      </c>
      <c r="J30" s="120"/>
      <c r="K30" s="119"/>
      <c r="L30" s="121"/>
      <c r="M30" s="121"/>
      <c r="N30" s="121" t="str">
        <f>IF(AND(L30&lt;&gt;"",M30&lt;&gt;""),SUM(L30:M30),"")</f>
        <v/>
      </c>
      <c r="O30" s="121"/>
      <c r="P30" s="121"/>
      <c r="Q30" s="121" t="str">
        <f>IF(AND(O30&lt;&gt;"",P30&lt;&gt;""),SUM(O30:P30),"")</f>
        <v/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0">
    <sortCondition ref="A8:A30"/>
    <sortCondition ref="B8:B30"/>
    <sortCondition ref="C8:C30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29" man="1"/>
    <brk id="17" min="1" max="29" man="1"/>
    <brk id="25" min="1" max="29" man="1"/>
    <brk id="33" min="1" max="29" man="1"/>
    <brk id="41" min="1" max="29" man="1"/>
    <brk id="49" min="1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広島県</v>
      </c>
      <c r="B7" s="139" t="str">
        <f>'廃棄物事業経費（市町村）'!B7</f>
        <v>34000</v>
      </c>
      <c r="C7" s="138" t="s">
        <v>33</v>
      </c>
      <c r="D7" s="140">
        <f>SUM(H7,L7,P7,T7,X7,AB7,AF7,AJ7,AN7,AR7,AV7,AZ7,BD7,BH7,BL7,BP7,BT7,BX7,CB7,CF7,CJ7,CN7,CR7,CV7,CZ7,DD7,DH7,DL7,DP7,DT7)</f>
        <v>3773656</v>
      </c>
      <c r="E7" s="140">
        <f>SUM(I7,M7,Q7,U7,Y7,AC7,AG7,AK7,AO7,AS7,AW7,BA7,BE7,BI7,BM7,BQ7,BU7,BY7,CC7,CG7,CK7,CO7,CS7,CW7,DA7,DE7,DI7,DM7,DQ7,DU7)</f>
        <v>1241978</v>
      </c>
      <c r="F7" s="141">
        <f>COUNTIF(F$8:F$57,"&lt;&gt;")</f>
        <v>5</v>
      </c>
      <c r="G7" s="141">
        <f>COUNTIF(G$8:G$57,"&lt;&gt;")</f>
        <v>5</v>
      </c>
      <c r="H7" s="140">
        <f>SUM(H$8:H$57)</f>
        <v>2541019</v>
      </c>
      <c r="I7" s="140">
        <f>SUM(I$8:I$57)</f>
        <v>711457</v>
      </c>
      <c r="J7" s="141">
        <f>COUNTIF(J$8:J$57,"&lt;&gt;")</f>
        <v>5</v>
      </c>
      <c r="K7" s="141">
        <f>COUNTIF(K$8:K$57,"&lt;&gt;")</f>
        <v>5</v>
      </c>
      <c r="L7" s="140">
        <f>SUM(L$8:L$57)</f>
        <v>771180</v>
      </c>
      <c r="M7" s="140">
        <f>SUM(M$8:M$57)</f>
        <v>153585</v>
      </c>
      <c r="N7" s="141">
        <f>COUNTIF(N$8:N$57,"&lt;&gt;")</f>
        <v>3</v>
      </c>
      <c r="O7" s="141">
        <f>COUNTIF(O$8:O$57,"&lt;&gt;")</f>
        <v>3</v>
      </c>
      <c r="P7" s="140">
        <f>SUM(P$8:P$57)</f>
        <v>358902</v>
      </c>
      <c r="Q7" s="140">
        <f>SUM(Q$8:Q$57)</f>
        <v>93988</v>
      </c>
      <c r="R7" s="141">
        <f>COUNTIF(R$8:R$57,"&lt;&gt;")</f>
        <v>1</v>
      </c>
      <c r="S7" s="141">
        <f>COUNTIF(S$8:S$57,"&lt;&gt;")</f>
        <v>1</v>
      </c>
      <c r="T7" s="140">
        <f>SUM(T$8:T$57)</f>
        <v>102555</v>
      </c>
      <c r="U7" s="140">
        <f>SUM(U$8:U$57)</f>
        <v>13072</v>
      </c>
      <c r="V7" s="141">
        <f>COUNTIF(V$8:V$57,"&lt;&gt;")</f>
        <v>1</v>
      </c>
      <c r="W7" s="141">
        <f>COUNTIF(W$8:W$57,"&lt;&gt;")</f>
        <v>1</v>
      </c>
      <c r="X7" s="140">
        <f>SUM(X$8:X$57)</f>
        <v>0</v>
      </c>
      <c r="Y7" s="140">
        <f>SUM(Y$8:Y$57)</f>
        <v>269876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39</v>
      </c>
      <c r="B8" s="120" t="s">
        <v>327</v>
      </c>
      <c r="C8" s="119" t="s">
        <v>328</v>
      </c>
      <c r="D8" s="121">
        <f>SUM(H8,L8,P8,T8,X8,AB8,AF8,AJ8,AN8,AR8,AV8,AZ8,BD8,BH8,BL8,BP8,BT8,BX8,CB8,CF8,CJ8,CN8,CR8,CV8,CZ8,DD8,DH8,DL8,DP8,DT8)</f>
        <v>933656</v>
      </c>
      <c r="E8" s="121">
        <f>SUM(I8,M8,Q8,U8,Y8,AC8,AG8,AK8,AO8,AS8,AW8,BA8,BE8,BI8,BM8,BQ8,BU8,BY8,CC8,CG8,CK8,CO8,CS8,CW8,DA8,DE8,DI8,DM8,DQ8,DU8)</f>
        <v>441681</v>
      </c>
      <c r="F8" s="120" t="s">
        <v>376</v>
      </c>
      <c r="G8" s="119" t="s">
        <v>377</v>
      </c>
      <c r="H8" s="121">
        <v>408246</v>
      </c>
      <c r="I8" s="121">
        <v>92846</v>
      </c>
      <c r="J8" s="120" t="s">
        <v>379</v>
      </c>
      <c r="K8" s="119" t="s">
        <v>380</v>
      </c>
      <c r="L8" s="121">
        <v>231583</v>
      </c>
      <c r="M8" s="121">
        <v>35457</v>
      </c>
      <c r="N8" s="120" t="s">
        <v>382</v>
      </c>
      <c r="O8" s="119" t="s">
        <v>383</v>
      </c>
      <c r="P8" s="121">
        <v>191272</v>
      </c>
      <c r="Q8" s="121">
        <v>30430</v>
      </c>
      <c r="R8" s="120" t="s">
        <v>385</v>
      </c>
      <c r="S8" s="119" t="s">
        <v>386</v>
      </c>
      <c r="T8" s="121">
        <v>102555</v>
      </c>
      <c r="U8" s="121">
        <v>13072</v>
      </c>
      <c r="V8" s="120" t="s">
        <v>324</v>
      </c>
      <c r="W8" s="119" t="s">
        <v>325</v>
      </c>
      <c r="X8" s="121">
        <v>0</v>
      </c>
      <c r="Y8" s="121">
        <v>269876</v>
      </c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39</v>
      </c>
      <c r="B9" s="120" t="s">
        <v>342</v>
      </c>
      <c r="C9" s="119" t="s">
        <v>343</v>
      </c>
      <c r="D9" s="121">
        <f>SUM(H9,L9,P9,T9,X9,AB9,AF9,AJ9,AN9,AR9,AV9,AZ9,BD9,BH9,BL9,BP9,BT9,BX9,CB9,CF9,CJ9,CN9,CR9,CV9,CZ9,DD9,DH9,DL9,DP9,DT9)</f>
        <v>165574</v>
      </c>
      <c r="E9" s="121">
        <f>SUM(I9,M9,Q9,U9,Y9,AC9,AG9,AK9,AO9,AS9,AW9,BA9,BE9,BI9,BM9,BQ9,BU9,BY9,CC9,CG9,CK9,CO9,CS9,CW9,DA9,DE9,DI9,DM9,DQ9,DU9)</f>
        <v>0</v>
      </c>
      <c r="F9" s="120" t="s">
        <v>397</v>
      </c>
      <c r="G9" s="119" t="s">
        <v>398</v>
      </c>
      <c r="H9" s="121">
        <v>104243</v>
      </c>
      <c r="I9" s="121">
        <v>0</v>
      </c>
      <c r="J9" s="120" t="s">
        <v>337</v>
      </c>
      <c r="K9" s="119" t="s">
        <v>338</v>
      </c>
      <c r="L9" s="121">
        <v>27019</v>
      </c>
      <c r="M9" s="121">
        <v>0</v>
      </c>
      <c r="N9" s="120" t="s">
        <v>344</v>
      </c>
      <c r="O9" s="119" t="s">
        <v>345</v>
      </c>
      <c r="P9" s="121">
        <v>34312</v>
      </c>
      <c r="Q9" s="121">
        <v>0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39</v>
      </c>
      <c r="B10" s="120" t="s">
        <v>340</v>
      </c>
      <c r="C10" s="119" t="s">
        <v>341</v>
      </c>
      <c r="D10" s="121">
        <f>SUM(H10,L10,P10,T10,X10,AB10,AF10,AJ10,AN10,AR10,AV10,AZ10,BD10,BH10,BL10,BP10,BT10,BX10,CB10,CF10,CJ10,CN10,CR10,CV10,CZ10,DD10,DH10,DL10,DP10,DT10)</f>
        <v>136257</v>
      </c>
      <c r="E10" s="121">
        <f>SUM(I10,M10,Q10,U10,Y10,AC10,AG10,AK10,AO10,AS10,AW10,BA10,BE10,BI10,BM10,BQ10,BU10,BY10,CC10,CG10,CK10,CO10,CS10,CW10,DA10,DE10,DI10,DM10,DQ10,DU10)</f>
        <v>0</v>
      </c>
      <c r="F10" s="120" t="s">
        <v>337</v>
      </c>
      <c r="G10" s="119" t="s">
        <v>338</v>
      </c>
      <c r="H10" s="121">
        <v>114515</v>
      </c>
      <c r="I10" s="121">
        <v>0</v>
      </c>
      <c r="J10" s="120" t="s">
        <v>397</v>
      </c>
      <c r="K10" s="119" t="s">
        <v>398</v>
      </c>
      <c r="L10" s="121">
        <v>21742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39</v>
      </c>
      <c r="B11" s="120" t="s">
        <v>371</v>
      </c>
      <c r="C11" s="119" t="s">
        <v>372</v>
      </c>
      <c r="D11" s="121">
        <f>SUM(H11,L11,P11,T11,X11,AB11,AF11,AJ11,AN11,AR11,AV11,AZ11,BD11,BH11,BL11,BP11,BT11,BX11,CB11,CF11,CJ11,CN11,CR11,CV11,CZ11,DD11,DH11,DL11,DP11,DT11)</f>
        <v>424748</v>
      </c>
      <c r="E11" s="121">
        <f>SUM(I11,M11,Q11,U11,Y11,AC11,AG11,AK11,AO11,AS11,AW11,BA11,BE11,BI11,BM11,BQ11,BU11,BY11,CC11,CG11,CK11,CO11,CS11,CW11,DA11,DE11,DI11,DM11,DQ11,DU11)</f>
        <v>0</v>
      </c>
      <c r="F11" s="120" t="s">
        <v>368</v>
      </c>
      <c r="G11" s="119" t="s">
        <v>369</v>
      </c>
      <c r="H11" s="121">
        <v>259033</v>
      </c>
      <c r="I11" s="121">
        <v>0</v>
      </c>
      <c r="J11" s="120" t="s">
        <v>391</v>
      </c>
      <c r="K11" s="119" t="s">
        <v>392</v>
      </c>
      <c r="L11" s="121">
        <v>165715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39</v>
      </c>
      <c r="B12" s="120" t="s">
        <v>335</v>
      </c>
      <c r="C12" s="119" t="s">
        <v>336</v>
      </c>
      <c r="D12" s="121">
        <f>SUM(H12,L12,P12,T12,X12,AB12,AF12,AJ12,AN12,AR12,AV12,AZ12,BD12,BH12,BL12,BP12,BT12,BX12,CB12,CF12,CJ12,CN12,CR12,CV12,CZ12,DD12,DH12,DL12,DP12,DT12)</f>
        <v>2113421</v>
      </c>
      <c r="E12" s="121">
        <f>SUM(I12,M12,Q12,U12,Y12,AC12,AG12,AK12,AO12,AS12,AW12,BA12,BE12,BI12,BM12,BQ12,BU12,BY12,CC12,CG12,CK12,CO12,CS12,CW12,DA12,DE12,DI12,DM12,DQ12,DU12)</f>
        <v>800297</v>
      </c>
      <c r="F12" s="120" t="s">
        <v>362</v>
      </c>
      <c r="G12" s="119" t="s">
        <v>363</v>
      </c>
      <c r="H12" s="121">
        <v>1654982</v>
      </c>
      <c r="I12" s="121">
        <v>618611</v>
      </c>
      <c r="J12" s="120" t="s">
        <v>332</v>
      </c>
      <c r="K12" s="119" t="s">
        <v>333</v>
      </c>
      <c r="L12" s="121">
        <v>325121</v>
      </c>
      <c r="M12" s="121">
        <v>118128</v>
      </c>
      <c r="N12" s="120" t="s">
        <v>394</v>
      </c>
      <c r="O12" s="119" t="s">
        <v>395</v>
      </c>
      <c r="P12" s="121">
        <v>133318</v>
      </c>
      <c r="Q12" s="121">
        <v>63558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/>
      <c r="B13" s="120"/>
      <c r="C13" s="119"/>
      <c r="D13" s="121"/>
      <c r="E13" s="121"/>
      <c r="F13" s="120"/>
      <c r="G13" s="119"/>
      <c r="H13" s="121"/>
      <c r="I13" s="121"/>
      <c r="J13" s="120"/>
      <c r="K13" s="119"/>
      <c r="L13" s="121"/>
      <c r="M13" s="121"/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/>
      <c r="B14" s="120"/>
      <c r="C14" s="119"/>
      <c r="D14" s="121"/>
      <c r="E14" s="121"/>
      <c r="F14" s="120"/>
      <c r="G14" s="119"/>
      <c r="H14" s="121"/>
      <c r="I14" s="121"/>
      <c r="J14" s="120"/>
      <c r="K14" s="119"/>
      <c r="L14" s="121"/>
      <c r="M14" s="121"/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2">
    <sortCondition ref="A8:A12"/>
    <sortCondition ref="B8:B12"/>
    <sortCondition ref="C8:C12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11" man="1"/>
    <brk id="21" min="1" max="11" man="1"/>
    <brk id="33" min="1" max="11" man="1"/>
    <brk id="45" min="1" max="11" man="1"/>
    <brk id="57" min="1" max="11" man="1"/>
    <brk id="69" min="1" max="11" man="1"/>
    <brk id="81" min="1" max="11" man="1"/>
    <brk id="93" min="1" max="11" man="1"/>
    <brk id="105" min="1" max="11" man="1"/>
    <brk id="117" min="1" max="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34000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34100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34202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34203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34204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34205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34207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34208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34209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34210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34211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34212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34213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34214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34215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34302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34304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34307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34309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34368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34369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34431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34462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34545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34839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34845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34876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34908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34918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2019-03-05T01:19:37Z</dcterms:modified>
</cp:coreProperties>
</file>