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4\Desktop\環境省廃棄物実態調査集約結果（25滋賀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水洗化人口等!$A$6:$AA$25</definedName>
    <definedName name="_xlnm.Print_Area" localSheetId="2">し尿集計結果!$A$1:$M$36</definedName>
    <definedName name="_xlnm.Print_Area" localSheetId="1">し尿処理状況!$2:$26</definedName>
    <definedName name="_xlnm.Print_Area" localSheetId="0">水洗化人口等!$2:$26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C8" i="2"/>
  <c r="AC9" i="2"/>
  <c r="N9" i="2" s="1"/>
  <c r="AC10" i="2"/>
  <c r="AC11" i="2"/>
  <c r="N11" i="2" s="1"/>
  <c r="AC12" i="2"/>
  <c r="AC13" i="2"/>
  <c r="N13" i="2" s="1"/>
  <c r="AC14" i="2"/>
  <c r="AC15" i="2"/>
  <c r="N15" i="2" s="1"/>
  <c r="AC16" i="2"/>
  <c r="AC17" i="2"/>
  <c r="N17" i="2" s="1"/>
  <c r="AC18" i="2"/>
  <c r="AC19" i="2"/>
  <c r="N19" i="2" s="1"/>
  <c r="AC20" i="2"/>
  <c r="AC21" i="2"/>
  <c r="N21" i="2" s="1"/>
  <c r="AC22" i="2"/>
  <c r="AC23" i="2"/>
  <c r="N23" i="2" s="1"/>
  <c r="AC24" i="2"/>
  <c r="AC25" i="2"/>
  <c r="N25" i="2" s="1"/>
  <c r="AC26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N8" i="2"/>
  <c r="N10" i="2"/>
  <c r="N12" i="2"/>
  <c r="N14" i="2"/>
  <c r="N16" i="2"/>
  <c r="N18" i="2"/>
  <c r="N20" i="2"/>
  <c r="N22" i="2"/>
  <c r="N24" i="2"/>
  <c r="N26" i="2"/>
  <c r="K8" i="2"/>
  <c r="K9" i="2"/>
  <c r="D9" i="2" s="1"/>
  <c r="K10" i="2"/>
  <c r="K11" i="2"/>
  <c r="D11" i="2" s="1"/>
  <c r="K12" i="2"/>
  <c r="K13" i="2"/>
  <c r="D13" i="2" s="1"/>
  <c r="K14" i="2"/>
  <c r="K15" i="2"/>
  <c r="D15" i="2" s="1"/>
  <c r="K16" i="2"/>
  <c r="K17" i="2"/>
  <c r="D17" i="2" s="1"/>
  <c r="K18" i="2"/>
  <c r="K19" i="2"/>
  <c r="D19" i="2" s="1"/>
  <c r="K20" i="2"/>
  <c r="K21" i="2"/>
  <c r="D21" i="2" s="1"/>
  <c r="K22" i="2"/>
  <c r="K23" i="2"/>
  <c r="D23" i="2" s="1"/>
  <c r="K24" i="2"/>
  <c r="K25" i="2"/>
  <c r="D25" i="2" s="1"/>
  <c r="K26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D8" i="2"/>
  <c r="D10" i="2"/>
  <c r="D12" i="2"/>
  <c r="D14" i="2"/>
  <c r="D16" i="2"/>
  <c r="D18" i="2"/>
  <c r="D20" i="2"/>
  <c r="D22" i="2"/>
  <c r="D24" i="2"/>
  <c r="D26" i="2"/>
  <c r="N12" i="1"/>
  <c r="N16" i="1"/>
  <c r="N20" i="1"/>
  <c r="N24" i="1"/>
  <c r="I8" i="1"/>
  <c r="I9" i="1"/>
  <c r="D9" i="1" s="1"/>
  <c r="I10" i="1"/>
  <c r="I11" i="1"/>
  <c r="D11" i="1" s="1"/>
  <c r="I12" i="1"/>
  <c r="I13" i="1"/>
  <c r="D13" i="1" s="1"/>
  <c r="I14" i="1"/>
  <c r="I15" i="1"/>
  <c r="D15" i="1" s="1"/>
  <c r="I16" i="1"/>
  <c r="I17" i="1"/>
  <c r="D17" i="1" s="1"/>
  <c r="I18" i="1"/>
  <c r="I19" i="1"/>
  <c r="D19" i="1" s="1"/>
  <c r="I20" i="1"/>
  <c r="I21" i="1"/>
  <c r="D21" i="1" s="1"/>
  <c r="I22" i="1"/>
  <c r="I23" i="1"/>
  <c r="D23" i="1" s="1"/>
  <c r="I24" i="1"/>
  <c r="I25" i="1"/>
  <c r="D25" i="1" s="1"/>
  <c r="I26" i="1"/>
  <c r="F8" i="1"/>
  <c r="F12" i="1"/>
  <c r="F16" i="1"/>
  <c r="F20" i="1"/>
  <c r="F24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D8" i="1"/>
  <c r="D10" i="1"/>
  <c r="D12" i="1"/>
  <c r="D14" i="1"/>
  <c r="D16" i="1"/>
  <c r="D18" i="1"/>
  <c r="D20" i="1"/>
  <c r="D22" i="1"/>
  <c r="D24" i="1"/>
  <c r="D26" i="1"/>
  <c r="Q26" i="1" l="1"/>
  <c r="L26" i="1"/>
  <c r="Q22" i="1"/>
  <c r="L22" i="1"/>
  <c r="Q18" i="1"/>
  <c r="L18" i="1"/>
  <c r="Q14" i="1"/>
  <c r="L14" i="1"/>
  <c r="Q10" i="1"/>
  <c r="L10" i="1"/>
  <c r="N25" i="1"/>
  <c r="J25" i="1"/>
  <c r="F25" i="1"/>
  <c r="Q25" i="1"/>
  <c r="N23" i="1"/>
  <c r="J23" i="1"/>
  <c r="F23" i="1"/>
  <c r="Q23" i="1"/>
  <c r="N21" i="1"/>
  <c r="J21" i="1"/>
  <c r="F21" i="1"/>
  <c r="Q21" i="1"/>
  <c r="N19" i="1"/>
  <c r="J19" i="1"/>
  <c r="F19" i="1"/>
  <c r="Q19" i="1"/>
  <c r="N17" i="1"/>
  <c r="J17" i="1"/>
  <c r="F17" i="1"/>
  <c r="Q17" i="1"/>
  <c r="N15" i="1"/>
  <c r="J15" i="1"/>
  <c r="F15" i="1"/>
  <c r="Q15" i="1"/>
  <c r="N13" i="1"/>
  <c r="J13" i="1"/>
  <c r="F13" i="1"/>
  <c r="Q13" i="1"/>
  <c r="N11" i="1"/>
  <c r="J11" i="1"/>
  <c r="F11" i="1"/>
  <c r="Q11" i="1"/>
  <c r="N9" i="1"/>
  <c r="J9" i="1"/>
  <c r="F9" i="1"/>
  <c r="Q9" i="1"/>
  <c r="J26" i="1"/>
  <c r="J22" i="1"/>
  <c r="J18" i="1"/>
  <c r="J14" i="1"/>
  <c r="J10" i="1"/>
  <c r="L25" i="1"/>
  <c r="L21" i="1"/>
  <c r="L17" i="1"/>
  <c r="L13" i="1"/>
  <c r="L9" i="1"/>
  <c r="Q24" i="1"/>
  <c r="L24" i="1"/>
  <c r="Q20" i="1"/>
  <c r="L20" i="1"/>
  <c r="Q16" i="1"/>
  <c r="L16" i="1"/>
  <c r="Q12" i="1"/>
  <c r="L12" i="1"/>
  <c r="Q8" i="1"/>
  <c r="L8" i="1"/>
  <c r="N8" i="1"/>
  <c r="F26" i="1"/>
  <c r="F22" i="1"/>
  <c r="F18" i="1"/>
  <c r="F14" i="1"/>
  <c r="F10" i="1"/>
  <c r="J24" i="1"/>
  <c r="J20" i="1"/>
  <c r="J16" i="1"/>
  <c r="J12" i="1"/>
  <c r="J8" i="1"/>
  <c r="L23" i="1"/>
  <c r="L19" i="1"/>
  <c r="L15" i="1"/>
  <c r="L11" i="1"/>
  <c r="N26" i="1"/>
  <c r="N22" i="1"/>
  <c r="N18" i="1"/>
  <c r="N14" i="1"/>
  <c r="N10" i="1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E7" i="2" l="1"/>
  <c r="AZ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N7" i="2" s="1"/>
  <c r="AJ7" i="2"/>
  <c r="D7" i="1" l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M15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N7" i="1" l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<sst xmlns="http://schemas.openxmlformats.org/spreadsheetml/2006/main" count="655" uniqueCount="312">
  <si>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</si>
  <si>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</si>
  <si>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</si>
  <si>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</si>
  <si>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</si>
  <si>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</si>
  <si>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</si>
  <si>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</si>
  <si>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</si>
  <si>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</si>
  <si>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</si>
  <si>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</si>
  <si>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</si>
  <si>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</si>
  <si>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</si>
  <si>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</si>
  <si>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</si>
  <si>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</si>
  <si>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</si>
  <si>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</si>
  <si>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</si>
  <si>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</si>
  <si>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</si>
  <si>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</si>
  <si>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</si>
  <si>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</si>
  <si>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</si>
  <si>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</si>
  <si>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</si>
  <si>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</si>
  <si>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</si>
  <si>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</si>
  <si>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</si>
  <si>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</si>
  <si>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</si>
  <si>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</si>
  <si>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</si>
  <si>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</si>
  <si>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</si>
  <si>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</si>
  <si>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</si>
  <si>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</si>
  <si>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</si>
  <si>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</si>
  <si>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</si>
  <si>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</si>
  <si>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</si>
  <si>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</si>
  <si>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</si>
  <si>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</si>
  <si>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</si>
  <si>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</si>
  <si>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</si>
  <si>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</si>
  <si>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</si>
  <si>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</si>
  <si>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</si>
  <si>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</si>
  <si>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</si>
  <si>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</si>
  <si>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</si>
  <si>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</si>
  <si>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</si>
  <si>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</si>
  <si>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</si>
  <si>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</si>
  <si>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</si>
  <si>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</si>
  <si>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</si>
  <si>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</si>
  <si>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</si>
  <si>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</si>
  <si>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</si>
  <si>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</si>
  <si>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</si>
  <si>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</si>
  <si>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</si>
  <si>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</si>
  <si>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</si>
  <si>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</si>
  <si>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</si>
  <si>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</si>
  <si>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</si>
  <si>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</si>
  <si>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</si>
  <si>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</si>
  <si>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</si>
  <si>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</si>
  <si>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</si>
  <si>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</si>
  <si>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</si>
  <si>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</si>
  <si>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</si>
  <si>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</si>
  <si>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</si>
  <si>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</si>
  <si>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</si>
  <si>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</si>
  <si>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</si>
  <si>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</si>
  <si>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</si>
  <si>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</si>
  <si>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</si>
  <si>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</si>
  <si>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</si>
  <si>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</si>
  <si>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</si>
  <si>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</si>
  <si>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</si>
  <si>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</si>
  <si>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</si>
  <si>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</si>
  <si>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</si>
  <si>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</si>
  <si>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</si>
  <si>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</si>
  <si>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</si>
  <si>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</si>
  <si>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</si>
  <si>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</si>
  <si>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</si>
  <si>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</si>
  <si>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</si>
  <si>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</si>
  <si>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</si>
  <si>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</si>
  <si>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</si>
  <si>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</si>
  <si>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</si>
  <si>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</si>
  <si>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</si>
  <si>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</si>
  <si>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</si>
  <si>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</si>
  <si>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</si>
  <si>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</si>
  <si>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</si>
  <si>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</si>
  <si>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</si>
  <si>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</si>
  <si>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</si>
  <si>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</si>
  <si>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</si>
  <si>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</si>
  <si>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</si>
  <si>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</si>
  <si>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</si>
  <si>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</si>
  <si>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</si>
  <si>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</si>
  <si>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</si>
  <si>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</si>
  <si>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</si>
  <si>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</si>
  <si>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</si>
  <si>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</si>
  <si>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</si>
  <si>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</si>
  <si>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</si>
  <si>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</si>
  <si>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</si>
  <si>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</si>
  <si>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</si>
  <si>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</si>
  <si>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</si>
  <si>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</si>
  <si>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</si>
  <si>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</si>
  <si>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</si>
  <si>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</si>
  <si>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</si>
  <si>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</si>
  <si>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</si>
  <si>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</si>
  <si>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</si>
  <si>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</si>
  <si>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</si>
  <si>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</si>
  <si>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</si>
  <si>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</si>
  <si>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</si>
  <si>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</si>
  <si>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</si>
  <si>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</si>
  <si>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</si>
  <si>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</si>
  <si>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</si>
  <si>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</si>
  <si>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</si>
  <si>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</si>
  <si>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</si>
  <si>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</si>
  <si>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</si>
  <si>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</si>
  <si>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</si>
  <si>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</si>
  <si>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</si>
  <si>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</si>
  <si>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</si>
  <si>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</si>
  <si>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</si>
  <si>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</si>
  <si>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</si>
  <si>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</si>
  <si>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</si>
  <si>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</si>
  <si>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</si>
  <si>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</si>
  <si>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</si>
  <si>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</si>
  <si>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</si>
  <si>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</si>
  <si>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</si>
  <si>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</si>
  <si>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</si>
  <si>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</si>
  <si>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</si>
  <si>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</si>
  <si>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</si>
  <si>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</si>
  <si>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</si>
  <si>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</si>
  <si>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</si>
  <si>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</si>
  <si>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</si>
  <si>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</si>
  <si>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</si>
  <si>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</si>
  <si>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</si>
  <si>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</si>
  <si>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</si>
  <si>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</si>
  <si>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</si>
  <si>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</si>
  <si>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</si>
  <si>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</si>
  <si>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</si>
  <si>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</si>
  <si>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</si>
  <si>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</si>
  <si>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</si>
  <si>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</si>
  <si>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</si>
  <si>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</si>
  <si>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</si>
  <si>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</si>
  <si>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</si>
  <si>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</si>
  <si>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</si>
  <si>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</si>
  <si>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</si>
  <si>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25000</t>
  </si>
  <si>
    <t>水洗化人口等（平成29年度実績）</t>
    <phoneticPr fontId="3"/>
  </si>
  <si>
    <t>し尿処理の状況（平成29年度実績）</t>
    <phoneticPr fontId="3"/>
  </si>
  <si>
    <t>25201</t>
  </si>
  <si>
    <t>大津市</t>
  </si>
  <si>
    <t>○</t>
  </si>
  <si>
    <t>251023</t>
    <phoneticPr fontId="3"/>
  </si>
  <si>
    <t>25202</t>
  </si>
  <si>
    <t>彦根市</t>
  </si>
  <si>
    <t>251024</t>
    <phoneticPr fontId="3"/>
  </si>
  <si>
    <t>25203</t>
  </si>
  <si>
    <t>長浜市</t>
  </si>
  <si>
    <t>251040</t>
    <phoneticPr fontId="3"/>
  </si>
  <si>
    <t>25204</t>
  </si>
  <si>
    <t>近江八幡市</t>
  </si>
  <si>
    <t>251026</t>
    <phoneticPr fontId="3"/>
  </si>
  <si>
    <t>25206</t>
  </si>
  <si>
    <t>草津市</t>
  </si>
  <si>
    <t>251027</t>
    <phoneticPr fontId="3"/>
  </si>
  <si>
    <t>25207</t>
  </si>
  <si>
    <t>守山市</t>
  </si>
  <si>
    <t>251028</t>
    <phoneticPr fontId="3"/>
  </si>
  <si>
    <t>25208</t>
  </si>
  <si>
    <t>栗東市</t>
  </si>
  <si>
    <t>251029</t>
    <phoneticPr fontId="3"/>
  </si>
  <si>
    <t>25209</t>
  </si>
  <si>
    <t>甲賀市</t>
  </si>
  <si>
    <t>251041</t>
    <phoneticPr fontId="3"/>
  </si>
  <si>
    <t>25210</t>
  </si>
  <si>
    <t>野洲市</t>
  </si>
  <si>
    <t>251031</t>
    <phoneticPr fontId="3"/>
  </si>
  <si>
    <t>25211</t>
  </si>
  <si>
    <t>湖南市</t>
  </si>
  <si>
    <t>251042</t>
    <phoneticPr fontId="3"/>
  </si>
  <si>
    <t>25212</t>
  </si>
  <si>
    <t>高島市</t>
  </si>
  <si>
    <t>251033</t>
    <phoneticPr fontId="3"/>
  </si>
  <si>
    <t>25213</t>
  </si>
  <si>
    <t>東近江市</t>
  </si>
  <si>
    <t>251062</t>
    <phoneticPr fontId="3"/>
  </si>
  <si>
    <t>25214</t>
  </si>
  <si>
    <t>米原市</t>
  </si>
  <si>
    <t>251069</t>
    <phoneticPr fontId="3"/>
  </si>
  <si>
    <t>25383</t>
  </si>
  <si>
    <t>日野町</t>
  </si>
  <si>
    <t>251068</t>
    <phoneticPr fontId="3"/>
  </si>
  <si>
    <t>25384</t>
  </si>
  <si>
    <t>竜王町</t>
  </si>
  <si>
    <t>251067</t>
    <phoneticPr fontId="3"/>
  </si>
  <si>
    <t>25425</t>
  </si>
  <si>
    <t>愛荘町</t>
  </si>
  <si>
    <t>251065</t>
    <phoneticPr fontId="3"/>
  </si>
  <si>
    <t>25441</t>
  </si>
  <si>
    <t>豊郷町</t>
  </si>
  <si>
    <t>251070</t>
    <phoneticPr fontId="3"/>
  </si>
  <si>
    <t>25442</t>
  </si>
  <si>
    <t>甲良町</t>
  </si>
  <si>
    <t>251053</t>
    <phoneticPr fontId="3"/>
  </si>
  <si>
    <t>25443</t>
  </si>
  <si>
    <t>多賀町</t>
  </si>
  <si>
    <t>251048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</si>
</sst>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29</v>
      </c>
      <c r="B7" s="116" t="s">
        <v>251</v>
      </c>
      <c r="C7" s="109" t="s">
        <v>200</v>
      </c>
      <c r="D7" s="110">
        <f>+SUM(E7,+I7)</f>
        <v>1419915</v>
      </c>
      <c r="E7" s="110">
        <f>+SUM(G7,+H7)</f>
        <v>51259</v>
      </c>
      <c r="F7" s="111">
        <f>IF(D7&gt;0,E7/D7*100,"-")</f>
        <v>3.6100048242324365</v>
      </c>
      <c r="G7" s="108">
        <f>SUM(G$8:G$207)</f>
        <v>50398</v>
      </c>
      <c r="H7" s="108">
        <f>SUM(H$8:H$207)</f>
        <v>861</v>
      </c>
      <c r="I7" s="110">
        <f>+SUM(K7,+M7,+O7)</f>
        <v>1368656</v>
      </c>
      <c r="J7" s="111">
        <f>IF(D7&gt;0,I7/D7*100,"-")</f>
        <v>96.389995175767567</v>
      </c>
      <c r="K7" s="108">
        <f>SUM(K$8:K$207)</f>
        <v>1197458</v>
      </c>
      <c r="L7" s="111">
        <f>IF(D7&gt;0,K7/D7*100,"-")</f>
        <v>84.333076275692562</v>
      </c>
      <c r="M7" s="108">
        <f>SUM(M$8:M$207)</f>
        <v>0</v>
      </c>
      <c r="N7" s="111">
        <f>IF(D7&gt;0,M7/D7*100,"-")</f>
        <v>0</v>
      </c>
      <c r="O7" s="108">
        <f>SUM(O$8:O$207)</f>
        <v>171198</v>
      </c>
      <c r="P7" s="108">
        <f>SUM(P$8:P$207)</f>
        <v>119569</v>
      </c>
      <c r="Q7" s="111">
        <f>IF(D7&gt;0,O7/D7*100,"-")</f>
        <v>12.056918900075004</v>
      </c>
      <c r="R7" s="108">
        <f>SUM(R$8:R$207)</f>
        <v>26369</v>
      </c>
      <c r="S7" s="112">
        <f t="shared" ref="S7:Z7" si="0">COUNTIF(S$8:S$207,"○")</f>
        <v>19</v>
      </c>
      <c r="T7" s="112">
        <f t="shared" si="0"/>
        <v>0</v>
      </c>
      <c r="U7" s="112">
        <f t="shared" si="0"/>
        <v>0</v>
      </c>
      <c r="V7" s="112">
        <f t="shared" si="0"/>
        <v>0</v>
      </c>
      <c r="W7" s="112">
        <f t="shared" si="0"/>
        <v>11</v>
      </c>
      <c r="X7" s="112">
        <f t="shared" si="0"/>
        <v>0</v>
      </c>
      <c r="Y7" s="112">
        <f t="shared" si="0"/>
        <v>0</v>
      </c>
      <c r="Z7" s="112">
        <f t="shared" si="0"/>
        <v>8</v>
      </c>
      <c r="AA7" s="188"/>
      <c r="AB7" s="188"/>
    </row>
    <row r="8" spans="1:28" s="105" customFormat="1" ht="13.5" customHeight="1">
      <c r="A8" s="101" t="s">
        <v>29</v>
      </c>
      <c r="B8" s="102" t="s">
        <v>254</v>
      </c>
      <c r="C8" s="101" t="s">
        <v>255</v>
      </c>
      <c r="D8" s="103">
        <f>+SUM(E8,+I8)</f>
        <v>342571</v>
      </c>
      <c r="E8" s="103">
        <f>+SUM(G8,+H8)</f>
        <v>5758</v>
      </c>
      <c r="F8" s="104">
        <f>IF(D8&gt;0,E8/D8*100,"-")</f>
        <v>1.680819450566452</v>
      </c>
      <c r="G8" s="103">
        <v>5692</v>
      </c>
      <c r="H8" s="103">
        <v>66</v>
      </c>
      <c r="I8" s="103">
        <f>+SUM(K8,+M8,+O8)</f>
        <v>336813</v>
      </c>
      <c r="J8" s="104">
        <f>IF(D8&gt;0,I8/D8*100,"-")</f>
        <v>98.319180549433554</v>
      </c>
      <c r="K8" s="103">
        <v>329200</v>
      </c>
      <c r="L8" s="104">
        <f>IF(D8&gt;0,K8/D8*100,"-")</f>
        <v>96.096867510676617</v>
      </c>
      <c r="M8" s="103">
        <v>0</v>
      </c>
      <c r="N8" s="104">
        <f>IF(D8&gt;0,M8/D8*100,"-")</f>
        <v>0</v>
      </c>
      <c r="O8" s="103">
        <v>7613</v>
      </c>
      <c r="P8" s="103">
        <v>3617</v>
      </c>
      <c r="Q8" s="104">
        <f>IF(D8&gt;0,O8/D8*100,"-")</f>
        <v>2.2223130387569294</v>
      </c>
      <c r="R8" s="103">
        <v>4049</v>
      </c>
      <c r="S8" s="101" t="s">
        <v>256</v>
      </c>
      <c r="T8" s="101"/>
      <c r="U8" s="101"/>
      <c r="V8" s="101"/>
      <c r="W8" s="101"/>
      <c r="X8" s="101"/>
      <c r="Y8" s="101"/>
      <c r="Z8" s="101" t="s">
        <v>256</v>
      </c>
      <c r="AA8" s="189" t="s">
        <v>257</v>
      </c>
      <c r="AB8" s="190"/>
    </row>
    <row r="9" spans="1:28" s="105" customFormat="1" ht="13.5" customHeight="1">
      <c r="A9" s="101" t="s">
        <v>29</v>
      </c>
      <c r="B9" s="102" t="s">
        <v>258</v>
      </c>
      <c r="C9" s="101" t="s">
        <v>259</v>
      </c>
      <c r="D9" s="103">
        <f>+SUM(E9,+I9)</f>
        <v>112688</v>
      </c>
      <c r="E9" s="103">
        <f>+SUM(G9,+H9)</f>
        <v>5813</v>
      </c>
      <c r="F9" s="104">
        <f>IF(D9&gt;0,E9/D9*100,"-")</f>
        <v>5.1584906999858013</v>
      </c>
      <c r="G9" s="103">
        <v>5527</v>
      </c>
      <c r="H9" s="103">
        <v>286</v>
      </c>
      <c r="I9" s="103">
        <f>+SUM(K9,+M9,+O9)</f>
        <v>106875</v>
      </c>
      <c r="J9" s="104">
        <f>IF(D9&gt;0,I9/D9*100,"-")</f>
        <v>94.841509300014209</v>
      </c>
      <c r="K9" s="103">
        <v>92806</v>
      </c>
      <c r="L9" s="104">
        <f>IF(D9&gt;0,K9/D9*100,"-")</f>
        <v>82.3565952009087</v>
      </c>
      <c r="M9" s="103">
        <v>0</v>
      </c>
      <c r="N9" s="104">
        <f>IF(D9&gt;0,M9/D9*100,"-")</f>
        <v>0</v>
      </c>
      <c r="O9" s="103">
        <v>14069</v>
      </c>
      <c r="P9" s="103">
        <v>12034</v>
      </c>
      <c r="Q9" s="104">
        <f>IF(D9&gt;0,O9/D9*100,"-")</f>
        <v>12.484914099105495</v>
      </c>
      <c r="R9" s="103">
        <v>2264</v>
      </c>
      <c r="S9" s="101" t="s">
        <v>256</v>
      </c>
      <c r="T9" s="101"/>
      <c r="U9" s="101"/>
      <c r="V9" s="101"/>
      <c r="W9" s="101"/>
      <c r="X9" s="101"/>
      <c r="Y9" s="101"/>
      <c r="Z9" s="101" t="s">
        <v>256</v>
      </c>
      <c r="AA9" s="189" t="s">
        <v>260</v>
      </c>
      <c r="AB9" s="190"/>
    </row>
    <row r="10" spans="1:28" s="105" customFormat="1" ht="13.5" customHeight="1">
      <c r="A10" s="101" t="s">
        <v>29</v>
      </c>
      <c r="B10" s="102" t="s">
        <v>261</v>
      </c>
      <c r="C10" s="101" t="s">
        <v>262</v>
      </c>
      <c r="D10" s="103">
        <f>+SUM(E10,+I10)</f>
        <v>119424</v>
      </c>
      <c r="E10" s="103">
        <f>+SUM(G10,+H10)</f>
        <v>5476</v>
      </c>
      <c r="F10" s="104">
        <f>IF(D10&gt;0,E10/D10*100,"-")</f>
        <v>4.585342979635584</v>
      </c>
      <c r="G10" s="103">
        <v>5215</v>
      </c>
      <c r="H10" s="103">
        <v>261</v>
      </c>
      <c r="I10" s="103">
        <f>+SUM(K10,+M10,+O10)</f>
        <v>113948</v>
      </c>
      <c r="J10" s="104">
        <f>IF(D10&gt;0,I10/D10*100,"-")</f>
        <v>95.414657020364416</v>
      </c>
      <c r="K10" s="103">
        <v>87711</v>
      </c>
      <c r="L10" s="104">
        <f>IF(D10&gt;0,K10/D10*100,"-")</f>
        <v>73.44503617363344</v>
      </c>
      <c r="M10" s="103">
        <v>0</v>
      </c>
      <c r="N10" s="104">
        <f>IF(D10&gt;0,M10/D10*100,"-")</f>
        <v>0</v>
      </c>
      <c r="O10" s="103">
        <v>26237</v>
      </c>
      <c r="P10" s="103">
        <v>1073</v>
      </c>
      <c r="Q10" s="104">
        <f>IF(D10&gt;0,O10/D10*100,"-")</f>
        <v>21.969620846730976</v>
      </c>
      <c r="R10" s="103">
        <v>3194</v>
      </c>
      <c r="S10" s="101" t="s">
        <v>256</v>
      </c>
      <c r="T10" s="101"/>
      <c r="U10" s="101"/>
      <c r="V10" s="101"/>
      <c r="W10" s="101" t="s">
        <v>256</v>
      </c>
      <c r="X10" s="101"/>
      <c r="Y10" s="101"/>
      <c r="Z10" s="101"/>
      <c r="AA10" s="189" t="s">
        <v>263</v>
      </c>
      <c r="AB10" s="190"/>
    </row>
    <row r="11" spans="1:28" s="105" customFormat="1" ht="13.5" customHeight="1">
      <c r="A11" s="101" t="s">
        <v>29</v>
      </c>
      <c r="B11" s="102" t="s">
        <v>264</v>
      </c>
      <c r="C11" s="101" t="s">
        <v>265</v>
      </c>
      <c r="D11" s="103">
        <f>+SUM(E11,+I11)</f>
        <v>82183</v>
      </c>
      <c r="E11" s="103">
        <f>+SUM(G11,+H11)</f>
        <v>3793</v>
      </c>
      <c r="F11" s="104">
        <f>IF(D11&gt;0,E11/D11*100,"-")</f>
        <v>4.6153097355900856</v>
      </c>
      <c r="G11" s="103">
        <v>3793</v>
      </c>
      <c r="H11" s="103">
        <v>0</v>
      </c>
      <c r="I11" s="103">
        <f>+SUM(K11,+M11,+O11)</f>
        <v>78390</v>
      </c>
      <c r="J11" s="104">
        <f>IF(D11&gt;0,I11/D11*100,"-")</f>
        <v>95.384690264409912</v>
      </c>
      <c r="K11" s="103">
        <v>57206</v>
      </c>
      <c r="L11" s="104">
        <f>IF(D11&gt;0,K11/D11*100,"-")</f>
        <v>69.608069795456487</v>
      </c>
      <c r="M11" s="103">
        <v>0</v>
      </c>
      <c r="N11" s="104">
        <f>IF(D11&gt;0,M11/D11*100,"-")</f>
        <v>0</v>
      </c>
      <c r="O11" s="103">
        <v>21184</v>
      </c>
      <c r="P11" s="103">
        <v>19599</v>
      </c>
      <c r="Q11" s="104">
        <f>IF(D11&gt;0,O11/D11*100,"-")</f>
        <v>25.776620468953432</v>
      </c>
      <c r="R11" s="103">
        <v>1134</v>
      </c>
      <c r="S11" s="101" t="s">
        <v>256</v>
      </c>
      <c r="T11" s="101"/>
      <c r="U11" s="101"/>
      <c r="V11" s="101"/>
      <c r="W11" s="101" t="s">
        <v>256</v>
      </c>
      <c r="X11" s="101"/>
      <c r="Y11" s="101"/>
      <c r="Z11" s="101"/>
      <c r="AA11" s="189" t="s">
        <v>266</v>
      </c>
      <c r="AB11" s="190"/>
    </row>
    <row r="12" spans="1:28" s="105" customFormat="1" ht="13.5" customHeight="1">
      <c r="A12" s="101" t="s">
        <v>29</v>
      </c>
      <c r="B12" s="102" t="s">
        <v>267</v>
      </c>
      <c r="C12" s="101" t="s">
        <v>268</v>
      </c>
      <c r="D12" s="103">
        <f>+SUM(E12,+I12)</f>
        <v>132588</v>
      </c>
      <c r="E12" s="103">
        <f>+SUM(G12,+H12)</f>
        <v>2368</v>
      </c>
      <c r="F12" s="104">
        <f>IF(D12&gt;0,E12/D12*100,"-")</f>
        <v>1.7859836485956497</v>
      </c>
      <c r="G12" s="103">
        <v>2358</v>
      </c>
      <c r="H12" s="103">
        <v>10</v>
      </c>
      <c r="I12" s="103">
        <f>+SUM(K12,+M12,+O12)</f>
        <v>130220</v>
      </c>
      <c r="J12" s="104">
        <f>IF(D12&gt;0,I12/D12*100,"-")</f>
        <v>98.214016351404354</v>
      </c>
      <c r="K12" s="103">
        <v>122495</v>
      </c>
      <c r="L12" s="104">
        <f>IF(D12&gt;0,K12/D12*100,"-")</f>
        <v>92.387697227501732</v>
      </c>
      <c r="M12" s="103">
        <v>0</v>
      </c>
      <c r="N12" s="104">
        <f>IF(D12&gt;0,M12/D12*100,"-")</f>
        <v>0</v>
      </c>
      <c r="O12" s="103">
        <v>7725</v>
      </c>
      <c r="P12" s="103">
        <v>7630</v>
      </c>
      <c r="Q12" s="104">
        <f>IF(D12&gt;0,O12/D12*100,"-")</f>
        <v>5.826319123902616</v>
      </c>
      <c r="R12" s="103">
        <v>2086</v>
      </c>
      <c r="S12" s="101" t="s">
        <v>256</v>
      </c>
      <c r="T12" s="101"/>
      <c r="U12" s="101"/>
      <c r="V12" s="101"/>
      <c r="W12" s="101"/>
      <c r="X12" s="101"/>
      <c r="Y12" s="101"/>
      <c r="Z12" s="101" t="s">
        <v>256</v>
      </c>
      <c r="AA12" s="189" t="s">
        <v>269</v>
      </c>
      <c r="AB12" s="190"/>
    </row>
    <row r="13" spans="1:28" s="105" customFormat="1" ht="13.5" customHeight="1">
      <c r="A13" s="101" t="s">
        <v>29</v>
      </c>
      <c r="B13" s="102" t="s">
        <v>270</v>
      </c>
      <c r="C13" s="101" t="s">
        <v>271</v>
      </c>
      <c r="D13" s="103">
        <f>+SUM(E13,+I13)</f>
        <v>82497</v>
      </c>
      <c r="E13" s="103">
        <f>+SUM(G13,+H13)</f>
        <v>1504</v>
      </c>
      <c r="F13" s="104">
        <f>IF(D13&gt;0,E13/D13*100,"-")</f>
        <v>1.8230965974520286</v>
      </c>
      <c r="G13" s="103">
        <v>1489</v>
      </c>
      <c r="H13" s="103">
        <v>15</v>
      </c>
      <c r="I13" s="103">
        <f>+SUM(K13,+M13,+O13)</f>
        <v>80993</v>
      </c>
      <c r="J13" s="104">
        <f>IF(D13&gt;0,I13/D13*100,"-")</f>
        <v>98.176903402547978</v>
      </c>
      <c r="K13" s="103">
        <v>76400</v>
      </c>
      <c r="L13" s="104">
        <f>IF(D13&gt;0,K13/D13*100,"-")</f>
        <v>92.609428221632299</v>
      </c>
      <c r="M13" s="103">
        <v>0</v>
      </c>
      <c r="N13" s="104">
        <f>IF(D13&gt;0,M13/D13*100,"-")</f>
        <v>0</v>
      </c>
      <c r="O13" s="103">
        <v>4593</v>
      </c>
      <c r="P13" s="103">
        <v>4298</v>
      </c>
      <c r="Q13" s="104">
        <f>IF(D13&gt;0,O13/D13*100,"-")</f>
        <v>5.5674751809156691</v>
      </c>
      <c r="R13" s="103">
        <v>875</v>
      </c>
      <c r="S13" s="101" t="s">
        <v>256</v>
      </c>
      <c r="T13" s="101"/>
      <c r="U13" s="101"/>
      <c r="V13" s="101"/>
      <c r="W13" s="101"/>
      <c r="X13" s="101"/>
      <c r="Y13" s="101"/>
      <c r="Z13" s="101" t="s">
        <v>256</v>
      </c>
      <c r="AA13" s="189" t="s">
        <v>272</v>
      </c>
      <c r="AB13" s="190"/>
    </row>
    <row r="14" spans="1:28" s="105" customFormat="1" ht="13.5" customHeight="1">
      <c r="A14" s="101" t="s">
        <v>29</v>
      </c>
      <c r="B14" s="102" t="s">
        <v>273</v>
      </c>
      <c r="C14" s="101" t="s">
        <v>274</v>
      </c>
      <c r="D14" s="103">
        <f>+SUM(E14,+I14)</f>
        <v>68701</v>
      </c>
      <c r="E14" s="103">
        <f>+SUM(G14,+H14)</f>
        <v>1080</v>
      </c>
      <c r="F14" s="104">
        <f>IF(D14&gt;0,E14/D14*100,"-")</f>
        <v>1.5720295192209719</v>
      </c>
      <c r="G14" s="103">
        <v>1046</v>
      </c>
      <c r="H14" s="103">
        <v>34</v>
      </c>
      <c r="I14" s="103">
        <f>+SUM(K14,+M14,+O14)</f>
        <v>67621</v>
      </c>
      <c r="J14" s="104">
        <f>IF(D14&gt;0,I14/D14*100,"-")</f>
        <v>98.427970480779024</v>
      </c>
      <c r="K14" s="103">
        <v>66789</v>
      </c>
      <c r="L14" s="104">
        <f>IF(D14&gt;0,K14/D14*100,"-")</f>
        <v>97.216925517823611</v>
      </c>
      <c r="M14" s="103">
        <v>0</v>
      </c>
      <c r="N14" s="104">
        <f>IF(D14&gt;0,M14/D14*100,"-")</f>
        <v>0</v>
      </c>
      <c r="O14" s="103">
        <v>832</v>
      </c>
      <c r="P14" s="103">
        <v>515</v>
      </c>
      <c r="Q14" s="104">
        <f>IF(D14&gt;0,O14/D14*100,"-")</f>
        <v>1.2110449629554154</v>
      </c>
      <c r="R14" s="103">
        <v>1107</v>
      </c>
      <c r="S14" s="101" t="s">
        <v>256</v>
      </c>
      <c r="T14" s="101"/>
      <c r="U14" s="101"/>
      <c r="V14" s="101"/>
      <c r="W14" s="101" t="s">
        <v>256</v>
      </c>
      <c r="X14" s="101"/>
      <c r="Y14" s="101"/>
      <c r="Z14" s="101"/>
      <c r="AA14" s="189" t="s">
        <v>275</v>
      </c>
      <c r="AB14" s="190"/>
    </row>
    <row r="15" spans="1:28" s="105" customFormat="1" ht="13.5" customHeight="1">
      <c r="A15" s="101" t="s">
        <v>29</v>
      </c>
      <c r="B15" s="102" t="s">
        <v>276</v>
      </c>
      <c r="C15" s="101" t="s">
        <v>277</v>
      </c>
      <c r="D15" s="103">
        <f>+SUM(E15,+I15)</f>
        <v>91415</v>
      </c>
      <c r="E15" s="103">
        <f>+SUM(G15,+H15)</f>
        <v>7455</v>
      </c>
      <c r="F15" s="104">
        <f>IF(D15&gt;0,E15/D15*100,"-")</f>
        <v>8.1551167751463112</v>
      </c>
      <c r="G15" s="103">
        <v>7455</v>
      </c>
      <c r="H15" s="103">
        <v>0</v>
      </c>
      <c r="I15" s="103">
        <f>+SUM(K15,+M15,+O15)</f>
        <v>83960</v>
      </c>
      <c r="J15" s="104">
        <f>IF(D15&gt;0,I15/D15*100,"-")</f>
        <v>91.844883224853689</v>
      </c>
      <c r="K15" s="103">
        <v>61815</v>
      </c>
      <c r="L15" s="104">
        <f>IF(D15&gt;0,K15/D15*100,"-")</f>
        <v>67.620193622490845</v>
      </c>
      <c r="M15" s="103">
        <v>0</v>
      </c>
      <c r="N15" s="104">
        <f>IF(D15&gt;0,M15/D15*100,"-")</f>
        <v>0</v>
      </c>
      <c r="O15" s="103">
        <v>22145</v>
      </c>
      <c r="P15" s="103">
        <v>15501</v>
      </c>
      <c r="Q15" s="104">
        <f>IF(D15&gt;0,O15/D15*100,"-")</f>
        <v>24.224689602362851</v>
      </c>
      <c r="R15" s="103">
        <v>2890</v>
      </c>
      <c r="S15" s="101" t="s">
        <v>256</v>
      </c>
      <c r="T15" s="101"/>
      <c r="U15" s="101"/>
      <c r="V15" s="101"/>
      <c r="W15" s="101"/>
      <c r="X15" s="101"/>
      <c r="Y15" s="101"/>
      <c r="Z15" s="101" t="s">
        <v>256</v>
      </c>
      <c r="AA15" s="189" t="s">
        <v>278</v>
      </c>
      <c r="AB15" s="190"/>
    </row>
    <row r="16" spans="1:28" s="105" customFormat="1" ht="13.5" customHeight="1">
      <c r="A16" s="101" t="s">
        <v>29</v>
      </c>
      <c r="B16" s="102" t="s">
        <v>279</v>
      </c>
      <c r="C16" s="101" t="s">
        <v>280</v>
      </c>
      <c r="D16" s="103">
        <f>+SUM(E16,+I16)</f>
        <v>51123</v>
      </c>
      <c r="E16" s="103">
        <f>+SUM(G16,+H16)</f>
        <v>788</v>
      </c>
      <c r="F16" s="104">
        <f>IF(D16&gt;0,E16/D16*100,"-")</f>
        <v>1.5413805919057959</v>
      </c>
      <c r="G16" s="103">
        <v>768</v>
      </c>
      <c r="H16" s="103">
        <v>20</v>
      </c>
      <c r="I16" s="103">
        <f>+SUM(K16,+M16,+O16)</f>
        <v>50335</v>
      </c>
      <c r="J16" s="104">
        <f>IF(D16&gt;0,I16/D16*100,"-")</f>
        <v>98.458619408094208</v>
      </c>
      <c r="K16" s="103">
        <v>46919</v>
      </c>
      <c r="L16" s="104">
        <f>IF(D16&gt;0,K16/D16*100,"-")</f>
        <v>91.776695420847759</v>
      </c>
      <c r="M16" s="103">
        <v>0</v>
      </c>
      <c r="N16" s="104">
        <f>IF(D16&gt;0,M16/D16*100,"-")</f>
        <v>0</v>
      </c>
      <c r="O16" s="103">
        <v>3416</v>
      </c>
      <c r="P16" s="103">
        <v>0</v>
      </c>
      <c r="Q16" s="104">
        <f>IF(D16&gt;0,O16/D16*100,"-")</f>
        <v>6.6819239872464449</v>
      </c>
      <c r="R16" s="103">
        <v>570</v>
      </c>
      <c r="S16" s="101" t="s">
        <v>256</v>
      </c>
      <c r="T16" s="101"/>
      <c r="U16" s="101"/>
      <c r="V16" s="101"/>
      <c r="W16" s="101" t="s">
        <v>256</v>
      </c>
      <c r="X16" s="101"/>
      <c r="Y16" s="101"/>
      <c r="Z16" s="101"/>
      <c r="AA16" s="189" t="s">
        <v>281</v>
      </c>
      <c r="AB16" s="190"/>
    </row>
    <row r="17" spans="1:28" s="105" customFormat="1" ht="13.5" customHeight="1">
      <c r="A17" s="101" t="s">
        <v>29</v>
      </c>
      <c r="B17" s="102" t="s">
        <v>282</v>
      </c>
      <c r="C17" s="101" t="s">
        <v>283</v>
      </c>
      <c r="D17" s="103">
        <f>+SUM(E17,+I17)</f>
        <v>54964</v>
      </c>
      <c r="E17" s="103">
        <f>+SUM(G17,+H17)</f>
        <v>1565</v>
      </c>
      <c r="F17" s="104">
        <f>IF(D17&gt;0,E17/D17*100,"-")</f>
        <v>2.8473182446692382</v>
      </c>
      <c r="G17" s="103">
        <v>1565</v>
      </c>
      <c r="H17" s="103">
        <v>0</v>
      </c>
      <c r="I17" s="103">
        <f>+SUM(K17,+M17,+O17)</f>
        <v>53399</v>
      </c>
      <c r="J17" s="104">
        <f>IF(D17&gt;0,I17/D17*100,"-")</f>
        <v>97.152681755330761</v>
      </c>
      <c r="K17" s="103">
        <v>50089</v>
      </c>
      <c r="L17" s="104">
        <f>IF(D17&gt;0,K17/D17*100,"-")</f>
        <v>91.130558183538312</v>
      </c>
      <c r="M17" s="103">
        <v>0</v>
      </c>
      <c r="N17" s="104">
        <f>IF(D17&gt;0,M17/D17*100,"-")</f>
        <v>0</v>
      </c>
      <c r="O17" s="103">
        <v>3310</v>
      </c>
      <c r="P17" s="103">
        <v>2169</v>
      </c>
      <c r="Q17" s="104">
        <f>IF(D17&gt;0,O17/D17*100,"-")</f>
        <v>6.022123571792446</v>
      </c>
      <c r="R17" s="103">
        <v>2625</v>
      </c>
      <c r="S17" s="101" t="s">
        <v>256</v>
      </c>
      <c r="T17" s="101"/>
      <c r="U17" s="101"/>
      <c r="V17" s="101"/>
      <c r="W17" s="101"/>
      <c r="X17" s="101"/>
      <c r="Y17" s="101"/>
      <c r="Z17" s="101" t="s">
        <v>256</v>
      </c>
      <c r="AA17" s="189" t="s">
        <v>284</v>
      </c>
      <c r="AB17" s="190"/>
    </row>
    <row r="18" spans="1:28" s="105" customFormat="1" ht="13.5" customHeight="1">
      <c r="A18" s="101" t="s">
        <v>29</v>
      </c>
      <c r="B18" s="102" t="s">
        <v>285</v>
      </c>
      <c r="C18" s="101" t="s">
        <v>286</v>
      </c>
      <c r="D18" s="103">
        <f>+SUM(E18,+I18)</f>
        <v>49838</v>
      </c>
      <c r="E18" s="103">
        <f>+SUM(G18,+H18)</f>
        <v>3638</v>
      </c>
      <c r="F18" s="104">
        <f>IF(D18&gt;0,E18/D18*100,"-")</f>
        <v>7.2996508688149611</v>
      </c>
      <c r="G18" s="103">
        <v>3469</v>
      </c>
      <c r="H18" s="103">
        <v>169</v>
      </c>
      <c r="I18" s="103">
        <f>+SUM(K18,+M18,+O18)</f>
        <v>46200</v>
      </c>
      <c r="J18" s="104">
        <f>IF(D18&gt;0,I18/D18*100,"-")</f>
        <v>92.70034913118505</v>
      </c>
      <c r="K18" s="103">
        <v>35188</v>
      </c>
      <c r="L18" s="104">
        <f>IF(D18&gt;0,K18/D18*100,"-")</f>
        <v>70.604759420522484</v>
      </c>
      <c r="M18" s="103">
        <v>0</v>
      </c>
      <c r="N18" s="104">
        <f>IF(D18&gt;0,M18/D18*100,"-")</f>
        <v>0</v>
      </c>
      <c r="O18" s="103">
        <v>11012</v>
      </c>
      <c r="P18" s="103">
        <v>10409</v>
      </c>
      <c r="Q18" s="104">
        <f>IF(D18&gt;0,O18/D18*100,"-")</f>
        <v>22.095589710662548</v>
      </c>
      <c r="R18" s="103">
        <v>460</v>
      </c>
      <c r="S18" s="101" t="s">
        <v>256</v>
      </c>
      <c r="T18" s="101"/>
      <c r="U18" s="101"/>
      <c r="V18" s="101"/>
      <c r="W18" s="101"/>
      <c r="X18" s="101"/>
      <c r="Y18" s="101"/>
      <c r="Z18" s="101" t="s">
        <v>256</v>
      </c>
      <c r="AA18" s="189" t="s">
        <v>287</v>
      </c>
      <c r="AB18" s="190"/>
    </row>
    <row r="19" spans="1:28" s="105" customFormat="1" ht="13.5" customHeight="1">
      <c r="A19" s="101" t="s">
        <v>29</v>
      </c>
      <c r="B19" s="102" t="s">
        <v>288</v>
      </c>
      <c r="C19" s="101" t="s">
        <v>289</v>
      </c>
      <c r="D19" s="103">
        <f>+SUM(E19,+I19)</f>
        <v>114862</v>
      </c>
      <c r="E19" s="103">
        <f>+SUM(G19,+H19)</f>
        <v>6178</v>
      </c>
      <c r="F19" s="104">
        <f>IF(D19&gt;0,E19/D19*100,"-")</f>
        <v>5.378628266963835</v>
      </c>
      <c r="G19" s="103">
        <v>6178</v>
      </c>
      <c r="H19" s="103">
        <v>0</v>
      </c>
      <c r="I19" s="103">
        <f>+SUM(K19,+M19,+O19)</f>
        <v>108684</v>
      </c>
      <c r="J19" s="104">
        <f>IF(D19&gt;0,I19/D19*100,"-")</f>
        <v>94.62137173303617</v>
      </c>
      <c r="K19" s="103">
        <v>77063</v>
      </c>
      <c r="L19" s="104">
        <f>IF(D19&gt;0,K19/D19*100,"-")</f>
        <v>67.091814525256396</v>
      </c>
      <c r="M19" s="103">
        <v>0</v>
      </c>
      <c r="N19" s="104">
        <f>IF(D19&gt;0,M19/D19*100,"-")</f>
        <v>0</v>
      </c>
      <c r="O19" s="103">
        <v>31621</v>
      </c>
      <c r="P19" s="103">
        <v>29983</v>
      </c>
      <c r="Q19" s="104">
        <f>IF(D19&gt;0,O19/D19*100,"-")</f>
        <v>27.529557207779771</v>
      </c>
      <c r="R19" s="103">
        <v>2886</v>
      </c>
      <c r="S19" s="101" t="s">
        <v>256</v>
      </c>
      <c r="T19" s="101"/>
      <c r="U19" s="101"/>
      <c r="V19" s="101"/>
      <c r="W19" s="101"/>
      <c r="X19" s="101"/>
      <c r="Y19" s="101"/>
      <c r="Z19" s="101" t="s">
        <v>256</v>
      </c>
      <c r="AA19" s="189" t="s">
        <v>290</v>
      </c>
      <c r="AB19" s="190"/>
    </row>
    <row r="20" spans="1:28" s="105" customFormat="1" ht="13.5" customHeight="1">
      <c r="A20" s="101" t="s">
        <v>29</v>
      </c>
      <c r="B20" s="102" t="s">
        <v>291</v>
      </c>
      <c r="C20" s="101" t="s">
        <v>292</v>
      </c>
      <c r="D20" s="103">
        <f>+SUM(E20,+I20)</f>
        <v>39586</v>
      </c>
      <c r="E20" s="103">
        <f>+SUM(G20,+H20)</f>
        <v>466</v>
      </c>
      <c r="F20" s="104">
        <f>IF(D20&gt;0,E20/D20*100,"-")</f>
        <v>1.1771838528772798</v>
      </c>
      <c r="G20" s="103">
        <v>466</v>
      </c>
      <c r="H20" s="103">
        <v>0</v>
      </c>
      <c r="I20" s="103">
        <f>+SUM(K20,+M20,+O20)</f>
        <v>39120</v>
      </c>
      <c r="J20" s="104">
        <f>IF(D20&gt;0,I20/D20*100,"-")</f>
        <v>98.822816147122722</v>
      </c>
      <c r="K20" s="103">
        <v>33110</v>
      </c>
      <c r="L20" s="104">
        <f>IF(D20&gt;0,K20/D20*100,"-")</f>
        <v>83.640681048855654</v>
      </c>
      <c r="M20" s="103">
        <v>0</v>
      </c>
      <c r="N20" s="104">
        <f>IF(D20&gt;0,M20/D20*100,"-")</f>
        <v>0</v>
      </c>
      <c r="O20" s="103">
        <v>6010</v>
      </c>
      <c r="P20" s="103">
        <v>5025</v>
      </c>
      <c r="Q20" s="104">
        <f>IF(D20&gt;0,O20/D20*100,"-")</f>
        <v>15.182135098267063</v>
      </c>
      <c r="R20" s="103">
        <v>480</v>
      </c>
      <c r="S20" s="101" t="s">
        <v>256</v>
      </c>
      <c r="T20" s="101"/>
      <c r="U20" s="101"/>
      <c r="V20" s="101"/>
      <c r="W20" s="101" t="s">
        <v>256</v>
      </c>
      <c r="X20" s="101"/>
      <c r="Y20" s="101"/>
      <c r="Z20" s="101"/>
      <c r="AA20" s="189" t="s">
        <v>293</v>
      </c>
      <c r="AB20" s="190"/>
    </row>
    <row r="21" spans="1:28" s="105" customFormat="1" ht="13.5" customHeight="1">
      <c r="A21" s="101" t="s">
        <v>29</v>
      </c>
      <c r="B21" s="102" t="s">
        <v>294</v>
      </c>
      <c r="C21" s="101" t="s">
        <v>295</v>
      </c>
      <c r="D21" s="103">
        <f>+SUM(E21,+I21)</f>
        <v>21724</v>
      </c>
      <c r="E21" s="103">
        <f>+SUM(G21,+H21)</f>
        <v>2117</v>
      </c>
      <c r="F21" s="104">
        <f>IF(D21&gt;0,E21/D21*100,"-")</f>
        <v>9.7449825078254459</v>
      </c>
      <c r="G21" s="103">
        <v>2117</v>
      </c>
      <c r="H21" s="103">
        <v>0</v>
      </c>
      <c r="I21" s="103">
        <f>+SUM(K21,+M21,+O21)</f>
        <v>19607</v>
      </c>
      <c r="J21" s="104">
        <f>IF(D21&gt;0,I21/D21*100,"-")</f>
        <v>90.255017492174545</v>
      </c>
      <c r="K21" s="103">
        <v>13403</v>
      </c>
      <c r="L21" s="104">
        <f>IF(D21&gt;0,K21/D21*100,"-")</f>
        <v>61.696740931688453</v>
      </c>
      <c r="M21" s="103">
        <v>0</v>
      </c>
      <c r="N21" s="104">
        <f>IF(D21&gt;0,M21/D21*100,"-")</f>
        <v>0</v>
      </c>
      <c r="O21" s="103">
        <v>6204</v>
      </c>
      <c r="P21" s="103">
        <v>5797</v>
      </c>
      <c r="Q21" s="104">
        <f>IF(D21&gt;0,O21/D21*100,"-")</f>
        <v>28.5582765604861</v>
      </c>
      <c r="R21" s="103">
        <v>441</v>
      </c>
      <c r="S21" s="101" t="s">
        <v>256</v>
      </c>
      <c r="T21" s="101"/>
      <c r="U21" s="101"/>
      <c r="V21" s="101"/>
      <c r="W21" s="101" t="s">
        <v>256</v>
      </c>
      <c r="X21" s="101"/>
      <c r="Y21" s="101"/>
      <c r="Z21" s="101"/>
      <c r="AA21" s="189" t="s">
        <v>296</v>
      </c>
      <c r="AB21" s="190"/>
    </row>
    <row r="22" spans="1:28" s="105" customFormat="1" ht="13.5" customHeight="1">
      <c r="A22" s="101" t="s">
        <v>29</v>
      </c>
      <c r="B22" s="102" t="s">
        <v>297</v>
      </c>
      <c r="C22" s="101" t="s">
        <v>298</v>
      </c>
      <c r="D22" s="103">
        <f>+SUM(E22,+I22)</f>
        <v>12286</v>
      </c>
      <c r="E22" s="103">
        <f>+SUM(G22,+H22)</f>
        <v>680</v>
      </c>
      <c r="F22" s="104">
        <f>IF(D22&gt;0,E22/D22*100,"-")</f>
        <v>5.5347550056975416</v>
      </c>
      <c r="G22" s="103">
        <v>680</v>
      </c>
      <c r="H22" s="103">
        <v>0</v>
      </c>
      <c r="I22" s="103">
        <f>+SUM(K22,+M22,+O22)</f>
        <v>11606</v>
      </c>
      <c r="J22" s="104">
        <f>IF(D22&gt;0,I22/D22*100,"-")</f>
        <v>94.465244994302452</v>
      </c>
      <c r="K22" s="103">
        <v>9440</v>
      </c>
      <c r="L22" s="104">
        <f>IF(D22&gt;0,K22/D22*100,"-")</f>
        <v>76.835422432036466</v>
      </c>
      <c r="M22" s="103">
        <v>0</v>
      </c>
      <c r="N22" s="104">
        <f>IF(D22&gt;0,M22/D22*100,"-")</f>
        <v>0</v>
      </c>
      <c r="O22" s="103">
        <v>2166</v>
      </c>
      <c r="P22" s="103">
        <v>344</v>
      </c>
      <c r="Q22" s="104">
        <f>IF(D22&gt;0,O22/D22*100,"-")</f>
        <v>17.629822562265993</v>
      </c>
      <c r="R22" s="103">
        <v>252</v>
      </c>
      <c r="S22" s="101" t="s">
        <v>256</v>
      </c>
      <c r="T22" s="101"/>
      <c r="U22" s="101"/>
      <c r="V22" s="101"/>
      <c r="W22" s="101" t="s">
        <v>256</v>
      </c>
      <c r="X22" s="101"/>
      <c r="Y22" s="101"/>
      <c r="Z22" s="101"/>
      <c r="AA22" s="189" t="s">
        <v>299</v>
      </c>
      <c r="AB22" s="190"/>
    </row>
    <row r="23" spans="1:28" s="105" customFormat="1" ht="13.5" customHeight="1">
      <c r="A23" s="101" t="s">
        <v>29</v>
      </c>
      <c r="B23" s="102" t="s">
        <v>300</v>
      </c>
      <c r="C23" s="101" t="s">
        <v>301</v>
      </c>
      <c r="D23" s="103">
        <f>+SUM(E23,+I23)</f>
        <v>21375</v>
      </c>
      <c r="E23" s="103">
        <f>+SUM(G23,+H23)</f>
        <v>598</v>
      </c>
      <c r="F23" s="104">
        <f>IF(D23&gt;0,E23/D23*100,"-")</f>
        <v>2.7976608187134504</v>
      </c>
      <c r="G23" s="103">
        <v>598</v>
      </c>
      <c r="H23" s="103">
        <v>0</v>
      </c>
      <c r="I23" s="103">
        <f>+SUM(K23,+M23,+O23)</f>
        <v>20777</v>
      </c>
      <c r="J23" s="104">
        <f>IF(D23&gt;0,I23/D23*100,"-")</f>
        <v>97.202339181286547</v>
      </c>
      <c r="K23" s="103">
        <v>19320</v>
      </c>
      <c r="L23" s="104">
        <f>IF(D23&gt;0,K23/D23*100,"-")</f>
        <v>90.385964912280699</v>
      </c>
      <c r="M23" s="103">
        <v>0</v>
      </c>
      <c r="N23" s="104">
        <f>IF(D23&gt;0,M23/D23*100,"-")</f>
        <v>0</v>
      </c>
      <c r="O23" s="103">
        <v>1457</v>
      </c>
      <c r="P23" s="103">
        <v>589</v>
      </c>
      <c r="Q23" s="104">
        <f>IF(D23&gt;0,O23/D23*100,"-")</f>
        <v>6.8163742690058484</v>
      </c>
      <c r="R23" s="103">
        <v>814</v>
      </c>
      <c r="S23" s="101" t="s">
        <v>256</v>
      </c>
      <c r="T23" s="101"/>
      <c r="U23" s="101"/>
      <c r="V23" s="101"/>
      <c r="W23" s="101" t="s">
        <v>256</v>
      </c>
      <c r="X23" s="101"/>
      <c r="Y23" s="101"/>
      <c r="Z23" s="101"/>
      <c r="AA23" s="189" t="s">
        <v>302</v>
      </c>
      <c r="AB23" s="190"/>
    </row>
    <row r="24" spans="1:28" s="105" customFormat="1" ht="13.5" customHeight="1">
      <c r="A24" s="101" t="s">
        <v>29</v>
      </c>
      <c r="B24" s="102" t="s">
        <v>303</v>
      </c>
      <c r="C24" s="101" t="s">
        <v>304</v>
      </c>
      <c r="D24" s="103">
        <f>+SUM(E24,+I24)</f>
        <v>7367</v>
      </c>
      <c r="E24" s="103">
        <f>+SUM(G24,+H24)</f>
        <v>467</v>
      </c>
      <c r="F24" s="104">
        <f>IF(D24&gt;0,E24/D24*100,"-")</f>
        <v>6.339079679652504</v>
      </c>
      <c r="G24" s="103">
        <v>467</v>
      </c>
      <c r="H24" s="103">
        <v>0</v>
      </c>
      <c r="I24" s="103">
        <f>+SUM(K24,+M24,+O24)</f>
        <v>6900</v>
      </c>
      <c r="J24" s="104">
        <f>IF(D24&gt;0,I24/D24*100,"-")</f>
        <v>93.6609203203475</v>
      </c>
      <c r="K24" s="103">
        <v>6572</v>
      </c>
      <c r="L24" s="104">
        <f>IF(D24&gt;0,K24/D24*100,"-")</f>
        <v>89.208633093525179</v>
      </c>
      <c r="M24" s="103">
        <v>0</v>
      </c>
      <c r="N24" s="104">
        <f>IF(D24&gt;0,M24/D24*100,"-")</f>
        <v>0</v>
      </c>
      <c r="O24" s="103">
        <v>328</v>
      </c>
      <c r="P24" s="103">
        <v>100</v>
      </c>
      <c r="Q24" s="104">
        <f>IF(D24&gt;0,O24/D24*100,"-")</f>
        <v>4.4522872268223157</v>
      </c>
      <c r="R24" s="103">
        <v>150</v>
      </c>
      <c r="S24" s="101" t="s">
        <v>256</v>
      </c>
      <c r="T24" s="101"/>
      <c r="U24" s="101"/>
      <c r="V24" s="101"/>
      <c r="W24" s="101" t="s">
        <v>256</v>
      </c>
      <c r="X24" s="101"/>
      <c r="Y24" s="101"/>
      <c r="Z24" s="101"/>
      <c r="AA24" s="189" t="s">
        <v>305</v>
      </c>
      <c r="AB24" s="190"/>
    </row>
    <row r="25" spans="1:28" s="105" customFormat="1" ht="13.5" customHeight="1">
      <c r="A25" s="101" t="s">
        <v>29</v>
      </c>
      <c r="B25" s="102" t="s">
        <v>306</v>
      </c>
      <c r="C25" s="101" t="s">
        <v>307</v>
      </c>
      <c r="D25" s="103">
        <f>+SUM(E25,+I25)</f>
        <v>7168</v>
      </c>
      <c r="E25" s="103">
        <f>+SUM(G25,+H25)</f>
        <v>905</v>
      </c>
      <c r="F25" s="104">
        <f>IF(D25&gt;0,E25/D25*100,"-")</f>
        <v>12.625558035714285</v>
      </c>
      <c r="G25" s="103">
        <v>905</v>
      </c>
      <c r="H25" s="103">
        <v>0</v>
      </c>
      <c r="I25" s="103">
        <f>+SUM(K25,+M25,+O25)</f>
        <v>6263</v>
      </c>
      <c r="J25" s="104">
        <f>IF(D25&gt;0,I25/D25*100,"-")</f>
        <v>87.374441964285708</v>
      </c>
      <c r="K25" s="103">
        <v>5753</v>
      </c>
      <c r="L25" s="104">
        <f>IF(D25&gt;0,K25/D25*100,"-")</f>
        <v>80.259486607142861</v>
      </c>
      <c r="M25" s="103">
        <v>0</v>
      </c>
      <c r="N25" s="104">
        <f>IF(D25&gt;0,M25/D25*100,"-")</f>
        <v>0</v>
      </c>
      <c r="O25" s="103">
        <v>510</v>
      </c>
      <c r="P25" s="103">
        <v>124</v>
      </c>
      <c r="Q25" s="104">
        <f>IF(D25&gt;0,O25/D25*100,"-")</f>
        <v>7.1149553571428577</v>
      </c>
      <c r="R25" s="103">
        <v>61</v>
      </c>
      <c r="S25" s="101" t="s">
        <v>256</v>
      </c>
      <c r="T25" s="101"/>
      <c r="U25" s="101"/>
      <c r="V25" s="101"/>
      <c r="W25" s="101" t="s">
        <v>256</v>
      </c>
      <c r="X25" s="101"/>
      <c r="Y25" s="101"/>
      <c r="Z25" s="101"/>
      <c r="AA25" s="189" t="s">
        <v>308</v>
      </c>
      <c r="AB25" s="190"/>
    </row>
    <row r="26" spans="1:28" s="105" customFormat="1" ht="13.5" customHeight="1">
      <c r="A26" s="101" t="s">
        <v>29</v>
      </c>
      <c r="B26" s="102" t="s">
        <v>309</v>
      </c>
      <c r="C26" s="101" t="s">
        <v>310</v>
      </c>
      <c r="D26" s="103">
        <f>+SUM(E26,+I26)</f>
        <v>7555</v>
      </c>
      <c r="E26" s="103">
        <f>+SUM(G26,+H26)</f>
        <v>610</v>
      </c>
      <c r="F26" s="104">
        <f>IF(D26&gt;0,E26/D26*100,"-")</f>
        <v>8.0741230972865647</v>
      </c>
      <c r="G26" s="103">
        <v>610</v>
      </c>
      <c r="H26" s="103">
        <v>0</v>
      </c>
      <c r="I26" s="103">
        <f>+SUM(K26,+M26,+O26)</f>
        <v>6945</v>
      </c>
      <c r="J26" s="104">
        <f>IF(D26&gt;0,I26/D26*100,"-")</f>
        <v>91.925876902713426</v>
      </c>
      <c r="K26" s="103">
        <v>6179</v>
      </c>
      <c r="L26" s="104">
        <f>IF(D26&gt;0,K26/D26*100,"-")</f>
        <v>81.786896095301117</v>
      </c>
      <c r="M26" s="103">
        <v>0</v>
      </c>
      <c r="N26" s="104">
        <f>IF(D26&gt;0,M26/D26*100,"-")</f>
        <v>0</v>
      </c>
      <c r="O26" s="103">
        <v>766</v>
      </c>
      <c r="P26" s="103">
        <v>762</v>
      </c>
      <c r="Q26" s="104">
        <f>IF(D26&gt;0,O26/D26*100,"-")</f>
        <v>10.13898080741231</v>
      </c>
      <c r="R26" s="103">
        <v>31</v>
      </c>
      <c r="S26" s="101" t="s">
        <v>256</v>
      </c>
      <c r="T26" s="101"/>
      <c r="U26" s="101"/>
      <c r="V26" s="101"/>
      <c r="W26" s="101" t="s">
        <v>256</v>
      </c>
      <c r="X26" s="101"/>
      <c r="Y26" s="101"/>
      <c r="Z26" s="101"/>
      <c r="AA26" s="189" t="s">
        <v>311</v>
      </c>
      <c r="AB26" s="190"/>
    </row>
    <row r="27" spans="1:28" s="105" customFormat="1" ht="13.5" customHeight="1">
      <c r="A27" s="101"/>
      <c r="B27" s="102"/>
      <c r="C27" s="101"/>
      <c r="D27" s="103"/>
      <c r="E27" s="103"/>
      <c r="F27" s="104"/>
      <c r="G27" s="103"/>
      <c r="H27" s="103"/>
      <c r="I27" s="103"/>
      <c r="J27" s="104"/>
      <c r="K27" s="103"/>
      <c r="L27" s="104"/>
      <c r="M27" s="103"/>
      <c r="N27" s="104"/>
      <c r="O27" s="103"/>
      <c r="P27" s="103"/>
      <c r="Q27" s="104"/>
      <c r="R27" s="103"/>
      <c r="S27" s="101"/>
      <c r="T27" s="101"/>
      <c r="U27" s="101"/>
      <c r="V27" s="101"/>
      <c r="W27" s="101"/>
      <c r="X27" s="101"/>
      <c r="Y27" s="101"/>
      <c r="Z27" s="101"/>
      <c r="AA27" s="190"/>
      <c r="AB27" s="190"/>
    </row>
    <row r="28" spans="1:28" s="105" customFormat="1" ht="13.5" customHeight="1">
      <c r="A28" s="101"/>
      <c r="B28" s="102"/>
      <c r="C28" s="101"/>
      <c r="D28" s="103"/>
      <c r="E28" s="103"/>
      <c r="F28" s="104"/>
      <c r="G28" s="103"/>
      <c r="H28" s="103"/>
      <c r="I28" s="103"/>
      <c r="J28" s="104"/>
      <c r="K28" s="103"/>
      <c r="L28" s="104"/>
      <c r="M28" s="103"/>
      <c r="N28" s="104"/>
      <c r="O28" s="103"/>
      <c r="P28" s="103"/>
      <c r="Q28" s="104"/>
      <c r="R28" s="103"/>
      <c r="S28" s="101"/>
      <c r="T28" s="101"/>
      <c r="U28" s="101"/>
      <c r="V28" s="101"/>
      <c r="W28" s="101"/>
      <c r="X28" s="101"/>
      <c r="Y28" s="101"/>
      <c r="Z28" s="101"/>
      <c r="AA28" s="190"/>
      <c r="AB28" s="190"/>
    </row>
    <row r="29" spans="1:28" s="105" customFormat="1" ht="13.5" customHeight="1">
      <c r="A29" s="101"/>
      <c r="B29" s="102"/>
      <c r="C29" s="101"/>
      <c r="D29" s="103"/>
      <c r="E29" s="103"/>
      <c r="F29" s="104"/>
      <c r="G29" s="103"/>
      <c r="H29" s="103"/>
      <c r="I29" s="103"/>
      <c r="J29" s="104"/>
      <c r="K29" s="103"/>
      <c r="L29" s="104"/>
      <c r="M29" s="103"/>
      <c r="N29" s="104"/>
      <c r="O29" s="103"/>
      <c r="P29" s="103"/>
      <c r="Q29" s="104"/>
      <c r="R29" s="103"/>
      <c r="S29" s="101"/>
      <c r="T29" s="101"/>
      <c r="U29" s="101"/>
      <c r="V29" s="101"/>
      <c r="W29" s="101"/>
      <c r="X29" s="101"/>
      <c r="Y29" s="101"/>
      <c r="Z29" s="101"/>
      <c r="AA29" s="190"/>
      <c r="AB29" s="190"/>
    </row>
    <row r="30" spans="1:28" s="105" customFormat="1" ht="13.5" customHeight="1">
      <c r="A30" s="101"/>
      <c r="B30" s="102"/>
      <c r="C30" s="101"/>
      <c r="D30" s="103"/>
      <c r="E30" s="103"/>
      <c r="F30" s="104"/>
      <c r="G30" s="103"/>
      <c r="H30" s="103"/>
      <c r="I30" s="103"/>
      <c r="J30" s="104"/>
      <c r="K30" s="103"/>
      <c r="L30" s="104"/>
      <c r="M30" s="103"/>
      <c r="N30" s="104"/>
      <c r="O30" s="103"/>
      <c r="P30" s="103"/>
      <c r="Q30" s="104"/>
      <c r="R30" s="103"/>
      <c r="S30" s="101"/>
      <c r="T30" s="101"/>
      <c r="U30" s="101"/>
      <c r="V30" s="101"/>
      <c r="W30" s="101"/>
      <c r="X30" s="101"/>
      <c r="Y30" s="101"/>
      <c r="Z30" s="101"/>
      <c r="AA30" s="190"/>
      <c r="AB30" s="190"/>
    </row>
    <row r="31" spans="1:28" s="105" customFormat="1" ht="13.5" customHeight="1">
      <c r="A31" s="101"/>
      <c r="B31" s="102"/>
      <c r="C31" s="101"/>
      <c r="D31" s="103"/>
      <c r="E31" s="103"/>
      <c r="F31" s="104"/>
      <c r="G31" s="103"/>
      <c r="H31" s="103"/>
      <c r="I31" s="103"/>
      <c r="J31" s="104"/>
      <c r="K31" s="103"/>
      <c r="L31" s="104"/>
      <c r="M31" s="103"/>
      <c r="N31" s="104"/>
      <c r="O31" s="103"/>
      <c r="P31" s="103"/>
      <c r="Q31" s="104"/>
      <c r="R31" s="103"/>
      <c r="S31" s="101"/>
      <c r="T31" s="101"/>
      <c r="U31" s="101"/>
      <c r="V31" s="101"/>
      <c r="W31" s="101"/>
      <c r="X31" s="101"/>
      <c r="Y31" s="101"/>
      <c r="Z31" s="101"/>
      <c r="AA31" s="190"/>
      <c r="AB31" s="190"/>
    </row>
    <row r="32" spans="1:28" s="105" customFormat="1" ht="13.5" customHeight="1">
      <c r="A32" s="101"/>
      <c r="B32" s="102"/>
      <c r="C32" s="101"/>
      <c r="D32" s="103"/>
      <c r="E32" s="103"/>
      <c r="F32" s="104"/>
      <c r="G32" s="103"/>
      <c r="H32" s="103"/>
      <c r="I32" s="103"/>
      <c r="J32" s="104"/>
      <c r="K32" s="103"/>
      <c r="L32" s="104"/>
      <c r="M32" s="103"/>
      <c r="N32" s="104"/>
      <c r="O32" s="103"/>
      <c r="P32" s="103"/>
      <c r="Q32" s="104"/>
      <c r="R32" s="103"/>
      <c r="S32" s="101"/>
      <c r="T32" s="101"/>
      <c r="U32" s="101"/>
      <c r="V32" s="101"/>
      <c r="W32" s="101"/>
      <c r="X32" s="101"/>
      <c r="Y32" s="101"/>
      <c r="Z32" s="101"/>
      <c r="AA32" s="190"/>
      <c r="AB32" s="190"/>
    </row>
    <row r="33" spans="1:28" s="105" customFormat="1" ht="13.5" customHeight="1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90"/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26">
    <sortCondition ref="A8:A26"/>
    <sortCondition ref="B8:B26"/>
    <sortCondition ref="C8:C26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&amp;L水洗化人口等（平成29年度実績）</oddHeader>
  </headerFooter>
  <colBreaks count="1" manualBreakCount="1">
    <brk id="17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滋賀県</v>
      </c>
      <c r="B7" s="107" t="str">
        <f>水洗化人口等!B7</f>
        <v>25000</v>
      </c>
      <c r="C7" s="106" t="s">
        <v>200</v>
      </c>
      <c r="D7" s="108">
        <f>SUM(E7,+H7,+K7)</f>
        <v>172234</v>
      </c>
      <c r="E7" s="108">
        <f>SUM(F7:G7)</f>
        <v>23551</v>
      </c>
      <c r="F7" s="108">
        <f>SUM(F$8:F$207)</f>
        <v>6966</v>
      </c>
      <c r="G7" s="108">
        <f>SUM(G$8:G$207)</f>
        <v>16585</v>
      </c>
      <c r="H7" s="108">
        <f>SUM(I7:J7)</f>
        <v>54651</v>
      </c>
      <c r="I7" s="108">
        <f>SUM(I$8:I$207)</f>
        <v>38700</v>
      </c>
      <c r="J7" s="108">
        <f>SUM(J$8:J$207)</f>
        <v>15951</v>
      </c>
      <c r="K7" s="108">
        <f>SUM(L7:M7)</f>
        <v>94032</v>
      </c>
      <c r="L7" s="108">
        <f>SUM(L$8:L$207)</f>
        <v>4574</v>
      </c>
      <c r="M7" s="108">
        <f>SUM(M$8:M$207)</f>
        <v>89458</v>
      </c>
      <c r="N7" s="108">
        <f>SUM(O7,+V7,+AC7)</f>
        <v>173063</v>
      </c>
      <c r="O7" s="108">
        <f>SUM(P7:U7)</f>
        <v>50240</v>
      </c>
      <c r="P7" s="108">
        <f t="shared" ref="P7:U7" si="0">SUM(P$8:P$207)</f>
        <v>47127</v>
      </c>
      <c r="Q7" s="108">
        <f t="shared" si="0"/>
        <v>0</v>
      </c>
      <c r="R7" s="108">
        <f t="shared" si="0"/>
        <v>0</v>
      </c>
      <c r="S7" s="108">
        <f t="shared" si="0"/>
        <v>1354</v>
      </c>
      <c r="T7" s="108">
        <f t="shared" si="0"/>
        <v>0</v>
      </c>
      <c r="U7" s="108">
        <f t="shared" si="0"/>
        <v>1759</v>
      </c>
      <c r="V7" s="108">
        <f>SUM(W7:AB7)</f>
        <v>121994</v>
      </c>
      <c r="W7" s="108">
        <f t="shared" ref="W7:AB7" si="1">SUM(W$8:W$207)</f>
        <v>116389</v>
      </c>
      <c r="X7" s="108">
        <f t="shared" si="1"/>
        <v>0</v>
      </c>
      <c r="Y7" s="108">
        <f t="shared" si="1"/>
        <v>0</v>
      </c>
      <c r="Z7" s="108">
        <f t="shared" si="1"/>
        <v>2466</v>
      </c>
      <c r="AA7" s="108">
        <f t="shared" si="1"/>
        <v>0</v>
      </c>
      <c r="AB7" s="108">
        <f t="shared" si="1"/>
        <v>3139</v>
      </c>
      <c r="AC7" s="108">
        <f>SUM(AD7:AE7)</f>
        <v>829</v>
      </c>
      <c r="AD7" s="108">
        <f>SUM(AD$8:AD$207)</f>
        <v>763</v>
      </c>
      <c r="AE7" s="108">
        <f>SUM(AE$8:AE$207)</f>
        <v>66</v>
      </c>
      <c r="AF7" s="108">
        <f>SUM(AG7:AI7)</f>
        <v>2131</v>
      </c>
      <c r="AG7" s="108">
        <f>SUM(AG$8:AG$207)</f>
        <v>2131</v>
      </c>
      <c r="AH7" s="108">
        <f>SUM(AH$8:AH$207)</f>
        <v>0</v>
      </c>
      <c r="AI7" s="108">
        <f>SUM(AI$8:AI$207)</f>
        <v>0</v>
      </c>
      <c r="AJ7" s="108">
        <f>SUM(AK7:AS7)</f>
        <v>2383</v>
      </c>
      <c r="AK7" s="108">
        <f t="shared" ref="AK7:AS7" si="2">SUM(AK$8:AK$207)</f>
        <v>304</v>
      </c>
      <c r="AL7" s="108">
        <f t="shared" si="2"/>
        <v>0</v>
      </c>
      <c r="AM7" s="108">
        <f t="shared" si="2"/>
        <v>452</v>
      </c>
      <c r="AN7" s="108">
        <f t="shared" si="2"/>
        <v>0</v>
      </c>
      <c r="AO7" s="108">
        <f t="shared" si="2"/>
        <v>0</v>
      </c>
      <c r="AP7" s="108">
        <f t="shared" si="2"/>
        <v>0</v>
      </c>
      <c r="AQ7" s="108">
        <f t="shared" si="2"/>
        <v>208</v>
      </c>
      <c r="AR7" s="108">
        <f t="shared" si="2"/>
        <v>122</v>
      </c>
      <c r="AS7" s="108">
        <f t="shared" si="2"/>
        <v>1297</v>
      </c>
      <c r="AT7" s="108">
        <f>SUM(AU7:AY7)</f>
        <v>52</v>
      </c>
      <c r="AU7" s="108">
        <f>SUM(AU$8:AU$207)</f>
        <v>52</v>
      </c>
      <c r="AV7" s="108">
        <f>SUM(AV$8:AV$207)</f>
        <v>0</v>
      </c>
      <c r="AW7" s="108">
        <f>SUM(AW$8:AW$207)</f>
        <v>0</v>
      </c>
      <c r="AX7" s="108">
        <f>SUM(AX$8:AX$207)</f>
        <v>0</v>
      </c>
      <c r="AY7" s="108">
        <f>SUM(AY$8:AY$207)</f>
        <v>0</v>
      </c>
      <c r="AZ7" s="108">
        <f>SUM(BA7:BC7)</f>
        <v>229</v>
      </c>
      <c r="BA7" s="108">
        <f>SUM(BA$8:BA$207)</f>
        <v>229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29</v>
      </c>
      <c r="B8" s="113" t="s">
        <v>254</v>
      </c>
      <c r="C8" s="101" t="s">
        <v>255</v>
      </c>
      <c r="D8" s="103">
        <f>SUM(E8,+H8,+K8)</f>
        <v>13776</v>
      </c>
      <c r="E8" s="103">
        <f>SUM(F8:G8)</f>
        <v>0</v>
      </c>
      <c r="F8" s="103">
        <v>0</v>
      </c>
      <c r="G8" s="103">
        <v>0</v>
      </c>
      <c r="H8" s="103">
        <f>SUM(I8:J8)</f>
        <v>1782</v>
      </c>
      <c r="I8" s="103">
        <v>1782</v>
      </c>
      <c r="J8" s="103">
        <v>0</v>
      </c>
      <c r="K8" s="103">
        <f>SUM(L8:M8)</f>
        <v>11994</v>
      </c>
      <c r="L8" s="103">
        <v>3584</v>
      </c>
      <c r="M8" s="103">
        <v>8410</v>
      </c>
      <c r="N8" s="103">
        <f>SUM(O8,+V8,+AC8)</f>
        <v>13908</v>
      </c>
      <c r="O8" s="103">
        <f>SUM(P8:U8)</f>
        <v>5366</v>
      </c>
      <c r="P8" s="103">
        <v>4012</v>
      </c>
      <c r="Q8" s="103">
        <v>0</v>
      </c>
      <c r="R8" s="103">
        <v>0</v>
      </c>
      <c r="S8" s="103">
        <v>1354</v>
      </c>
      <c r="T8" s="103">
        <v>0</v>
      </c>
      <c r="U8" s="103">
        <v>0</v>
      </c>
      <c r="V8" s="103">
        <f>SUM(W8:AB8)</f>
        <v>8410</v>
      </c>
      <c r="W8" s="103">
        <v>5944</v>
      </c>
      <c r="X8" s="103">
        <v>0</v>
      </c>
      <c r="Y8" s="103">
        <v>0</v>
      </c>
      <c r="Z8" s="103">
        <v>2466</v>
      </c>
      <c r="AA8" s="103">
        <v>0</v>
      </c>
      <c r="AB8" s="103">
        <v>0</v>
      </c>
      <c r="AC8" s="103">
        <f>SUM(AD8:AE8)</f>
        <v>132</v>
      </c>
      <c r="AD8" s="103">
        <v>66</v>
      </c>
      <c r="AE8" s="103">
        <v>66</v>
      </c>
      <c r="AF8" s="103">
        <f>SUM(AG8:AI8)</f>
        <v>96</v>
      </c>
      <c r="AG8" s="103">
        <v>96</v>
      </c>
      <c r="AH8" s="103">
        <v>0</v>
      </c>
      <c r="AI8" s="103">
        <v>0</v>
      </c>
      <c r="AJ8" s="103">
        <f>SUM(AK8:AS8)</f>
        <v>230</v>
      </c>
      <c r="AK8" s="103">
        <v>148</v>
      </c>
      <c r="AL8" s="103">
        <v>0</v>
      </c>
      <c r="AM8" s="103">
        <v>4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78</v>
      </c>
      <c r="AT8" s="103">
        <f>SUM(AU8:AY8)</f>
        <v>14</v>
      </c>
      <c r="AU8" s="103">
        <v>14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29</v>
      </c>
      <c r="B9" s="113" t="s">
        <v>258</v>
      </c>
      <c r="C9" s="101" t="s">
        <v>259</v>
      </c>
      <c r="D9" s="103">
        <f>SUM(E9,+H9,+K9)</f>
        <v>22161</v>
      </c>
      <c r="E9" s="103">
        <f>SUM(F9:G9)</f>
        <v>0</v>
      </c>
      <c r="F9" s="103">
        <v>0</v>
      </c>
      <c r="G9" s="103">
        <v>0</v>
      </c>
      <c r="H9" s="103">
        <f>SUM(I9:J9)</f>
        <v>6543</v>
      </c>
      <c r="I9" s="103">
        <v>6543</v>
      </c>
      <c r="J9" s="103">
        <v>0</v>
      </c>
      <c r="K9" s="103">
        <f>SUM(L9:M9)</f>
        <v>15618</v>
      </c>
      <c r="L9" s="103">
        <v>0</v>
      </c>
      <c r="M9" s="103">
        <v>15618</v>
      </c>
      <c r="N9" s="103">
        <f>SUM(O9,+V9,+AC9)</f>
        <v>22443</v>
      </c>
      <c r="O9" s="103">
        <f>SUM(P9:U9)</f>
        <v>6543</v>
      </c>
      <c r="P9" s="103">
        <v>6543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15618</v>
      </c>
      <c r="W9" s="103">
        <v>15618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282</v>
      </c>
      <c r="AD9" s="103">
        <v>282</v>
      </c>
      <c r="AE9" s="103">
        <v>0</v>
      </c>
      <c r="AF9" s="103">
        <f>SUM(AG9:AI9)</f>
        <v>30</v>
      </c>
      <c r="AG9" s="103">
        <v>30</v>
      </c>
      <c r="AH9" s="103">
        <v>0</v>
      </c>
      <c r="AI9" s="103">
        <v>0</v>
      </c>
      <c r="AJ9" s="103">
        <f>SUM(AK9:AS9)</f>
        <v>30</v>
      </c>
      <c r="AK9" s="103">
        <v>0</v>
      </c>
      <c r="AL9" s="103">
        <v>0</v>
      </c>
      <c r="AM9" s="103">
        <v>30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132</v>
      </c>
      <c r="BA9" s="103">
        <v>132</v>
      </c>
      <c r="BB9" s="103">
        <v>0</v>
      </c>
      <c r="BC9" s="103">
        <v>0</v>
      </c>
    </row>
    <row r="10" spans="1:55" s="105" customFormat="1" ht="13.5" customHeight="1">
      <c r="A10" s="115" t="s">
        <v>29</v>
      </c>
      <c r="B10" s="113" t="s">
        <v>261</v>
      </c>
      <c r="C10" s="101" t="s">
        <v>262</v>
      </c>
      <c r="D10" s="103">
        <f>SUM(E10,+H10,+K10)</f>
        <v>18850</v>
      </c>
      <c r="E10" s="103">
        <f>SUM(F10:G10)</f>
        <v>0</v>
      </c>
      <c r="F10" s="103">
        <v>0</v>
      </c>
      <c r="G10" s="103">
        <v>0</v>
      </c>
      <c r="H10" s="103">
        <f>SUM(I10:J10)</f>
        <v>3311</v>
      </c>
      <c r="I10" s="103">
        <v>3311</v>
      </c>
      <c r="J10" s="103">
        <v>0</v>
      </c>
      <c r="K10" s="103">
        <f>SUM(L10:M10)</f>
        <v>15539</v>
      </c>
      <c r="L10" s="103">
        <v>0</v>
      </c>
      <c r="M10" s="103">
        <v>15539</v>
      </c>
      <c r="N10" s="103">
        <f>SUM(O10,+V10,+AC10)</f>
        <v>19016</v>
      </c>
      <c r="O10" s="103">
        <f>SUM(P10:U10)</f>
        <v>3311</v>
      </c>
      <c r="P10" s="103">
        <v>3311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15539</v>
      </c>
      <c r="W10" s="103">
        <v>15539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166</v>
      </c>
      <c r="AD10" s="103">
        <v>166</v>
      </c>
      <c r="AE10" s="103">
        <v>0</v>
      </c>
      <c r="AF10" s="103">
        <f>SUM(AG10:AI10)</f>
        <v>198</v>
      </c>
      <c r="AG10" s="103">
        <v>198</v>
      </c>
      <c r="AH10" s="103">
        <v>0</v>
      </c>
      <c r="AI10" s="103">
        <v>0</v>
      </c>
      <c r="AJ10" s="103">
        <f>SUM(AK10:AS10)</f>
        <v>198</v>
      </c>
      <c r="AK10" s="103">
        <v>0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100</v>
      </c>
      <c r="AS10" s="103">
        <v>98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16</v>
      </c>
      <c r="BA10" s="103">
        <v>16</v>
      </c>
      <c r="BB10" s="103">
        <v>0</v>
      </c>
      <c r="BC10" s="103">
        <v>0</v>
      </c>
    </row>
    <row r="11" spans="1:55" s="105" customFormat="1" ht="13.5" customHeight="1">
      <c r="A11" s="115" t="s">
        <v>29</v>
      </c>
      <c r="B11" s="113" t="s">
        <v>264</v>
      </c>
      <c r="C11" s="101" t="s">
        <v>265</v>
      </c>
      <c r="D11" s="103">
        <f>SUM(E11,+H11,+K11)</f>
        <v>23376</v>
      </c>
      <c r="E11" s="103">
        <f>SUM(F11:G11)</f>
        <v>0</v>
      </c>
      <c r="F11" s="103">
        <v>0</v>
      </c>
      <c r="G11" s="103">
        <v>0</v>
      </c>
      <c r="H11" s="103">
        <f>SUM(I11:J11)</f>
        <v>22376</v>
      </c>
      <c r="I11" s="103">
        <v>6425</v>
      </c>
      <c r="J11" s="103">
        <v>15951</v>
      </c>
      <c r="K11" s="103">
        <f>SUM(L11:M11)</f>
        <v>1000</v>
      </c>
      <c r="L11" s="103">
        <v>0</v>
      </c>
      <c r="M11" s="103">
        <v>1000</v>
      </c>
      <c r="N11" s="103">
        <f>SUM(O11,+V11,+AC11)</f>
        <v>23376</v>
      </c>
      <c r="O11" s="103">
        <f>SUM(P11:U11)</f>
        <v>6425</v>
      </c>
      <c r="P11" s="103">
        <v>6425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16951</v>
      </c>
      <c r="W11" s="103">
        <v>16951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654</v>
      </c>
      <c r="AG11" s="103">
        <v>654</v>
      </c>
      <c r="AH11" s="103">
        <v>0</v>
      </c>
      <c r="AI11" s="103">
        <v>0</v>
      </c>
      <c r="AJ11" s="103">
        <f>SUM(AK11:AS11)</f>
        <v>654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654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29</v>
      </c>
      <c r="B12" s="113" t="s">
        <v>267</v>
      </c>
      <c r="C12" s="101" t="s">
        <v>268</v>
      </c>
      <c r="D12" s="103">
        <f>SUM(E12,+H12,+K12)</f>
        <v>5317</v>
      </c>
      <c r="E12" s="103">
        <f>SUM(F12:G12)</f>
        <v>0</v>
      </c>
      <c r="F12" s="103">
        <v>0</v>
      </c>
      <c r="G12" s="103">
        <v>0</v>
      </c>
      <c r="H12" s="103">
        <f>SUM(I12:J12)</f>
        <v>1670</v>
      </c>
      <c r="I12" s="103">
        <v>1670</v>
      </c>
      <c r="J12" s="103">
        <v>0</v>
      </c>
      <c r="K12" s="103">
        <f>SUM(L12:M12)</f>
        <v>3647</v>
      </c>
      <c r="L12" s="103">
        <v>0</v>
      </c>
      <c r="M12" s="103">
        <v>3647</v>
      </c>
      <c r="N12" s="103">
        <f>SUM(O12,+V12,+AC12)</f>
        <v>5324</v>
      </c>
      <c r="O12" s="103">
        <f>SUM(P12:U12)</f>
        <v>1670</v>
      </c>
      <c r="P12" s="103">
        <v>1670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3647</v>
      </c>
      <c r="W12" s="103">
        <v>3647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7</v>
      </c>
      <c r="AD12" s="103">
        <v>7</v>
      </c>
      <c r="AE12" s="103">
        <v>0</v>
      </c>
      <c r="AF12" s="103">
        <f>SUM(AG12:AI12)</f>
        <v>3</v>
      </c>
      <c r="AG12" s="103">
        <v>3</v>
      </c>
      <c r="AH12" s="103">
        <v>0</v>
      </c>
      <c r="AI12" s="103">
        <v>0</v>
      </c>
      <c r="AJ12" s="103">
        <f>SUM(AK12:AS12)</f>
        <v>12</v>
      </c>
      <c r="AK12" s="103">
        <v>12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3</v>
      </c>
      <c r="AU12" s="103">
        <v>3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9</v>
      </c>
      <c r="BA12" s="103">
        <v>9</v>
      </c>
      <c r="BB12" s="103">
        <v>0</v>
      </c>
      <c r="BC12" s="103">
        <v>0</v>
      </c>
    </row>
    <row r="13" spans="1:55" s="105" customFormat="1" ht="13.5" customHeight="1">
      <c r="A13" s="115" t="s">
        <v>29</v>
      </c>
      <c r="B13" s="113" t="s">
        <v>270</v>
      </c>
      <c r="C13" s="101" t="s">
        <v>271</v>
      </c>
      <c r="D13" s="103">
        <f>SUM(E13,+H13,+K13)</f>
        <v>4931</v>
      </c>
      <c r="E13" s="103">
        <f>SUM(F13:G13)</f>
        <v>0</v>
      </c>
      <c r="F13" s="103">
        <v>0</v>
      </c>
      <c r="G13" s="103">
        <v>0</v>
      </c>
      <c r="H13" s="103">
        <f>SUM(I13:J13)</f>
        <v>1082</v>
      </c>
      <c r="I13" s="103">
        <v>1082</v>
      </c>
      <c r="J13" s="103">
        <v>0</v>
      </c>
      <c r="K13" s="103">
        <f>SUM(L13:M13)</f>
        <v>3849</v>
      </c>
      <c r="L13" s="103">
        <v>0</v>
      </c>
      <c r="M13" s="103">
        <v>3849</v>
      </c>
      <c r="N13" s="103">
        <f>SUM(O13,+V13,+AC13)</f>
        <v>4946</v>
      </c>
      <c r="O13" s="103">
        <f>SUM(P13:U13)</f>
        <v>1082</v>
      </c>
      <c r="P13" s="103">
        <v>1082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3849</v>
      </c>
      <c r="W13" s="103">
        <v>3849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15</v>
      </c>
      <c r="AD13" s="103">
        <v>15</v>
      </c>
      <c r="AE13" s="103">
        <v>0</v>
      </c>
      <c r="AF13" s="103">
        <f>SUM(AG13:AI13)</f>
        <v>3</v>
      </c>
      <c r="AG13" s="103">
        <v>3</v>
      </c>
      <c r="AH13" s="103">
        <v>0</v>
      </c>
      <c r="AI13" s="103">
        <v>0</v>
      </c>
      <c r="AJ13" s="103">
        <f>SUM(AK13:AS13)</f>
        <v>3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3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8</v>
      </c>
      <c r="BA13" s="103">
        <v>8</v>
      </c>
      <c r="BB13" s="103">
        <v>0</v>
      </c>
      <c r="BC13" s="103">
        <v>0</v>
      </c>
    </row>
    <row r="14" spans="1:55" s="105" customFormat="1" ht="13.5" customHeight="1">
      <c r="A14" s="115" t="s">
        <v>29</v>
      </c>
      <c r="B14" s="113" t="s">
        <v>273</v>
      </c>
      <c r="C14" s="101" t="s">
        <v>274</v>
      </c>
      <c r="D14" s="103">
        <f>SUM(E14,+H14,+K14)</f>
        <v>2515</v>
      </c>
      <c r="E14" s="103">
        <f>SUM(F14:G14)</f>
        <v>0</v>
      </c>
      <c r="F14" s="103">
        <v>0</v>
      </c>
      <c r="G14" s="103">
        <v>0</v>
      </c>
      <c r="H14" s="103">
        <f>SUM(I14:J14)</f>
        <v>822</v>
      </c>
      <c r="I14" s="103">
        <v>822</v>
      </c>
      <c r="J14" s="103">
        <v>0</v>
      </c>
      <c r="K14" s="103">
        <f>SUM(L14:M14)</f>
        <v>1693</v>
      </c>
      <c r="L14" s="103">
        <v>0</v>
      </c>
      <c r="M14" s="103">
        <v>1693</v>
      </c>
      <c r="N14" s="103">
        <f>SUM(O14,+V14,+AC14)</f>
        <v>2542</v>
      </c>
      <c r="O14" s="103">
        <f>SUM(P14:U14)</f>
        <v>822</v>
      </c>
      <c r="P14" s="103">
        <v>822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1693</v>
      </c>
      <c r="W14" s="103">
        <v>1693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27</v>
      </c>
      <c r="AD14" s="103">
        <v>27</v>
      </c>
      <c r="AE14" s="103">
        <v>0</v>
      </c>
      <c r="AF14" s="103">
        <f>SUM(AG14:AI14)</f>
        <v>2</v>
      </c>
      <c r="AG14" s="103">
        <v>2</v>
      </c>
      <c r="AH14" s="103">
        <v>0</v>
      </c>
      <c r="AI14" s="103">
        <v>0</v>
      </c>
      <c r="AJ14" s="103">
        <f>SUM(AK14:AS14)</f>
        <v>2</v>
      </c>
      <c r="AK14" s="103">
        <v>2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2</v>
      </c>
      <c r="AU14" s="103">
        <v>2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4</v>
      </c>
      <c r="BA14" s="103">
        <v>4</v>
      </c>
      <c r="BB14" s="103">
        <v>0</v>
      </c>
      <c r="BC14" s="103">
        <v>0</v>
      </c>
    </row>
    <row r="15" spans="1:55" s="105" customFormat="1" ht="13.5" customHeight="1">
      <c r="A15" s="115" t="s">
        <v>29</v>
      </c>
      <c r="B15" s="113" t="s">
        <v>276</v>
      </c>
      <c r="C15" s="101" t="s">
        <v>277</v>
      </c>
      <c r="D15" s="103">
        <f>SUM(E15,+H15,+K15)</f>
        <v>23551</v>
      </c>
      <c r="E15" s="103">
        <f>SUM(F15:G15)</f>
        <v>23551</v>
      </c>
      <c r="F15" s="103">
        <v>6966</v>
      </c>
      <c r="G15" s="103">
        <v>16585</v>
      </c>
      <c r="H15" s="103">
        <f>SUM(I15:J15)</f>
        <v>0</v>
      </c>
      <c r="I15" s="103">
        <v>0</v>
      </c>
      <c r="J15" s="103">
        <v>0</v>
      </c>
      <c r="K15" s="103">
        <f>SUM(L15:M15)</f>
        <v>0</v>
      </c>
      <c r="L15" s="103">
        <v>0</v>
      </c>
      <c r="M15" s="103">
        <v>0</v>
      </c>
      <c r="N15" s="103">
        <f>SUM(O15,+V15,+AC15)</f>
        <v>23551</v>
      </c>
      <c r="O15" s="103">
        <f>SUM(P15:U15)</f>
        <v>6966</v>
      </c>
      <c r="P15" s="103">
        <v>6966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16585</v>
      </c>
      <c r="W15" s="103">
        <v>16585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0</v>
      </c>
      <c r="AG15" s="103">
        <v>0</v>
      </c>
      <c r="AH15" s="103">
        <v>0</v>
      </c>
      <c r="AI15" s="103">
        <v>0</v>
      </c>
      <c r="AJ15" s="103">
        <f>SUM(AK15:AS15)</f>
        <v>0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29</v>
      </c>
      <c r="B16" s="113" t="s">
        <v>279</v>
      </c>
      <c r="C16" s="101" t="s">
        <v>280</v>
      </c>
      <c r="D16" s="103">
        <f>SUM(E16,+H16,+K16)</f>
        <v>3211</v>
      </c>
      <c r="E16" s="103">
        <f>SUM(F16:G16)</f>
        <v>0</v>
      </c>
      <c r="F16" s="103">
        <v>0</v>
      </c>
      <c r="G16" s="103">
        <v>0</v>
      </c>
      <c r="H16" s="103">
        <f>SUM(I16:J16)</f>
        <v>882</v>
      </c>
      <c r="I16" s="103">
        <v>882</v>
      </c>
      <c r="J16" s="103">
        <v>0</v>
      </c>
      <c r="K16" s="103">
        <f>SUM(L16:M16)</f>
        <v>2329</v>
      </c>
      <c r="L16" s="103">
        <v>0</v>
      </c>
      <c r="M16" s="103">
        <v>2329</v>
      </c>
      <c r="N16" s="103">
        <f>SUM(O16,+V16,+AC16)</f>
        <v>3234</v>
      </c>
      <c r="O16" s="103">
        <f>SUM(P16:U16)</f>
        <v>882</v>
      </c>
      <c r="P16" s="103">
        <v>882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2329</v>
      </c>
      <c r="W16" s="103">
        <v>2329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23</v>
      </c>
      <c r="AD16" s="103">
        <v>23</v>
      </c>
      <c r="AE16" s="103">
        <v>0</v>
      </c>
      <c r="AF16" s="103">
        <f>SUM(AG16:AI16)</f>
        <v>0</v>
      </c>
      <c r="AG16" s="103">
        <v>0</v>
      </c>
      <c r="AH16" s="103">
        <v>0</v>
      </c>
      <c r="AI16" s="103">
        <v>0</v>
      </c>
      <c r="AJ16" s="103">
        <f>SUM(AK16:AS16)</f>
        <v>2</v>
      </c>
      <c r="AK16" s="103">
        <v>2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6</v>
      </c>
      <c r="BA16" s="103">
        <v>6</v>
      </c>
      <c r="BB16" s="103">
        <v>0</v>
      </c>
      <c r="BC16" s="103">
        <v>0</v>
      </c>
    </row>
    <row r="17" spans="1:55" s="105" customFormat="1" ht="13.5" customHeight="1">
      <c r="A17" s="115" t="s">
        <v>29</v>
      </c>
      <c r="B17" s="113" t="s">
        <v>282</v>
      </c>
      <c r="C17" s="101" t="s">
        <v>283</v>
      </c>
      <c r="D17" s="103">
        <f>SUM(E17,+H17,+K17)</f>
        <v>4577</v>
      </c>
      <c r="E17" s="103">
        <f>SUM(F17:G17)</f>
        <v>0</v>
      </c>
      <c r="F17" s="103">
        <v>0</v>
      </c>
      <c r="G17" s="103">
        <v>0</v>
      </c>
      <c r="H17" s="103">
        <f>SUM(I17:J17)</f>
        <v>1462</v>
      </c>
      <c r="I17" s="103">
        <v>1462</v>
      </c>
      <c r="J17" s="103">
        <v>0</v>
      </c>
      <c r="K17" s="103">
        <f>SUM(L17:M17)</f>
        <v>3115</v>
      </c>
      <c r="L17" s="103">
        <v>0</v>
      </c>
      <c r="M17" s="103">
        <v>3115</v>
      </c>
      <c r="N17" s="103">
        <f>SUM(O17,+V17,+AC17)</f>
        <v>4577</v>
      </c>
      <c r="O17" s="103">
        <f>SUM(P17:U17)</f>
        <v>1462</v>
      </c>
      <c r="P17" s="103">
        <v>1462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3115</v>
      </c>
      <c r="W17" s="103">
        <v>3115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0</v>
      </c>
      <c r="AG17" s="103">
        <v>0</v>
      </c>
      <c r="AH17" s="103">
        <v>0</v>
      </c>
      <c r="AI17" s="103">
        <v>0</v>
      </c>
      <c r="AJ17" s="103">
        <f>SUM(AK17:AS17)</f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29</v>
      </c>
      <c r="B18" s="113" t="s">
        <v>285</v>
      </c>
      <c r="C18" s="101" t="s">
        <v>286</v>
      </c>
      <c r="D18" s="103">
        <f>SUM(E18,+H18,+K18)</f>
        <v>11114</v>
      </c>
      <c r="E18" s="103">
        <f>SUM(F18:G18)</f>
        <v>0</v>
      </c>
      <c r="F18" s="103">
        <v>0</v>
      </c>
      <c r="G18" s="103">
        <v>0</v>
      </c>
      <c r="H18" s="103">
        <f>SUM(I18:J18)</f>
        <v>3636</v>
      </c>
      <c r="I18" s="103">
        <v>3636</v>
      </c>
      <c r="J18" s="103">
        <v>0</v>
      </c>
      <c r="K18" s="103">
        <f>SUM(L18:M18)</f>
        <v>7478</v>
      </c>
      <c r="L18" s="103">
        <v>0</v>
      </c>
      <c r="M18" s="103">
        <v>7478</v>
      </c>
      <c r="N18" s="103">
        <f>SUM(O18,+V18,+AC18)</f>
        <v>11291</v>
      </c>
      <c r="O18" s="103">
        <f>SUM(P18:U18)</f>
        <v>3636</v>
      </c>
      <c r="P18" s="103">
        <v>1877</v>
      </c>
      <c r="Q18" s="103">
        <v>0</v>
      </c>
      <c r="R18" s="103">
        <v>0</v>
      </c>
      <c r="S18" s="103">
        <v>0</v>
      </c>
      <c r="T18" s="103">
        <v>0</v>
      </c>
      <c r="U18" s="103">
        <v>1759</v>
      </c>
      <c r="V18" s="103">
        <f>SUM(W18:AB18)</f>
        <v>7478</v>
      </c>
      <c r="W18" s="103">
        <v>4339</v>
      </c>
      <c r="X18" s="103">
        <v>0</v>
      </c>
      <c r="Y18" s="103">
        <v>0</v>
      </c>
      <c r="Z18" s="103">
        <v>0</v>
      </c>
      <c r="AA18" s="103">
        <v>0</v>
      </c>
      <c r="AB18" s="103">
        <v>3139</v>
      </c>
      <c r="AC18" s="103">
        <f>SUM(AD18:AE18)</f>
        <v>177</v>
      </c>
      <c r="AD18" s="103">
        <v>177</v>
      </c>
      <c r="AE18" s="103">
        <v>0</v>
      </c>
      <c r="AF18" s="103">
        <f>SUM(AG18:AI18)</f>
        <v>628</v>
      </c>
      <c r="AG18" s="103">
        <v>628</v>
      </c>
      <c r="AH18" s="103">
        <v>0</v>
      </c>
      <c r="AI18" s="103">
        <v>0</v>
      </c>
      <c r="AJ18" s="103">
        <f>SUM(AK18:AS18)</f>
        <v>628</v>
      </c>
      <c r="AK18" s="103">
        <v>0</v>
      </c>
      <c r="AL18" s="103">
        <v>0</v>
      </c>
      <c r="AM18" s="103">
        <v>418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210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29</v>
      </c>
      <c r="B19" s="113" t="s">
        <v>288</v>
      </c>
      <c r="C19" s="101" t="s">
        <v>289</v>
      </c>
      <c r="D19" s="103">
        <f>SUM(E19,+H19,+K19)</f>
        <v>20939</v>
      </c>
      <c r="E19" s="103">
        <f>SUM(F19:G19)</f>
        <v>0</v>
      </c>
      <c r="F19" s="103">
        <v>0</v>
      </c>
      <c r="G19" s="103">
        <v>0</v>
      </c>
      <c r="H19" s="103">
        <f>SUM(I19:J19)</f>
        <v>5711</v>
      </c>
      <c r="I19" s="103">
        <v>5711</v>
      </c>
      <c r="J19" s="103">
        <v>0</v>
      </c>
      <c r="K19" s="103">
        <f>SUM(L19:M19)</f>
        <v>15228</v>
      </c>
      <c r="L19" s="103">
        <v>0</v>
      </c>
      <c r="M19" s="103">
        <v>15228</v>
      </c>
      <c r="N19" s="103">
        <f>SUM(O19,+V19,+AC19)</f>
        <v>20939</v>
      </c>
      <c r="O19" s="103">
        <f>SUM(P19:U19)</f>
        <v>5711</v>
      </c>
      <c r="P19" s="103">
        <v>5711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15228</v>
      </c>
      <c r="W19" s="103">
        <v>15228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221</v>
      </c>
      <c r="AG19" s="103">
        <v>221</v>
      </c>
      <c r="AH19" s="103">
        <v>0</v>
      </c>
      <c r="AI19" s="103">
        <v>0</v>
      </c>
      <c r="AJ19" s="103">
        <f>SUM(AK19:AS19)</f>
        <v>332</v>
      </c>
      <c r="AK19" s="103">
        <v>111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221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39</v>
      </c>
      <c r="BA19" s="103">
        <v>39</v>
      </c>
      <c r="BB19" s="103">
        <v>0</v>
      </c>
      <c r="BC19" s="103">
        <v>0</v>
      </c>
    </row>
    <row r="20" spans="1:55" s="105" customFormat="1" ht="13.5" customHeight="1">
      <c r="A20" s="115" t="s">
        <v>29</v>
      </c>
      <c r="B20" s="113" t="s">
        <v>291</v>
      </c>
      <c r="C20" s="101" t="s">
        <v>292</v>
      </c>
      <c r="D20" s="103">
        <f>SUM(E20,+H20,+K20)</f>
        <v>4223</v>
      </c>
      <c r="E20" s="103">
        <f>SUM(F20:G20)</f>
        <v>0</v>
      </c>
      <c r="F20" s="103">
        <v>0</v>
      </c>
      <c r="G20" s="103">
        <v>0</v>
      </c>
      <c r="H20" s="103">
        <f>SUM(I20:J20)</f>
        <v>1535</v>
      </c>
      <c r="I20" s="103">
        <v>1535</v>
      </c>
      <c r="J20" s="103">
        <v>0</v>
      </c>
      <c r="K20" s="103">
        <f>SUM(L20:M20)</f>
        <v>2688</v>
      </c>
      <c r="L20" s="103">
        <v>0</v>
      </c>
      <c r="M20" s="103">
        <v>2688</v>
      </c>
      <c r="N20" s="103">
        <f>SUM(O20,+V20,+AC20)</f>
        <v>4223</v>
      </c>
      <c r="O20" s="103">
        <f>SUM(P20:U20)</f>
        <v>1535</v>
      </c>
      <c r="P20" s="103">
        <v>1535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2688</v>
      </c>
      <c r="W20" s="103">
        <v>2688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44</v>
      </c>
      <c r="AG20" s="103">
        <v>44</v>
      </c>
      <c r="AH20" s="103">
        <v>0</v>
      </c>
      <c r="AI20" s="103">
        <v>0</v>
      </c>
      <c r="AJ20" s="103">
        <f>SUM(AK20:AS20)</f>
        <v>44</v>
      </c>
      <c r="AK20" s="103">
        <v>0</v>
      </c>
      <c r="AL20" s="103">
        <v>0</v>
      </c>
      <c r="AM20" s="103">
        <v>0</v>
      </c>
      <c r="AN20" s="103">
        <v>0</v>
      </c>
      <c r="AO20" s="103">
        <v>0</v>
      </c>
      <c r="AP20" s="103">
        <v>0</v>
      </c>
      <c r="AQ20" s="103">
        <v>0</v>
      </c>
      <c r="AR20" s="103">
        <v>22</v>
      </c>
      <c r="AS20" s="103">
        <v>22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4</v>
      </c>
      <c r="BA20" s="103">
        <v>4</v>
      </c>
      <c r="BB20" s="103">
        <v>0</v>
      </c>
      <c r="BC20" s="103">
        <v>0</v>
      </c>
    </row>
    <row r="21" spans="1:55" s="105" customFormat="1" ht="13.5" customHeight="1">
      <c r="A21" s="115" t="s">
        <v>29</v>
      </c>
      <c r="B21" s="113" t="s">
        <v>294</v>
      </c>
      <c r="C21" s="101" t="s">
        <v>295</v>
      </c>
      <c r="D21" s="103">
        <f>SUM(E21,+H21,+K21)</f>
        <v>4298</v>
      </c>
      <c r="E21" s="103">
        <f>SUM(F21:G21)</f>
        <v>0</v>
      </c>
      <c r="F21" s="103">
        <v>0</v>
      </c>
      <c r="G21" s="103">
        <v>0</v>
      </c>
      <c r="H21" s="103">
        <f>SUM(I21:J21)</f>
        <v>1875</v>
      </c>
      <c r="I21" s="103">
        <v>1875</v>
      </c>
      <c r="J21" s="103">
        <v>0</v>
      </c>
      <c r="K21" s="103">
        <f>SUM(L21:M21)</f>
        <v>2423</v>
      </c>
      <c r="L21" s="103">
        <v>0</v>
      </c>
      <c r="M21" s="103">
        <v>2423</v>
      </c>
      <c r="N21" s="103">
        <f>SUM(O21,+V21,+AC21)</f>
        <v>4298</v>
      </c>
      <c r="O21" s="103">
        <f>SUM(P21:U21)</f>
        <v>1875</v>
      </c>
      <c r="P21" s="103">
        <v>1875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2423</v>
      </c>
      <c r="W21" s="103">
        <v>2423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5</v>
      </c>
      <c r="AG21" s="103">
        <v>5</v>
      </c>
      <c r="AH21" s="103">
        <v>0</v>
      </c>
      <c r="AI21" s="103">
        <v>0</v>
      </c>
      <c r="AJ21" s="103">
        <f>SUM(AK21:AS21)</f>
        <v>34</v>
      </c>
      <c r="AK21" s="103">
        <v>29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5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29</v>
      </c>
      <c r="B22" s="113" t="s">
        <v>297</v>
      </c>
      <c r="C22" s="101" t="s">
        <v>298</v>
      </c>
      <c r="D22" s="103">
        <f>SUM(E22,+H22,+K22)</f>
        <v>4840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4840</v>
      </c>
      <c r="L22" s="103">
        <v>990</v>
      </c>
      <c r="M22" s="103">
        <v>3850</v>
      </c>
      <c r="N22" s="103">
        <f>SUM(O22,+V22,+AC22)</f>
        <v>4840</v>
      </c>
      <c r="O22" s="103">
        <f>SUM(P22:U22)</f>
        <v>990</v>
      </c>
      <c r="P22" s="103">
        <v>990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3850</v>
      </c>
      <c r="W22" s="103">
        <v>3850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39</v>
      </c>
      <c r="AG22" s="103">
        <v>39</v>
      </c>
      <c r="AH22" s="103">
        <v>0</v>
      </c>
      <c r="AI22" s="103">
        <v>0</v>
      </c>
      <c r="AJ22" s="103">
        <f>SUM(AK22:AS22)</f>
        <v>6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6</v>
      </c>
      <c r="AT22" s="103">
        <f>SUM(AU22:AY22)</f>
        <v>33</v>
      </c>
      <c r="AU22" s="103">
        <v>33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11</v>
      </c>
      <c r="BA22" s="103">
        <v>11</v>
      </c>
      <c r="BB22" s="103">
        <v>0</v>
      </c>
      <c r="BC22" s="103">
        <v>0</v>
      </c>
    </row>
    <row r="23" spans="1:55" s="105" customFormat="1" ht="13.5" customHeight="1">
      <c r="A23" s="115" t="s">
        <v>29</v>
      </c>
      <c r="B23" s="113" t="s">
        <v>300</v>
      </c>
      <c r="C23" s="101" t="s">
        <v>301</v>
      </c>
      <c r="D23" s="103">
        <f>SUM(E23,+H23,+K23)</f>
        <v>1907</v>
      </c>
      <c r="E23" s="103">
        <f>SUM(F23:G23)</f>
        <v>0</v>
      </c>
      <c r="F23" s="103">
        <v>0</v>
      </c>
      <c r="G23" s="103">
        <v>0</v>
      </c>
      <c r="H23" s="103">
        <f>SUM(I23:J23)</f>
        <v>778</v>
      </c>
      <c r="I23" s="103">
        <v>778</v>
      </c>
      <c r="J23" s="103">
        <v>0</v>
      </c>
      <c r="K23" s="103">
        <f>SUM(L23:M23)</f>
        <v>1129</v>
      </c>
      <c r="L23" s="103">
        <v>0</v>
      </c>
      <c r="M23" s="103">
        <v>1129</v>
      </c>
      <c r="N23" s="103">
        <f>SUM(O23,+V23,+AC23)</f>
        <v>1907</v>
      </c>
      <c r="O23" s="103">
        <f>SUM(P23:U23)</f>
        <v>778</v>
      </c>
      <c r="P23" s="103">
        <v>778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1129</v>
      </c>
      <c r="W23" s="103">
        <v>1129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87</v>
      </c>
      <c r="AG23" s="103">
        <v>87</v>
      </c>
      <c r="AH23" s="103">
        <v>0</v>
      </c>
      <c r="AI23" s="103">
        <v>0</v>
      </c>
      <c r="AJ23" s="103">
        <f>SUM(AK23:AS23)</f>
        <v>87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87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29</v>
      </c>
      <c r="B24" s="113" t="s">
        <v>303</v>
      </c>
      <c r="C24" s="101" t="s">
        <v>304</v>
      </c>
      <c r="D24" s="103">
        <f>SUM(E24,+H24,+K24)</f>
        <v>502</v>
      </c>
      <c r="E24" s="103">
        <f>SUM(F24:G24)</f>
        <v>0</v>
      </c>
      <c r="F24" s="103">
        <v>0</v>
      </c>
      <c r="G24" s="103">
        <v>0</v>
      </c>
      <c r="H24" s="103">
        <f>SUM(I24:J24)</f>
        <v>287</v>
      </c>
      <c r="I24" s="103">
        <v>287</v>
      </c>
      <c r="J24" s="103">
        <v>0</v>
      </c>
      <c r="K24" s="103">
        <f>SUM(L24:M24)</f>
        <v>215</v>
      </c>
      <c r="L24" s="103">
        <v>0</v>
      </c>
      <c r="M24" s="103">
        <v>215</v>
      </c>
      <c r="N24" s="103">
        <f>SUM(O24,+V24,+AC24)</f>
        <v>502</v>
      </c>
      <c r="O24" s="103">
        <f>SUM(P24:U24)</f>
        <v>287</v>
      </c>
      <c r="P24" s="103">
        <v>287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215</v>
      </c>
      <c r="W24" s="103">
        <v>215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23</v>
      </c>
      <c r="AG24" s="103">
        <v>23</v>
      </c>
      <c r="AH24" s="103">
        <v>0</v>
      </c>
      <c r="AI24" s="103">
        <v>0</v>
      </c>
      <c r="AJ24" s="103">
        <f>SUM(AK24:AS24)</f>
        <v>23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23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29</v>
      </c>
      <c r="B25" s="113" t="s">
        <v>306</v>
      </c>
      <c r="C25" s="101" t="s">
        <v>307</v>
      </c>
      <c r="D25" s="103">
        <f>SUM(E25,+H25,+K25)</f>
        <v>890</v>
      </c>
      <c r="E25" s="103">
        <f>SUM(F25:G25)</f>
        <v>0</v>
      </c>
      <c r="F25" s="103">
        <v>0</v>
      </c>
      <c r="G25" s="103">
        <v>0</v>
      </c>
      <c r="H25" s="103">
        <f>SUM(I25:J25)</f>
        <v>508</v>
      </c>
      <c r="I25" s="103">
        <v>508</v>
      </c>
      <c r="J25" s="103">
        <v>0</v>
      </c>
      <c r="K25" s="103">
        <f>SUM(L25:M25)</f>
        <v>382</v>
      </c>
      <c r="L25" s="103">
        <v>0</v>
      </c>
      <c r="M25" s="103">
        <v>382</v>
      </c>
      <c r="N25" s="103">
        <f>SUM(O25,+V25,+AC25)</f>
        <v>890</v>
      </c>
      <c r="O25" s="103">
        <f>SUM(P25:U25)</f>
        <v>508</v>
      </c>
      <c r="P25" s="103">
        <v>508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382</v>
      </c>
      <c r="W25" s="103">
        <v>382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41</v>
      </c>
      <c r="AG25" s="103">
        <v>41</v>
      </c>
      <c r="AH25" s="103">
        <v>0</v>
      </c>
      <c r="AI25" s="103">
        <v>0</v>
      </c>
      <c r="AJ25" s="103">
        <f>SUM(AK25:AS25)</f>
        <v>41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41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29</v>
      </c>
      <c r="B26" s="113" t="s">
        <v>309</v>
      </c>
      <c r="C26" s="101" t="s">
        <v>310</v>
      </c>
      <c r="D26" s="103">
        <f>SUM(E26,+H26,+K26)</f>
        <v>1256</v>
      </c>
      <c r="E26" s="103">
        <f>SUM(F26:G26)</f>
        <v>0</v>
      </c>
      <c r="F26" s="103">
        <v>0</v>
      </c>
      <c r="G26" s="103">
        <v>0</v>
      </c>
      <c r="H26" s="103">
        <f>SUM(I26:J26)</f>
        <v>391</v>
      </c>
      <c r="I26" s="103">
        <v>391</v>
      </c>
      <c r="J26" s="103">
        <v>0</v>
      </c>
      <c r="K26" s="103">
        <f>SUM(L26:M26)</f>
        <v>865</v>
      </c>
      <c r="L26" s="103">
        <v>0</v>
      </c>
      <c r="M26" s="103">
        <v>865</v>
      </c>
      <c r="N26" s="103">
        <f>SUM(O26,+V26,+AC26)</f>
        <v>1256</v>
      </c>
      <c r="O26" s="103">
        <f>SUM(P26:U26)</f>
        <v>391</v>
      </c>
      <c r="P26" s="103">
        <v>391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865</v>
      </c>
      <c r="W26" s="103">
        <v>865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57</v>
      </c>
      <c r="AG26" s="103">
        <v>57</v>
      </c>
      <c r="AH26" s="103">
        <v>0</v>
      </c>
      <c r="AI26" s="103">
        <v>0</v>
      </c>
      <c r="AJ26" s="103">
        <f>SUM(AK26:AS26)</f>
        <v>57</v>
      </c>
      <c r="AK26" s="103">
        <v>0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57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/>
      <c r="B27" s="113"/>
      <c r="C27" s="101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</row>
    <row r="28" spans="1:55" s="105" customFormat="1" ht="13.5" customHeight="1">
      <c r="A28" s="115"/>
      <c r="B28" s="113"/>
      <c r="C28" s="101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</row>
    <row r="29" spans="1:55" s="105" customFormat="1" ht="13.5" customHeight="1">
      <c r="A29" s="115"/>
      <c r="B29" s="113"/>
      <c r="C29" s="101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</row>
    <row r="30" spans="1:55" s="105" customFormat="1" ht="13.5" customHeight="1">
      <c r="A30" s="115"/>
      <c r="B30" s="113"/>
      <c r="C30" s="101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</row>
    <row r="31" spans="1:55" s="105" customFormat="1" ht="13.5" customHeight="1">
      <c r="A31" s="115"/>
      <c r="B31" s="113"/>
      <c r="C31" s="101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</row>
    <row r="32" spans="1:55" s="105" customFormat="1" ht="13.5" customHeight="1">
      <c r="A32" s="115"/>
      <c r="B32" s="113"/>
      <c r="C32" s="101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</row>
    <row r="33" spans="1:55" s="105" customFormat="1" ht="13.5" customHeight="1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26">
    <sortCondition ref="A8:A26"/>
    <sortCondition ref="B8:B26"/>
    <sortCondition ref="C8:C26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&amp;Lし尿処理の状況（平成29年度実績）</oddHeader>
  </headerFooter>
  <colBreaks count="3" manualBreakCount="3">
    <brk id="13" min="1" max="25" man="1"/>
    <brk id="31" min="1" max="25" man="1"/>
    <brk id="45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25000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25201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25202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25203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25204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25206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25207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25208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25209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25210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25211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25212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25213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25214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25383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25384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25425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25441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25442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25443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>
        <f>+水洗化人口等!B27</f>
        <v>0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>
        <f>+水洗化人口等!B28</f>
        <v>0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>
        <f>+水洗化人口等!B29</f>
        <v>0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>
        <f>+水洗化人口等!B30</f>
        <v>0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>
        <f>+水洗化人口等!B31</f>
        <v>0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>
        <f>+水洗化人口等!B32</f>
        <v>0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スタッフ４</cp:lastModifiedBy>
  <cp:lastPrinted>2016-10-24T05:42:31Z</cp:lastPrinted>
  <dcterms:created xsi:type="dcterms:W3CDTF">2008-01-06T09:25:24Z</dcterms:created>
  <dcterms:modified xsi:type="dcterms:W3CDTF">2019-02-15T08:16:31Z</dcterms:modified>
</cp:coreProperties>
</file>