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16富山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水洗化人口等!$A$6:$AA$21</definedName>
    <definedName name="_xlnm.Print_Area" localSheetId="2">し尿集計結果!$A$1:$M$36</definedName>
    <definedName name="_xlnm.Print_Area" localSheetId="1">し尿処理状況!$2:$22</definedName>
    <definedName name="_xlnm.Print_Area" localSheetId="0">水洗化人口等!$2:$22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C8" i="2"/>
  <c r="AC9" i="2"/>
  <c r="N9" i="2" s="1"/>
  <c r="AC10" i="2"/>
  <c r="AC11" i="2"/>
  <c r="N11" i="2" s="1"/>
  <c r="AC12" i="2"/>
  <c r="AC13" i="2"/>
  <c r="N13" i="2" s="1"/>
  <c r="AC14" i="2"/>
  <c r="AC15" i="2"/>
  <c r="N15" i="2" s="1"/>
  <c r="AC16" i="2"/>
  <c r="AC17" i="2"/>
  <c r="N17" i="2" s="1"/>
  <c r="AC18" i="2"/>
  <c r="AC19" i="2"/>
  <c r="N19" i="2" s="1"/>
  <c r="AC20" i="2"/>
  <c r="AC21" i="2"/>
  <c r="N21" i="2" s="1"/>
  <c r="AC22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N8" i="2"/>
  <c r="N10" i="2"/>
  <c r="N12" i="2"/>
  <c r="N14" i="2"/>
  <c r="N16" i="2"/>
  <c r="N18" i="2"/>
  <c r="N20" i="2"/>
  <c r="N22" i="2"/>
  <c r="K8" i="2"/>
  <c r="K9" i="2"/>
  <c r="D9" i="2" s="1"/>
  <c r="K10" i="2"/>
  <c r="K11" i="2"/>
  <c r="D11" i="2" s="1"/>
  <c r="K12" i="2"/>
  <c r="K13" i="2"/>
  <c r="D13" i="2" s="1"/>
  <c r="K14" i="2"/>
  <c r="K15" i="2"/>
  <c r="D15" i="2" s="1"/>
  <c r="K16" i="2"/>
  <c r="K17" i="2"/>
  <c r="D17" i="2" s="1"/>
  <c r="K18" i="2"/>
  <c r="K19" i="2"/>
  <c r="D19" i="2" s="1"/>
  <c r="K20" i="2"/>
  <c r="K21" i="2"/>
  <c r="D21" i="2" s="1"/>
  <c r="K22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D8" i="2"/>
  <c r="D10" i="2"/>
  <c r="D12" i="2"/>
  <c r="D14" i="2"/>
  <c r="D16" i="2"/>
  <c r="D18" i="2"/>
  <c r="D20" i="2"/>
  <c r="D22" i="2"/>
  <c r="I8" i="1"/>
  <c r="I9" i="1"/>
  <c r="D9" i="1" s="1"/>
  <c r="I10" i="1"/>
  <c r="I11" i="1"/>
  <c r="D11" i="1" s="1"/>
  <c r="I12" i="1"/>
  <c r="I13" i="1"/>
  <c r="D13" i="1" s="1"/>
  <c r="I14" i="1"/>
  <c r="I15" i="1"/>
  <c r="D15" i="1" s="1"/>
  <c r="I16" i="1"/>
  <c r="I17" i="1"/>
  <c r="D17" i="1" s="1"/>
  <c r="I18" i="1"/>
  <c r="I19" i="1"/>
  <c r="D19" i="1" s="1"/>
  <c r="I20" i="1"/>
  <c r="I21" i="1"/>
  <c r="D21" i="1" s="1"/>
  <c r="I22" i="1"/>
  <c r="F8" i="1"/>
  <c r="F12" i="1"/>
  <c r="F16" i="1"/>
  <c r="F2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D8" i="1"/>
  <c r="D10" i="1"/>
  <c r="D12" i="1"/>
  <c r="D14" i="1"/>
  <c r="D16" i="1"/>
  <c r="D18" i="1"/>
  <c r="D20" i="1"/>
  <c r="D22" i="1"/>
  <c r="Q22" i="1" l="1"/>
  <c r="L22" i="1"/>
  <c r="N22" i="1"/>
  <c r="Q18" i="1"/>
  <c r="L18" i="1"/>
  <c r="N18" i="1"/>
  <c r="Q14" i="1"/>
  <c r="L14" i="1"/>
  <c r="N14" i="1"/>
  <c r="J14" i="1"/>
  <c r="Q10" i="1"/>
  <c r="L10" i="1"/>
  <c r="N10" i="1"/>
  <c r="J10" i="1"/>
  <c r="N21" i="1"/>
  <c r="J21" i="1"/>
  <c r="F21" i="1"/>
  <c r="Q21" i="1"/>
  <c r="L21" i="1"/>
  <c r="N19" i="1"/>
  <c r="J19" i="1"/>
  <c r="F19" i="1"/>
  <c r="Q19" i="1"/>
  <c r="L19" i="1"/>
  <c r="N17" i="1"/>
  <c r="J17" i="1"/>
  <c r="F17" i="1"/>
  <c r="Q17" i="1"/>
  <c r="L17" i="1"/>
  <c r="N15" i="1"/>
  <c r="J15" i="1"/>
  <c r="F15" i="1"/>
  <c r="Q15" i="1"/>
  <c r="L15" i="1"/>
  <c r="N13" i="1"/>
  <c r="J13" i="1"/>
  <c r="F13" i="1"/>
  <c r="Q13" i="1"/>
  <c r="L13" i="1"/>
  <c r="N11" i="1"/>
  <c r="J11" i="1"/>
  <c r="F11" i="1"/>
  <c r="Q11" i="1"/>
  <c r="L11" i="1"/>
  <c r="N9" i="1"/>
  <c r="J9" i="1"/>
  <c r="F9" i="1"/>
  <c r="Q9" i="1"/>
  <c r="L9" i="1"/>
  <c r="J22" i="1"/>
  <c r="J18" i="1"/>
  <c r="Q20" i="1"/>
  <c r="L20" i="1"/>
  <c r="N20" i="1"/>
  <c r="Q16" i="1"/>
  <c r="L16" i="1"/>
  <c r="N16" i="1"/>
  <c r="Q12" i="1"/>
  <c r="L12" i="1"/>
  <c r="N12" i="1"/>
  <c r="J12" i="1"/>
  <c r="Q8" i="1"/>
  <c r="L8" i="1"/>
  <c r="N8" i="1"/>
  <c r="J8" i="1"/>
  <c r="F22" i="1"/>
  <c r="F18" i="1"/>
  <c r="F14" i="1"/>
  <c r="F10" i="1"/>
  <c r="J20" i="1"/>
  <c r="J16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E7" i="2" s="1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1" l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<sst xmlns="http://schemas.openxmlformats.org/spreadsheetml/2006/main" count="619" uniqueCount="300">
  <si>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</si>
  <si>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</si>
  <si>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</si>
  <si>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</si>
  <si>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</si>
  <si>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</si>
  <si>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</si>
  <si>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</si>
  <si>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</si>
  <si>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</si>
  <si>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</si>
  <si>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</si>
  <si>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</si>
  <si>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</si>
  <si>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</si>
  <si>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</si>
  <si>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</si>
  <si>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</si>
  <si>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</si>
  <si>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</si>
  <si>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</si>
  <si>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</si>
  <si>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</si>
  <si>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</si>
  <si>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</si>
  <si>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</si>
  <si>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</si>
  <si>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</si>
  <si>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</si>
  <si>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</si>
  <si>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</si>
  <si>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</si>
  <si>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</si>
  <si>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</si>
  <si>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</si>
  <si>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</si>
  <si>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</si>
  <si>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</si>
  <si>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</si>
  <si>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</si>
  <si>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</si>
  <si>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</si>
  <si>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</si>
  <si>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</si>
  <si>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</si>
  <si>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</si>
  <si>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</si>
  <si>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</si>
  <si>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</si>
  <si>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</si>
  <si>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</si>
  <si>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</si>
  <si>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</si>
  <si>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</si>
  <si>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</si>
  <si>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</si>
  <si>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</si>
  <si>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</si>
  <si>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</si>
  <si>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</si>
  <si>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</si>
  <si>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</si>
  <si>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</si>
  <si>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</si>
  <si>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</si>
  <si>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</si>
  <si>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</si>
  <si>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</si>
  <si>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</si>
  <si>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</si>
  <si>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</si>
  <si>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</si>
  <si>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</si>
  <si>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</si>
  <si>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</si>
  <si>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</si>
  <si>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</si>
  <si>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</si>
  <si>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</si>
  <si>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</si>
  <si>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</si>
  <si>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</si>
  <si>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</si>
  <si>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</si>
  <si>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</si>
  <si>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</si>
  <si>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</si>
  <si>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</si>
  <si>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</si>
  <si>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</si>
  <si>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</si>
  <si>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</si>
  <si>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</si>
  <si>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</si>
  <si>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</si>
  <si>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</si>
  <si>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</si>
  <si>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</si>
  <si>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</si>
  <si>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</si>
  <si>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</si>
  <si>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</si>
  <si>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</si>
  <si>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</si>
  <si>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</si>
  <si>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</si>
  <si>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</si>
  <si>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</si>
  <si>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</si>
  <si>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</si>
  <si>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</si>
  <si>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</si>
  <si>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</si>
  <si>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</si>
  <si>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</si>
  <si>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</si>
  <si>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</si>
  <si>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</si>
  <si>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</si>
  <si>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</si>
  <si>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</si>
  <si>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</si>
  <si>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</si>
  <si>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</si>
  <si>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</si>
  <si>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</si>
  <si>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</si>
  <si>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</si>
  <si>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</si>
  <si>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</si>
  <si>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</si>
  <si>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</si>
  <si>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</si>
  <si>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</si>
  <si>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</si>
  <si>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</si>
  <si>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</si>
  <si>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</si>
  <si>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</si>
  <si>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</si>
  <si>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</si>
  <si>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</si>
  <si>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</si>
  <si>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</si>
  <si>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</si>
  <si>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</si>
  <si>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</si>
  <si>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</si>
  <si>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</si>
  <si>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</si>
  <si>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</si>
  <si>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</si>
  <si>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</si>
  <si>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</si>
  <si>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</si>
  <si>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</si>
  <si>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</si>
  <si>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</si>
  <si>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</si>
  <si>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</si>
  <si>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</si>
  <si>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</si>
  <si>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</si>
  <si>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</si>
  <si>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</si>
  <si>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</si>
  <si>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</si>
  <si>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</si>
  <si>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</si>
  <si>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</si>
  <si>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</si>
  <si>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</si>
  <si>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</si>
  <si>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</si>
  <si>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</si>
  <si>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</si>
  <si>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</si>
  <si>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</si>
  <si>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</si>
  <si>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</si>
  <si>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</si>
  <si>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</si>
  <si>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</si>
  <si>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</si>
  <si>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</si>
  <si>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</si>
  <si>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</si>
  <si>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</si>
  <si>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</si>
  <si>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</si>
  <si>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</si>
  <si>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</si>
  <si>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</si>
  <si>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</si>
  <si>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</si>
  <si>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</si>
  <si>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</si>
  <si>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</si>
  <si>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</si>
  <si>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</si>
  <si>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</si>
  <si>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</si>
  <si>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</si>
  <si>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</si>
  <si>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</si>
  <si>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</si>
  <si>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</si>
  <si>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</si>
  <si>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</si>
  <si>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</si>
  <si>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</si>
  <si>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</si>
  <si>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</si>
  <si>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</si>
  <si>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</si>
  <si>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</si>
  <si>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</si>
  <si>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</si>
  <si>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</si>
  <si>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</si>
  <si>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</si>
  <si>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</si>
  <si>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</si>
  <si>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</si>
  <si>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</si>
  <si>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</si>
  <si>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</si>
  <si>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</si>
  <si>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</si>
  <si>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</si>
  <si>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</si>
  <si>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</si>
  <si>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</si>
  <si>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</si>
  <si>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</si>
  <si>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</si>
  <si>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</si>
  <si>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</si>
  <si>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</si>
  <si>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</si>
  <si>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</si>
  <si>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</si>
  <si>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</si>
  <si>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</si>
  <si>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</si>
  <si>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</si>
  <si>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</si>
  <si>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</si>
  <si>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</si>
  <si>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</si>
  <si>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</si>
  <si>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16000</t>
  </si>
  <si>
    <t>水洗化人口等（平成29年度実績）</t>
    <phoneticPr fontId="3"/>
  </si>
  <si>
    <t>し尿処理の状況（平成29年度実績）</t>
    <phoneticPr fontId="3"/>
  </si>
  <si>
    <t>16201</t>
  </si>
  <si>
    <t>富山市</t>
  </si>
  <si>
    <t>○</t>
  </si>
  <si>
    <t>161113</t>
    <phoneticPr fontId="3"/>
  </si>
  <si>
    <t>16202</t>
  </si>
  <si>
    <t>高岡市</t>
  </si>
  <si>
    <t>161105</t>
    <phoneticPr fontId="3"/>
  </si>
  <si>
    <t>16204</t>
  </si>
  <si>
    <t>魚津市</t>
  </si>
  <si>
    <t>161071</t>
    <phoneticPr fontId="3"/>
  </si>
  <si>
    <t>16205</t>
  </si>
  <si>
    <t>氷見市</t>
  </si>
  <si>
    <t>161057</t>
    <phoneticPr fontId="3"/>
  </si>
  <si>
    <t>16206</t>
  </si>
  <si>
    <t>滑川市</t>
  </si>
  <si>
    <t>161106</t>
    <phoneticPr fontId="3"/>
  </si>
  <si>
    <t>16207</t>
  </si>
  <si>
    <t>黒部市</t>
  </si>
  <si>
    <t>161118</t>
    <phoneticPr fontId="3"/>
  </si>
  <si>
    <t>16208</t>
  </si>
  <si>
    <t>砺波市</t>
  </si>
  <si>
    <t>161115</t>
    <phoneticPr fontId="3"/>
  </si>
  <si>
    <t>16209</t>
  </si>
  <si>
    <t>小矢部市</t>
  </si>
  <si>
    <t>161109</t>
    <phoneticPr fontId="3"/>
  </si>
  <si>
    <t>16210</t>
  </si>
  <si>
    <t>南砺市</t>
  </si>
  <si>
    <t>161076</t>
    <phoneticPr fontId="3"/>
  </si>
  <si>
    <t>16211</t>
  </si>
  <si>
    <t>射水市</t>
  </si>
  <si>
    <t>161047</t>
    <phoneticPr fontId="3"/>
  </si>
  <si>
    <t>16321</t>
  </si>
  <si>
    <t>舟橋村</t>
  </si>
  <si>
    <t>161116</t>
    <phoneticPr fontId="3"/>
  </si>
  <si>
    <t>16322</t>
  </si>
  <si>
    <t>上市町</t>
  </si>
  <si>
    <t>161111</t>
    <phoneticPr fontId="3"/>
  </si>
  <si>
    <t>16323</t>
  </si>
  <si>
    <t>立山町</t>
  </si>
  <si>
    <t>161102</t>
    <phoneticPr fontId="3"/>
  </si>
  <si>
    <t>16342</t>
  </si>
  <si>
    <t>入善町</t>
  </si>
  <si>
    <t>161092</t>
    <phoneticPr fontId="3"/>
  </si>
  <si>
    <t>16343</t>
  </si>
  <si>
    <t>朝日町</t>
  </si>
  <si>
    <t>161081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</si>
</sst>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38</v>
      </c>
      <c r="B7" s="116" t="s">
        <v>251</v>
      </c>
      <c r="C7" s="109" t="s">
        <v>200</v>
      </c>
      <c r="D7" s="110">
        <f>+SUM(E7,+I7)</f>
        <v>1070287</v>
      </c>
      <c r="E7" s="110">
        <f>+SUM(G7,+H7)</f>
        <v>36615</v>
      </c>
      <c r="F7" s="111">
        <f>IF(D7&gt;0,E7/D7*100,"-")</f>
        <v>3.4210450094227061</v>
      </c>
      <c r="G7" s="108">
        <f>SUM(G$8:G$207)</f>
        <v>36615</v>
      </c>
      <c r="H7" s="108">
        <f>SUM(H$8:H$207)</f>
        <v>0</v>
      </c>
      <c r="I7" s="110">
        <f>+SUM(K7,+M7,+O7)</f>
        <v>1033672</v>
      </c>
      <c r="J7" s="111">
        <f>IF(D7&gt;0,I7/D7*100,"-")</f>
        <v>96.578954990577287</v>
      </c>
      <c r="K7" s="108">
        <f>SUM(K$8:K$207)</f>
        <v>854025</v>
      </c>
      <c r="L7" s="111">
        <f>IF(D7&gt;0,K7/D7*100,"-")</f>
        <v>79.794017866235876</v>
      </c>
      <c r="M7" s="108">
        <f>SUM(M$8:M$207)</f>
        <v>3139</v>
      </c>
      <c r="N7" s="111">
        <f>IF(D7&gt;0,M7/D7*100,"-")</f>
        <v>0.29328581959792094</v>
      </c>
      <c r="O7" s="108">
        <f>SUM(O$8:O$207)</f>
        <v>176508</v>
      </c>
      <c r="P7" s="108">
        <f>SUM(P$8:P$207)</f>
        <v>91341</v>
      </c>
      <c r="Q7" s="111">
        <f>IF(D7&gt;0,O7/D7*100,"-")</f>
        <v>16.491651304743492</v>
      </c>
      <c r="R7" s="108">
        <f>SUM(R$8:R$207)</f>
        <v>15561</v>
      </c>
      <c r="S7" s="112">
        <f t="shared" ref="S7:Z7" si="0">COUNTIF(S$8:S$207,"○")</f>
        <v>15</v>
      </c>
      <c r="T7" s="112">
        <f t="shared" si="0"/>
        <v>0</v>
      </c>
      <c r="U7" s="112">
        <f t="shared" si="0"/>
        <v>0</v>
      </c>
      <c r="V7" s="112">
        <f t="shared" si="0"/>
        <v>0</v>
      </c>
      <c r="W7" s="112">
        <f t="shared" si="0"/>
        <v>8</v>
      </c>
      <c r="X7" s="112">
        <f t="shared" si="0"/>
        <v>0</v>
      </c>
      <c r="Y7" s="112">
        <f t="shared" si="0"/>
        <v>0</v>
      </c>
      <c r="Z7" s="112">
        <f t="shared" si="0"/>
        <v>7</v>
      </c>
      <c r="AA7" s="188"/>
      <c r="AB7" s="188"/>
    </row>
    <row r="8" spans="1:28" s="105" customFormat="1" ht="13.5" customHeight="1">
      <c r="A8" s="101" t="s">
        <v>38</v>
      </c>
      <c r="B8" s="102" t="s">
        <v>254</v>
      </c>
      <c r="C8" s="101" t="s">
        <v>255</v>
      </c>
      <c r="D8" s="103">
        <f>+SUM(E8,+I8)</f>
        <v>417922</v>
      </c>
      <c r="E8" s="103">
        <f>+SUM(G8,+H8)</f>
        <v>4861</v>
      </c>
      <c r="F8" s="104">
        <f>IF(D8&gt;0,E8/D8*100,"-")</f>
        <v>1.163135704748733</v>
      </c>
      <c r="G8" s="103">
        <v>4861</v>
      </c>
      <c r="H8" s="103">
        <v>0</v>
      </c>
      <c r="I8" s="103">
        <f>+SUM(K8,+M8,+O8)</f>
        <v>413061</v>
      </c>
      <c r="J8" s="104">
        <f>IF(D8&gt;0,I8/D8*100,"-")</f>
        <v>98.836864295251274</v>
      </c>
      <c r="K8" s="103">
        <v>366611</v>
      </c>
      <c r="L8" s="104">
        <f>IF(D8&gt;0,K8/D8*100,"-")</f>
        <v>87.722350103607852</v>
      </c>
      <c r="M8" s="103">
        <v>3139</v>
      </c>
      <c r="N8" s="104">
        <f>IF(D8&gt;0,M8/D8*100,"-")</f>
        <v>0.75109709467316865</v>
      </c>
      <c r="O8" s="103">
        <v>43311</v>
      </c>
      <c r="P8" s="103">
        <v>24348</v>
      </c>
      <c r="Q8" s="104">
        <f>IF(D8&gt;0,O8/D8*100,"-")</f>
        <v>10.363417096970249</v>
      </c>
      <c r="R8" s="103">
        <v>6341</v>
      </c>
      <c r="S8" s="101" t="s">
        <v>256</v>
      </c>
      <c r="T8" s="101"/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38</v>
      </c>
      <c r="B9" s="102" t="s">
        <v>258</v>
      </c>
      <c r="C9" s="101" t="s">
        <v>259</v>
      </c>
      <c r="D9" s="103">
        <f>+SUM(E9,+I9)</f>
        <v>173427</v>
      </c>
      <c r="E9" s="103">
        <f>+SUM(G9,+H9)</f>
        <v>10298</v>
      </c>
      <c r="F9" s="104">
        <f>IF(D9&gt;0,E9/D9*100,"-")</f>
        <v>5.9379450719899438</v>
      </c>
      <c r="G9" s="103">
        <v>10298</v>
      </c>
      <c r="H9" s="103">
        <v>0</v>
      </c>
      <c r="I9" s="103">
        <f>+SUM(K9,+M9,+O9)</f>
        <v>163129</v>
      </c>
      <c r="J9" s="104">
        <f>IF(D9&gt;0,I9/D9*100,"-")</f>
        <v>94.062054928010056</v>
      </c>
      <c r="K9" s="103">
        <v>149342</v>
      </c>
      <c r="L9" s="104">
        <f>IF(D9&gt;0,K9/D9*100,"-")</f>
        <v>86.112312385038081</v>
      </c>
      <c r="M9" s="103">
        <v>0</v>
      </c>
      <c r="N9" s="104">
        <f>IF(D9&gt;0,M9/D9*100,"-")</f>
        <v>0</v>
      </c>
      <c r="O9" s="103">
        <v>13787</v>
      </c>
      <c r="P9" s="103">
        <v>0</v>
      </c>
      <c r="Q9" s="104">
        <f>IF(D9&gt;0,O9/D9*100,"-")</f>
        <v>7.9497425429719719</v>
      </c>
      <c r="R9" s="103">
        <v>3143</v>
      </c>
      <c r="S9" s="101" t="s">
        <v>256</v>
      </c>
      <c r="T9" s="101"/>
      <c r="U9" s="101"/>
      <c r="V9" s="101"/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38</v>
      </c>
      <c r="B10" s="102" t="s">
        <v>261</v>
      </c>
      <c r="C10" s="101" t="s">
        <v>262</v>
      </c>
      <c r="D10" s="103">
        <f>+SUM(E10,+I10)</f>
        <v>42396</v>
      </c>
      <c r="E10" s="103">
        <f>+SUM(G10,+H10)</f>
        <v>2525</v>
      </c>
      <c r="F10" s="104">
        <f>IF(D10&gt;0,E10/D10*100,"-")</f>
        <v>5.9557505425040098</v>
      </c>
      <c r="G10" s="103">
        <v>2525</v>
      </c>
      <c r="H10" s="103">
        <v>0</v>
      </c>
      <c r="I10" s="103">
        <f>+SUM(K10,+M10,+O10)</f>
        <v>39871</v>
      </c>
      <c r="J10" s="104">
        <f>IF(D10&gt;0,I10/D10*100,"-")</f>
        <v>94.044249457495994</v>
      </c>
      <c r="K10" s="103">
        <v>27198</v>
      </c>
      <c r="L10" s="104">
        <f>IF(D10&gt;0,K10/D10*100,"-")</f>
        <v>64.152278516841207</v>
      </c>
      <c r="M10" s="103">
        <v>0</v>
      </c>
      <c r="N10" s="104">
        <f>IF(D10&gt;0,M10/D10*100,"-")</f>
        <v>0</v>
      </c>
      <c r="O10" s="103">
        <v>12673</v>
      </c>
      <c r="P10" s="103">
        <v>9214</v>
      </c>
      <c r="Q10" s="104">
        <f>IF(D10&gt;0,O10/D10*100,"-")</f>
        <v>29.891970940654776</v>
      </c>
      <c r="R10" s="103">
        <v>101</v>
      </c>
      <c r="S10" s="101" t="s">
        <v>256</v>
      </c>
      <c r="T10" s="101"/>
      <c r="U10" s="101"/>
      <c r="V10" s="101"/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38</v>
      </c>
      <c r="B11" s="102" t="s">
        <v>264</v>
      </c>
      <c r="C11" s="101" t="s">
        <v>265</v>
      </c>
      <c r="D11" s="103">
        <f>+SUM(E11,+I11)</f>
        <v>48551</v>
      </c>
      <c r="E11" s="103">
        <f>+SUM(G11,+H11)</f>
        <v>3756</v>
      </c>
      <c r="F11" s="104">
        <f>IF(D11&gt;0,E11/D11*100,"-")</f>
        <v>7.7361949290436858</v>
      </c>
      <c r="G11" s="103">
        <v>3756</v>
      </c>
      <c r="H11" s="103">
        <v>0</v>
      </c>
      <c r="I11" s="103">
        <f>+SUM(K11,+M11,+O11)</f>
        <v>44795</v>
      </c>
      <c r="J11" s="104">
        <f>IF(D11&gt;0,I11/D11*100,"-")</f>
        <v>92.263805070956323</v>
      </c>
      <c r="K11" s="103">
        <v>36552</v>
      </c>
      <c r="L11" s="104">
        <f>IF(D11&gt;0,K11/D11*100,"-")</f>
        <v>75.285781961236637</v>
      </c>
      <c r="M11" s="103">
        <v>0</v>
      </c>
      <c r="N11" s="104">
        <f>IF(D11&gt;0,M11/D11*100,"-")</f>
        <v>0</v>
      </c>
      <c r="O11" s="103">
        <v>8243</v>
      </c>
      <c r="P11" s="103">
        <v>4254</v>
      </c>
      <c r="Q11" s="104">
        <f>IF(D11&gt;0,O11/D11*100,"-")</f>
        <v>16.978023109719675</v>
      </c>
      <c r="R11" s="103">
        <v>466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38</v>
      </c>
      <c r="B12" s="102" t="s">
        <v>267</v>
      </c>
      <c r="C12" s="101" t="s">
        <v>268</v>
      </c>
      <c r="D12" s="103">
        <f>+SUM(E12,+I12)</f>
        <v>33251</v>
      </c>
      <c r="E12" s="103">
        <f>+SUM(G12,+H12)</f>
        <v>1782</v>
      </c>
      <c r="F12" s="104">
        <f>IF(D12&gt;0,E12/D12*100,"-")</f>
        <v>5.3592373161709421</v>
      </c>
      <c r="G12" s="103">
        <v>1782</v>
      </c>
      <c r="H12" s="103">
        <v>0</v>
      </c>
      <c r="I12" s="103">
        <f>+SUM(K12,+M12,+O12)</f>
        <v>31469</v>
      </c>
      <c r="J12" s="104">
        <f>IF(D12&gt;0,I12/D12*100,"-")</f>
        <v>94.640762683829067</v>
      </c>
      <c r="K12" s="103">
        <v>22484</v>
      </c>
      <c r="L12" s="104">
        <f>IF(D12&gt;0,K12/D12*100,"-")</f>
        <v>67.61901897687288</v>
      </c>
      <c r="M12" s="103">
        <v>0</v>
      </c>
      <c r="N12" s="104">
        <f>IF(D12&gt;0,M12/D12*100,"-")</f>
        <v>0</v>
      </c>
      <c r="O12" s="103">
        <v>8985</v>
      </c>
      <c r="P12" s="103">
        <v>4890</v>
      </c>
      <c r="Q12" s="104">
        <f>IF(D12&gt;0,O12/D12*100,"-")</f>
        <v>27.02174370695618</v>
      </c>
      <c r="R12" s="103">
        <v>339</v>
      </c>
      <c r="S12" s="101" t="s">
        <v>256</v>
      </c>
      <c r="T12" s="101"/>
      <c r="U12" s="101"/>
      <c r="V12" s="101"/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38</v>
      </c>
      <c r="B13" s="102" t="s">
        <v>270</v>
      </c>
      <c r="C13" s="101" t="s">
        <v>271</v>
      </c>
      <c r="D13" s="103">
        <f>+SUM(E13,+I13)</f>
        <v>41773</v>
      </c>
      <c r="E13" s="103">
        <f>+SUM(G13,+H13)</f>
        <v>930</v>
      </c>
      <c r="F13" s="104">
        <f>IF(D13&gt;0,E13/D13*100,"-")</f>
        <v>2.226318435352979</v>
      </c>
      <c r="G13" s="103">
        <v>930</v>
      </c>
      <c r="H13" s="103">
        <v>0</v>
      </c>
      <c r="I13" s="103">
        <f>+SUM(K13,+M13,+O13)</f>
        <v>40843</v>
      </c>
      <c r="J13" s="104">
        <f>IF(D13&gt;0,I13/D13*100,"-")</f>
        <v>97.773681564647021</v>
      </c>
      <c r="K13" s="103">
        <v>23966</v>
      </c>
      <c r="L13" s="104">
        <f>IF(D13&gt;0,K13/D13*100,"-")</f>
        <v>57.371986689967201</v>
      </c>
      <c r="M13" s="103">
        <v>0</v>
      </c>
      <c r="N13" s="104">
        <f>IF(D13&gt;0,M13/D13*100,"-")</f>
        <v>0</v>
      </c>
      <c r="O13" s="103">
        <v>16877</v>
      </c>
      <c r="P13" s="103">
        <v>2833</v>
      </c>
      <c r="Q13" s="104">
        <f>IF(D13&gt;0,O13/D13*100,"-")</f>
        <v>40.401694874679819</v>
      </c>
      <c r="R13" s="103">
        <v>384</v>
      </c>
      <c r="S13" s="101" t="s">
        <v>256</v>
      </c>
      <c r="T13" s="101"/>
      <c r="U13" s="101"/>
      <c r="V13" s="101"/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38</v>
      </c>
      <c r="B14" s="102" t="s">
        <v>273</v>
      </c>
      <c r="C14" s="101" t="s">
        <v>274</v>
      </c>
      <c r="D14" s="103">
        <f>+SUM(E14,+I14)</f>
        <v>48897</v>
      </c>
      <c r="E14" s="103">
        <f>+SUM(G14,+H14)</f>
        <v>2891</v>
      </c>
      <c r="F14" s="104">
        <f>IF(D14&gt;0,E14/D14*100,"-")</f>
        <v>5.9124281653271158</v>
      </c>
      <c r="G14" s="103">
        <v>2891</v>
      </c>
      <c r="H14" s="103">
        <v>0</v>
      </c>
      <c r="I14" s="103">
        <f>+SUM(K14,+M14,+O14)</f>
        <v>46006</v>
      </c>
      <c r="J14" s="104">
        <f>IF(D14&gt;0,I14/D14*100,"-")</f>
        <v>94.087571834672872</v>
      </c>
      <c r="K14" s="103">
        <v>28592</v>
      </c>
      <c r="L14" s="104">
        <f>IF(D14&gt;0,K14/D14*100,"-")</f>
        <v>58.473935006237596</v>
      </c>
      <c r="M14" s="103">
        <v>0</v>
      </c>
      <c r="N14" s="104">
        <f>IF(D14&gt;0,M14/D14*100,"-")</f>
        <v>0</v>
      </c>
      <c r="O14" s="103">
        <v>17414</v>
      </c>
      <c r="P14" s="103">
        <v>11778</v>
      </c>
      <c r="Q14" s="104">
        <f>IF(D14&gt;0,O14/D14*100,"-")</f>
        <v>35.613636828435283</v>
      </c>
      <c r="R14" s="103">
        <v>625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38</v>
      </c>
      <c r="B15" s="102" t="s">
        <v>276</v>
      </c>
      <c r="C15" s="101" t="s">
        <v>277</v>
      </c>
      <c r="D15" s="103">
        <f>+SUM(E15,+I15)</f>
        <v>30553</v>
      </c>
      <c r="E15" s="103">
        <f>+SUM(G15,+H15)</f>
        <v>1729</v>
      </c>
      <c r="F15" s="104">
        <f>IF(D15&gt;0,E15/D15*100,"-")</f>
        <v>5.6590187542958139</v>
      </c>
      <c r="G15" s="103">
        <v>1729</v>
      </c>
      <c r="H15" s="103">
        <v>0</v>
      </c>
      <c r="I15" s="103">
        <f>+SUM(K15,+M15,+O15)</f>
        <v>28824</v>
      </c>
      <c r="J15" s="104">
        <f>IF(D15&gt;0,I15/D15*100,"-")</f>
        <v>94.340981245704185</v>
      </c>
      <c r="K15" s="103">
        <v>17993</v>
      </c>
      <c r="L15" s="104">
        <f>IF(D15&gt;0,K15/D15*100,"-")</f>
        <v>58.891107256243245</v>
      </c>
      <c r="M15" s="103">
        <v>0</v>
      </c>
      <c r="N15" s="104">
        <f>IF(D15&gt;0,M15/D15*100,"-")</f>
        <v>0</v>
      </c>
      <c r="O15" s="103">
        <v>10831</v>
      </c>
      <c r="P15" s="103">
        <v>4162</v>
      </c>
      <c r="Q15" s="104">
        <f>IF(D15&gt;0,O15/D15*100,"-")</f>
        <v>35.44987398946094</v>
      </c>
      <c r="R15" s="103">
        <v>398</v>
      </c>
      <c r="S15" s="101" t="s">
        <v>256</v>
      </c>
      <c r="T15" s="101"/>
      <c r="U15" s="101"/>
      <c r="V15" s="101"/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38</v>
      </c>
      <c r="B16" s="102" t="s">
        <v>279</v>
      </c>
      <c r="C16" s="101" t="s">
        <v>280</v>
      </c>
      <c r="D16" s="103">
        <f>+SUM(E16,+I16)</f>
        <v>51989</v>
      </c>
      <c r="E16" s="103">
        <f>+SUM(G16,+H16)</f>
        <v>1291</v>
      </c>
      <c r="F16" s="104">
        <f>IF(D16&gt;0,E16/D16*100,"-")</f>
        <v>2.4832176037238649</v>
      </c>
      <c r="G16" s="103">
        <v>1291</v>
      </c>
      <c r="H16" s="103">
        <v>0</v>
      </c>
      <c r="I16" s="103">
        <f>+SUM(K16,+M16,+O16)</f>
        <v>50698</v>
      </c>
      <c r="J16" s="104">
        <f>IF(D16&gt;0,I16/D16*100,"-")</f>
        <v>97.516782396276142</v>
      </c>
      <c r="K16" s="103">
        <v>43200</v>
      </c>
      <c r="L16" s="104">
        <f>IF(D16&gt;0,K16/D16*100,"-")</f>
        <v>83.094500759776096</v>
      </c>
      <c r="M16" s="103">
        <v>0</v>
      </c>
      <c r="N16" s="104">
        <f>IF(D16&gt;0,M16/D16*100,"-")</f>
        <v>0</v>
      </c>
      <c r="O16" s="103">
        <v>7498</v>
      </c>
      <c r="P16" s="103">
        <v>7301</v>
      </c>
      <c r="Q16" s="104">
        <f>IF(D16&gt;0,O16/D16*100,"-")</f>
        <v>14.422281636500028</v>
      </c>
      <c r="R16" s="103">
        <v>750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38</v>
      </c>
      <c r="B17" s="102" t="s">
        <v>282</v>
      </c>
      <c r="C17" s="101" t="s">
        <v>283</v>
      </c>
      <c r="D17" s="103">
        <f>+SUM(E17,+I17)</f>
        <v>93580</v>
      </c>
      <c r="E17" s="103">
        <f>+SUM(G17,+H17)</f>
        <v>1317</v>
      </c>
      <c r="F17" s="104">
        <f>IF(D17&gt;0,E17/D17*100,"-")</f>
        <v>1.4073519982902329</v>
      </c>
      <c r="G17" s="103">
        <v>1317</v>
      </c>
      <c r="H17" s="103">
        <v>0</v>
      </c>
      <c r="I17" s="103">
        <f>+SUM(K17,+M17,+O17)</f>
        <v>92263</v>
      </c>
      <c r="J17" s="104">
        <f>IF(D17&gt;0,I17/D17*100,"-")</f>
        <v>98.592648001709776</v>
      </c>
      <c r="K17" s="103">
        <v>76681</v>
      </c>
      <c r="L17" s="104">
        <f>IF(D17&gt;0,K17/D17*100,"-")</f>
        <v>81.9416541996153</v>
      </c>
      <c r="M17" s="103">
        <v>0</v>
      </c>
      <c r="N17" s="104">
        <f>IF(D17&gt;0,M17/D17*100,"-")</f>
        <v>0</v>
      </c>
      <c r="O17" s="103">
        <v>15582</v>
      </c>
      <c r="P17" s="103">
        <v>11073</v>
      </c>
      <c r="Q17" s="104">
        <f>IF(D17&gt;0,O17/D17*100,"-")</f>
        <v>16.650993802094465</v>
      </c>
      <c r="R17" s="103">
        <v>2151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38</v>
      </c>
      <c r="B18" s="102" t="s">
        <v>285</v>
      </c>
      <c r="C18" s="101" t="s">
        <v>286</v>
      </c>
      <c r="D18" s="103">
        <f>+SUM(E18,+I18)</f>
        <v>3044</v>
      </c>
      <c r="E18" s="103">
        <f>+SUM(G18,+H18)</f>
        <v>0</v>
      </c>
      <c r="F18" s="104">
        <f>IF(D18&gt;0,E18/D18*100,"-")</f>
        <v>0</v>
      </c>
      <c r="G18" s="103">
        <v>0</v>
      </c>
      <c r="H18" s="103">
        <v>0</v>
      </c>
      <c r="I18" s="103">
        <f>+SUM(K18,+M18,+O18)</f>
        <v>3044</v>
      </c>
      <c r="J18" s="104">
        <f>IF(D18&gt;0,I18/D18*100,"-")</f>
        <v>100</v>
      </c>
      <c r="K18" s="103">
        <v>3024</v>
      </c>
      <c r="L18" s="104">
        <f>IF(D18&gt;0,K18/D18*100,"-")</f>
        <v>99.342969776609721</v>
      </c>
      <c r="M18" s="103">
        <v>0</v>
      </c>
      <c r="N18" s="104">
        <f>IF(D18&gt;0,M18/D18*100,"-")</f>
        <v>0</v>
      </c>
      <c r="O18" s="103">
        <v>20</v>
      </c>
      <c r="P18" s="103">
        <v>20</v>
      </c>
      <c r="Q18" s="104">
        <f>IF(D18&gt;0,O18/D18*100,"-")</f>
        <v>0.65703022339027595</v>
      </c>
      <c r="R18" s="103">
        <v>18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38</v>
      </c>
      <c r="B19" s="102" t="s">
        <v>288</v>
      </c>
      <c r="C19" s="101" t="s">
        <v>289</v>
      </c>
      <c r="D19" s="103">
        <f>+SUM(E19,+I19)</f>
        <v>20883</v>
      </c>
      <c r="E19" s="103">
        <f>+SUM(G19,+H19)</f>
        <v>1542</v>
      </c>
      <c r="F19" s="104">
        <f>IF(D19&gt;0,E19/D19*100,"-")</f>
        <v>7.383996552219509</v>
      </c>
      <c r="G19" s="103">
        <v>1542</v>
      </c>
      <c r="H19" s="103">
        <v>0</v>
      </c>
      <c r="I19" s="103">
        <f>+SUM(K19,+M19,+O19)</f>
        <v>19341</v>
      </c>
      <c r="J19" s="104">
        <f>IF(D19&gt;0,I19/D19*100,"-")</f>
        <v>92.616003447780486</v>
      </c>
      <c r="K19" s="103">
        <v>15498</v>
      </c>
      <c r="L19" s="104">
        <f>IF(D19&gt;0,K19/D19*100,"-")</f>
        <v>74.213475075420206</v>
      </c>
      <c r="M19" s="103">
        <v>0</v>
      </c>
      <c r="N19" s="104">
        <f>IF(D19&gt;0,M19/D19*100,"-")</f>
        <v>0</v>
      </c>
      <c r="O19" s="103">
        <v>3843</v>
      </c>
      <c r="P19" s="103">
        <v>2656</v>
      </c>
      <c r="Q19" s="104">
        <f>IF(D19&gt;0,O19/D19*100,"-")</f>
        <v>18.402528372360294</v>
      </c>
      <c r="R19" s="103">
        <v>161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38</v>
      </c>
      <c r="B20" s="102" t="s">
        <v>291</v>
      </c>
      <c r="C20" s="101" t="s">
        <v>292</v>
      </c>
      <c r="D20" s="103">
        <f>+SUM(E20,+I20)</f>
        <v>26418</v>
      </c>
      <c r="E20" s="103">
        <f>+SUM(G20,+H20)</f>
        <v>1333</v>
      </c>
      <c r="F20" s="104">
        <f>IF(D20&gt;0,E20/D20*100,"-")</f>
        <v>5.0458021046256336</v>
      </c>
      <c r="G20" s="103">
        <v>1333</v>
      </c>
      <c r="H20" s="103">
        <v>0</v>
      </c>
      <c r="I20" s="103">
        <f>+SUM(K20,+M20,+O20)</f>
        <v>25085</v>
      </c>
      <c r="J20" s="104">
        <f>IF(D20&gt;0,I20/D20*100,"-")</f>
        <v>94.954197895374364</v>
      </c>
      <c r="K20" s="103">
        <v>20473</v>
      </c>
      <c r="L20" s="104">
        <f>IF(D20&gt;0,K20/D20*100,"-")</f>
        <v>77.496403966992204</v>
      </c>
      <c r="M20" s="103">
        <v>0</v>
      </c>
      <c r="N20" s="104">
        <f>IF(D20&gt;0,M20/D20*100,"-")</f>
        <v>0</v>
      </c>
      <c r="O20" s="103">
        <v>4612</v>
      </c>
      <c r="P20" s="103">
        <v>1061</v>
      </c>
      <c r="Q20" s="104">
        <f>IF(D20&gt;0,O20/D20*100,"-")</f>
        <v>17.457793928382166</v>
      </c>
      <c r="R20" s="103">
        <v>220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38</v>
      </c>
      <c r="B21" s="102" t="s">
        <v>294</v>
      </c>
      <c r="C21" s="101" t="s">
        <v>295</v>
      </c>
      <c r="D21" s="103">
        <f>+SUM(E21,+I21)</f>
        <v>25290</v>
      </c>
      <c r="E21" s="103">
        <f>+SUM(G21,+H21)</f>
        <v>1216</v>
      </c>
      <c r="F21" s="104">
        <f>IF(D21&gt;0,E21/D21*100,"-")</f>
        <v>4.8082245947014632</v>
      </c>
      <c r="G21" s="103">
        <v>1216</v>
      </c>
      <c r="H21" s="103">
        <v>0</v>
      </c>
      <c r="I21" s="103">
        <f>+SUM(K21,+M21,+O21)</f>
        <v>24074</v>
      </c>
      <c r="J21" s="104">
        <f>IF(D21&gt;0,I21/D21*100,"-")</f>
        <v>95.191775405298543</v>
      </c>
      <c r="K21" s="103">
        <v>15575</v>
      </c>
      <c r="L21" s="104">
        <f>IF(D21&gt;0,K21/D21*100,"-")</f>
        <v>61.58560695927244</v>
      </c>
      <c r="M21" s="103">
        <v>0</v>
      </c>
      <c r="N21" s="104">
        <f>IF(D21&gt;0,M21/D21*100,"-")</f>
        <v>0</v>
      </c>
      <c r="O21" s="103">
        <v>8499</v>
      </c>
      <c r="P21" s="103">
        <v>6202</v>
      </c>
      <c r="Q21" s="104">
        <f>IF(D21&gt;0,O21/D21*100,"-")</f>
        <v>33.606168446026096</v>
      </c>
      <c r="R21" s="103">
        <v>358</v>
      </c>
      <c r="S21" s="101" t="s">
        <v>256</v>
      </c>
      <c r="T21" s="101"/>
      <c r="U21" s="101"/>
      <c r="V21" s="101"/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38</v>
      </c>
      <c r="B22" s="102" t="s">
        <v>297</v>
      </c>
      <c r="C22" s="101" t="s">
        <v>298</v>
      </c>
      <c r="D22" s="103">
        <f>+SUM(E22,+I22)</f>
        <v>12313</v>
      </c>
      <c r="E22" s="103">
        <f>+SUM(G22,+H22)</f>
        <v>1144</v>
      </c>
      <c r="F22" s="104">
        <f>IF(D22&gt;0,E22/D22*100,"-")</f>
        <v>9.2909932591569895</v>
      </c>
      <c r="G22" s="103">
        <v>1144</v>
      </c>
      <c r="H22" s="103">
        <v>0</v>
      </c>
      <c r="I22" s="103">
        <f>+SUM(K22,+M22,+O22)</f>
        <v>11169</v>
      </c>
      <c r="J22" s="104">
        <f>IF(D22&gt;0,I22/D22*100,"-")</f>
        <v>90.709006740843009</v>
      </c>
      <c r="K22" s="103">
        <v>6836</v>
      </c>
      <c r="L22" s="104">
        <f>IF(D22&gt;0,K22/D22*100,"-")</f>
        <v>55.518557622025497</v>
      </c>
      <c r="M22" s="103">
        <v>0</v>
      </c>
      <c r="N22" s="104">
        <f>IF(D22&gt;0,M22/D22*100,"-")</f>
        <v>0</v>
      </c>
      <c r="O22" s="103">
        <v>4333</v>
      </c>
      <c r="P22" s="103">
        <v>1549</v>
      </c>
      <c r="Q22" s="104">
        <f>IF(D22&gt;0,O22/D22*100,"-")</f>
        <v>35.190449118817504</v>
      </c>
      <c r="R22" s="103">
        <v>106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/>
      <c r="B23" s="102"/>
      <c r="C23" s="101"/>
      <c r="D23" s="103"/>
      <c r="E23" s="103"/>
      <c r="F23" s="104"/>
      <c r="G23" s="103"/>
      <c r="H23" s="103"/>
      <c r="I23" s="103"/>
      <c r="J23" s="104"/>
      <c r="K23" s="103"/>
      <c r="L23" s="104"/>
      <c r="M23" s="103"/>
      <c r="N23" s="104"/>
      <c r="O23" s="103"/>
      <c r="P23" s="103"/>
      <c r="Q23" s="104"/>
      <c r="R23" s="103"/>
      <c r="S23" s="101"/>
      <c r="T23" s="101"/>
      <c r="U23" s="101"/>
      <c r="V23" s="101"/>
      <c r="W23" s="101"/>
      <c r="X23" s="101"/>
      <c r="Y23" s="101"/>
      <c r="Z23" s="101"/>
      <c r="AA23" s="190"/>
      <c r="AB23" s="190"/>
    </row>
    <row r="24" spans="1:28" s="105" customFormat="1" ht="13.5" customHeight="1">
      <c r="A24" s="101"/>
      <c r="B24" s="102"/>
      <c r="C24" s="101"/>
      <c r="D24" s="103"/>
      <c r="E24" s="103"/>
      <c r="F24" s="104"/>
      <c r="G24" s="103"/>
      <c r="H24" s="103"/>
      <c r="I24" s="103"/>
      <c r="J24" s="104"/>
      <c r="K24" s="103"/>
      <c r="L24" s="104"/>
      <c r="M24" s="103"/>
      <c r="N24" s="104"/>
      <c r="O24" s="103"/>
      <c r="P24" s="103"/>
      <c r="Q24" s="104"/>
      <c r="R24" s="103"/>
      <c r="S24" s="101"/>
      <c r="T24" s="101"/>
      <c r="U24" s="101"/>
      <c r="V24" s="101"/>
      <c r="W24" s="101"/>
      <c r="X24" s="101"/>
      <c r="Y24" s="101"/>
      <c r="Z24" s="101"/>
      <c r="AA24" s="190"/>
      <c r="AB24" s="190"/>
    </row>
    <row r="25" spans="1:28" s="105" customFormat="1" ht="13.5" customHeight="1">
      <c r="A25" s="101"/>
      <c r="B25" s="102"/>
      <c r="C25" s="101"/>
      <c r="D25" s="103"/>
      <c r="E25" s="103"/>
      <c r="F25" s="104"/>
      <c r="G25" s="103"/>
      <c r="H25" s="103"/>
      <c r="I25" s="103"/>
      <c r="J25" s="104"/>
      <c r="K25" s="103"/>
      <c r="L25" s="104"/>
      <c r="M25" s="103"/>
      <c r="N25" s="104"/>
      <c r="O25" s="103"/>
      <c r="P25" s="103"/>
      <c r="Q25" s="104"/>
      <c r="R25" s="103"/>
      <c r="S25" s="101"/>
      <c r="T25" s="101"/>
      <c r="U25" s="101"/>
      <c r="V25" s="101"/>
      <c r="W25" s="101"/>
      <c r="X25" s="101"/>
      <c r="Y25" s="101"/>
      <c r="Z25" s="101"/>
      <c r="AA25" s="190"/>
      <c r="AB25" s="190"/>
    </row>
    <row r="26" spans="1:28" s="105" customFormat="1" ht="13.5" customHeight="1">
      <c r="A26" s="101"/>
      <c r="B26" s="102"/>
      <c r="C26" s="101"/>
      <c r="D26" s="103"/>
      <c r="E26" s="103"/>
      <c r="F26" s="104"/>
      <c r="G26" s="103"/>
      <c r="H26" s="103"/>
      <c r="I26" s="103"/>
      <c r="J26" s="104"/>
      <c r="K26" s="103"/>
      <c r="L26" s="104"/>
      <c r="M26" s="103"/>
      <c r="N26" s="104"/>
      <c r="O26" s="103"/>
      <c r="P26" s="103"/>
      <c r="Q26" s="104"/>
      <c r="R26" s="103"/>
      <c r="S26" s="101"/>
      <c r="T26" s="101"/>
      <c r="U26" s="101"/>
      <c r="V26" s="101"/>
      <c r="W26" s="101"/>
      <c r="X26" s="101"/>
      <c r="Y26" s="101"/>
      <c r="Z26" s="101"/>
      <c r="AA26" s="190"/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2">
    <sortCondition ref="A8:A22"/>
    <sortCondition ref="B8:B22"/>
    <sortCondition ref="C8:C2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富山県</v>
      </c>
      <c r="B7" s="107" t="str">
        <f>水洗化人口等!B7</f>
        <v>16000</v>
      </c>
      <c r="C7" s="106" t="s">
        <v>200</v>
      </c>
      <c r="D7" s="108">
        <f>SUM(E7,+H7,+K7)</f>
        <v>114265</v>
      </c>
      <c r="E7" s="108">
        <f>SUM(F7:G7)</f>
        <v>1357</v>
      </c>
      <c r="F7" s="108">
        <f>SUM(F$8:F$207)</f>
        <v>0</v>
      </c>
      <c r="G7" s="108">
        <f>SUM(G$8:G$207)</f>
        <v>1357</v>
      </c>
      <c r="H7" s="108">
        <f>SUM(I7:J7)</f>
        <v>31395</v>
      </c>
      <c r="I7" s="108">
        <f>SUM(I$8:I$207)</f>
        <v>15275</v>
      </c>
      <c r="J7" s="108">
        <f>SUM(J$8:J$207)</f>
        <v>16120</v>
      </c>
      <c r="K7" s="108">
        <f>SUM(L7:M7)</f>
        <v>81513</v>
      </c>
      <c r="L7" s="108">
        <f>SUM(L$8:L$207)</f>
        <v>9078</v>
      </c>
      <c r="M7" s="108">
        <f>SUM(M$8:M$207)</f>
        <v>72435</v>
      </c>
      <c r="N7" s="108">
        <f>SUM(O7,+V7,+AC7)</f>
        <v>114265</v>
      </c>
      <c r="O7" s="108">
        <f>SUM(P7:U7)</f>
        <v>24353</v>
      </c>
      <c r="P7" s="108">
        <f t="shared" ref="P7:U7" si="0">SUM(P$8:P$207)</f>
        <v>20591</v>
      </c>
      <c r="Q7" s="108">
        <f t="shared" si="0"/>
        <v>0</v>
      </c>
      <c r="R7" s="108">
        <f t="shared" si="0"/>
        <v>0</v>
      </c>
      <c r="S7" s="108">
        <f t="shared" si="0"/>
        <v>3762</v>
      </c>
      <c r="T7" s="108">
        <f t="shared" si="0"/>
        <v>0</v>
      </c>
      <c r="U7" s="108">
        <f t="shared" si="0"/>
        <v>0</v>
      </c>
      <c r="V7" s="108">
        <f>SUM(W7:AB7)</f>
        <v>89912</v>
      </c>
      <c r="W7" s="108">
        <f t="shared" ref="W7:AB7" si="1">SUM(W$8:W$207)</f>
        <v>65283</v>
      </c>
      <c r="X7" s="108">
        <f t="shared" si="1"/>
        <v>0</v>
      </c>
      <c r="Y7" s="108">
        <f t="shared" si="1"/>
        <v>0</v>
      </c>
      <c r="Z7" s="108">
        <f t="shared" si="1"/>
        <v>24629</v>
      </c>
      <c r="AA7" s="108">
        <f t="shared" si="1"/>
        <v>0</v>
      </c>
      <c r="AB7" s="108">
        <f t="shared" si="1"/>
        <v>0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165</v>
      </c>
      <c r="AG7" s="108">
        <f>SUM(AG$8:AG$207)</f>
        <v>165</v>
      </c>
      <c r="AH7" s="108">
        <f>SUM(AH$8:AH$207)</f>
        <v>0</v>
      </c>
      <c r="AI7" s="108">
        <f>SUM(AI$8:AI$207)</f>
        <v>0</v>
      </c>
      <c r="AJ7" s="108">
        <f>SUM(AK7:AS7)</f>
        <v>752</v>
      </c>
      <c r="AK7" s="108">
        <f t="shared" ref="AK7:AS7" si="2">SUM(AK$8:AK$207)</f>
        <v>276</v>
      </c>
      <c r="AL7" s="108">
        <f t="shared" si="2"/>
        <v>403</v>
      </c>
      <c r="AM7" s="108">
        <f t="shared" si="2"/>
        <v>25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0</v>
      </c>
      <c r="AS7" s="108">
        <f t="shared" si="2"/>
        <v>48</v>
      </c>
      <c r="AT7" s="108">
        <f>SUM(AU7:AY7)</f>
        <v>92</v>
      </c>
      <c r="AU7" s="108">
        <f>SUM(AU$8:AU$207)</f>
        <v>92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167</v>
      </c>
      <c r="BA7" s="108">
        <f>SUM(BA$8:BA$207)</f>
        <v>167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38</v>
      </c>
      <c r="B8" s="113" t="s">
        <v>254</v>
      </c>
      <c r="C8" s="101" t="s">
        <v>255</v>
      </c>
      <c r="D8" s="103">
        <f>SUM(E8,+H8,+K8)</f>
        <v>29931</v>
      </c>
      <c r="E8" s="103">
        <f>SUM(F8:G8)</f>
        <v>0</v>
      </c>
      <c r="F8" s="103">
        <v>0</v>
      </c>
      <c r="G8" s="103">
        <v>0</v>
      </c>
      <c r="H8" s="103">
        <f>SUM(I8:J8)</f>
        <v>2817</v>
      </c>
      <c r="I8" s="103">
        <v>2817</v>
      </c>
      <c r="J8" s="103">
        <v>0</v>
      </c>
      <c r="K8" s="103">
        <f>SUM(L8:M8)</f>
        <v>27114</v>
      </c>
      <c r="L8" s="103">
        <v>2558</v>
      </c>
      <c r="M8" s="103">
        <v>24556</v>
      </c>
      <c r="N8" s="103">
        <f>SUM(O8,+V8,+AC8)</f>
        <v>29931</v>
      </c>
      <c r="O8" s="103">
        <f>SUM(P8:U8)</f>
        <v>5375</v>
      </c>
      <c r="P8" s="103">
        <v>5375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24556</v>
      </c>
      <c r="W8" s="103">
        <v>24556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95</v>
      </c>
      <c r="AG8" s="103">
        <v>95</v>
      </c>
      <c r="AH8" s="103">
        <v>0</v>
      </c>
      <c r="AI8" s="103">
        <v>0</v>
      </c>
      <c r="AJ8" s="103">
        <f>SUM(AK8:AS8)</f>
        <v>537</v>
      </c>
      <c r="AK8" s="103">
        <v>269</v>
      </c>
      <c r="AL8" s="103">
        <v>223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45</v>
      </c>
      <c r="AT8" s="103">
        <f>SUM(AU8:AY8)</f>
        <v>50</v>
      </c>
      <c r="AU8" s="103">
        <v>50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73</v>
      </c>
      <c r="BA8" s="103">
        <v>73</v>
      </c>
      <c r="BB8" s="103">
        <v>0</v>
      </c>
      <c r="BC8" s="103">
        <v>0</v>
      </c>
    </row>
    <row r="9" spans="1:55" s="105" customFormat="1" ht="13.5" customHeight="1">
      <c r="A9" s="115" t="s">
        <v>38</v>
      </c>
      <c r="B9" s="113" t="s">
        <v>258</v>
      </c>
      <c r="C9" s="101" t="s">
        <v>259</v>
      </c>
      <c r="D9" s="103">
        <f>SUM(E9,+H9,+K9)</f>
        <v>13280</v>
      </c>
      <c r="E9" s="103">
        <f>SUM(F9:G9)</f>
        <v>0</v>
      </c>
      <c r="F9" s="103">
        <v>0</v>
      </c>
      <c r="G9" s="103">
        <v>0</v>
      </c>
      <c r="H9" s="103">
        <f>SUM(I9:J9)</f>
        <v>319</v>
      </c>
      <c r="I9" s="103">
        <v>319</v>
      </c>
      <c r="J9" s="103">
        <v>0</v>
      </c>
      <c r="K9" s="103">
        <f>SUM(L9:M9)</f>
        <v>12961</v>
      </c>
      <c r="L9" s="103">
        <v>2432</v>
      </c>
      <c r="M9" s="103">
        <v>10529</v>
      </c>
      <c r="N9" s="103">
        <f>SUM(O9,+V9,+AC9)</f>
        <v>13280</v>
      </c>
      <c r="O9" s="103">
        <f>SUM(P9:U9)</f>
        <v>2751</v>
      </c>
      <c r="P9" s="103">
        <v>2751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10529</v>
      </c>
      <c r="W9" s="103">
        <v>1387</v>
      </c>
      <c r="X9" s="103">
        <v>0</v>
      </c>
      <c r="Y9" s="103">
        <v>0</v>
      </c>
      <c r="Z9" s="103">
        <v>9142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25</v>
      </c>
      <c r="AG9" s="103">
        <v>25</v>
      </c>
      <c r="AH9" s="103">
        <v>0</v>
      </c>
      <c r="AI9" s="103">
        <v>0</v>
      </c>
      <c r="AJ9" s="103">
        <f>SUM(AK9:AS9)</f>
        <v>23</v>
      </c>
      <c r="AK9" s="103">
        <v>0</v>
      </c>
      <c r="AL9" s="103">
        <v>0</v>
      </c>
      <c r="AM9" s="103">
        <v>20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3</v>
      </c>
      <c r="AT9" s="103">
        <f>SUM(AU9:AY9)</f>
        <v>2</v>
      </c>
      <c r="AU9" s="103">
        <v>2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7</v>
      </c>
      <c r="BA9" s="103">
        <v>7</v>
      </c>
      <c r="BB9" s="103">
        <v>0</v>
      </c>
      <c r="BC9" s="103">
        <v>0</v>
      </c>
    </row>
    <row r="10" spans="1:55" s="105" customFormat="1" ht="13.5" customHeight="1">
      <c r="A10" s="115" t="s">
        <v>38</v>
      </c>
      <c r="B10" s="113" t="s">
        <v>261</v>
      </c>
      <c r="C10" s="101" t="s">
        <v>262</v>
      </c>
      <c r="D10" s="103">
        <f>SUM(E10,+H10,+K10)</f>
        <v>7357</v>
      </c>
      <c r="E10" s="103">
        <f>SUM(F10:G10)</f>
        <v>0</v>
      </c>
      <c r="F10" s="103">
        <v>0</v>
      </c>
      <c r="G10" s="103">
        <v>0</v>
      </c>
      <c r="H10" s="103">
        <f>SUM(I10:J10)</f>
        <v>1739</v>
      </c>
      <c r="I10" s="103">
        <v>1739</v>
      </c>
      <c r="J10" s="103">
        <v>0</v>
      </c>
      <c r="K10" s="103">
        <f>SUM(L10:M10)</f>
        <v>5618</v>
      </c>
      <c r="L10" s="103">
        <v>0</v>
      </c>
      <c r="M10" s="103">
        <v>5618</v>
      </c>
      <c r="N10" s="103">
        <f>SUM(O10,+V10,+AC10)</f>
        <v>7357</v>
      </c>
      <c r="O10" s="103">
        <f>SUM(P10:U10)</f>
        <v>1739</v>
      </c>
      <c r="P10" s="103">
        <v>0</v>
      </c>
      <c r="Q10" s="103">
        <v>0</v>
      </c>
      <c r="R10" s="103">
        <v>0</v>
      </c>
      <c r="S10" s="103">
        <v>1739</v>
      </c>
      <c r="T10" s="103">
        <v>0</v>
      </c>
      <c r="U10" s="103">
        <v>0</v>
      </c>
      <c r="V10" s="103">
        <f>SUM(W10:AB10)</f>
        <v>5618</v>
      </c>
      <c r="W10" s="103">
        <v>0</v>
      </c>
      <c r="X10" s="103">
        <v>0</v>
      </c>
      <c r="Y10" s="103">
        <v>0</v>
      </c>
      <c r="Z10" s="103">
        <v>5618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0</v>
      </c>
      <c r="AG10" s="103">
        <v>0</v>
      </c>
      <c r="AH10" s="103">
        <v>0</v>
      </c>
      <c r="AI10" s="103">
        <v>0</v>
      </c>
      <c r="AJ10" s="103">
        <f>SUM(AK10:AS10)</f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38</v>
      </c>
      <c r="B11" s="113" t="s">
        <v>264</v>
      </c>
      <c r="C11" s="101" t="s">
        <v>265</v>
      </c>
      <c r="D11" s="103">
        <f>SUM(E11,+H11,+K11)</f>
        <v>9269</v>
      </c>
      <c r="E11" s="103">
        <f>SUM(F11:G11)</f>
        <v>0</v>
      </c>
      <c r="F11" s="103">
        <v>0</v>
      </c>
      <c r="G11" s="103">
        <v>0</v>
      </c>
      <c r="H11" s="103">
        <f>SUM(I11:J11)</f>
        <v>9269</v>
      </c>
      <c r="I11" s="103">
        <v>2471</v>
      </c>
      <c r="J11" s="103">
        <v>6798</v>
      </c>
      <c r="K11" s="103">
        <f>SUM(L11:M11)</f>
        <v>0</v>
      </c>
      <c r="L11" s="103">
        <v>0</v>
      </c>
      <c r="M11" s="103">
        <v>0</v>
      </c>
      <c r="N11" s="103">
        <f>SUM(O11,+V11,+AC11)</f>
        <v>9269</v>
      </c>
      <c r="O11" s="103">
        <f>SUM(P11:U11)</f>
        <v>2471</v>
      </c>
      <c r="P11" s="103">
        <v>2471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6798</v>
      </c>
      <c r="W11" s="103">
        <v>6798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10</v>
      </c>
      <c r="AG11" s="103">
        <v>10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10</v>
      </c>
      <c r="AU11" s="103">
        <v>10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38</v>
      </c>
      <c r="B12" s="113" t="s">
        <v>267</v>
      </c>
      <c r="C12" s="101" t="s">
        <v>268</v>
      </c>
      <c r="D12" s="103">
        <f>SUM(E12,+H12,+K12)</f>
        <v>6538</v>
      </c>
      <c r="E12" s="103">
        <f>SUM(F12:G12)</f>
        <v>0</v>
      </c>
      <c r="F12" s="103">
        <v>0</v>
      </c>
      <c r="G12" s="103">
        <v>0</v>
      </c>
      <c r="H12" s="103">
        <f>SUM(I12:J12)</f>
        <v>845</v>
      </c>
      <c r="I12" s="103">
        <v>845</v>
      </c>
      <c r="J12" s="103">
        <v>0</v>
      </c>
      <c r="K12" s="103">
        <f>SUM(L12:M12)</f>
        <v>5693</v>
      </c>
      <c r="L12" s="103">
        <v>0</v>
      </c>
      <c r="M12" s="103">
        <v>5693</v>
      </c>
      <c r="N12" s="103">
        <f>SUM(O12,+V12,+AC12)</f>
        <v>6538</v>
      </c>
      <c r="O12" s="103">
        <f>SUM(P12:U12)</f>
        <v>845</v>
      </c>
      <c r="P12" s="103">
        <v>845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5693</v>
      </c>
      <c r="W12" s="103">
        <v>5693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38</v>
      </c>
      <c r="B13" s="113" t="s">
        <v>270</v>
      </c>
      <c r="C13" s="101" t="s">
        <v>271</v>
      </c>
      <c r="D13" s="103">
        <f>SUM(E13,+H13,+K13)</f>
        <v>9123</v>
      </c>
      <c r="E13" s="103">
        <f>SUM(F13:G13)</f>
        <v>0</v>
      </c>
      <c r="F13" s="103">
        <v>0</v>
      </c>
      <c r="G13" s="103">
        <v>0</v>
      </c>
      <c r="H13" s="103">
        <f>SUM(I13:J13)</f>
        <v>904</v>
      </c>
      <c r="I13" s="103">
        <v>904</v>
      </c>
      <c r="J13" s="103">
        <v>0</v>
      </c>
      <c r="K13" s="103">
        <f>SUM(L13:M13)</f>
        <v>8219</v>
      </c>
      <c r="L13" s="103">
        <v>0</v>
      </c>
      <c r="M13" s="103">
        <v>8219</v>
      </c>
      <c r="N13" s="103">
        <f>SUM(O13,+V13,+AC13)</f>
        <v>9123</v>
      </c>
      <c r="O13" s="103">
        <f>SUM(P13:U13)</f>
        <v>904</v>
      </c>
      <c r="P13" s="103">
        <v>0</v>
      </c>
      <c r="Q13" s="103">
        <v>0</v>
      </c>
      <c r="R13" s="103">
        <v>0</v>
      </c>
      <c r="S13" s="103">
        <v>904</v>
      </c>
      <c r="T13" s="103">
        <v>0</v>
      </c>
      <c r="U13" s="103">
        <v>0</v>
      </c>
      <c r="V13" s="103">
        <f>SUM(W13:AB13)</f>
        <v>8219</v>
      </c>
      <c r="W13" s="103">
        <v>0</v>
      </c>
      <c r="X13" s="103">
        <v>0</v>
      </c>
      <c r="Y13" s="103">
        <v>0</v>
      </c>
      <c r="Z13" s="103">
        <v>8219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38</v>
      </c>
      <c r="B14" s="113" t="s">
        <v>273</v>
      </c>
      <c r="C14" s="101" t="s">
        <v>274</v>
      </c>
      <c r="D14" s="103">
        <f>SUM(E14,+H14,+K14)</f>
        <v>8860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8860</v>
      </c>
      <c r="L14" s="103">
        <v>1661</v>
      </c>
      <c r="M14" s="103">
        <v>7199</v>
      </c>
      <c r="N14" s="103">
        <f>SUM(O14,+V14,+AC14)</f>
        <v>8860</v>
      </c>
      <c r="O14" s="103">
        <f>SUM(P14:U14)</f>
        <v>1661</v>
      </c>
      <c r="P14" s="103">
        <v>1661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7199</v>
      </c>
      <c r="W14" s="103">
        <v>7199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10</v>
      </c>
      <c r="AG14" s="103">
        <v>10</v>
      </c>
      <c r="AH14" s="103">
        <v>0</v>
      </c>
      <c r="AI14" s="103">
        <v>0</v>
      </c>
      <c r="AJ14" s="103">
        <f>SUM(AK14:AS14)</f>
        <v>35</v>
      </c>
      <c r="AK14" s="103">
        <v>0</v>
      </c>
      <c r="AL14" s="103">
        <v>35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10</v>
      </c>
      <c r="AU14" s="103">
        <v>10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35</v>
      </c>
      <c r="BA14" s="103">
        <v>35</v>
      </c>
      <c r="BB14" s="103">
        <v>0</v>
      </c>
      <c r="BC14" s="103">
        <v>0</v>
      </c>
    </row>
    <row r="15" spans="1:55" s="105" customFormat="1" ht="13.5" customHeight="1">
      <c r="A15" s="115" t="s">
        <v>38</v>
      </c>
      <c r="B15" s="113" t="s">
        <v>276</v>
      </c>
      <c r="C15" s="101" t="s">
        <v>277</v>
      </c>
      <c r="D15" s="103">
        <f>SUM(E15,+H15,+K15)</f>
        <v>5520</v>
      </c>
      <c r="E15" s="103">
        <f>SUM(F15:G15)</f>
        <v>0</v>
      </c>
      <c r="F15" s="103">
        <v>0</v>
      </c>
      <c r="G15" s="103">
        <v>0</v>
      </c>
      <c r="H15" s="103">
        <f>SUM(I15:J15)</f>
        <v>1274</v>
      </c>
      <c r="I15" s="103">
        <v>1274</v>
      </c>
      <c r="J15" s="103">
        <v>0</v>
      </c>
      <c r="K15" s="103">
        <f>SUM(L15:M15)</f>
        <v>4246</v>
      </c>
      <c r="L15" s="103">
        <v>96</v>
      </c>
      <c r="M15" s="103">
        <v>4150</v>
      </c>
      <c r="N15" s="103">
        <f>SUM(O15,+V15,+AC15)</f>
        <v>5520</v>
      </c>
      <c r="O15" s="103">
        <f>SUM(P15:U15)</f>
        <v>1370</v>
      </c>
      <c r="P15" s="103">
        <v>1370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4150</v>
      </c>
      <c r="W15" s="103">
        <v>4150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6</v>
      </c>
      <c r="AG15" s="103">
        <v>6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6</v>
      </c>
      <c r="AU15" s="103">
        <v>6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23</v>
      </c>
      <c r="BA15" s="103">
        <v>23</v>
      </c>
      <c r="BB15" s="103">
        <v>0</v>
      </c>
      <c r="BC15" s="103">
        <v>0</v>
      </c>
    </row>
    <row r="16" spans="1:55" s="105" customFormat="1" ht="13.5" customHeight="1">
      <c r="A16" s="115" t="s">
        <v>38</v>
      </c>
      <c r="B16" s="113" t="s">
        <v>279</v>
      </c>
      <c r="C16" s="101" t="s">
        <v>280</v>
      </c>
      <c r="D16" s="103">
        <f>SUM(E16,+H16,+K16)</f>
        <v>2979</v>
      </c>
      <c r="E16" s="103">
        <f>SUM(F16:G16)</f>
        <v>0</v>
      </c>
      <c r="F16" s="103">
        <v>0</v>
      </c>
      <c r="G16" s="103">
        <v>0</v>
      </c>
      <c r="H16" s="103">
        <f>SUM(I16:J16)</f>
        <v>2979</v>
      </c>
      <c r="I16" s="103">
        <v>1178</v>
      </c>
      <c r="J16" s="103">
        <v>1801</v>
      </c>
      <c r="K16" s="103">
        <f>SUM(L16:M16)</f>
        <v>0</v>
      </c>
      <c r="L16" s="103">
        <v>0</v>
      </c>
      <c r="M16" s="103">
        <v>0</v>
      </c>
      <c r="N16" s="103">
        <f>SUM(O16,+V16,+AC16)</f>
        <v>2979</v>
      </c>
      <c r="O16" s="103">
        <f>SUM(P16:U16)</f>
        <v>1178</v>
      </c>
      <c r="P16" s="103">
        <v>1178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1801</v>
      </c>
      <c r="W16" s="103">
        <v>1801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3</v>
      </c>
      <c r="AG16" s="103">
        <v>3</v>
      </c>
      <c r="AH16" s="103">
        <v>0</v>
      </c>
      <c r="AI16" s="103">
        <v>0</v>
      </c>
      <c r="AJ16" s="103">
        <f>SUM(AK16:AS16)</f>
        <v>12</v>
      </c>
      <c r="AK16" s="103">
        <v>0</v>
      </c>
      <c r="AL16" s="103">
        <v>12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3</v>
      </c>
      <c r="AU16" s="103">
        <v>3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12</v>
      </c>
      <c r="BA16" s="103">
        <v>12</v>
      </c>
      <c r="BB16" s="103">
        <v>0</v>
      </c>
      <c r="BC16" s="103">
        <v>0</v>
      </c>
    </row>
    <row r="17" spans="1:55" s="105" customFormat="1" ht="13.5" customHeight="1">
      <c r="A17" s="115" t="s">
        <v>38</v>
      </c>
      <c r="B17" s="113" t="s">
        <v>282</v>
      </c>
      <c r="C17" s="101" t="s">
        <v>283</v>
      </c>
      <c r="D17" s="103">
        <f>SUM(E17,+H17,+K17)</f>
        <v>9272</v>
      </c>
      <c r="E17" s="103">
        <f>SUM(F17:G17)</f>
        <v>0</v>
      </c>
      <c r="F17" s="103">
        <v>0</v>
      </c>
      <c r="G17" s="103">
        <v>0</v>
      </c>
      <c r="H17" s="103">
        <f>SUM(I17:J17)</f>
        <v>9136</v>
      </c>
      <c r="I17" s="103">
        <v>1615</v>
      </c>
      <c r="J17" s="103">
        <v>7521</v>
      </c>
      <c r="K17" s="103">
        <f>SUM(L17:M17)</f>
        <v>136</v>
      </c>
      <c r="L17" s="103">
        <v>0</v>
      </c>
      <c r="M17" s="103">
        <v>136</v>
      </c>
      <c r="N17" s="103">
        <f>SUM(O17,+V17,+AC17)</f>
        <v>9272</v>
      </c>
      <c r="O17" s="103">
        <f>SUM(P17:U17)</f>
        <v>1615</v>
      </c>
      <c r="P17" s="103">
        <v>1615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7657</v>
      </c>
      <c r="W17" s="103">
        <v>7657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11</v>
      </c>
      <c r="AG17" s="103">
        <v>11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11</v>
      </c>
      <c r="AU17" s="103">
        <v>11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38</v>
      </c>
      <c r="B18" s="113" t="s">
        <v>285</v>
      </c>
      <c r="C18" s="101" t="s">
        <v>286</v>
      </c>
      <c r="D18" s="103">
        <f>SUM(E18,+H18,+K18)</f>
        <v>20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20</v>
      </c>
      <c r="L18" s="103">
        <v>16</v>
      </c>
      <c r="M18" s="103">
        <v>4</v>
      </c>
      <c r="N18" s="103">
        <f>SUM(O18,+V18,+AC18)</f>
        <v>20</v>
      </c>
      <c r="O18" s="103">
        <f>SUM(P18:U18)</f>
        <v>16</v>
      </c>
      <c r="P18" s="103">
        <v>16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4</v>
      </c>
      <c r="W18" s="103">
        <v>4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38</v>
      </c>
      <c r="B19" s="113" t="s">
        <v>288</v>
      </c>
      <c r="C19" s="101" t="s">
        <v>289</v>
      </c>
      <c r="D19" s="103">
        <f>SUM(E19,+H19,+K19)</f>
        <v>2780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2780</v>
      </c>
      <c r="L19" s="103">
        <v>1173</v>
      </c>
      <c r="M19" s="103">
        <v>1607</v>
      </c>
      <c r="N19" s="103">
        <f>SUM(O19,+V19,+AC19)</f>
        <v>2780</v>
      </c>
      <c r="O19" s="103">
        <f>SUM(P19:U19)</f>
        <v>1173</v>
      </c>
      <c r="P19" s="103">
        <v>1173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1607</v>
      </c>
      <c r="W19" s="103">
        <v>1607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5</v>
      </c>
      <c r="AG19" s="103">
        <v>5</v>
      </c>
      <c r="AH19" s="103">
        <v>0</v>
      </c>
      <c r="AI19" s="103">
        <v>0</v>
      </c>
      <c r="AJ19" s="103">
        <f>SUM(AK19:AS19)</f>
        <v>58</v>
      </c>
      <c r="AK19" s="103">
        <v>0</v>
      </c>
      <c r="AL19" s="103">
        <v>53</v>
      </c>
      <c r="AM19" s="103">
        <v>5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17</v>
      </c>
      <c r="BA19" s="103">
        <v>17</v>
      </c>
      <c r="BB19" s="103">
        <v>0</v>
      </c>
      <c r="BC19" s="103">
        <v>0</v>
      </c>
    </row>
    <row r="20" spans="1:55" s="105" customFormat="1" ht="13.5" customHeight="1">
      <c r="A20" s="115" t="s">
        <v>38</v>
      </c>
      <c r="B20" s="113" t="s">
        <v>291</v>
      </c>
      <c r="C20" s="101" t="s">
        <v>292</v>
      </c>
      <c r="D20" s="103">
        <f>SUM(E20,+H20,+K20)</f>
        <v>4216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4216</v>
      </c>
      <c r="L20" s="103">
        <v>1142</v>
      </c>
      <c r="M20" s="103">
        <v>3074</v>
      </c>
      <c r="N20" s="103">
        <f>SUM(O20,+V20,+AC20)</f>
        <v>4216</v>
      </c>
      <c r="O20" s="103">
        <f>SUM(P20:U20)</f>
        <v>1142</v>
      </c>
      <c r="P20" s="103">
        <v>1142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3074</v>
      </c>
      <c r="W20" s="103">
        <v>3074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87</v>
      </c>
      <c r="AK20" s="103">
        <v>7</v>
      </c>
      <c r="AL20" s="103">
        <v>80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38</v>
      </c>
      <c r="B21" s="113" t="s">
        <v>294</v>
      </c>
      <c r="C21" s="101" t="s">
        <v>295</v>
      </c>
      <c r="D21" s="103">
        <f>SUM(E21,+H21,+K21)</f>
        <v>2644</v>
      </c>
      <c r="E21" s="103">
        <f>SUM(F21:G21)</f>
        <v>0</v>
      </c>
      <c r="F21" s="103">
        <v>0</v>
      </c>
      <c r="G21" s="103">
        <v>0</v>
      </c>
      <c r="H21" s="103">
        <f>SUM(I21:J21)</f>
        <v>994</v>
      </c>
      <c r="I21" s="103">
        <v>994</v>
      </c>
      <c r="J21" s="103">
        <v>0</v>
      </c>
      <c r="K21" s="103">
        <f>SUM(L21:M21)</f>
        <v>1650</v>
      </c>
      <c r="L21" s="103">
        <v>0</v>
      </c>
      <c r="M21" s="103">
        <v>1650</v>
      </c>
      <c r="N21" s="103">
        <f>SUM(O21,+V21,+AC21)</f>
        <v>2644</v>
      </c>
      <c r="O21" s="103">
        <f>SUM(P21:U21)</f>
        <v>994</v>
      </c>
      <c r="P21" s="103">
        <v>994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1650</v>
      </c>
      <c r="W21" s="103">
        <v>0</v>
      </c>
      <c r="X21" s="103">
        <v>0</v>
      </c>
      <c r="Y21" s="103">
        <v>0</v>
      </c>
      <c r="Z21" s="103">
        <v>1650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38</v>
      </c>
      <c r="B22" s="113" t="s">
        <v>297</v>
      </c>
      <c r="C22" s="101" t="s">
        <v>298</v>
      </c>
      <c r="D22" s="103">
        <f>SUM(E22,+H22,+K22)</f>
        <v>2476</v>
      </c>
      <c r="E22" s="103">
        <f>SUM(F22:G22)</f>
        <v>1357</v>
      </c>
      <c r="F22" s="103">
        <v>0</v>
      </c>
      <c r="G22" s="103">
        <v>1357</v>
      </c>
      <c r="H22" s="103">
        <f>SUM(I22:J22)</f>
        <v>1119</v>
      </c>
      <c r="I22" s="103">
        <v>1119</v>
      </c>
      <c r="J22" s="103">
        <v>0</v>
      </c>
      <c r="K22" s="103">
        <f>SUM(L22:M22)</f>
        <v>0</v>
      </c>
      <c r="L22" s="103">
        <v>0</v>
      </c>
      <c r="M22" s="103">
        <v>0</v>
      </c>
      <c r="N22" s="103">
        <f>SUM(O22,+V22,+AC22)</f>
        <v>2476</v>
      </c>
      <c r="O22" s="103">
        <f>SUM(P22:U22)</f>
        <v>1119</v>
      </c>
      <c r="P22" s="103">
        <v>0</v>
      </c>
      <c r="Q22" s="103">
        <v>0</v>
      </c>
      <c r="R22" s="103">
        <v>0</v>
      </c>
      <c r="S22" s="103">
        <v>1119</v>
      </c>
      <c r="T22" s="103">
        <v>0</v>
      </c>
      <c r="U22" s="103">
        <v>0</v>
      </c>
      <c r="V22" s="103">
        <f>SUM(W22:AB22)</f>
        <v>1357</v>
      </c>
      <c r="W22" s="103">
        <v>1357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/>
      <c r="B23" s="113"/>
      <c r="C23" s="101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</row>
    <row r="24" spans="1:55" s="105" customFormat="1" ht="13.5" customHeight="1">
      <c r="A24" s="115"/>
      <c r="B24" s="113"/>
      <c r="C24" s="101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</row>
    <row r="25" spans="1:55" s="105" customFormat="1" ht="13.5" customHeight="1">
      <c r="A25" s="115"/>
      <c r="B25" s="113"/>
      <c r="C25" s="101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</row>
    <row r="26" spans="1:55" s="105" customFormat="1" ht="13.5" customHeight="1">
      <c r="A26" s="115"/>
      <c r="B26" s="113"/>
      <c r="C26" s="101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2">
    <sortCondition ref="A8:A22"/>
    <sortCondition ref="B8:B22"/>
    <sortCondition ref="C8:C2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21" man="1"/>
    <brk id="31" min="1" max="21" man="1"/>
    <brk id="45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16000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16201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16202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16204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16205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16206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16207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16208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16209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16210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16211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16321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16322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16323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16342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16343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>
        <f>+水洗化人口等!B23</f>
        <v>0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>
        <f>+水洗化人口等!B24</f>
        <v>0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>
        <f>+水洗化人口等!B25</f>
        <v>0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>
        <f>+水洗化人口等!B26</f>
        <v>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2016-10-24T05:42:31Z</cp:lastPrinted>
  <dcterms:created xsi:type="dcterms:W3CDTF">2008-01-06T09:25:24Z</dcterms:created>
  <dcterms:modified xsi:type="dcterms:W3CDTF">2019-02-25T04:18:14Z</dcterms:modified>
</cp:coreProperties>
</file>