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過去資料修正\H29\新潟\"/>
    </mc:Choice>
  </mc:AlternateContent>
  <xr:revisionPtr revIDLastSave="0" documentId="13_ncr:1_{7B1C4F92-5906-43F7-9A90-6C7FD4464B17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組合分担金内訳!$A$6:$BE$36</definedName>
    <definedName name="_xlnm._FilterDatabase" localSheetId="3" hidden="1">'廃棄物事業経費（歳出）'!$A$6:$CI$43</definedName>
    <definedName name="_xlnm._FilterDatabase" localSheetId="2" hidden="1">'廃棄物事業経費（歳入）'!$A$6:$AE$43</definedName>
    <definedName name="_xlnm._FilterDatabase" localSheetId="0" hidden="1">'廃棄物事業経費（市町村）'!$A$6:$DJ$36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組合分担金内訳!$2:$37</definedName>
    <definedName name="_xlnm.Print_Area" localSheetId="3">'廃棄物事業経費（歳出）'!$2:$44</definedName>
    <definedName name="_xlnm.Print_Area" localSheetId="2">'廃棄物事業経費（歳入）'!$2:$44</definedName>
    <definedName name="_xlnm.Print_Area" localSheetId="0">'廃棄物事業経費（市町村）'!$2:$37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8" i="4" l="1"/>
  <c r="CG28" i="4"/>
  <c r="CF28" i="4"/>
  <c r="CE28" i="4"/>
  <c r="CD28" i="4"/>
  <c r="CC28" i="4"/>
  <c r="CB28" i="4"/>
  <c r="BZ28" i="4"/>
  <c r="BY28" i="4"/>
  <c r="BX28" i="4"/>
  <c r="BW28" i="4"/>
  <c r="BU28" i="4"/>
  <c r="BT28" i="4"/>
  <c r="BS28" i="4"/>
  <c r="BR28" i="4"/>
  <c r="BO28" i="4"/>
  <c r="BN28" i="4"/>
  <c r="BM28" i="4"/>
  <c r="BL28" i="4"/>
  <c r="BK28" i="4"/>
  <c r="BJ28" i="4"/>
  <c r="AY28" i="4"/>
  <c r="AT28" i="4"/>
  <c r="AO28" i="4"/>
  <c r="BQ28" i="4" s="1"/>
  <c r="AG28" i="4"/>
  <c r="AF28" i="4" s="1"/>
  <c r="BH28" i="4" s="1"/>
  <c r="W28" i="4"/>
  <c r="CA28" i="4" s="1"/>
  <c r="R28" i="4"/>
  <c r="BV28" i="4" s="1"/>
  <c r="M28" i="4"/>
  <c r="L28" i="4"/>
  <c r="E28" i="4"/>
  <c r="BI28" i="4" s="1"/>
  <c r="D28" i="4"/>
  <c r="AE28" i="4" s="1"/>
  <c r="AC28" i="3"/>
  <c r="AB28" i="3"/>
  <c r="AA28" i="3"/>
  <c r="Z28" i="3"/>
  <c r="Y28" i="3"/>
  <c r="X28" i="3"/>
  <c r="U28" i="3"/>
  <c r="AD28" i="3" s="1"/>
  <c r="N28" i="3"/>
  <c r="W28" i="3" s="1"/>
  <c r="M28" i="3"/>
  <c r="E28" i="3"/>
  <c r="D28" i="3"/>
  <c r="V28" i="3" s="1"/>
  <c r="DI28" i="1"/>
  <c r="DH28" i="1"/>
  <c r="DG28" i="1"/>
  <c r="DF28" i="1"/>
  <c r="DE28" i="1"/>
  <c r="DD28" i="1"/>
  <c r="DC28" i="1"/>
  <c r="DA28" i="1"/>
  <c r="CZ28" i="1"/>
  <c r="CY28" i="1"/>
  <c r="CX28" i="1"/>
  <c r="CV28" i="1"/>
  <c r="CU28" i="1"/>
  <c r="CT28" i="1"/>
  <c r="CS28" i="1"/>
  <c r="CP28" i="1"/>
  <c r="CO28" i="1"/>
  <c r="CN28" i="1"/>
  <c r="CM28" i="1"/>
  <c r="CL28" i="1"/>
  <c r="CK28" i="1"/>
  <c r="BZ28" i="1"/>
  <c r="DB28" i="1" s="1"/>
  <c r="BU28" i="1"/>
  <c r="BP28" i="1"/>
  <c r="CR28" i="1" s="1"/>
  <c r="BH28" i="1"/>
  <c r="BG28" i="1"/>
  <c r="CI28" i="1" s="1"/>
  <c r="AX28" i="1"/>
  <c r="AS28" i="1"/>
  <c r="CW28" i="1" s="1"/>
  <c r="AN28" i="1"/>
  <c r="AM28" i="1" s="1"/>
  <c r="BF28" i="1" s="1"/>
  <c r="AF28" i="1"/>
  <c r="CJ28" i="1" s="1"/>
  <c r="AE28" i="1"/>
  <c r="AC28" i="1"/>
  <c r="AB28" i="1"/>
  <c r="AA28" i="1"/>
  <c r="Z28" i="1"/>
  <c r="Y28" i="1"/>
  <c r="X28" i="1"/>
  <c r="U28" i="1"/>
  <c r="AD28" i="1" s="1"/>
  <c r="N28" i="1"/>
  <c r="W28" i="1" s="1"/>
  <c r="M28" i="1"/>
  <c r="V28" i="1" s="1"/>
  <c r="E28" i="1"/>
  <c r="D28" i="1"/>
  <c r="E8" i="6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19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F2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A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Q4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CA25" i="4" s="1"/>
  <c r="AY26" i="4"/>
  <c r="AY27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T8" i="4"/>
  <c r="AT9" i="4"/>
  <c r="AT10" i="4"/>
  <c r="AT11" i="4"/>
  <c r="AT12" i="4"/>
  <c r="BV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T25" i="4"/>
  <c r="AT26" i="4"/>
  <c r="AT27" i="4"/>
  <c r="AT29" i="4"/>
  <c r="AT30" i="4"/>
  <c r="AN30" i="4" s="1"/>
  <c r="BG30" i="4" s="1"/>
  <c r="AT31" i="4"/>
  <c r="AT32" i="4"/>
  <c r="AT33" i="4"/>
  <c r="AT34" i="4"/>
  <c r="AT35" i="4"/>
  <c r="AT36" i="4"/>
  <c r="AT37" i="4"/>
  <c r="AT38" i="4"/>
  <c r="AT39" i="4"/>
  <c r="AT40" i="4"/>
  <c r="AT41" i="4"/>
  <c r="AT42" i="4"/>
  <c r="AN42" i="4" s="1"/>
  <c r="BG42" i="4" s="1"/>
  <c r="AT43" i="4"/>
  <c r="AT44" i="4"/>
  <c r="AO8" i="4"/>
  <c r="AO9" i="4"/>
  <c r="AN9" i="4" s="1"/>
  <c r="AO10" i="4"/>
  <c r="AO11" i="4"/>
  <c r="AN11" i="4" s="1"/>
  <c r="AO12" i="4"/>
  <c r="AO13" i="4"/>
  <c r="AO14" i="4"/>
  <c r="AO15" i="4"/>
  <c r="AN15" i="4" s="1"/>
  <c r="AO16" i="4"/>
  <c r="AN16" i="4" s="1"/>
  <c r="BG16" i="4" s="1"/>
  <c r="AO17" i="4"/>
  <c r="AN17" i="4" s="1"/>
  <c r="AO18" i="4"/>
  <c r="AO19" i="4"/>
  <c r="AO20" i="4"/>
  <c r="AO21" i="4"/>
  <c r="AN21" i="4" s="1"/>
  <c r="AO22" i="4"/>
  <c r="AO23" i="4"/>
  <c r="AN23" i="4" s="1"/>
  <c r="AO24" i="4"/>
  <c r="AO25" i="4"/>
  <c r="AO26" i="4"/>
  <c r="AO27" i="4"/>
  <c r="AN27" i="4" s="1"/>
  <c r="AO29" i="4"/>
  <c r="AN29" i="4" s="1"/>
  <c r="AO30" i="4"/>
  <c r="AO31" i="4"/>
  <c r="AO32" i="4"/>
  <c r="AO33" i="4"/>
  <c r="AN33" i="4" s="1"/>
  <c r="AO34" i="4"/>
  <c r="AO35" i="4"/>
  <c r="AN35" i="4" s="1"/>
  <c r="AO36" i="4"/>
  <c r="AO37" i="4"/>
  <c r="AO38" i="4"/>
  <c r="AO39" i="4"/>
  <c r="AN39" i="4" s="1"/>
  <c r="AO40" i="4"/>
  <c r="AN40" i="4" s="1"/>
  <c r="BG40" i="4" s="1"/>
  <c r="AO41" i="4"/>
  <c r="AN41" i="4" s="1"/>
  <c r="AO42" i="4"/>
  <c r="AO43" i="4"/>
  <c r="AO44" i="4"/>
  <c r="AN8" i="4"/>
  <c r="AN10" i="4"/>
  <c r="BG10" i="4" s="1"/>
  <c r="AN12" i="4"/>
  <c r="BG12" i="4" s="1"/>
  <c r="AN14" i="4"/>
  <c r="AN20" i="4"/>
  <c r="AN22" i="4"/>
  <c r="BG22" i="4" s="1"/>
  <c r="AN24" i="4"/>
  <c r="BG24" i="4" s="1"/>
  <c r="AN26" i="4"/>
  <c r="AN32" i="4"/>
  <c r="AN34" i="4"/>
  <c r="BG34" i="4" s="1"/>
  <c r="AN36" i="4"/>
  <c r="BG36" i="4" s="1"/>
  <c r="AN38" i="4"/>
  <c r="AN44" i="4"/>
  <c r="AG8" i="4"/>
  <c r="AG9" i="4"/>
  <c r="AF9" i="4" s="1"/>
  <c r="AG10" i="4"/>
  <c r="AG11" i="4"/>
  <c r="AF11" i="4" s="1"/>
  <c r="AG12" i="4"/>
  <c r="AG13" i="4"/>
  <c r="AF13" i="4" s="1"/>
  <c r="AG14" i="4"/>
  <c r="AF14" i="4" s="1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F26" i="4" s="1"/>
  <c r="AG27" i="4"/>
  <c r="AF27" i="4" s="1"/>
  <c r="AG29" i="4"/>
  <c r="AF29" i="4" s="1"/>
  <c r="AG30" i="4"/>
  <c r="AG31" i="4"/>
  <c r="AF31" i="4" s="1"/>
  <c r="AG32" i="4"/>
  <c r="AG33" i="4"/>
  <c r="AF33" i="4" s="1"/>
  <c r="AG34" i="4"/>
  <c r="AG35" i="4"/>
  <c r="AF35" i="4" s="1"/>
  <c r="AG36" i="4"/>
  <c r="AG37" i="4"/>
  <c r="AF37" i="4" s="1"/>
  <c r="AG38" i="4"/>
  <c r="AF38" i="4" s="1"/>
  <c r="AG39" i="4"/>
  <c r="AF39" i="4" s="1"/>
  <c r="AG40" i="4"/>
  <c r="AG41" i="4"/>
  <c r="AF41" i="4" s="1"/>
  <c r="AG42" i="4"/>
  <c r="AG43" i="4"/>
  <c r="AG44" i="4"/>
  <c r="AF44" i="4" s="1"/>
  <c r="AF8" i="4"/>
  <c r="AF10" i="4"/>
  <c r="AF12" i="4"/>
  <c r="AF16" i="4"/>
  <c r="AF18" i="4"/>
  <c r="AF20" i="4"/>
  <c r="AF22" i="4"/>
  <c r="AF24" i="4"/>
  <c r="AF30" i="4"/>
  <c r="AF32" i="4"/>
  <c r="AF34" i="4"/>
  <c r="AF36" i="4"/>
  <c r="AF40" i="4"/>
  <c r="AF42" i="4"/>
  <c r="AF4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9" i="4"/>
  <c r="CA29" i="4" s="1"/>
  <c r="W30" i="4"/>
  <c r="CA30" i="4" s="1"/>
  <c r="W31" i="4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CA41" i="4" s="1"/>
  <c r="W42" i="4"/>
  <c r="CA42" i="4" s="1"/>
  <c r="W43" i="4"/>
  <c r="W44" i="4"/>
  <c r="CA44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M8" i="4"/>
  <c r="M9" i="4"/>
  <c r="BQ9" i="4" s="1"/>
  <c r="M10" i="4"/>
  <c r="L10" i="4" s="1"/>
  <c r="M11" i="4"/>
  <c r="M12" i="4"/>
  <c r="M13" i="4"/>
  <c r="BQ13" i="4" s="1"/>
  <c r="M14" i="4"/>
  <c r="L14" i="4" s="1"/>
  <c r="M15" i="4"/>
  <c r="BQ15" i="4" s="1"/>
  <c r="M16" i="4"/>
  <c r="M17" i="4"/>
  <c r="M18" i="4"/>
  <c r="BQ18" i="4" s="1"/>
  <c r="M19" i="4"/>
  <c r="BQ19" i="4" s="1"/>
  <c r="M20" i="4"/>
  <c r="M21" i="4"/>
  <c r="BQ21" i="4" s="1"/>
  <c r="M22" i="4"/>
  <c r="L22" i="4" s="1"/>
  <c r="M23" i="4"/>
  <c r="M24" i="4"/>
  <c r="M25" i="4"/>
  <c r="BQ25" i="4" s="1"/>
  <c r="M26" i="4"/>
  <c r="L26" i="4" s="1"/>
  <c r="M27" i="4"/>
  <c r="BQ27" i="4" s="1"/>
  <c r="M29" i="4"/>
  <c r="M30" i="4"/>
  <c r="M31" i="4"/>
  <c r="BQ31" i="4" s="1"/>
  <c r="M32" i="4"/>
  <c r="M33" i="4"/>
  <c r="BQ33" i="4" s="1"/>
  <c r="M34" i="4"/>
  <c r="L34" i="4" s="1"/>
  <c r="M35" i="4"/>
  <c r="M36" i="4"/>
  <c r="M37" i="4"/>
  <c r="BQ37" i="4" s="1"/>
  <c r="M38" i="4"/>
  <c r="L38" i="4" s="1"/>
  <c r="M39" i="4"/>
  <c r="BQ39" i="4" s="1"/>
  <c r="M40" i="4"/>
  <c r="M41" i="4"/>
  <c r="M42" i="4"/>
  <c r="M43" i="4"/>
  <c r="BQ43" i="4" s="1"/>
  <c r="M44" i="4"/>
  <c r="L9" i="4"/>
  <c r="BP9" i="4" s="1"/>
  <c r="L11" i="4"/>
  <c r="BP11" i="4" s="1"/>
  <c r="L13" i="4"/>
  <c r="L19" i="4"/>
  <c r="L21" i="4"/>
  <c r="BP21" i="4" s="1"/>
  <c r="L23" i="4"/>
  <c r="BP23" i="4" s="1"/>
  <c r="L25" i="4"/>
  <c r="L31" i="4"/>
  <c r="L33" i="4"/>
  <c r="BP33" i="4" s="1"/>
  <c r="L35" i="4"/>
  <c r="BP35" i="4" s="1"/>
  <c r="L37" i="4"/>
  <c r="L43" i="4"/>
  <c r="E8" i="4"/>
  <c r="D8" i="4" s="1"/>
  <c r="E9" i="4"/>
  <c r="BI9" i="4" s="1"/>
  <c r="E10" i="4"/>
  <c r="E11" i="4"/>
  <c r="BI11" i="4" s="1"/>
  <c r="E12" i="4"/>
  <c r="D12" i="4" s="1"/>
  <c r="E13" i="4"/>
  <c r="BI13" i="4" s="1"/>
  <c r="E14" i="4"/>
  <c r="E15" i="4"/>
  <c r="BI15" i="4" s="1"/>
  <c r="E16" i="4"/>
  <c r="D16" i="4" s="1"/>
  <c r="E17" i="4"/>
  <c r="BI17" i="4" s="1"/>
  <c r="E18" i="4"/>
  <c r="E19" i="4"/>
  <c r="BI19" i="4" s="1"/>
  <c r="E20" i="4"/>
  <c r="D20" i="4" s="1"/>
  <c r="E21" i="4"/>
  <c r="BI21" i="4" s="1"/>
  <c r="E22" i="4"/>
  <c r="E23" i="4"/>
  <c r="BI23" i="4" s="1"/>
  <c r="E24" i="4"/>
  <c r="D24" i="4" s="1"/>
  <c r="E25" i="4"/>
  <c r="BI25" i="4" s="1"/>
  <c r="E26" i="4"/>
  <c r="E27" i="4"/>
  <c r="BI27" i="4" s="1"/>
  <c r="E29" i="4"/>
  <c r="BI29" i="4" s="1"/>
  <c r="E30" i="4"/>
  <c r="E31" i="4"/>
  <c r="BI31" i="4" s="1"/>
  <c r="E32" i="4"/>
  <c r="D32" i="4" s="1"/>
  <c r="E33" i="4"/>
  <c r="BI33" i="4" s="1"/>
  <c r="E34" i="4"/>
  <c r="E35" i="4"/>
  <c r="BI35" i="4" s="1"/>
  <c r="E36" i="4"/>
  <c r="D36" i="4" s="1"/>
  <c r="E37" i="4"/>
  <c r="BI37" i="4" s="1"/>
  <c r="E38" i="4"/>
  <c r="E39" i="4"/>
  <c r="BI39" i="4" s="1"/>
  <c r="E40" i="4"/>
  <c r="D40" i="4" s="1"/>
  <c r="E41" i="4"/>
  <c r="BI41" i="4" s="1"/>
  <c r="E42" i="4"/>
  <c r="E43" i="4"/>
  <c r="BI43" i="4" s="1"/>
  <c r="E44" i="4"/>
  <c r="D44" i="4" s="1"/>
  <c r="D9" i="4"/>
  <c r="BH9" i="4" s="1"/>
  <c r="D11" i="4"/>
  <c r="BH11" i="4" s="1"/>
  <c r="D13" i="4"/>
  <c r="BH13" i="4" s="1"/>
  <c r="D17" i="4"/>
  <c r="BH17" i="4" s="1"/>
  <c r="D19" i="4"/>
  <c r="BH19" i="4" s="1"/>
  <c r="D21" i="4"/>
  <c r="BH21" i="4" s="1"/>
  <c r="D23" i="4"/>
  <c r="BH23" i="4" s="1"/>
  <c r="D25" i="4"/>
  <c r="BH25" i="4" s="1"/>
  <c r="D29" i="4"/>
  <c r="BH29" i="4" s="1"/>
  <c r="D31" i="4"/>
  <c r="BH31" i="4" s="1"/>
  <c r="D33" i="4"/>
  <c r="BH33" i="4" s="1"/>
  <c r="D37" i="4"/>
  <c r="BH37" i="4" s="1"/>
  <c r="D41" i="4"/>
  <c r="BH41" i="4" s="1"/>
  <c r="D4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N8" i="3"/>
  <c r="N9" i="3"/>
  <c r="M9" i="3" s="1"/>
  <c r="N10" i="3"/>
  <c r="N11" i="3"/>
  <c r="M11" i="3" s="1"/>
  <c r="N12" i="3"/>
  <c r="M12" i="3" s="1"/>
  <c r="N13" i="3"/>
  <c r="M13" i="3" s="1"/>
  <c r="N14" i="3"/>
  <c r="N15" i="3"/>
  <c r="M15" i="3" s="1"/>
  <c r="N16" i="3"/>
  <c r="N17" i="3"/>
  <c r="M17" i="3" s="1"/>
  <c r="N18" i="3"/>
  <c r="M18" i="3" s="1"/>
  <c r="N19" i="3"/>
  <c r="M19" i="3" s="1"/>
  <c r="N20" i="3"/>
  <c r="N21" i="3"/>
  <c r="M21" i="3" s="1"/>
  <c r="N22" i="3"/>
  <c r="N23" i="3"/>
  <c r="M23" i="3" s="1"/>
  <c r="N24" i="3"/>
  <c r="M24" i="3" s="1"/>
  <c r="N25" i="3"/>
  <c r="M25" i="3" s="1"/>
  <c r="N26" i="3"/>
  <c r="N27" i="3"/>
  <c r="M27" i="3" s="1"/>
  <c r="N29" i="3"/>
  <c r="M29" i="3" s="1"/>
  <c r="N30" i="3"/>
  <c r="M30" i="3" s="1"/>
  <c r="N31" i="3"/>
  <c r="M31" i="3" s="1"/>
  <c r="N32" i="3"/>
  <c r="N33" i="3"/>
  <c r="M33" i="3" s="1"/>
  <c r="N34" i="3"/>
  <c r="N35" i="3"/>
  <c r="M35" i="3" s="1"/>
  <c r="N36" i="3"/>
  <c r="M36" i="3" s="1"/>
  <c r="N37" i="3"/>
  <c r="M37" i="3" s="1"/>
  <c r="N38" i="3"/>
  <c r="N39" i="3"/>
  <c r="M39" i="3" s="1"/>
  <c r="N40" i="3"/>
  <c r="N41" i="3"/>
  <c r="M41" i="3" s="1"/>
  <c r="N42" i="3"/>
  <c r="M42" i="3" s="1"/>
  <c r="N43" i="3"/>
  <c r="M43" i="3" s="1"/>
  <c r="N44" i="3"/>
  <c r="M8" i="3"/>
  <c r="M10" i="3"/>
  <c r="M14" i="3"/>
  <c r="M16" i="3"/>
  <c r="M20" i="3"/>
  <c r="M22" i="3"/>
  <c r="M26" i="3"/>
  <c r="M32" i="3"/>
  <c r="M34" i="3"/>
  <c r="M38" i="3"/>
  <c r="M40" i="3"/>
  <c r="M44" i="3"/>
  <c r="E8" i="3"/>
  <c r="W8" i="3" s="1"/>
  <c r="E9" i="3"/>
  <c r="D9" i="3" s="1"/>
  <c r="V9" i="3" s="1"/>
  <c r="E10" i="3"/>
  <c r="W10" i="3" s="1"/>
  <c r="E11" i="3"/>
  <c r="D11" i="3" s="1"/>
  <c r="V11" i="3" s="1"/>
  <c r="E12" i="3"/>
  <c r="E13" i="3"/>
  <c r="D13" i="3" s="1"/>
  <c r="E14" i="3"/>
  <c r="W14" i="3" s="1"/>
  <c r="E15" i="3"/>
  <c r="D15" i="3" s="1"/>
  <c r="V15" i="3" s="1"/>
  <c r="E16" i="3"/>
  <c r="W16" i="3" s="1"/>
  <c r="E17" i="3"/>
  <c r="D17" i="3" s="1"/>
  <c r="V17" i="3" s="1"/>
  <c r="E18" i="3"/>
  <c r="E19" i="3"/>
  <c r="D19" i="3" s="1"/>
  <c r="E20" i="3"/>
  <c r="W20" i="3" s="1"/>
  <c r="E21" i="3"/>
  <c r="D21" i="3" s="1"/>
  <c r="V21" i="3" s="1"/>
  <c r="E22" i="3"/>
  <c r="W22" i="3" s="1"/>
  <c r="E23" i="3"/>
  <c r="D23" i="3" s="1"/>
  <c r="V23" i="3" s="1"/>
  <c r="E24" i="3"/>
  <c r="E25" i="3"/>
  <c r="D25" i="3" s="1"/>
  <c r="E26" i="3"/>
  <c r="W26" i="3" s="1"/>
  <c r="E27" i="3"/>
  <c r="D27" i="3" s="1"/>
  <c r="V27" i="3" s="1"/>
  <c r="E29" i="3"/>
  <c r="D29" i="3" s="1"/>
  <c r="V29" i="3" s="1"/>
  <c r="E30" i="3"/>
  <c r="E31" i="3"/>
  <c r="D31" i="3" s="1"/>
  <c r="E32" i="3"/>
  <c r="W32" i="3" s="1"/>
  <c r="E33" i="3"/>
  <c r="D33" i="3" s="1"/>
  <c r="V33" i="3" s="1"/>
  <c r="E34" i="3"/>
  <c r="W34" i="3" s="1"/>
  <c r="E35" i="3"/>
  <c r="D35" i="3" s="1"/>
  <c r="V35" i="3" s="1"/>
  <c r="E36" i="3"/>
  <c r="E37" i="3"/>
  <c r="D37" i="3" s="1"/>
  <c r="E38" i="3"/>
  <c r="W38" i="3" s="1"/>
  <c r="E39" i="3"/>
  <c r="D39" i="3" s="1"/>
  <c r="V39" i="3" s="1"/>
  <c r="E40" i="3"/>
  <c r="W40" i="3" s="1"/>
  <c r="E41" i="3"/>
  <c r="D41" i="3" s="1"/>
  <c r="V41" i="3" s="1"/>
  <c r="E42" i="3"/>
  <c r="E43" i="3"/>
  <c r="D43" i="3" s="1"/>
  <c r="E44" i="3"/>
  <c r="W44" i="3" s="1"/>
  <c r="D8" i="3"/>
  <c r="V8" i="3" s="1"/>
  <c r="D10" i="3"/>
  <c r="V10" i="3" s="1"/>
  <c r="D12" i="3"/>
  <c r="D14" i="3"/>
  <c r="D18" i="3"/>
  <c r="D20" i="3"/>
  <c r="V20" i="3" s="1"/>
  <c r="D22" i="3"/>
  <c r="V22" i="3" s="1"/>
  <c r="D24" i="3"/>
  <c r="D26" i="3"/>
  <c r="D30" i="3"/>
  <c r="D32" i="3"/>
  <c r="V32" i="3" s="1"/>
  <c r="D34" i="3"/>
  <c r="V34" i="3" s="1"/>
  <c r="D36" i="3"/>
  <c r="D38" i="3"/>
  <c r="D42" i="3"/>
  <c r="D44" i="3"/>
  <c r="V44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1" i="2"/>
  <c r="BZ8" i="2"/>
  <c r="BZ9" i="2"/>
  <c r="BZ10" i="2"/>
  <c r="BZ11" i="2"/>
  <c r="BZ12" i="2"/>
  <c r="BZ13" i="2"/>
  <c r="BZ14" i="2"/>
  <c r="BU8" i="2"/>
  <c r="BU9" i="2"/>
  <c r="BU10" i="2"/>
  <c r="BU11" i="2"/>
  <c r="CW11" i="2" s="1"/>
  <c r="BU12" i="2"/>
  <c r="BU13" i="2"/>
  <c r="BU14" i="2"/>
  <c r="BP8" i="2"/>
  <c r="BO8" i="2" s="1"/>
  <c r="BP9" i="2"/>
  <c r="BP10" i="2"/>
  <c r="BO10" i="2" s="1"/>
  <c r="BP11" i="2"/>
  <c r="BO11" i="2" s="1"/>
  <c r="CH11" i="2" s="1"/>
  <c r="BP12" i="2"/>
  <c r="BP13" i="2"/>
  <c r="BP14" i="2"/>
  <c r="BO14" i="2" s="1"/>
  <c r="BO9" i="2"/>
  <c r="BO13" i="2"/>
  <c r="BH8" i="2"/>
  <c r="BH9" i="2"/>
  <c r="BH10" i="2"/>
  <c r="BH11" i="2"/>
  <c r="BH12" i="2"/>
  <c r="BH13" i="2"/>
  <c r="BG13" i="2" s="1"/>
  <c r="CI13" i="2" s="1"/>
  <c r="BH14" i="2"/>
  <c r="BG9" i="2"/>
  <c r="BG11" i="2"/>
  <c r="AX8" i="2"/>
  <c r="DB8" i="2" s="1"/>
  <c r="AX9" i="2"/>
  <c r="AX10" i="2"/>
  <c r="AX11" i="2"/>
  <c r="AX12" i="2"/>
  <c r="AX13" i="2"/>
  <c r="AX14" i="2"/>
  <c r="AS8" i="2"/>
  <c r="AM8" i="2" s="1"/>
  <c r="BF8" i="2" s="1"/>
  <c r="AS9" i="2"/>
  <c r="AS10" i="2"/>
  <c r="AM10" i="2" s="1"/>
  <c r="AS11" i="2"/>
  <c r="AS12" i="2"/>
  <c r="AS13" i="2"/>
  <c r="AS14" i="2"/>
  <c r="AM14" i="2" s="1"/>
  <c r="BF14" i="2" s="1"/>
  <c r="AN8" i="2"/>
  <c r="AN9" i="2"/>
  <c r="AN10" i="2"/>
  <c r="AN11" i="2"/>
  <c r="AM11" i="2" s="1"/>
  <c r="AN12" i="2"/>
  <c r="AM12" i="2" s="1"/>
  <c r="BF12" i="2" s="1"/>
  <c r="AN13" i="2"/>
  <c r="AM13" i="2" s="1"/>
  <c r="BF13" i="2" s="1"/>
  <c r="AN14" i="2"/>
  <c r="AF8" i="2"/>
  <c r="AF9" i="2"/>
  <c r="AE9" i="2" s="1"/>
  <c r="AF10" i="2"/>
  <c r="AE10" i="2" s="1"/>
  <c r="AF11" i="2"/>
  <c r="AE11" i="2" s="1"/>
  <c r="AF12" i="2"/>
  <c r="AE12" i="2" s="1"/>
  <c r="AF13" i="2"/>
  <c r="AE13" i="2" s="1"/>
  <c r="AF14" i="2"/>
  <c r="AE8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2" i="2"/>
  <c r="N8" i="2"/>
  <c r="M8" i="2" s="1"/>
  <c r="N9" i="2"/>
  <c r="N10" i="2"/>
  <c r="M10" i="2" s="1"/>
  <c r="N11" i="2"/>
  <c r="N12" i="2"/>
  <c r="M12" i="2" s="1"/>
  <c r="N13" i="2"/>
  <c r="M13" i="2" s="1"/>
  <c r="N14" i="2"/>
  <c r="M14" i="2" s="1"/>
  <c r="M9" i="2"/>
  <c r="M11" i="2"/>
  <c r="E8" i="2"/>
  <c r="D8" i="2" s="1"/>
  <c r="E9" i="2"/>
  <c r="W9" i="2" s="1"/>
  <c r="E10" i="2"/>
  <c r="D10" i="2" s="1"/>
  <c r="V10" i="2" s="1"/>
  <c r="E11" i="2"/>
  <c r="W11" i="2" s="1"/>
  <c r="E12" i="2"/>
  <c r="D12" i="2" s="1"/>
  <c r="V12" i="2" s="1"/>
  <c r="E13" i="2"/>
  <c r="E14" i="2"/>
  <c r="D14" i="2" s="1"/>
  <c r="D11" i="2"/>
  <c r="V11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9" i="1"/>
  <c r="DC30" i="1"/>
  <c r="DC31" i="1"/>
  <c r="DC32" i="1"/>
  <c r="DC33" i="1"/>
  <c r="DC34" i="1"/>
  <c r="DC35" i="1"/>
  <c r="DC36" i="1"/>
  <c r="DC37" i="1"/>
  <c r="DB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9" i="1"/>
  <c r="CX30" i="1"/>
  <c r="CX31" i="1"/>
  <c r="CX32" i="1"/>
  <c r="CX33" i="1"/>
  <c r="CX34" i="1"/>
  <c r="CX35" i="1"/>
  <c r="CX36" i="1"/>
  <c r="CX37" i="1"/>
  <c r="CW1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9" i="1"/>
  <c r="CS30" i="1"/>
  <c r="CS31" i="1"/>
  <c r="CS32" i="1"/>
  <c r="CS33" i="1"/>
  <c r="CS34" i="1"/>
  <c r="CS35" i="1"/>
  <c r="CS36" i="1"/>
  <c r="CS37" i="1"/>
  <c r="CR12" i="1"/>
  <c r="CR3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9" i="1"/>
  <c r="CK30" i="1"/>
  <c r="CK31" i="1"/>
  <c r="CK32" i="1"/>
  <c r="CK33" i="1"/>
  <c r="CK34" i="1"/>
  <c r="CK35" i="1"/>
  <c r="CK36" i="1"/>
  <c r="CK37" i="1"/>
  <c r="BZ8" i="1"/>
  <c r="DB8" i="1" s="1"/>
  <c r="BZ9" i="1"/>
  <c r="BZ10" i="1"/>
  <c r="BZ11" i="1"/>
  <c r="BZ12" i="1"/>
  <c r="DB12" i="1" s="1"/>
  <c r="BZ13" i="1"/>
  <c r="BZ14" i="1"/>
  <c r="BZ15" i="1"/>
  <c r="BZ16" i="1"/>
  <c r="DB16" i="1" s="1"/>
  <c r="BZ17" i="1"/>
  <c r="BZ18" i="1"/>
  <c r="BZ19" i="1"/>
  <c r="BZ20" i="1"/>
  <c r="DB20" i="1" s="1"/>
  <c r="BZ21" i="1"/>
  <c r="BZ22" i="1"/>
  <c r="BZ23" i="1"/>
  <c r="BZ24" i="1"/>
  <c r="BZ25" i="1"/>
  <c r="BZ26" i="1"/>
  <c r="BZ27" i="1"/>
  <c r="BZ29" i="1"/>
  <c r="BZ30" i="1"/>
  <c r="BZ31" i="1"/>
  <c r="BZ32" i="1"/>
  <c r="DB32" i="1" s="1"/>
  <c r="BZ33" i="1"/>
  <c r="BZ34" i="1"/>
  <c r="BZ35" i="1"/>
  <c r="BZ36" i="1"/>
  <c r="DB36" i="1" s="1"/>
  <c r="BZ37" i="1"/>
  <c r="BU8" i="1"/>
  <c r="BU9" i="1"/>
  <c r="BU10" i="1"/>
  <c r="CW10" i="1" s="1"/>
  <c r="BU11" i="1"/>
  <c r="BU12" i="1"/>
  <c r="BU13" i="1"/>
  <c r="BU14" i="1"/>
  <c r="CW14" i="1" s="1"/>
  <c r="BU15" i="1"/>
  <c r="BU16" i="1"/>
  <c r="BU17" i="1"/>
  <c r="BU18" i="1"/>
  <c r="BU19" i="1"/>
  <c r="BU20" i="1"/>
  <c r="BU21" i="1"/>
  <c r="BU22" i="1"/>
  <c r="CW22" i="1" s="1"/>
  <c r="BU23" i="1"/>
  <c r="BU24" i="1"/>
  <c r="BU25" i="1"/>
  <c r="BU26" i="1"/>
  <c r="CW26" i="1" s="1"/>
  <c r="BU27" i="1"/>
  <c r="BU29" i="1"/>
  <c r="BU30" i="1"/>
  <c r="CW30" i="1" s="1"/>
  <c r="BU31" i="1"/>
  <c r="BU32" i="1"/>
  <c r="BU33" i="1"/>
  <c r="BU34" i="1"/>
  <c r="CW34" i="1" s="1"/>
  <c r="BU35" i="1"/>
  <c r="BU36" i="1"/>
  <c r="BU37" i="1"/>
  <c r="BP8" i="1"/>
  <c r="CR8" i="1" s="1"/>
  <c r="BP9" i="1"/>
  <c r="BP10" i="1"/>
  <c r="BP11" i="1"/>
  <c r="BP12" i="1"/>
  <c r="BP13" i="1"/>
  <c r="BP14" i="1"/>
  <c r="BP15" i="1"/>
  <c r="BP16" i="1"/>
  <c r="CR16" i="1" s="1"/>
  <c r="BP17" i="1"/>
  <c r="BP18" i="1"/>
  <c r="BP19" i="1"/>
  <c r="BP20" i="1"/>
  <c r="CR20" i="1" s="1"/>
  <c r="BP21" i="1"/>
  <c r="BP22" i="1"/>
  <c r="BP23" i="1"/>
  <c r="BP24" i="1"/>
  <c r="CR24" i="1" s="1"/>
  <c r="BP25" i="1"/>
  <c r="BP26" i="1"/>
  <c r="BP27" i="1"/>
  <c r="BP29" i="1"/>
  <c r="BP30" i="1"/>
  <c r="BP31" i="1"/>
  <c r="BP32" i="1"/>
  <c r="CR32" i="1" s="1"/>
  <c r="BP33" i="1"/>
  <c r="BP34" i="1"/>
  <c r="BP35" i="1"/>
  <c r="BP36" i="1"/>
  <c r="BP3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CQ22" i="1" s="1"/>
  <c r="BO23" i="1"/>
  <c r="BO24" i="1"/>
  <c r="BO25" i="1"/>
  <c r="BO26" i="1"/>
  <c r="BO27" i="1"/>
  <c r="BO29" i="1"/>
  <c r="BO30" i="1"/>
  <c r="BO31" i="1"/>
  <c r="BO32" i="1"/>
  <c r="BO33" i="1"/>
  <c r="BO34" i="1"/>
  <c r="BO35" i="1"/>
  <c r="BO36" i="1"/>
  <c r="BO3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9" i="1"/>
  <c r="BH30" i="1"/>
  <c r="BH31" i="1"/>
  <c r="BH32" i="1"/>
  <c r="BH33" i="1"/>
  <c r="BH34" i="1"/>
  <c r="BH35" i="1"/>
  <c r="BH36" i="1"/>
  <c r="BH3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9" i="1"/>
  <c r="BG30" i="1"/>
  <c r="BG31" i="1"/>
  <c r="BG32" i="1"/>
  <c r="BG33" i="1"/>
  <c r="BG34" i="1"/>
  <c r="BG35" i="1"/>
  <c r="BG36" i="1"/>
  <c r="BG3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9" i="1"/>
  <c r="AX30" i="1"/>
  <c r="AX31" i="1"/>
  <c r="AX32" i="1"/>
  <c r="AX33" i="1"/>
  <c r="AX34" i="1"/>
  <c r="AX35" i="1"/>
  <c r="AX36" i="1"/>
  <c r="AX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9" i="1"/>
  <c r="AS30" i="1"/>
  <c r="AS31" i="1"/>
  <c r="AS32" i="1"/>
  <c r="AS33" i="1"/>
  <c r="AS34" i="1"/>
  <c r="AS35" i="1"/>
  <c r="AS36" i="1"/>
  <c r="AS3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9" i="1"/>
  <c r="AN30" i="1"/>
  <c r="AN31" i="1"/>
  <c r="AN32" i="1"/>
  <c r="AN33" i="1"/>
  <c r="AN34" i="1"/>
  <c r="AN35" i="1"/>
  <c r="AN36" i="1"/>
  <c r="AN3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9" i="1"/>
  <c r="AM30" i="1"/>
  <c r="BF30" i="1" s="1"/>
  <c r="AM31" i="1"/>
  <c r="AM32" i="1"/>
  <c r="AM33" i="1"/>
  <c r="AM34" i="1"/>
  <c r="AM35" i="1"/>
  <c r="AM36" i="1"/>
  <c r="AM3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9" i="1"/>
  <c r="X30" i="1"/>
  <c r="X31" i="1"/>
  <c r="X32" i="1"/>
  <c r="X33" i="1"/>
  <c r="X34" i="1"/>
  <c r="X35" i="1"/>
  <c r="X36" i="1"/>
  <c r="X3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26" i="1" s="1"/>
  <c r="N27" i="1"/>
  <c r="N29" i="1"/>
  <c r="N30" i="1"/>
  <c r="M30" i="1" s="1"/>
  <c r="N31" i="1"/>
  <c r="N32" i="1"/>
  <c r="N33" i="1"/>
  <c r="N34" i="1"/>
  <c r="N35" i="1"/>
  <c r="N36" i="1"/>
  <c r="N3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7" i="1"/>
  <c r="M29" i="1"/>
  <c r="M31" i="1"/>
  <c r="M32" i="1"/>
  <c r="M33" i="1"/>
  <c r="M34" i="1"/>
  <c r="M35" i="1"/>
  <c r="M36" i="1"/>
  <c r="M3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D27" i="1"/>
  <c r="D29" i="1"/>
  <c r="V29" i="1" s="1"/>
  <c r="D30" i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BP28" i="4" l="1"/>
  <c r="AN28" i="4"/>
  <c r="BG28" i="4" s="1"/>
  <c r="CI28" i="4" s="1"/>
  <c r="BO28" i="1"/>
  <c r="DJ11" i="2"/>
  <c r="V27" i="1"/>
  <c r="BF33" i="1"/>
  <c r="BF27" i="1"/>
  <c r="BF21" i="1"/>
  <c r="V36" i="3"/>
  <c r="V26" i="1"/>
  <c r="BF26" i="1"/>
  <c r="CI32" i="1"/>
  <c r="CJ26" i="1"/>
  <c r="CQ20" i="1"/>
  <c r="CR14" i="1"/>
  <c r="CR10" i="2"/>
  <c r="BH43" i="4"/>
  <c r="BQ34" i="4"/>
  <c r="BF14" i="1"/>
  <c r="CI26" i="1"/>
  <c r="CJ32" i="1"/>
  <c r="CQ32" i="1"/>
  <c r="CR26" i="1"/>
  <c r="CW8" i="1"/>
  <c r="D9" i="2"/>
  <c r="V9" i="2" s="1"/>
  <c r="BF37" i="1"/>
  <c r="BF31" i="1"/>
  <c r="DJ31" i="1" s="1"/>
  <c r="BF25" i="1"/>
  <c r="BF19" i="1"/>
  <c r="CH37" i="1"/>
  <c r="CH31" i="1"/>
  <c r="V14" i="2"/>
  <c r="V8" i="2"/>
  <c r="W8" i="2"/>
  <c r="BF11" i="2"/>
  <c r="BP31" i="4"/>
  <c r="BP19" i="4"/>
  <c r="BG32" i="4"/>
  <c r="BG20" i="4"/>
  <c r="BG8" i="4"/>
  <c r="BQ26" i="4"/>
  <c r="CQ13" i="2"/>
  <c r="BF20" i="1"/>
  <c r="CI8" i="1"/>
  <c r="CJ8" i="1"/>
  <c r="CQ8" i="1"/>
  <c r="CW20" i="1"/>
  <c r="DB14" i="1"/>
  <c r="BF24" i="1"/>
  <c r="BF18" i="1"/>
  <c r="DJ18" i="1" s="1"/>
  <c r="BF12" i="1"/>
  <c r="CI36" i="1"/>
  <c r="CI30" i="1"/>
  <c r="CI24" i="1"/>
  <c r="CI18" i="1"/>
  <c r="CI12" i="1"/>
  <c r="CJ36" i="1"/>
  <c r="CJ30" i="1"/>
  <c r="CJ24" i="1"/>
  <c r="CJ18" i="1"/>
  <c r="CJ12" i="1"/>
  <c r="CQ36" i="1"/>
  <c r="CQ30" i="1"/>
  <c r="CQ24" i="1"/>
  <c r="CH18" i="1"/>
  <c r="CQ12" i="1"/>
  <c r="CR30" i="1"/>
  <c r="CR18" i="1"/>
  <c r="CW36" i="1"/>
  <c r="CW24" i="1"/>
  <c r="CW12" i="1"/>
  <c r="DB30" i="1"/>
  <c r="DB18" i="1"/>
  <c r="CQ18" i="1"/>
  <c r="W13" i="2"/>
  <c r="DB10" i="2"/>
  <c r="V42" i="3"/>
  <c r="V30" i="3"/>
  <c r="V18" i="3"/>
  <c r="D39" i="4"/>
  <c r="BH39" i="4" s="1"/>
  <c r="D27" i="4"/>
  <c r="BH27" i="4" s="1"/>
  <c r="D15" i="4"/>
  <c r="BH15" i="4" s="1"/>
  <c r="L41" i="4"/>
  <c r="BP41" i="4" s="1"/>
  <c r="L29" i="4"/>
  <c r="BP29" i="4" s="1"/>
  <c r="L17" i="4"/>
  <c r="BP17" i="4" s="1"/>
  <c r="V24" i="3"/>
  <c r="CI14" i="1"/>
  <c r="CJ14" i="1"/>
  <c r="CH14" i="1"/>
  <c r="DB26" i="1"/>
  <c r="BF36" i="1"/>
  <c r="BF35" i="1"/>
  <c r="BF29" i="1"/>
  <c r="BF23" i="1"/>
  <c r="BF17" i="1"/>
  <c r="CQ14" i="1"/>
  <c r="AM9" i="2"/>
  <c r="BF9" i="2" s="1"/>
  <c r="BF10" i="2"/>
  <c r="CI9" i="2"/>
  <c r="D40" i="3"/>
  <c r="V40" i="3" s="1"/>
  <c r="D16" i="3"/>
  <c r="V16" i="3" s="1"/>
  <c r="V43" i="3"/>
  <c r="V37" i="3"/>
  <c r="V31" i="3"/>
  <c r="V25" i="3"/>
  <c r="V19" i="3"/>
  <c r="V13" i="3"/>
  <c r="L39" i="4"/>
  <c r="BP39" i="4" s="1"/>
  <c r="L27" i="4"/>
  <c r="BP27" i="4" s="1"/>
  <c r="L15" i="4"/>
  <c r="BP15" i="4" s="1"/>
  <c r="L42" i="4"/>
  <c r="L30" i="4"/>
  <c r="L18" i="4"/>
  <c r="AN43" i="4"/>
  <c r="BP43" i="4" s="1"/>
  <c r="AN37" i="4"/>
  <c r="BG37" i="4" s="1"/>
  <c r="AN31" i="4"/>
  <c r="AN25" i="4"/>
  <c r="BG25" i="4" s="1"/>
  <c r="AN19" i="4"/>
  <c r="AN13" i="4"/>
  <c r="BG13" i="4" s="1"/>
  <c r="BQ10" i="4"/>
  <c r="CH21" i="1"/>
  <c r="DJ21" i="1" s="1"/>
  <c r="V12" i="3"/>
  <c r="BF32" i="1"/>
  <c r="BF8" i="1"/>
  <c r="CI20" i="1"/>
  <c r="CJ20" i="1"/>
  <c r="CQ26" i="1"/>
  <c r="CW32" i="1"/>
  <c r="V30" i="1"/>
  <c r="BF34" i="1"/>
  <c r="BF22" i="1"/>
  <c r="BF16" i="1"/>
  <c r="BF10" i="1"/>
  <c r="CI34" i="1"/>
  <c r="CI22" i="1"/>
  <c r="CI16" i="1"/>
  <c r="CI10" i="1"/>
  <c r="CJ34" i="1"/>
  <c r="CJ22" i="1"/>
  <c r="CJ16" i="1"/>
  <c r="CJ10" i="1"/>
  <c r="CQ34" i="1"/>
  <c r="CH22" i="1"/>
  <c r="CQ16" i="1"/>
  <c r="CH10" i="1"/>
  <c r="DJ10" i="1" s="1"/>
  <c r="CR34" i="1"/>
  <c r="CR22" i="1"/>
  <c r="CR10" i="1"/>
  <c r="CW16" i="1"/>
  <c r="DB34" i="1"/>
  <c r="DB22" i="1"/>
  <c r="DB10" i="1"/>
  <c r="CQ10" i="1"/>
  <c r="V13" i="2"/>
  <c r="BO12" i="2"/>
  <c r="DB14" i="2"/>
  <c r="V38" i="3"/>
  <c r="V26" i="3"/>
  <c r="V14" i="3"/>
  <c r="W42" i="3"/>
  <c r="W36" i="3"/>
  <c r="W30" i="3"/>
  <c r="W24" i="3"/>
  <c r="W18" i="3"/>
  <c r="W12" i="3"/>
  <c r="D35" i="4"/>
  <c r="BH35" i="4" s="1"/>
  <c r="BP25" i="4"/>
  <c r="BP13" i="4"/>
  <c r="BQ41" i="4"/>
  <c r="BQ35" i="4"/>
  <c r="BQ29" i="4"/>
  <c r="BQ23" i="4"/>
  <c r="BQ17" i="4"/>
  <c r="BQ11" i="4"/>
  <c r="BV42" i="4"/>
  <c r="BV30" i="4"/>
  <c r="BV24" i="4"/>
  <c r="BV18" i="4"/>
  <c r="CA43" i="4"/>
  <c r="CA37" i="4"/>
  <c r="CA31" i="4"/>
  <c r="CA19" i="4"/>
  <c r="CA13" i="4"/>
  <c r="BG38" i="4"/>
  <c r="BG26" i="4"/>
  <c r="BG14" i="4"/>
  <c r="CI37" i="1"/>
  <c r="CI35" i="1"/>
  <c r="CI33" i="1"/>
  <c r="CI31" i="1"/>
  <c r="CI29" i="1"/>
  <c r="CI27" i="1"/>
  <c r="CI25" i="1"/>
  <c r="CI23" i="1"/>
  <c r="CI21" i="1"/>
  <c r="CI19" i="1"/>
  <c r="CI17" i="1"/>
  <c r="CI15" i="1"/>
  <c r="CI13" i="1"/>
  <c r="CI11" i="1"/>
  <c r="CI9" i="1"/>
  <c r="CJ37" i="1"/>
  <c r="CJ35" i="1"/>
  <c r="CJ33" i="1"/>
  <c r="CJ31" i="1"/>
  <c r="CJ29" i="1"/>
  <c r="CJ27" i="1"/>
  <c r="CJ25" i="1"/>
  <c r="CJ23" i="1"/>
  <c r="CJ21" i="1"/>
  <c r="CJ19" i="1"/>
  <c r="CJ17" i="1"/>
  <c r="CJ15" i="1"/>
  <c r="CJ13" i="1"/>
  <c r="CJ11" i="1"/>
  <c r="CJ9" i="1"/>
  <c r="DJ37" i="1"/>
  <c r="CQ35" i="1"/>
  <c r="CQ33" i="1"/>
  <c r="CQ29" i="1"/>
  <c r="CQ27" i="1"/>
  <c r="CQ25" i="1"/>
  <c r="BF15" i="1"/>
  <c r="BF13" i="1"/>
  <c r="BF11" i="1"/>
  <c r="BF9" i="1"/>
  <c r="DJ22" i="1"/>
  <c r="DJ14" i="1"/>
  <c r="CQ23" i="1"/>
  <c r="CQ19" i="1"/>
  <c r="CQ15" i="1"/>
  <c r="CQ11" i="1"/>
  <c r="CR37" i="1"/>
  <c r="CR33" i="1"/>
  <c r="CR29" i="1"/>
  <c r="CR25" i="1"/>
  <c r="CR21" i="1"/>
  <c r="CR17" i="1"/>
  <c r="CR13" i="1"/>
  <c r="CR9" i="1"/>
  <c r="CW35" i="1"/>
  <c r="CW31" i="1"/>
  <c r="CW27" i="1"/>
  <c r="CW23" i="1"/>
  <c r="CW19" i="1"/>
  <c r="CW13" i="1"/>
  <c r="CW9" i="1"/>
  <c r="DB35" i="1"/>
  <c r="DB29" i="1"/>
  <c r="DB25" i="1"/>
  <c r="DB23" i="1"/>
  <c r="DB17" i="1"/>
  <c r="DB13" i="1"/>
  <c r="DB9" i="1"/>
  <c r="CH35" i="1"/>
  <c r="DJ35" i="1" s="1"/>
  <c r="CH33" i="1"/>
  <c r="CH27" i="1"/>
  <c r="DJ27" i="1" s="1"/>
  <c r="CH25" i="1"/>
  <c r="CH15" i="1"/>
  <c r="DJ15" i="1" s="1"/>
  <c r="CH11" i="1"/>
  <c r="DJ11" i="1" s="1"/>
  <c r="CQ37" i="1"/>
  <c r="CQ31" i="1"/>
  <c r="CR13" i="2"/>
  <c r="CR9" i="2"/>
  <c r="CW12" i="2"/>
  <c r="CW8" i="2"/>
  <c r="DB11" i="2"/>
  <c r="CH13" i="2"/>
  <c r="DJ13" i="2" s="1"/>
  <c r="W37" i="3"/>
  <c r="W29" i="3"/>
  <c r="W21" i="3"/>
  <c r="W13" i="3"/>
  <c r="BH44" i="4"/>
  <c r="BI42" i="4"/>
  <c r="D42" i="4"/>
  <c r="BH36" i="4"/>
  <c r="BI34" i="4"/>
  <c r="D34" i="4"/>
  <c r="BI26" i="4"/>
  <c r="D26" i="4"/>
  <c r="BI22" i="4"/>
  <c r="D22" i="4"/>
  <c r="BH16" i="4"/>
  <c r="BI14" i="4"/>
  <c r="D14" i="4"/>
  <c r="BH8" i="4"/>
  <c r="AE43" i="4"/>
  <c r="AE27" i="4"/>
  <c r="AE19" i="4"/>
  <c r="BI40" i="4"/>
  <c r="BI16" i="4"/>
  <c r="CQ21" i="1"/>
  <c r="CQ17" i="1"/>
  <c r="CQ13" i="1"/>
  <c r="CQ9" i="1"/>
  <c r="CR35" i="1"/>
  <c r="CR31" i="1"/>
  <c r="CR27" i="1"/>
  <c r="CR23" i="1"/>
  <c r="CR19" i="1"/>
  <c r="CR15" i="1"/>
  <c r="CR11" i="1"/>
  <c r="CW37" i="1"/>
  <c r="CW33" i="1"/>
  <c r="CW29" i="1"/>
  <c r="CW25" i="1"/>
  <c r="CW21" i="1"/>
  <c r="CW17" i="1"/>
  <c r="CW15" i="1"/>
  <c r="CW11" i="1"/>
  <c r="DB37" i="1"/>
  <c r="DB33" i="1"/>
  <c r="DB31" i="1"/>
  <c r="DB27" i="1"/>
  <c r="DB21" i="1"/>
  <c r="DB19" i="1"/>
  <c r="DB15" i="1"/>
  <c r="DB11" i="1"/>
  <c r="CH29" i="1"/>
  <c r="DJ29" i="1" s="1"/>
  <c r="CH23" i="1"/>
  <c r="DJ23" i="1" s="1"/>
  <c r="CH19" i="1"/>
  <c r="DJ19" i="1" s="1"/>
  <c r="CH17" i="1"/>
  <c r="DJ17" i="1" s="1"/>
  <c r="CH13" i="1"/>
  <c r="DJ13" i="1" s="1"/>
  <c r="CH9" i="1"/>
  <c r="DJ9" i="1" s="1"/>
  <c r="CR11" i="2"/>
  <c r="CW14" i="2"/>
  <c r="CW10" i="2"/>
  <c r="DB13" i="2"/>
  <c r="DB9" i="2"/>
  <c r="CH9" i="2"/>
  <c r="DJ9" i="2" s="1"/>
  <c r="CQ11" i="2"/>
  <c r="W41" i="3"/>
  <c r="W33" i="3"/>
  <c r="W25" i="3"/>
  <c r="W17" i="3"/>
  <c r="W9" i="3"/>
  <c r="BH40" i="4"/>
  <c r="BI38" i="4"/>
  <c r="D38" i="4"/>
  <c r="BH32" i="4"/>
  <c r="BI30" i="4"/>
  <c r="D30" i="4"/>
  <c r="BH24" i="4"/>
  <c r="BH20" i="4"/>
  <c r="BI18" i="4"/>
  <c r="D18" i="4"/>
  <c r="BH12" i="4"/>
  <c r="BI10" i="4"/>
  <c r="D10" i="4"/>
  <c r="AE35" i="4"/>
  <c r="AE31" i="4"/>
  <c r="AE23" i="4"/>
  <c r="AE11" i="4"/>
  <c r="BI32" i="4"/>
  <c r="BI24" i="4"/>
  <c r="BI8" i="4"/>
  <c r="CH36" i="1"/>
  <c r="CH34" i="1"/>
  <c r="DJ34" i="1" s="1"/>
  <c r="CH32" i="1"/>
  <c r="DJ32" i="1" s="1"/>
  <c r="CH30" i="1"/>
  <c r="DJ30" i="1" s="1"/>
  <c r="CH26" i="1"/>
  <c r="DJ26" i="1" s="1"/>
  <c r="CH24" i="1"/>
  <c r="CH20" i="1"/>
  <c r="CH16" i="1"/>
  <c r="DJ16" i="1" s="1"/>
  <c r="CH12" i="1"/>
  <c r="DJ12" i="1" s="1"/>
  <c r="CH8" i="1"/>
  <c r="DJ8" i="1" s="1"/>
  <c r="W14" i="2"/>
  <c r="W10" i="2"/>
  <c r="CI11" i="2"/>
  <c r="CJ14" i="2"/>
  <c r="BG14" i="2"/>
  <c r="CI14" i="2" s="1"/>
  <c r="CJ12" i="2"/>
  <c r="BG12" i="2"/>
  <c r="CI12" i="2" s="1"/>
  <c r="CJ10" i="2"/>
  <c r="BG10" i="2"/>
  <c r="CI10" i="2" s="1"/>
  <c r="CJ8" i="2"/>
  <c r="BG8" i="2"/>
  <c r="CI8" i="2" s="1"/>
  <c r="CQ14" i="2"/>
  <c r="CQ12" i="2"/>
  <c r="CH12" i="2"/>
  <c r="DJ12" i="2" s="1"/>
  <c r="CQ10" i="2"/>
  <c r="CH10" i="2"/>
  <c r="DJ10" i="2" s="1"/>
  <c r="CQ8" i="2"/>
  <c r="CJ13" i="2"/>
  <c r="CJ9" i="2"/>
  <c r="CR12" i="2"/>
  <c r="CR8" i="2"/>
  <c r="W43" i="3"/>
  <c r="W39" i="3"/>
  <c r="W35" i="3"/>
  <c r="W31" i="3"/>
  <c r="W27" i="3"/>
  <c r="W23" i="3"/>
  <c r="W19" i="3"/>
  <c r="W15" i="3"/>
  <c r="W11" i="3"/>
  <c r="BQ44" i="4"/>
  <c r="L44" i="4"/>
  <c r="BP44" i="4" s="1"/>
  <c r="BP42" i="4"/>
  <c r="BQ40" i="4"/>
  <c r="L40" i="4"/>
  <c r="BP40" i="4" s="1"/>
  <c r="BP38" i="4"/>
  <c r="BQ36" i="4"/>
  <c r="L36" i="4"/>
  <c r="BP36" i="4" s="1"/>
  <c r="BP34" i="4"/>
  <c r="BQ32" i="4"/>
  <c r="L32" i="4"/>
  <c r="BP32" i="4" s="1"/>
  <c r="BP30" i="4"/>
  <c r="BP26" i="4"/>
  <c r="BQ24" i="4"/>
  <c r="L24" i="4"/>
  <c r="BP24" i="4" s="1"/>
  <c r="BP22" i="4"/>
  <c r="BQ20" i="4"/>
  <c r="L20" i="4"/>
  <c r="BP20" i="4" s="1"/>
  <c r="BP18" i="4"/>
  <c r="BQ16" i="4"/>
  <c r="L16" i="4"/>
  <c r="BP16" i="4" s="1"/>
  <c r="BP14" i="4"/>
  <c r="BQ12" i="4"/>
  <c r="L12" i="4"/>
  <c r="BP12" i="4" s="1"/>
  <c r="BP10" i="4"/>
  <c r="BQ8" i="4"/>
  <c r="L8" i="4"/>
  <c r="BP8" i="4" s="1"/>
  <c r="AE41" i="4"/>
  <c r="AE37" i="4"/>
  <c r="AE33" i="4"/>
  <c r="AE29" i="4"/>
  <c r="AE25" i="4"/>
  <c r="AE21" i="4"/>
  <c r="AE13" i="4"/>
  <c r="AE9" i="4"/>
  <c r="BG44" i="4"/>
  <c r="BI44" i="4"/>
  <c r="BI36" i="4"/>
  <c r="BI20" i="4"/>
  <c r="BI12" i="4"/>
  <c r="BQ38" i="4"/>
  <c r="BQ30" i="4"/>
  <c r="BQ22" i="4"/>
  <c r="BQ14" i="4"/>
  <c r="BG41" i="4"/>
  <c r="BG39" i="4"/>
  <c r="BG35" i="4"/>
  <c r="BG33" i="4"/>
  <c r="BG31" i="4"/>
  <c r="BG29" i="4"/>
  <c r="BG27" i="4"/>
  <c r="BG23" i="4"/>
  <c r="BG21" i="4"/>
  <c r="BG19" i="4"/>
  <c r="BG17" i="4"/>
  <c r="BG15" i="4"/>
  <c r="BG11" i="4"/>
  <c r="BG9" i="4"/>
  <c r="C1" i="8"/>
  <c r="B1" i="8"/>
  <c r="CQ28" i="1" l="1"/>
  <c r="CH28" i="1"/>
  <c r="DJ28" i="1" s="1"/>
  <c r="BG43" i="4"/>
  <c r="AE17" i="4"/>
  <c r="DJ24" i="1"/>
  <c r="DJ36" i="1"/>
  <c r="DJ25" i="1"/>
  <c r="BP37" i="4"/>
  <c r="CH14" i="2"/>
  <c r="DJ14" i="2" s="1"/>
  <c r="CQ9" i="2"/>
  <c r="DJ20" i="1"/>
  <c r="AE39" i="4"/>
  <c r="CH8" i="2"/>
  <c r="DJ8" i="2" s="1"/>
  <c r="AE15" i="4"/>
  <c r="DJ33" i="1"/>
  <c r="CI9" i="4"/>
  <c r="CI17" i="4"/>
  <c r="CI25" i="4"/>
  <c r="CI33" i="4"/>
  <c r="CI41" i="4"/>
  <c r="CI11" i="4"/>
  <c r="CI31" i="4"/>
  <c r="BH10" i="4"/>
  <c r="AE10" i="4"/>
  <c r="CI10" i="4" s="1"/>
  <c r="AE12" i="4"/>
  <c r="CI12" i="4" s="1"/>
  <c r="BH18" i="4"/>
  <c r="AE18" i="4"/>
  <c r="CI18" i="4" s="1"/>
  <c r="AE20" i="4"/>
  <c r="CI20" i="4" s="1"/>
  <c r="AE24" i="4"/>
  <c r="CI24" i="4" s="1"/>
  <c r="BH30" i="4"/>
  <c r="AE30" i="4"/>
  <c r="CI30" i="4" s="1"/>
  <c r="AE32" i="4"/>
  <c r="CI32" i="4" s="1"/>
  <c r="BH38" i="4"/>
  <c r="AE38" i="4"/>
  <c r="CI38" i="4" s="1"/>
  <c r="AE40" i="4"/>
  <c r="CI40" i="4" s="1"/>
  <c r="CI19" i="4"/>
  <c r="CI39" i="4"/>
  <c r="AE8" i="4"/>
  <c r="CI8" i="4" s="1"/>
  <c r="BH14" i="4"/>
  <c r="AE14" i="4"/>
  <c r="CI14" i="4" s="1"/>
  <c r="AE16" i="4"/>
  <c r="CI16" i="4" s="1"/>
  <c r="BH22" i="4"/>
  <c r="AE22" i="4"/>
  <c r="CI22" i="4" s="1"/>
  <c r="BH26" i="4"/>
  <c r="AE26" i="4"/>
  <c r="CI26" i="4" s="1"/>
  <c r="BH34" i="4"/>
  <c r="AE34" i="4"/>
  <c r="CI34" i="4" s="1"/>
  <c r="AE36" i="4"/>
  <c r="CI36" i="4" s="1"/>
  <c r="BH42" i="4"/>
  <c r="AE42" i="4"/>
  <c r="CI42" i="4" s="1"/>
  <c r="AE44" i="4"/>
  <c r="CI44" i="4" s="1"/>
  <c r="CI13" i="4"/>
  <c r="CI21" i="4"/>
  <c r="CI29" i="4"/>
  <c r="CI37" i="4"/>
  <c r="CI23" i="4"/>
  <c r="CI35" i="4"/>
  <c r="CI15" i="4"/>
  <c r="CI27" i="4"/>
  <c r="CI43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CT7" i="2" s="1"/>
  <c r="BQ7" i="2"/>
  <c r="BM7" i="2"/>
  <c r="CO7" i="2" s="1"/>
  <c r="BL7" i="2"/>
  <c r="BK7" i="2"/>
  <c r="BJ7" i="2"/>
  <c r="BI7" i="2"/>
  <c r="BH7" i="2" s="1"/>
  <c r="BE7" i="2"/>
  <c r="BD7" i="2"/>
  <c r="BB7" i="2"/>
  <c r="BA7" i="2"/>
  <c r="DE7" i="2" s="1"/>
  <c r="AZ7" i="2"/>
  <c r="AY7" i="2"/>
  <c r="AW7" i="2"/>
  <c r="AV7" i="2"/>
  <c r="CZ7" i="2" s="1"/>
  <c r="AU7" i="2"/>
  <c r="AT7" i="2"/>
  <c r="CX7" i="2" s="1"/>
  <c r="AR7" i="2"/>
  <c r="AQ7" i="2"/>
  <c r="CU7" i="2" s="1"/>
  <c r="AP7" i="2"/>
  <c r="AO7" i="2"/>
  <c r="CS7" i="2" s="1"/>
  <c r="AK7" i="2"/>
  <c r="AJ7" i="2"/>
  <c r="CN7" i="2" s="1"/>
  <c r="AI7" i="2"/>
  <c r="AH7" i="2"/>
  <c r="CL7" i="2" s="1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AA7" i="2" s="1"/>
  <c r="H7" i="2"/>
  <c r="G7" i="2"/>
  <c r="Y7" i="2" s="1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O7" i="4" s="1"/>
  <c r="AM7" i="4"/>
  <c r="AL7" i="4"/>
  <c r="AK7" i="4"/>
  <c r="AJ7" i="4"/>
  <c r="AI7" i="4"/>
  <c r="AH7" i="4"/>
  <c r="AG7" i="4" s="1"/>
  <c r="AF7" i="4" s="1"/>
  <c r="AD7" i="4"/>
  <c r="AC7" i="4"/>
  <c r="AB7" i="4"/>
  <c r="AA7" i="4"/>
  <c r="Z7" i="4"/>
  <c r="Y7" i="4"/>
  <c r="CC7" i="4" s="1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BM7" i="4" s="1"/>
  <c r="H7" i="4"/>
  <c r="G7" i="4"/>
  <c r="F7" i="4"/>
  <c r="BD7" i="5"/>
  <c r="BC7" i="5"/>
  <c r="BE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H7" i="5" s="1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D7" i="2"/>
  <c r="AC7" i="2"/>
  <c r="CU7" i="1"/>
  <c r="Z7" i="1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D7" i="1"/>
  <c r="DF7" i="1"/>
  <c r="DC7" i="2"/>
  <c r="AB7" i="1"/>
  <c r="CB7" i="4" l="1"/>
  <c r="AA7" i="3"/>
  <c r="Z7" i="3"/>
  <c r="CY7" i="1"/>
  <c r="E7" i="1"/>
  <c r="D7" i="1" s="1"/>
  <c r="N7" i="1"/>
  <c r="M7" i="1" s="1"/>
  <c r="AN7" i="1"/>
  <c r="DD7" i="1"/>
  <c r="CK7" i="1"/>
  <c r="CZ7" i="1"/>
  <c r="DG7" i="1"/>
  <c r="CM7" i="1"/>
  <c r="DI7" i="1"/>
  <c r="BR7" i="4"/>
  <c r="CS7" i="1"/>
  <c r="BG7" i="2"/>
  <c r="D7" i="6"/>
  <c r="BK7" i="4"/>
  <c r="BS7" i="4"/>
  <c r="BZ7" i="4"/>
  <c r="N7" i="3"/>
  <c r="M7" i="3" s="1"/>
  <c r="BZ7" i="2"/>
  <c r="BJ7" i="4"/>
  <c r="AT7" i="5"/>
  <c r="AX7" i="1"/>
  <c r="BP7" i="2"/>
  <c r="BL7" i="4"/>
  <c r="BW7" i="4"/>
  <c r="BY7" i="4"/>
  <c r="CF7" i="4"/>
  <c r="CM7" i="2"/>
  <c r="BO7" i="2"/>
  <c r="CH7" i="2" s="1"/>
  <c r="CY7" i="2"/>
  <c r="DI7" i="2"/>
  <c r="W7" i="4"/>
  <c r="AS7" i="2"/>
  <c r="CW7" i="2" s="1"/>
  <c r="BN7" i="4"/>
  <c r="BT7" i="4"/>
  <c r="R7" i="4"/>
  <c r="CD7" i="4"/>
  <c r="CH7" i="4"/>
  <c r="E7" i="3"/>
  <c r="D7" i="3" s="1"/>
  <c r="V7" i="3" s="1"/>
  <c r="AB7" i="3"/>
  <c r="E7" i="2"/>
  <c r="Z7" i="2"/>
  <c r="AB7" i="2"/>
  <c r="AD7" i="2"/>
  <c r="DF7" i="2"/>
  <c r="CV7" i="2"/>
  <c r="DA7" i="2"/>
  <c r="V7" i="5"/>
  <c r="AL7" i="5"/>
  <c r="N7" i="5"/>
  <c r="Q7" i="5"/>
  <c r="BU7" i="1"/>
  <c r="BU7" i="4"/>
  <c r="AT7" i="4"/>
  <c r="CE7" i="4"/>
  <c r="CG7" i="4"/>
  <c r="CL7" i="1"/>
  <c r="CN7" i="1"/>
  <c r="CT7" i="1"/>
  <c r="CV7" i="1"/>
  <c r="DH7" i="1"/>
  <c r="M7" i="4"/>
  <c r="X7" i="3"/>
  <c r="E7" i="4"/>
  <c r="D7" i="4" s="1"/>
  <c r="AY7" i="4"/>
  <c r="AD7" i="3"/>
  <c r="W7" i="2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BO7" i="1"/>
  <c r="AF2" i="8"/>
  <c r="W7" i="3" l="1"/>
  <c r="W7" i="1"/>
  <c r="CW7" i="1"/>
  <c r="CA7" i="4"/>
  <c r="CI7" i="1"/>
  <c r="AM7" i="1"/>
  <c r="BF7" i="1" s="1"/>
  <c r="V7" i="1"/>
  <c r="DB7" i="1"/>
  <c r="CJ7" i="1"/>
  <c r="F7" i="5"/>
  <c r="AE7" i="2"/>
  <c r="CI7" i="2" s="1"/>
  <c r="BI7" i="4"/>
  <c r="AM7" i="2"/>
  <c r="AN7" i="4"/>
  <c r="BG7" i="4" s="1"/>
  <c r="BV7" i="4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F7" i="2"/>
  <c r="DJ7" i="2" s="1"/>
  <c r="AE7" i="4"/>
  <c r="BH7" i="4"/>
  <c r="CQ7" i="1"/>
  <c r="CH7" i="1"/>
  <c r="DJ7" i="1" s="1"/>
  <c r="E21" i="8" l="1"/>
  <c r="BP7" i="4"/>
  <c r="CI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<sst xmlns="http://schemas.openxmlformats.org/spreadsheetml/2006/main" count="2118" uniqueCount="440">
  <si>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</si>
  <si>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</si>
  <si>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</si>
  <si>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</si>
  <si>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</si>
  <si>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</si>
  <si>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</si>
  <si>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</si>
  <si>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</si>
  <si>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</si>
  <si>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</si>
  <si>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</si>
  <si>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</si>
  <si>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</si>
  <si>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</si>
  <si>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</si>
  <si>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</si>
  <si>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</si>
  <si>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</si>
  <si>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</si>
  <si>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</si>
  <si>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</si>
  <si>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</si>
  <si>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</si>
  <si>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</si>
  <si>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</si>
  <si>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</si>
  <si>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</si>
  <si>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</si>
  <si>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</si>
  <si>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</si>
  <si>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</si>
  <si>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</si>
  <si>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</si>
  <si>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</si>
  <si>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</si>
  <si>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</si>
  <si>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</si>
  <si>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</si>
  <si>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</si>
  <si>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</si>
  <si>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</si>
  <si>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</si>
  <si>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</si>
  <si>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</si>
  <si>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</si>
  <si>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</si>
  <si>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</si>
  <si>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</si>
  <si>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</si>
  <si>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</si>
  <si>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</si>
  <si>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</si>
  <si>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</si>
  <si>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</si>
  <si>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</si>
  <si>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</si>
  <si>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</si>
  <si>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</si>
  <si>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</si>
  <si>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</si>
  <si>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</si>
  <si>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</si>
  <si>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</si>
  <si>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</si>
  <si>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</si>
  <si>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</si>
  <si>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</si>
  <si>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</si>
  <si>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</si>
  <si>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</si>
  <si>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</si>
  <si>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</si>
  <si>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</si>
  <si>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</si>
  <si>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</si>
  <si>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</si>
  <si>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</si>
  <si>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</si>
  <si>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</si>
  <si>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</si>
  <si>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</si>
  <si>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</si>
  <si>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</si>
  <si>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</si>
  <si>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</si>
  <si>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</si>
  <si>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</si>
  <si>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</si>
  <si>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</si>
  <si>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</si>
  <si>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</si>
  <si>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</si>
  <si>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</si>
  <si>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</si>
  <si>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</si>
  <si>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</si>
  <si>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</si>
  <si>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</si>
  <si>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</si>
  <si>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</si>
  <si>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</si>
  <si>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</si>
  <si>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</si>
  <si>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</si>
  <si>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</si>
  <si>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</si>
  <si>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</si>
  <si>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</si>
  <si>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</si>
  <si>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</si>
  <si>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</si>
  <si>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</si>
  <si>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</si>
  <si>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</si>
  <si>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</si>
  <si>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</si>
  <si>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</si>
  <si>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</si>
  <si>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</si>
  <si>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</si>
  <si>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</si>
  <si>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</si>
  <si>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</si>
  <si>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</si>
  <si>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</si>
  <si>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</si>
  <si>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</si>
  <si>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</si>
  <si>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</si>
  <si>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</si>
  <si>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</si>
  <si>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</si>
  <si>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</si>
  <si>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</si>
  <si>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</si>
  <si>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</si>
  <si>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</si>
  <si>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</si>
  <si>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</si>
  <si>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</si>
  <si>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</si>
  <si>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</si>
  <si>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</si>
  <si>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</si>
  <si>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</si>
  <si>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</si>
  <si>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</si>
  <si>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</si>
  <si>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</si>
  <si>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</si>
  <si>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</si>
  <si>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</si>
  <si>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</si>
  <si>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</si>
  <si>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</si>
  <si>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</si>
  <si>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</si>
  <si>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</si>
  <si>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</si>
  <si>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</si>
  <si>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</si>
  <si>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</si>
  <si>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</si>
  <si>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</si>
  <si>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</si>
  <si>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</si>
  <si>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</si>
  <si>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</si>
  <si>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</si>
  <si>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</si>
  <si>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</si>
  <si>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</si>
  <si>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</si>
  <si>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</si>
  <si>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</si>
  <si>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</si>
  <si>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</si>
  <si>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</si>
  <si>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</si>
  <si>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</si>
  <si>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</si>
  <si>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</si>
  <si>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</si>
  <si>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</si>
  <si>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</si>
  <si>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</si>
  <si>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</si>
  <si>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</si>
  <si>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</si>
  <si>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</si>
  <si>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</si>
  <si>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</si>
  <si>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</si>
  <si>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</si>
  <si>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</si>
  <si>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</si>
  <si>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</si>
  <si>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</si>
  <si>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</si>
  <si>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</si>
  <si>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</si>
  <si>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</si>
  <si>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</si>
  <si>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</si>
  <si>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</si>
  <si>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</si>
  <si>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</si>
  <si>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</si>
  <si>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</si>
  <si>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</si>
  <si>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</si>
  <si>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</si>
  <si>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</si>
  <si>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</si>
  <si>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</si>
  <si>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</si>
  <si>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</si>
  <si>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</si>
  <si>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</si>
  <si>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</si>
  <si>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</si>
  <si>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</si>
  <si>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</si>
  <si>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</si>
  <si>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</si>
  <si>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</si>
  <si>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</si>
  <si>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</si>
  <si>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</si>
  <si>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</si>
  <si>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</si>
  <si>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</si>
  <si>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</si>
  <si>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</si>
  <si>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</si>
  <si>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</si>
  <si>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</si>
  <si>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</si>
  <si>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</si>
  <si>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</si>
  <si>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</si>
  <si>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</si>
  <si>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</si>
  <si>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</si>
  <si>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</si>
  <si>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</si>
  <si>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</si>
  <si>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</si>
  <si>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</si>
  <si>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</si>
  <si>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</si>
  <si>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</si>
  <si>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</si>
  <si>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</si>
  <si>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</si>
  <si>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</si>
  <si>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</si>
  <si>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</si>
  <si>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</si>
  <si>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</si>
  <si>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</si>
  <si>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</si>
  <si>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</si>
  <si>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</si>
  <si>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</si>
  <si>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</si>
  <si>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</si>
  <si>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</si>
  <si>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</si>
  <si>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</si>
  <si>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</si>
  <si>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</si>
  <si>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</si>
  <si>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</si>
  <si>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</si>
  <si>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</si>
  <si>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</si>
  <si>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</si>
  <si>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</si>
  <si>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</si>
  <si>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</si>
  <si>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</si>
  <si>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</si>
  <si>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</si>
  <si>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</si>
  <si>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</si>
  <si>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</si>
  <si>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</si>
  <si>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</si>
  <si>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</si>
  <si>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</si>
  <si>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</si>
  <si>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</si>
  <si>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</si>
  <si>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</si>
  <si>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</si>
  <si>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</si>
  <si>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</si>
  <si>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</si>
  <si>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</si>
  <si>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</si>
  <si>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</si>
  <si>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</si>
  <si>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</si>
  <si>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</si>
  <si>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</si>
  <si>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</si>
  <si>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</si>
  <si>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</si>
  <si>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</si>
  <si>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</si>
  <si>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</si>
  <si>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</si>
  <si>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</si>
  <si>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</si>
  <si>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</si>
  <si>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15000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</si>
  <si>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</si>
  <si>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</si>
  <si>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</si>
  <si>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</si>
  <si>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</si>
  <si>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</si>
  <si>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15100</t>
  </si>
  <si>
    <t>新潟市</t>
  </si>
  <si>
    <t>151092</t>
  </si>
  <si>
    <t>15906</t>
  </si>
  <si>
    <t>豊栄郷清掃施設処理組合</t>
  </si>
  <si>
    <t>15948</t>
  </si>
  <si>
    <t>阿賀北広域組合</t>
  </si>
  <si>
    <t>15202</t>
  </si>
  <si>
    <t>長岡市</t>
  </si>
  <si>
    <t>151093</t>
  </si>
  <si>
    <t>15204</t>
  </si>
  <si>
    <t>三条市</t>
  </si>
  <si>
    <t>151094</t>
  </si>
  <si>
    <t>15205</t>
  </si>
  <si>
    <t>柏崎市</t>
  </si>
  <si>
    <t>151095</t>
  </si>
  <si>
    <t>15206</t>
  </si>
  <si>
    <t>新発田市</t>
  </si>
  <si>
    <t>151135</t>
  </si>
  <si>
    <t>15912</t>
  </si>
  <si>
    <t>新発田広域事務組合</t>
  </si>
  <si>
    <t>15208</t>
  </si>
  <si>
    <t>小千谷市</t>
  </si>
  <si>
    <t>151097</t>
  </si>
  <si>
    <t>15209</t>
  </si>
  <si>
    <t>加茂市</t>
  </si>
  <si>
    <t>151123</t>
  </si>
  <si>
    <t>15893</t>
  </si>
  <si>
    <t>加茂市・田上町消防衛生組合</t>
  </si>
  <si>
    <t>15210</t>
  </si>
  <si>
    <t>十日町市</t>
  </si>
  <si>
    <t>151099</t>
  </si>
  <si>
    <t>15838</t>
  </si>
  <si>
    <t>津南地域衛生施設組合</t>
  </si>
  <si>
    <t>15211</t>
  </si>
  <si>
    <t>見附市</t>
  </si>
  <si>
    <t>151100</t>
  </si>
  <si>
    <t>15212</t>
  </si>
  <si>
    <t>村上市</t>
  </si>
  <si>
    <t>151101</t>
  </si>
  <si>
    <t>15213</t>
  </si>
  <si>
    <t>燕市</t>
  </si>
  <si>
    <t>151124</t>
  </si>
  <si>
    <t>15900</t>
  </si>
  <si>
    <t>燕・弥彦総合事務組合</t>
  </si>
  <si>
    <t>15216</t>
  </si>
  <si>
    <t>糸魚川市</t>
  </si>
  <si>
    <t>151103</t>
  </si>
  <si>
    <t>15217</t>
  </si>
  <si>
    <t>妙高市</t>
  </si>
  <si>
    <t>151104</t>
  </si>
  <si>
    <t>15218</t>
  </si>
  <si>
    <t>五泉市</t>
  </si>
  <si>
    <t>151125</t>
  </si>
  <si>
    <t>15947</t>
  </si>
  <si>
    <t>五泉地域衛生施設組合</t>
  </si>
  <si>
    <t>15222</t>
  </si>
  <si>
    <t>上越市</t>
  </si>
  <si>
    <t>151106</t>
  </si>
  <si>
    <t>15223</t>
  </si>
  <si>
    <t>阿賀野市</t>
  </si>
  <si>
    <t>151107</t>
  </si>
  <si>
    <t>15224</t>
  </si>
  <si>
    <t>佐渡市</t>
  </si>
  <si>
    <t>151108</t>
  </si>
  <si>
    <t>15225</t>
  </si>
  <si>
    <t>魚沼市</t>
  </si>
  <si>
    <t>151109</t>
  </si>
  <si>
    <t>15226</t>
  </si>
  <si>
    <t>南魚沼市</t>
  </si>
  <si>
    <t>151110</t>
  </si>
  <si>
    <t>15227</t>
  </si>
  <si>
    <t>胎内市</t>
  </si>
  <si>
    <t>151174</t>
  </si>
  <si>
    <t>新発田地域広域事務組合</t>
  </si>
  <si>
    <t>15307</t>
  </si>
  <si>
    <t>聖籠町</t>
  </si>
  <si>
    <t>151175</t>
  </si>
  <si>
    <t>15342</t>
  </si>
  <si>
    <t>弥彦村</t>
  </si>
  <si>
    <t>151170</t>
  </si>
  <si>
    <t>15361</t>
  </si>
  <si>
    <t>田上町</t>
  </si>
  <si>
    <t>151163</t>
  </si>
  <si>
    <t>加茂市・田上町消防衛生保育組合</t>
  </si>
  <si>
    <t>15385</t>
  </si>
  <si>
    <t>阿賀町</t>
  </si>
  <si>
    <t>151115</t>
  </si>
  <si>
    <t>15405</t>
  </si>
  <si>
    <t>出雲崎町</t>
  </si>
  <si>
    <t>151178</t>
  </si>
  <si>
    <t>15461</t>
  </si>
  <si>
    <t>湯沢町</t>
  </si>
  <si>
    <t>151177</t>
  </si>
  <si>
    <t>15482</t>
  </si>
  <si>
    <t>津南町</t>
  </si>
  <si>
    <t>151173</t>
  </si>
  <si>
    <t>15504</t>
  </si>
  <si>
    <t>刈羽村</t>
  </si>
  <si>
    <t>151167</t>
  </si>
  <si>
    <t>15581</t>
  </si>
  <si>
    <t>関川村</t>
  </si>
  <si>
    <t>151134</t>
  </si>
  <si>
    <t>15586</t>
  </si>
  <si>
    <t>粟島浦村</t>
  </si>
  <si>
    <t>151121</t>
  </si>
  <si>
    <t>152012</t>
  </si>
  <si>
    <t>20602</t>
  </si>
  <si>
    <t>長野県栄村</t>
  </si>
  <si>
    <t>152013</t>
  </si>
  <si>
    <t>152014</t>
  </si>
  <si>
    <t>152015</t>
  </si>
  <si>
    <t>152016</t>
  </si>
  <si>
    <t>152017</t>
  </si>
  <si>
    <t>152021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</si>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</sst>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17</v>
      </c>
      <c r="B7" s="154" t="s">
        <v>317</v>
      </c>
      <c r="C7" s="138" t="s">
        <v>33</v>
      </c>
      <c r="D7" s="140">
        <f t="shared" ref="D7:D37" si="0">SUM(E7,+L7)</f>
        <v>29807995</v>
      </c>
      <c r="E7" s="140">
        <f t="shared" ref="E7:E37" si="1">SUM(F7:I7,K7)</f>
        <v>10141781</v>
      </c>
      <c r="F7" s="140">
        <f>SUM(F$8:F$207)</f>
        <v>900028</v>
      </c>
      <c r="G7" s="140">
        <f>SUM(G$8:G$207)</f>
        <v>12539</v>
      </c>
      <c r="H7" s="140">
        <f>SUM(H$8:H$207)</f>
        <v>2555600</v>
      </c>
      <c r="I7" s="140">
        <f>SUM(I$8:I$207)</f>
        <v>4633807</v>
      </c>
      <c r="J7" s="143" t="s">
        <v>314</v>
      </c>
      <c r="K7" s="140">
        <f>SUM(K$8:K$207)</f>
        <v>2039807</v>
      </c>
      <c r="L7" s="140">
        <f>SUM(L$8:L$207)</f>
        <v>19666214</v>
      </c>
      <c r="M7" s="140">
        <f t="shared" ref="M7:M37" si="2">SUM(N7,+U7)</f>
        <v>5299587</v>
      </c>
      <c r="N7" s="140">
        <f t="shared" ref="N7:N37" si="3">SUM(O7:R7,T7)</f>
        <v>1300954</v>
      </c>
      <c r="O7" s="140">
        <f>SUM(O$8:O$207)</f>
        <v>20607</v>
      </c>
      <c r="P7" s="140">
        <f>SUM(P$8:P$207)</f>
        <v>0</v>
      </c>
      <c r="Q7" s="140">
        <f>SUM(Q$8:Q$207)</f>
        <v>212800</v>
      </c>
      <c r="R7" s="140">
        <f>SUM(R$8:R$207)</f>
        <v>788960</v>
      </c>
      <c r="S7" s="143" t="s">
        <v>314</v>
      </c>
      <c r="T7" s="140">
        <f>SUM(T$8:T$207)</f>
        <v>278587</v>
      </c>
      <c r="U7" s="140">
        <f>SUM(U$8:U$207)</f>
        <v>3998633</v>
      </c>
      <c r="V7" s="140">
        <f t="shared" ref="V7:AA7" si="4">+SUM(D7,M7)</f>
        <v>35107582</v>
      </c>
      <c r="W7" s="140">
        <f t="shared" si="4"/>
        <v>11442735</v>
      </c>
      <c r="X7" s="140">
        <f t="shared" si="4"/>
        <v>920635</v>
      </c>
      <c r="Y7" s="140">
        <f t="shared" si="4"/>
        <v>12539</v>
      </c>
      <c r="Z7" s="140">
        <f t="shared" si="4"/>
        <v>2768400</v>
      </c>
      <c r="AA7" s="140">
        <f t="shared" si="4"/>
        <v>5422767</v>
      </c>
      <c r="AB7" s="142" t="str">
        <f t="shared" ref="AB7:AB37" si="5">IF(+SUM(J7,S7)=0,"-",+SUM(J7,S7))</f>
        <v>-</v>
      </c>
      <c r="AC7" s="140">
        <f t="shared" ref="AC7:AC37" si="6">+SUM(K7,T7)</f>
        <v>2318394</v>
      </c>
      <c r="AD7" s="140">
        <f t="shared" ref="AD7:AD37" si="7">+SUM(L7,U7)</f>
        <v>23664847</v>
      </c>
      <c r="AE7" s="140">
        <f t="shared" ref="AE7:AE37" si="8">SUM(AF7,+AK7)</f>
        <v>3643726</v>
      </c>
      <c r="AF7" s="140">
        <f t="shared" ref="AF7:AF37" si="9">SUM(AG7:AJ7)</f>
        <v>3636160</v>
      </c>
      <c r="AG7" s="140">
        <f t="shared" ref="AG7:AL7" si="10">SUM(AG$8:AG$207)</f>
        <v>0</v>
      </c>
      <c r="AH7" s="140">
        <f t="shared" si="10"/>
        <v>3263749</v>
      </c>
      <c r="AI7" s="140">
        <f t="shared" si="10"/>
        <v>372411</v>
      </c>
      <c r="AJ7" s="140">
        <f t="shared" si="10"/>
        <v>0</v>
      </c>
      <c r="AK7" s="140">
        <f t="shared" si="10"/>
        <v>7566</v>
      </c>
      <c r="AL7" s="140">
        <f t="shared" si="10"/>
        <v>20190</v>
      </c>
      <c r="AM7" s="140">
        <f t="shared" ref="AM7:AM37" si="11">SUM(AN7,AS7,AW7,AX7,BD7)</f>
        <v>22794155</v>
      </c>
      <c r="AN7" s="140">
        <f t="shared" ref="AN7:AN37" si="12">SUM(AO7:AR7)</f>
        <v>2608054</v>
      </c>
      <c r="AO7" s="140">
        <f>SUM(AO$8:AO$207)</f>
        <v>1479753</v>
      </c>
      <c r="AP7" s="140">
        <f>SUM(AP$8:AP$207)</f>
        <v>461375</v>
      </c>
      <c r="AQ7" s="140">
        <f>SUM(AQ$8:AQ$207)</f>
        <v>524503</v>
      </c>
      <c r="AR7" s="140">
        <f>SUM(AR$8:AR$207)</f>
        <v>142423</v>
      </c>
      <c r="AS7" s="140">
        <f t="shared" ref="AS7:AS37" si="13">SUM(AT7:AV7)</f>
        <v>3271543</v>
      </c>
      <c r="AT7" s="140">
        <f>SUM(AT$8:AT$207)</f>
        <v>310891</v>
      </c>
      <c r="AU7" s="140">
        <f>SUM(AU$8:AU$207)</f>
        <v>2689534</v>
      </c>
      <c r="AV7" s="140">
        <f>SUM(AV$8:AV$207)</f>
        <v>271118</v>
      </c>
      <c r="AW7" s="140">
        <f>SUM(AW$8:AW$207)</f>
        <v>16318</v>
      </c>
      <c r="AX7" s="140">
        <f t="shared" ref="AX7:AX37" si="14">SUM(AY7:BB7)</f>
        <v>16867180</v>
      </c>
      <c r="AY7" s="140">
        <f t="shared" ref="AY7:BE7" si="15">SUM(AY$8:AY$207)</f>
        <v>7566502</v>
      </c>
      <c r="AZ7" s="140">
        <f t="shared" si="15"/>
        <v>8187666</v>
      </c>
      <c r="BA7" s="140">
        <f t="shared" si="15"/>
        <v>692995</v>
      </c>
      <c r="BB7" s="140">
        <f t="shared" si="15"/>
        <v>420017</v>
      </c>
      <c r="BC7" s="140">
        <f t="shared" si="15"/>
        <v>2206608</v>
      </c>
      <c r="BD7" s="140">
        <f t="shared" si="15"/>
        <v>31060</v>
      </c>
      <c r="BE7" s="140">
        <f t="shared" si="15"/>
        <v>1143316</v>
      </c>
      <c r="BF7" s="140">
        <f t="shared" ref="BF7:BF37" si="16">SUM(AE7,+AM7,+BE7)</f>
        <v>27581197</v>
      </c>
      <c r="BG7" s="140">
        <f t="shared" ref="BG7:BG37" si="17">SUM(BH7,+BM7)</f>
        <v>717147</v>
      </c>
      <c r="BH7" s="140">
        <f t="shared" ref="BH7:BH37" si="18">SUM(BI7:BL7)</f>
        <v>717147</v>
      </c>
      <c r="BI7" s="140">
        <f t="shared" ref="BI7:BN7" si="19">SUM(BI$8:BI$207)</f>
        <v>0</v>
      </c>
      <c r="BJ7" s="140">
        <f t="shared" si="19"/>
        <v>701681</v>
      </c>
      <c r="BK7" s="140">
        <f t="shared" si="19"/>
        <v>0</v>
      </c>
      <c r="BL7" s="140">
        <f t="shared" si="19"/>
        <v>15466</v>
      </c>
      <c r="BM7" s="140">
        <f t="shared" si="19"/>
        <v>0</v>
      </c>
      <c r="BN7" s="140">
        <f t="shared" si="19"/>
        <v>5076</v>
      </c>
      <c r="BO7" s="140">
        <f t="shared" ref="BO7:BO37" si="20">SUM(BP7,BU7,BY7,BZ7,CF7)</f>
        <v>4200102</v>
      </c>
      <c r="BP7" s="140">
        <f t="shared" ref="BP7:BP37" si="21">SUM(BQ7:BT7)</f>
        <v>661038</v>
      </c>
      <c r="BQ7" s="140">
        <f>SUM(BQ$8:BQ$207)</f>
        <v>440034</v>
      </c>
      <c r="BR7" s="140">
        <f>SUM(BR$8:BR$207)</f>
        <v>15832</v>
      </c>
      <c r="BS7" s="140">
        <f>SUM(BS$8:BS$207)</f>
        <v>205172</v>
      </c>
      <c r="BT7" s="140">
        <f>SUM(BT$8:BT$207)</f>
        <v>0</v>
      </c>
      <c r="BU7" s="140">
        <f t="shared" ref="BU7:BU37" si="22">SUM(BV7:BX7)</f>
        <v>1453826</v>
      </c>
      <c r="BV7" s="140">
        <f>SUM(BV$8:BV$207)</f>
        <v>84573</v>
      </c>
      <c r="BW7" s="140">
        <f>SUM(BW$8:BW$207)</f>
        <v>1369253</v>
      </c>
      <c r="BX7" s="140">
        <f>SUM(BX$8:BX$207)</f>
        <v>0</v>
      </c>
      <c r="BY7" s="140">
        <f>SUM(BY$8:BY$207)</f>
        <v>0</v>
      </c>
      <c r="BZ7" s="140">
        <f t="shared" ref="BZ7:BZ37" si="23">SUM(CA7:CD7)</f>
        <v>2081459</v>
      </c>
      <c r="CA7" s="140">
        <f t="shared" ref="CA7:CG7" si="24">SUM(CA$8:CA$207)</f>
        <v>1214723</v>
      </c>
      <c r="CB7" s="140">
        <f t="shared" si="24"/>
        <v>777619</v>
      </c>
      <c r="CC7" s="140">
        <f t="shared" si="24"/>
        <v>38152</v>
      </c>
      <c r="CD7" s="140">
        <f t="shared" si="24"/>
        <v>50965</v>
      </c>
      <c r="CE7" s="140">
        <f t="shared" si="24"/>
        <v>355772</v>
      </c>
      <c r="CF7" s="140">
        <f t="shared" si="24"/>
        <v>3779</v>
      </c>
      <c r="CG7" s="140">
        <f t="shared" si="24"/>
        <v>21490</v>
      </c>
      <c r="CH7" s="140">
        <f t="shared" ref="CH7:CH37" si="25">SUM(BG7,+BO7,+CG7)</f>
        <v>4938739</v>
      </c>
      <c r="CI7" s="140">
        <f t="shared" ref="CI7:DJ7" si="26">SUM(AE7,+BG7)</f>
        <v>4360873</v>
      </c>
      <c r="CJ7" s="140">
        <f t="shared" si="26"/>
        <v>4353307</v>
      </c>
      <c r="CK7" s="140">
        <f t="shared" si="26"/>
        <v>0</v>
      </c>
      <c r="CL7" s="140">
        <f t="shared" si="26"/>
        <v>3965430</v>
      </c>
      <c r="CM7" s="140">
        <f t="shared" si="26"/>
        <v>372411</v>
      </c>
      <c r="CN7" s="140">
        <f t="shared" si="26"/>
        <v>15466</v>
      </c>
      <c r="CO7" s="140">
        <f t="shared" si="26"/>
        <v>7566</v>
      </c>
      <c r="CP7" s="140">
        <f t="shared" si="26"/>
        <v>25266</v>
      </c>
      <c r="CQ7" s="140">
        <f t="shared" si="26"/>
        <v>26994257</v>
      </c>
      <c r="CR7" s="140">
        <f t="shared" si="26"/>
        <v>3269092</v>
      </c>
      <c r="CS7" s="140">
        <f t="shared" si="26"/>
        <v>1919787</v>
      </c>
      <c r="CT7" s="140">
        <f t="shared" si="26"/>
        <v>477207</v>
      </c>
      <c r="CU7" s="140">
        <f t="shared" si="26"/>
        <v>729675</v>
      </c>
      <c r="CV7" s="140">
        <f t="shared" si="26"/>
        <v>142423</v>
      </c>
      <c r="CW7" s="140">
        <f t="shared" si="26"/>
        <v>4725369</v>
      </c>
      <c r="CX7" s="140">
        <f t="shared" si="26"/>
        <v>395464</v>
      </c>
      <c r="CY7" s="140">
        <f t="shared" si="26"/>
        <v>4058787</v>
      </c>
      <c r="CZ7" s="140">
        <f t="shared" si="26"/>
        <v>271118</v>
      </c>
      <c r="DA7" s="140">
        <f t="shared" si="26"/>
        <v>16318</v>
      </c>
      <c r="DB7" s="140">
        <f t="shared" si="26"/>
        <v>18948639</v>
      </c>
      <c r="DC7" s="140">
        <f t="shared" si="26"/>
        <v>8781225</v>
      </c>
      <c r="DD7" s="140">
        <f t="shared" si="26"/>
        <v>8965285</v>
      </c>
      <c r="DE7" s="140">
        <f t="shared" si="26"/>
        <v>731147</v>
      </c>
      <c r="DF7" s="140">
        <f t="shared" si="26"/>
        <v>470982</v>
      </c>
      <c r="DG7" s="140">
        <f t="shared" si="26"/>
        <v>2562380</v>
      </c>
      <c r="DH7" s="140">
        <f t="shared" si="26"/>
        <v>34839</v>
      </c>
      <c r="DI7" s="140">
        <f t="shared" si="26"/>
        <v>1164806</v>
      </c>
      <c r="DJ7" s="140">
        <f t="shared" si="26"/>
        <v>32519936</v>
      </c>
    </row>
    <row r="8" spans="1:114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 t="shared" si="0"/>
        <v>9529134</v>
      </c>
      <c r="E8" s="121">
        <f t="shared" si="1"/>
        <v>2869074</v>
      </c>
      <c r="F8" s="121">
        <v>0</v>
      </c>
      <c r="G8" s="121">
        <v>1199</v>
      </c>
      <c r="H8" s="121">
        <v>184500</v>
      </c>
      <c r="I8" s="121">
        <v>1948815</v>
      </c>
      <c r="J8" s="122" t="s">
        <v>439</v>
      </c>
      <c r="K8" s="121">
        <v>734560</v>
      </c>
      <c r="L8" s="121">
        <v>6660060</v>
      </c>
      <c r="M8" s="121">
        <f t="shared" si="2"/>
        <v>1223455</v>
      </c>
      <c r="N8" s="121">
        <f t="shared" si="3"/>
        <v>134758</v>
      </c>
      <c r="O8" s="121">
        <v>0</v>
      </c>
      <c r="P8" s="121">
        <v>0</v>
      </c>
      <c r="Q8" s="121">
        <v>0</v>
      </c>
      <c r="R8" s="121">
        <v>131465</v>
      </c>
      <c r="S8" s="122" t="s">
        <v>439</v>
      </c>
      <c r="T8" s="121">
        <v>3293</v>
      </c>
      <c r="U8" s="121">
        <v>1088697</v>
      </c>
      <c r="V8" s="121">
        <f t="shared" ref="V8:V37" si="27">+SUM(D8,M8)</f>
        <v>10752589</v>
      </c>
      <c r="W8" s="121">
        <f t="shared" ref="W8:W37" si="28">+SUM(E8,N8)</f>
        <v>3003832</v>
      </c>
      <c r="X8" s="121">
        <f t="shared" ref="X8:X37" si="29">+SUM(F8,O8)</f>
        <v>0</v>
      </c>
      <c r="Y8" s="121">
        <f t="shared" ref="Y8:Y37" si="30">+SUM(G8,P8)</f>
        <v>1199</v>
      </c>
      <c r="Z8" s="121">
        <f t="shared" ref="Z8:Z37" si="31">+SUM(H8,Q8)</f>
        <v>184500</v>
      </c>
      <c r="AA8" s="121">
        <f t="shared" ref="AA8:AA37" si="32">+SUM(I8,R8)</f>
        <v>2080280</v>
      </c>
      <c r="AB8" s="122" t="str">
        <f t="shared" si="5"/>
        <v>-</v>
      </c>
      <c r="AC8" s="121">
        <f t="shared" si="6"/>
        <v>737853</v>
      </c>
      <c r="AD8" s="121">
        <f t="shared" si="7"/>
        <v>7748757</v>
      </c>
      <c r="AE8" s="121">
        <f t="shared" si="8"/>
        <v>0</v>
      </c>
      <c r="AF8" s="121">
        <f t="shared" si="9"/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 t="shared" si="11"/>
        <v>8276317</v>
      </c>
      <c r="AN8" s="121">
        <f t="shared" si="12"/>
        <v>1292300</v>
      </c>
      <c r="AO8" s="121">
        <v>365627</v>
      </c>
      <c r="AP8" s="121">
        <v>427731</v>
      </c>
      <c r="AQ8" s="121">
        <v>388169</v>
      </c>
      <c r="AR8" s="121">
        <v>110773</v>
      </c>
      <c r="AS8" s="121">
        <f t="shared" si="13"/>
        <v>875283</v>
      </c>
      <c r="AT8" s="121">
        <v>34736</v>
      </c>
      <c r="AU8" s="121">
        <v>775489</v>
      </c>
      <c r="AV8" s="121">
        <v>65058</v>
      </c>
      <c r="AW8" s="121">
        <v>5270</v>
      </c>
      <c r="AX8" s="121">
        <f t="shared" si="14"/>
        <v>6095494</v>
      </c>
      <c r="AY8" s="121">
        <v>2995096</v>
      </c>
      <c r="AZ8" s="121">
        <v>2973634</v>
      </c>
      <c r="BA8" s="121">
        <v>126764</v>
      </c>
      <c r="BB8" s="121">
        <v>0</v>
      </c>
      <c r="BC8" s="121">
        <v>385632</v>
      </c>
      <c r="BD8" s="121">
        <v>7970</v>
      </c>
      <c r="BE8" s="121">
        <v>867185</v>
      </c>
      <c r="BF8" s="121">
        <f t="shared" si="16"/>
        <v>9143502</v>
      </c>
      <c r="BG8" s="121">
        <f t="shared" si="17"/>
        <v>0</v>
      </c>
      <c r="BH8" s="121">
        <f t="shared" si="18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 t="shared" si="20"/>
        <v>1135548</v>
      </c>
      <c r="BP8" s="121">
        <f t="shared" si="21"/>
        <v>332322</v>
      </c>
      <c r="BQ8" s="121">
        <v>174635</v>
      </c>
      <c r="BR8" s="121">
        <v>0</v>
      </c>
      <c r="BS8" s="121">
        <v>157687</v>
      </c>
      <c r="BT8" s="121">
        <v>0</v>
      </c>
      <c r="BU8" s="121">
        <f t="shared" si="22"/>
        <v>360789</v>
      </c>
      <c r="BV8" s="121">
        <v>0</v>
      </c>
      <c r="BW8" s="121">
        <v>360789</v>
      </c>
      <c r="BX8" s="121">
        <v>0</v>
      </c>
      <c r="BY8" s="121">
        <v>0</v>
      </c>
      <c r="BZ8" s="121">
        <f t="shared" si="23"/>
        <v>442437</v>
      </c>
      <c r="CA8" s="121">
        <v>342628</v>
      </c>
      <c r="CB8" s="121">
        <v>99809</v>
      </c>
      <c r="CC8" s="121">
        <v>0</v>
      </c>
      <c r="CD8" s="121">
        <v>0</v>
      </c>
      <c r="CE8" s="121">
        <v>82056</v>
      </c>
      <c r="CF8" s="121">
        <v>0</v>
      </c>
      <c r="CG8" s="121">
        <v>5851</v>
      </c>
      <c r="CH8" s="121">
        <f t="shared" si="25"/>
        <v>1141399</v>
      </c>
      <c r="CI8" s="121">
        <f t="shared" ref="CI8:CI37" si="33">SUM(AE8,+BG8)</f>
        <v>0</v>
      </c>
      <c r="CJ8" s="121">
        <f t="shared" ref="CJ8:CJ37" si="34">SUM(AF8,+BH8)</f>
        <v>0</v>
      </c>
      <c r="CK8" s="121">
        <f t="shared" ref="CK8:CK37" si="35">SUM(AG8,+BI8)</f>
        <v>0</v>
      </c>
      <c r="CL8" s="121">
        <f t="shared" ref="CL8:CL37" si="36">SUM(AH8,+BJ8)</f>
        <v>0</v>
      </c>
      <c r="CM8" s="121">
        <f t="shared" ref="CM8:CM37" si="37">SUM(AI8,+BK8)</f>
        <v>0</v>
      </c>
      <c r="CN8" s="121">
        <f t="shared" ref="CN8:CN37" si="38">SUM(AJ8,+BL8)</f>
        <v>0</v>
      </c>
      <c r="CO8" s="121">
        <f t="shared" ref="CO8:CO37" si="39">SUM(AK8,+BM8)</f>
        <v>0</v>
      </c>
      <c r="CP8" s="121">
        <f t="shared" ref="CP8:CP37" si="40">SUM(AL8,+BN8)</f>
        <v>0</v>
      </c>
      <c r="CQ8" s="121">
        <f t="shared" ref="CQ8:CQ37" si="41">SUM(AM8,+BO8)</f>
        <v>9411865</v>
      </c>
      <c r="CR8" s="121">
        <f t="shared" ref="CR8:CR37" si="42">SUM(AN8,+BP8)</f>
        <v>1624622</v>
      </c>
      <c r="CS8" s="121">
        <f t="shared" ref="CS8:CS37" si="43">SUM(AO8,+BQ8)</f>
        <v>540262</v>
      </c>
      <c r="CT8" s="121">
        <f t="shared" ref="CT8:CT37" si="44">SUM(AP8,+BR8)</f>
        <v>427731</v>
      </c>
      <c r="CU8" s="121">
        <f t="shared" ref="CU8:CU37" si="45">SUM(AQ8,+BS8)</f>
        <v>545856</v>
      </c>
      <c r="CV8" s="121">
        <f t="shared" ref="CV8:CV37" si="46">SUM(AR8,+BT8)</f>
        <v>110773</v>
      </c>
      <c r="CW8" s="121">
        <f t="shared" ref="CW8:CW37" si="47">SUM(AS8,+BU8)</f>
        <v>1236072</v>
      </c>
      <c r="CX8" s="121">
        <f t="shared" ref="CX8:CX37" si="48">SUM(AT8,+BV8)</f>
        <v>34736</v>
      </c>
      <c r="CY8" s="121">
        <f t="shared" ref="CY8:CY37" si="49">SUM(AU8,+BW8)</f>
        <v>1136278</v>
      </c>
      <c r="CZ8" s="121">
        <f t="shared" ref="CZ8:CZ37" si="50">SUM(AV8,+BX8)</f>
        <v>65058</v>
      </c>
      <c r="DA8" s="121">
        <f t="shared" ref="DA8:DA37" si="51">SUM(AW8,+BY8)</f>
        <v>5270</v>
      </c>
      <c r="DB8" s="121">
        <f t="shared" ref="DB8:DB37" si="52">SUM(AX8,+BZ8)</f>
        <v>6537931</v>
      </c>
      <c r="DC8" s="121">
        <f t="shared" ref="DC8:DC37" si="53">SUM(AY8,+CA8)</f>
        <v>3337724</v>
      </c>
      <c r="DD8" s="121">
        <f t="shared" ref="DD8:DD37" si="54">SUM(AZ8,+CB8)</f>
        <v>3073443</v>
      </c>
      <c r="DE8" s="121">
        <f t="shared" ref="DE8:DE37" si="55">SUM(BA8,+CC8)</f>
        <v>126764</v>
      </c>
      <c r="DF8" s="121">
        <f t="shared" ref="DF8:DF37" si="56">SUM(BB8,+CD8)</f>
        <v>0</v>
      </c>
      <c r="DG8" s="121">
        <f t="shared" ref="DG8:DG37" si="57">SUM(BC8,+CE8)</f>
        <v>467688</v>
      </c>
      <c r="DH8" s="121">
        <f t="shared" ref="DH8:DH37" si="58">SUM(BD8,+CF8)</f>
        <v>7970</v>
      </c>
      <c r="DI8" s="121">
        <f t="shared" ref="DI8:DI37" si="59">SUM(BE8,+CG8)</f>
        <v>873036</v>
      </c>
      <c r="DJ8" s="121">
        <f t="shared" ref="DJ8:DJ37" si="60">SUM(BF8,+CH8)</f>
        <v>10284901</v>
      </c>
    </row>
    <row r="9" spans="1:114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 t="shared" si="0"/>
        <v>2039073</v>
      </c>
      <c r="E9" s="121">
        <f t="shared" si="1"/>
        <v>819584</v>
      </c>
      <c r="F9" s="121">
        <v>43406</v>
      </c>
      <c r="G9" s="121">
        <v>0</v>
      </c>
      <c r="H9" s="121">
        <v>283800</v>
      </c>
      <c r="I9" s="121">
        <v>345142</v>
      </c>
      <c r="J9" s="122" t="s">
        <v>439</v>
      </c>
      <c r="K9" s="121">
        <v>147236</v>
      </c>
      <c r="L9" s="121">
        <v>1219489</v>
      </c>
      <c r="M9" s="121">
        <f t="shared" si="2"/>
        <v>165784</v>
      </c>
      <c r="N9" s="121">
        <f t="shared" si="3"/>
        <v>10279</v>
      </c>
      <c r="O9" s="121">
        <v>0</v>
      </c>
      <c r="P9" s="121">
        <v>0</v>
      </c>
      <c r="Q9" s="121">
        <v>0</v>
      </c>
      <c r="R9" s="121">
        <v>0</v>
      </c>
      <c r="S9" s="122" t="s">
        <v>439</v>
      </c>
      <c r="T9" s="121">
        <v>10279</v>
      </c>
      <c r="U9" s="121">
        <v>155505</v>
      </c>
      <c r="V9" s="121">
        <f t="shared" si="27"/>
        <v>2204857</v>
      </c>
      <c r="W9" s="121">
        <f t="shared" si="28"/>
        <v>829863</v>
      </c>
      <c r="X9" s="121">
        <f t="shared" si="29"/>
        <v>43406</v>
      </c>
      <c r="Y9" s="121">
        <f t="shared" si="30"/>
        <v>0</v>
      </c>
      <c r="Z9" s="121">
        <f t="shared" si="31"/>
        <v>283800</v>
      </c>
      <c r="AA9" s="121">
        <f t="shared" si="32"/>
        <v>345142</v>
      </c>
      <c r="AB9" s="122" t="str">
        <f t="shared" si="5"/>
        <v>-</v>
      </c>
      <c r="AC9" s="121">
        <f t="shared" si="6"/>
        <v>157515</v>
      </c>
      <c r="AD9" s="121">
        <f t="shared" si="7"/>
        <v>1374994</v>
      </c>
      <c r="AE9" s="121">
        <f t="shared" si="8"/>
        <v>412493</v>
      </c>
      <c r="AF9" s="121">
        <f t="shared" si="9"/>
        <v>412493</v>
      </c>
      <c r="AG9" s="121">
        <v>0</v>
      </c>
      <c r="AH9" s="121">
        <v>207951</v>
      </c>
      <c r="AI9" s="121">
        <v>204542</v>
      </c>
      <c r="AJ9" s="121">
        <v>0</v>
      </c>
      <c r="AK9" s="121">
        <v>0</v>
      </c>
      <c r="AL9" s="121">
        <v>0</v>
      </c>
      <c r="AM9" s="121">
        <f t="shared" si="11"/>
        <v>1611704</v>
      </c>
      <c r="AN9" s="121">
        <f t="shared" si="12"/>
        <v>211840</v>
      </c>
      <c r="AO9" s="121">
        <v>146545</v>
      </c>
      <c r="AP9" s="121">
        <v>0</v>
      </c>
      <c r="AQ9" s="121">
        <v>51869</v>
      </c>
      <c r="AR9" s="121">
        <v>13426</v>
      </c>
      <c r="AS9" s="121">
        <f t="shared" si="13"/>
        <v>354394</v>
      </c>
      <c r="AT9" s="121">
        <v>14383</v>
      </c>
      <c r="AU9" s="121">
        <v>302247</v>
      </c>
      <c r="AV9" s="121">
        <v>37764</v>
      </c>
      <c r="AW9" s="121">
        <v>0</v>
      </c>
      <c r="AX9" s="121">
        <f t="shared" si="14"/>
        <v>1025919</v>
      </c>
      <c r="AY9" s="121">
        <v>22902</v>
      </c>
      <c r="AZ9" s="121">
        <v>965393</v>
      </c>
      <c r="BA9" s="121">
        <v>29081</v>
      </c>
      <c r="BB9" s="121">
        <v>8543</v>
      </c>
      <c r="BC9" s="121">
        <v>0</v>
      </c>
      <c r="BD9" s="121">
        <v>19551</v>
      </c>
      <c r="BE9" s="121">
        <v>14876</v>
      </c>
      <c r="BF9" s="121">
        <f t="shared" si="16"/>
        <v>2039073</v>
      </c>
      <c r="BG9" s="121">
        <f t="shared" si="17"/>
        <v>8682</v>
      </c>
      <c r="BH9" s="121">
        <f t="shared" si="18"/>
        <v>8682</v>
      </c>
      <c r="BI9" s="121">
        <v>0</v>
      </c>
      <c r="BJ9" s="121">
        <v>8682</v>
      </c>
      <c r="BK9" s="121">
        <v>0</v>
      </c>
      <c r="BL9" s="121">
        <v>0</v>
      </c>
      <c r="BM9" s="121">
        <v>0</v>
      </c>
      <c r="BN9" s="121">
        <v>0</v>
      </c>
      <c r="BO9" s="121">
        <f t="shared" si="20"/>
        <v>157102</v>
      </c>
      <c r="BP9" s="121">
        <f t="shared" si="21"/>
        <v>6606</v>
      </c>
      <c r="BQ9" s="121">
        <v>6606</v>
      </c>
      <c r="BR9" s="121">
        <v>0</v>
      </c>
      <c r="BS9" s="121">
        <v>0</v>
      </c>
      <c r="BT9" s="121">
        <v>0</v>
      </c>
      <c r="BU9" s="121">
        <f t="shared" si="22"/>
        <v>54538</v>
      </c>
      <c r="BV9" s="121">
        <v>0</v>
      </c>
      <c r="BW9" s="121">
        <v>54538</v>
      </c>
      <c r="BX9" s="121">
        <v>0</v>
      </c>
      <c r="BY9" s="121">
        <v>0</v>
      </c>
      <c r="BZ9" s="121">
        <f t="shared" si="23"/>
        <v>95179</v>
      </c>
      <c r="CA9" s="121">
        <v>0</v>
      </c>
      <c r="CB9" s="121">
        <v>94455</v>
      </c>
      <c r="CC9" s="121">
        <v>0</v>
      </c>
      <c r="CD9" s="121">
        <v>724</v>
      </c>
      <c r="CE9" s="121">
        <v>0</v>
      </c>
      <c r="CF9" s="121">
        <v>779</v>
      </c>
      <c r="CG9" s="121">
        <v>0</v>
      </c>
      <c r="CH9" s="121">
        <f t="shared" si="25"/>
        <v>165784</v>
      </c>
      <c r="CI9" s="121">
        <f t="shared" si="33"/>
        <v>421175</v>
      </c>
      <c r="CJ9" s="121">
        <f t="shared" si="34"/>
        <v>421175</v>
      </c>
      <c r="CK9" s="121">
        <f t="shared" si="35"/>
        <v>0</v>
      </c>
      <c r="CL9" s="121">
        <f t="shared" si="36"/>
        <v>216633</v>
      </c>
      <c r="CM9" s="121">
        <f t="shared" si="37"/>
        <v>204542</v>
      </c>
      <c r="CN9" s="121">
        <f t="shared" si="38"/>
        <v>0</v>
      </c>
      <c r="CO9" s="121">
        <f t="shared" si="39"/>
        <v>0</v>
      </c>
      <c r="CP9" s="121">
        <f t="shared" si="40"/>
        <v>0</v>
      </c>
      <c r="CQ9" s="121">
        <f t="shared" si="41"/>
        <v>1768806</v>
      </c>
      <c r="CR9" s="121">
        <f t="shared" si="42"/>
        <v>218446</v>
      </c>
      <c r="CS9" s="121">
        <f t="shared" si="43"/>
        <v>153151</v>
      </c>
      <c r="CT9" s="121">
        <f t="shared" si="44"/>
        <v>0</v>
      </c>
      <c r="CU9" s="121">
        <f t="shared" si="45"/>
        <v>51869</v>
      </c>
      <c r="CV9" s="121">
        <f t="shared" si="46"/>
        <v>13426</v>
      </c>
      <c r="CW9" s="121">
        <f t="shared" si="47"/>
        <v>408932</v>
      </c>
      <c r="CX9" s="121">
        <f t="shared" si="48"/>
        <v>14383</v>
      </c>
      <c r="CY9" s="121">
        <f t="shared" si="49"/>
        <v>356785</v>
      </c>
      <c r="CZ9" s="121">
        <f t="shared" si="50"/>
        <v>37764</v>
      </c>
      <c r="DA9" s="121">
        <f t="shared" si="51"/>
        <v>0</v>
      </c>
      <c r="DB9" s="121">
        <f t="shared" si="52"/>
        <v>1121098</v>
      </c>
      <c r="DC9" s="121">
        <f t="shared" si="53"/>
        <v>22902</v>
      </c>
      <c r="DD9" s="121">
        <f t="shared" si="54"/>
        <v>1059848</v>
      </c>
      <c r="DE9" s="121">
        <f t="shared" si="55"/>
        <v>29081</v>
      </c>
      <c r="DF9" s="121">
        <f t="shared" si="56"/>
        <v>9267</v>
      </c>
      <c r="DG9" s="121">
        <f t="shared" si="57"/>
        <v>0</v>
      </c>
      <c r="DH9" s="121">
        <f t="shared" si="58"/>
        <v>20330</v>
      </c>
      <c r="DI9" s="121">
        <f t="shared" si="59"/>
        <v>14876</v>
      </c>
      <c r="DJ9" s="121">
        <f t="shared" si="60"/>
        <v>2204857</v>
      </c>
    </row>
    <row r="10" spans="1:114" s="136" customFormat="1" ht="13.5" customHeight="1" x14ac:dyDescent="0.15">
      <c r="A10" s="119" t="s">
        <v>17</v>
      </c>
      <c r="B10" s="120" t="s">
        <v>334</v>
      </c>
      <c r="C10" s="119" t="s">
        <v>335</v>
      </c>
      <c r="D10" s="121">
        <f t="shared" si="0"/>
        <v>1153373</v>
      </c>
      <c r="E10" s="121">
        <f t="shared" si="1"/>
        <v>326294</v>
      </c>
      <c r="F10" s="121">
        <v>0</v>
      </c>
      <c r="G10" s="121">
        <v>0</v>
      </c>
      <c r="H10" s="121">
        <v>37100</v>
      </c>
      <c r="I10" s="121">
        <v>235089</v>
      </c>
      <c r="J10" s="122" t="s">
        <v>439</v>
      </c>
      <c r="K10" s="121">
        <v>54105</v>
      </c>
      <c r="L10" s="121">
        <v>827079</v>
      </c>
      <c r="M10" s="121">
        <f t="shared" si="2"/>
        <v>240471</v>
      </c>
      <c r="N10" s="121">
        <f t="shared" si="3"/>
        <v>58688</v>
      </c>
      <c r="O10" s="121">
        <v>0</v>
      </c>
      <c r="P10" s="121">
        <v>0</v>
      </c>
      <c r="Q10" s="121">
        <v>0</v>
      </c>
      <c r="R10" s="121">
        <v>58450</v>
      </c>
      <c r="S10" s="122" t="s">
        <v>439</v>
      </c>
      <c r="T10" s="121">
        <v>238</v>
      </c>
      <c r="U10" s="121">
        <v>181783</v>
      </c>
      <c r="V10" s="121">
        <f t="shared" si="27"/>
        <v>1393844</v>
      </c>
      <c r="W10" s="121">
        <f t="shared" si="28"/>
        <v>384982</v>
      </c>
      <c r="X10" s="121">
        <f t="shared" si="29"/>
        <v>0</v>
      </c>
      <c r="Y10" s="121">
        <f t="shared" si="30"/>
        <v>0</v>
      </c>
      <c r="Z10" s="121">
        <f t="shared" si="31"/>
        <v>37100</v>
      </c>
      <c r="AA10" s="121">
        <f t="shared" si="32"/>
        <v>293539</v>
      </c>
      <c r="AB10" s="122" t="str">
        <f t="shared" si="5"/>
        <v>-</v>
      </c>
      <c r="AC10" s="121">
        <f t="shared" si="6"/>
        <v>54343</v>
      </c>
      <c r="AD10" s="121">
        <f t="shared" si="7"/>
        <v>1008862</v>
      </c>
      <c r="AE10" s="121">
        <f t="shared" si="8"/>
        <v>47724</v>
      </c>
      <c r="AF10" s="121">
        <f t="shared" si="9"/>
        <v>43912</v>
      </c>
      <c r="AG10" s="121">
        <v>0</v>
      </c>
      <c r="AH10" s="121">
        <v>0</v>
      </c>
      <c r="AI10" s="121">
        <v>43912</v>
      </c>
      <c r="AJ10" s="121">
        <v>0</v>
      </c>
      <c r="AK10" s="121">
        <v>3812</v>
      </c>
      <c r="AL10" s="121">
        <v>0</v>
      </c>
      <c r="AM10" s="121">
        <f t="shared" si="11"/>
        <v>1054950</v>
      </c>
      <c r="AN10" s="121">
        <f t="shared" si="12"/>
        <v>129149</v>
      </c>
      <c r="AO10" s="121">
        <v>72596</v>
      </c>
      <c r="AP10" s="121">
        <v>22031</v>
      </c>
      <c r="AQ10" s="121">
        <v>26623</v>
      </c>
      <c r="AR10" s="121">
        <v>7899</v>
      </c>
      <c r="AS10" s="121">
        <f t="shared" si="13"/>
        <v>33610</v>
      </c>
      <c r="AT10" s="121">
        <v>532</v>
      </c>
      <c r="AU10" s="121">
        <v>10137</v>
      </c>
      <c r="AV10" s="121">
        <v>22941</v>
      </c>
      <c r="AW10" s="121">
        <v>0</v>
      </c>
      <c r="AX10" s="121">
        <f t="shared" si="14"/>
        <v>888652</v>
      </c>
      <c r="AY10" s="121">
        <v>325429</v>
      </c>
      <c r="AZ10" s="121">
        <v>548605</v>
      </c>
      <c r="BA10" s="121">
        <v>11309</v>
      </c>
      <c r="BB10" s="121">
        <v>3309</v>
      </c>
      <c r="BC10" s="121">
        <v>0</v>
      </c>
      <c r="BD10" s="121">
        <v>3539</v>
      </c>
      <c r="BE10" s="121">
        <v>50699</v>
      </c>
      <c r="BF10" s="121">
        <f t="shared" si="16"/>
        <v>1153373</v>
      </c>
      <c r="BG10" s="121">
        <f t="shared" si="17"/>
        <v>0</v>
      </c>
      <c r="BH10" s="121">
        <f t="shared" si="18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 t="shared" si="20"/>
        <v>240186</v>
      </c>
      <c r="BP10" s="121">
        <f t="shared" si="21"/>
        <v>45972</v>
      </c>
      <c r="BQ10" s="121">
        <v>12557</v>
      </c>
      <c r="BR10" s="121">
        <v>0</v>
      </c>
      <c r="BS10" s="121">
        <v>33415</v>
      </c>
      <c r="BT10" s="121">
        <v>0</v>
      </c>
      <c r="BU10" s="121">
        <f t="shared" si="22"/>
        <v>119403</v>
      </c>
      <c r="BV10" s="121">
        <v>1080</v>
      </c>
      <c r="BW10" s="121">
        <v>118323</v>
      </c>
      <c r="BX10" s="121">
        <v>0</v>
      </c>
      <c r="BY10" s="121">
        <v>0</v>
      </c>
      <c r="BZ10" s="121">
        <f t="shared" si="23"/>
        <v>74306</v>
      </c>
      <c r="CA10" s="121">
        <v>58824</v>
      </c>
      <c r="CB10" s="121">
        <v>15482</v>
      </c>
      <c r="CC10" s="121">
        <v>0</v>
      </c>
      <c r="CD10" s="121">
        <v>0</v>
      </c>
      <c r="CE10" s="121">
        <v>0</v>
      </c>
      <c r="CF10" s="121">
        <v>505</v>
      </c>
      <c r="CG10" s="121">
        <v>285</v>
      </c>
      <c r="CH10" s="121">
        <f t="shared" si="25"/>
        <v>240471</v>
      </c>
      <c r="CI10" s="121">
        <f t="shared" si="33"/>
        <v>47724</v>
      </c>
      <c r="CJ10" s="121">
        <f t="shared" si="34"/>
        <v>43912</v>
      </c>
      <c r="CK10" s="121">
        <f t="shared" si="35"/>
        <v>0</v>
      </c>
      <c r="CL10" s="121">
        <f t="shared" si="36"/>
        <v>0</v>
      </c>
      <c r="CM10" s="121">
        <f t="shared" si="37"/>
        <v>43912</v>
      </c>
      <c r="CN10" s="121">
        <f t="shared" si="38"/>
        <v>0</v>
      </c>
      <c r="CO10" s="121">
        <f t="shared" si="39"/>
        <v>3812</v>
      </c>
      <c r="CP10" s="121">
        <f t="shared" si="40"/>
        <v>0</v>
      </c>
      <c r="CQ10" s="121">
        <f t="shared" si="41"/>
        <v>1295136</v>
      </c>
      <c r="CR10" s="121">
        <f t="shared" si="42"/>
        <v>175121</v>
      </c>
      <c r="CS10" s="121">
        <f t="shared" si="43"/>
        <v>85153</v>
      </c>
      <c r="CT10" s="121">
        <f t="shared" si="44"/>
        <v>22031</v>
      </c>
      <c r="CU10" s="121">
        <f t="shared" si="45"/>
        <v>60038</v>
      </c>
      <c r="CV10" s="121">
        <f t="shared" si="46"/>
        <v>7899</v>
      </c>
      <c r="CW10" s="121">
        <f t="shared" si="47"/>
        <v>153013</v>
      </c>
      <c r="CX10" s="121">
        <f t="shared" si="48"/>
        <v>1612</v>
      </c>
      <c r="CY10" s="121">
        <f t="shared" si="49"/>
        <v>128460</v>
      </c>
      <c r="CZ10" s="121">
        <f t="shared" si="50"/>
        <v>22941</v>
      </c>
      <c r="DA10" s="121">
        <f t="shared" si="51"/>
        <v>0</v>
      </c>
      <c r="DB10" s="121">
        <f t="shared" si="52"/>
        <v>962958</v>
      </c>
      <c r="DC10" s="121">
        <f t="shared" si="53"/>
        <v>384253</v>
      </c>
      <c r="DD10" s="121">
        <f t="shared" si="54"/>
        <v>564087</v>
      </c>
      <c r="DE10" s="121">
        <f t="shared" si="55"/>
        <v>11309</v>
      </c>
      <c r="DF10" s="121">
        <f t="shared" si="56"/>
        <v>3309</v>
      </c>
      <c r="DG10" s="121">
        <f t="shared" si="57"/>
        <v>0</v>
      </c>
      <c r="DH10" s="121">
        <f t="shared" si="58"/>
        <v>4044</v>
      </c>
      <c r="DI10" s="121">
        <f t="shared" si="59"/>
        <v>50984</v>
      </c>
      <c r="DJ10" s="121">
        <f t="shared" si="60"/>
        <v>1393844</v>
      </c>
    </row>
    <row r="11" spans="1:114" s="136" customFormat="1" ht="13.5" customHeight="1" x14ac:dyDescent="0.15">
      <c r="A11" s="119" t="s">
        <v>17</v>
      </c>
      <c r="B11" s="120" t="s">
        <v>337</v>
      </c>
      <c r="C11" s="119" t="s">
        <v>338</v>
      </c>
      <c r="D11" s="121">
        <f t="shared" si="0"/>
        <v>859482</v>
      </c>
      <c r="E11" s="121">
        <f t="shared" si="1"/>
        <v>331164</v>
      </c>
      <c r="F11" s="121">
        <v>0</v>
      </c>
      <c r="G11" s="121">
        <v>11340</v>
      </c>
      <c r="H11" s="121">
        <v>0</v>
      </c>
      <c r="I11" s="121">
        <v>238685</v>
      </c>
      <c r="J11" s="122" t="s">
        <v>439</v>
      </c>
      <c r="K11" s="121">
        <v>81139</v>
      </c>
      <c r="L11" s="121">
        <v>528318</v>
      </c>
      <c r="M11" s="121">
        <f t="shared" si="2"/>
        <v>178491</v>
      </c>
      <c r="N11" s="121">
        <f t="shared" si="3"/>
        <v>51466</v>
      </c>
      <c r="O11" s="121">
        <v>0</v>
      </c>
      <c r="P11" s="121">
        <v>0</v>
      </c>
      <c r="Q11" s="121">
        <v>0</v>
      </c>
      <c r="R11" s="121">
        <v>17522</v>
      </c>
      <c r="S11" s="122" t="s">
        <v>439</v>
      </c>
      <c r="T11" s="121">
        <v>33944</v>
      </c>
      <c r="U11" s="121">
        <v>127025</v>
      </c>
      <c r="V11" s="121">
        <f t="shared" si="27"/>
        <v>1037973</v>
      </c>
      <c r="W11" s="121">
        <f t="shared" si="28"/>
        <v>382630</v>
      </c>
      <c r="X11" s="121">
        <f t="shared" si="29"/>
        <v>0</v>
      </c>
      <c r="Y11" s="121">
        <f t="shared" si="30"/>
        <v>11340</v>
      </c>
      <c r="Z11" s="121">
        <f t="shared" si="31"/>
        <v>0</v>
      </c>
      <c r="AA11" s="121">
        <f t="shared" si="32"/>
        <v>256207</v>
      </c>
      <c r="AB11" s="122" t="str">
        <f t="shared" si="5"/>
        <v>-</v>
      </c>
      <c r="AC11" s="121">
        <f t="shared" si="6"/>
        <v>115083</v>
      </c>
      <c r="AD11" s="121">
        <f t="shared" si="7"/>
        <v>655343</v>
      </c>
      <c r="AE11" s="121">
        <f t="shared" si="8"/>
        <v>0</v>
      </c>
      <c r="AF11" s="121">
        <f t="shared" si="9"/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 t="shared" si="11"/>
        <v>854058</v>
      </c>
      <c r="AN11" s="121">
        <f t="shared" si="12"/>
        <v>58367</v>
      </c>
      <c r="AO11" s="121">
        <v>58367</v>
      </c>
      <c r="AP11" s="121">
        <v>0</v>
      </c>
      <c r="AQ11" s="121">
        <v>0</v>
      </c>
      <c r="AR11" s="121">
        <v>0</v>
      </c>
      <c r="AS11" s="121">
        <f t="shared" si="13"/>
        <v>351791</v>
      </c>
      <c r="AT11" s="121">
        <v>8323</v>
      </c>
      <c r="AU11" s="121">
        <v>322432</v>
      </c>
      <c r="AV11" s="121">
        <v>21036</v>
      </c>
      <c r="AW11" s="121">
        <v>11048</v>
      </c>
      <c r="AX11" s="121">
        <f t="shared" si="14"/>
        <v>432852</v>
      </c>
      <c r="AY11" s="121">
        <v>227390</v>
      </c>
      <c r="AZ11" s="121">
        <v>140674</v>
      </c>
      <c r="BA11" s="121">
        <v>59551</v>
      </c>
      <c r="BB11" s="121">
        <v>5237</v>
      </c>
      <c r="BC11" s="121">
        <v>0</v>
      </c>
      <c r="BD11" s="121">
        <v>0</v>
      </c>
      <c r="BE11" s="121">
        <v>5424</v>
      </c>
      <c r="BF11" s="121">
        <f t="shared" si="16"/>
        <v>859482</v>
      </c>
      <c r="BG11" s="121">
        <f t="shared" si="17"/>
        <v>0</v>
      </c>
      <c r="BH11" s="121">
        <f t="shared" si="18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 t="shared" si="20"/>
        <v>177961</v>
      </c>
      <c r="BP11" s="121">
        <f t="shared" si="21"/>
        <v>53964</v>
      </c>
      <c r="BQ11" s="121">
        <v>38132</v>
      </c>
      <c r="BR11" s="121">
        <v>15832</v>
      </c>
      <c r="BS11" s="121">
        <v>0</v>
      </c>
      <c r="BT11" s="121">
        <v>0</v>
      </c>
      <c r="BU11" s="121">
        <f t="shared" si="22"/>
        <v>96116</v>
      </c>
      <c r="BV11" s="121">
        <v>5368</v>
      </c>
      <c r="BW11" s="121">
        <v>90748</v>
      </c>
      <c r="BX11" s="121">
        <v>0</v>
      </c>
      <c r="BY11" s="121">
        <v>0</v>
      </c>
      <c r="BZ11" s="121">
        <f t="shared" si="23"/>
        <v>27881</v>
      </c>
      <c r="CA11" s="121">
        <v>439</v>
      </c>
      <c r="CB11" s="121">
        <v>24008</v>
      </c>
      <c r="CC11" s="121">
        <v>0</v>
      </c>
      <c r="CD11" s="121">
        <v>3434</v>
      </c>
      <c r="CE11" s="121">
        <v>0</v>
      </c>
      <c r="CF11" s="121">
        <v>0</v>
      </c>
      <c r="CG11" s="121">
        <v>530</v>
      </c>
      <c r="CH11" s="121">
        <f t="shared" si="25"/>
        <v>178491</v>
      </c>
      <c r="CI11" s="121">
        <f t="shared" si="33"/>
        <v>0</v>
      </c>
      <c r="CJ11" s="121">
        <f t="shared" si="34"/>
        <v>0</v>
      </c>
      <c r="CK11" s="121">
        <f t="shared" si="35"/>
        <v>0</v>
      </c>
      <c r="CL11" s="121">
        <f t="shared" si="36"/>
        <v>0</v>
      </c>
      <c r="CM11" s="121">
        <f t="shared" si="37"/>
        <v>0</v>
      </c>
      <c r="CN11" s="121">
        <f t="shared" si="38"/>
        <v>0</v>
      </c>
      <c r="CO11" s="121">
        <f t="shared" si="39"/>
        <v>0</v>
      </c>
      <c r="CP11" s="121">
        <f t="shared" si="40"/>
        <v>0</v>
      </c>
      <c r="CQ11" s="121">
        <f t="shared" si="41"/>
        <v>1032019</v>
      </c>
      <c r="CR11" s="121">
        <f t="shared" si="42"/>
        <v>112331</v>
      </c>
      <c r="CS11" s="121">
        <f t="shared" si="43"/>
        <v>96499</v>
      </c>
      <c r="CT11" s="121">
        <f t="shared" si="44"/>
        <v>15832</v>
      </c>
      <c r="CU11" s="121">
        <f t="shared" si="45"/>
        <v>0</v>
      </c>
      <c r="CV11" s="121">
        <f t="shared" si="46"/>
        <v>0</v>
      </c>
      <c r="CW11" s="121">
        <f t="shared" si="47"/>
        <v>447907</v>
      </c>
      <c r="CX11" s="121">
        <f t="shared" si="48"/>
        <v>13691</v>
      </c>
      <c r="CY11" s="121">
        <f t="shared" si="49"/>
        <v>413180</v>
      </c>
      <c r="CZ11" s="121">
        <f t="shared" si="50"/>
        <v>21036</v>
      </c>
      <c r="DA11" s="121">
        <f t="shared" si="51"/>
        <v>11048</v>
      </c>
      <c r="DB11" s="121">
        <f t="shared" si="52"/>
        <v>460733</v>
      </c>
      <c r="DC11" s="121">
        <f t="shared" si="53"/>
        <v>227829</v>
      </c>
      <c r="DD11" s="121">
        <f t="shared" si="54"/>
        <v>164682</v>
      </c>
      <c r="DE11" s="121">
        <f t="shared" si="55"/>
        <v>59551</v>
      </c>
      <c r="DF11" s="121">
        <f t="shared" si="56"/>
        <v>8671</v>
      </c>
      <c r="DG11" s="121">
        <f t="shared" si="57"/>
        <v>0</v>
      </c>
      <c r="DH11" s="121">
        <f t="shared" si="58"/>
        <v>0</v>
      </c>
      <c r="DI11" s="121">
        <f t="shared" si="59"/>
        <v>5954</v>
      </c>
      <c r="DJ11" s="121">
        <f t="shared" si="60"/>
        <v>1037973</v>
      </c>
    </row>
    <row r="12" spans="1:114" s="136" customFormat="1" ht="13.5" customHeight="1" x14ac:dyDescent="0.15">
      <c r="A12" s="119" t="s">
        <v>17</v>
      </c>
      <c r="B12" s="120" t="s">
        <v>340</v>
      </c>
      <c r="C12" s="119" t="s">
        <v>341</v>
      </c>
      <c r="D12" s="121">
        <f t="shared" si="0"/>
        <v>709256</v>
      </c>
      <c r="E12" s="121">
        <f t="shared" si="1"/>
        <v>189589</v>
      </c>
      <c r="F12" s="121">
        <v>0</v>
      </c>
      <c r="G12" s="121">
        <v>0</v>
      </c>
      <c r="H12" s="121">
        <v>0</v>
      </c>
      <c r="I12" s="121">
        <v>157350</v>
      </c>
      <c r="J12" s="122" t="s">
        <v>439</v>
      </c>
      <c r="K12" s="121">
        <v>32239</v>
      </c>
      <c r="L12" s="121">
        <v>519667</v>
      </c>
      <c r="M12" s="121">
        <f t="shared" si="2"/>
        <v>294114</v>
      </c>
      <c r="N12" s="121">
        <f t="shared" si="3"/>
        <v>100351</v>
      </c>
      <c r="O12" s="121">
        <v>0</v>
      </c>
      <c r="P12" s="121">
        <v>0</v>
      </c>
      <c r="Q12" s="121">
        <v>0</v>
      </c>
      <c r="R12" s="121">
        <v>88598</v>
      </c>
      <c r="S12" s="122" t="s">
        <v>439</v>
      </c>
      <c r="T12" s="121">
        <v>11753</v>
      </c>
      <c r="U12" s="121">
        <v>193763</v>
      </c>
      <c r="V12" s="121">
        <f t="shared" si="27"/>
        <v>1003370</v>
      </c>
      <c r="W12" s="121">
        <f t="shared" si="28"/>
        <v>289940</v>
      </c>
      <c r="X12" s="121">
        <f t="shared" si="29"/>
        <v>0</v>
      </c>
      <c r="Y12" s="121">
        <f t="shared" si="30"/>
        <v>0</v>
      </c>
      <c r="Z12" s="121">
        <f t="shared" si="31"/>
        <v>0</v>
      </c>
      <c r="AA12" s="121">
        <f t="shared" si="32"/>
        <v>245948</v>
      </c>
      <c r="AB12" s="122" t="str">
        <f t="shared" si="5"/>
        <v>-</v>
      </c>
      <c r="AC12" s="121">
        <f t="shared" si="6"/>
        <v>43992</v>
      </c>
      <c r="AD12" s="121">
        <f t="shared" si="7"/>
        <v>713430</v>
      </c>
      <c r="AE12" s="121">
        <f t="shared" si="8"/>
        <v>0</v>
      </c>
      <c r="AF12" s="121">
        <f t="shared" si="9"/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 t="shared" si="11"/>
        <v>317317</v>
      </c>
      <c r="AN12" s="121">
        <f t="shared" si="12"/>
        <v>14396</v>
      </c>
      <c r="AO12" s="121">
        <v>14396</v>
      </c>
      <c r="AP12" s="121">
        <v>0</v>
      </c>
      <c r="AQ12" s="121">
        <v>0</v>
      </c>
      <c r="AR12" s="121">
        <v>0</v>
      </c>
      <c r="AS12" s="121">
        <f t="shared" si="13"/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 t="shared" si="14"/>
        <v>302921</v>
      </c>
      <c r="AY12" s="121">
        <v>302921</v>
      </c>
      <c r="AZ12" s="121">
        <v>0</v>
      </c>
      <c r="BA12" s="121">
        <v>0</v>
      </c>
      <c r="BB12" s="121">
        <v>0</v>
      </c>
      <c r="BC12" s="121">
        <v>391939</v>
      </c>
      <c r="BD12" s="121">
        <v>0</v>
      </c>
      <c r="BE12" s="121">
        <v>0</v>
      </c>
      <c r="BF12" s="121">
        <f t="shared" si="16"/>
        <v>317317</v>
      </c>
      <c r="BG12" s="121">
        <f t="shared" si="17"/>
        <v>0</v>
      </c>
      <c r="BH12" s="121">
        <f t="shared" si="18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3425</v>
      </c>
      <c r="BO12" s="121">
        <f t="shared" si="20"/>
        <v>290689</v>
      </c>
      <c r="BP12" s="121">
        <f t="shared" si="21"/>
        <v>14396</v>
      </c>
      <c r="BQ12" s="121">
        <v>14396</v>
      </c>
      <c r="BR12" s="121">
        <v>0</v>
      </c>
      <c r="BS12" s="121">
        <v>0</v>
      </c>
      <c r="BT12" s="121">
        <v>0</v>
      </c>
      <c r="BU12" s="121">
        <f t="shared" si="22"/>
        <v>128242</v>
      </c>
      <c r="BV12" s="121">
        <v>0</v>
      </c>
      <c r="BW12" s="121">
        <v>128242</v>
      </c>
      <c r="BX12" s="121">
        <v>0</v>
      </c>
      <c r="BY12" s="121">
        <v>0</v>
      </c>
      <c r="BZ12" s="121">
        <f t="shared" si="23"/>
        <v>148051</v>
      </c>
      <c r="CA12" s="121">
        <v>85016</v>
      </c>
      <c r="CB12" s="121">
        <v>63035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 t="shared" si="25"/>
        <v>290689</v>
      </c>
      <c r="CI12" s="121">
        <f t="shared" si="33"/>
        <v>0</v>
      </c>
      <c r="CJ12" s="121">
        <f t="shared" si="34"/>
        <v>0</v>
      </c>
      <c r="CK12" s="121">
        <f t="shared" si="35"/>
        <v>0</v>
      </c>
      <c r="CL12" s="121">
        <f t="shared" si="36"/>
        <v>0</v>
      </c>
      <c r="CM12" s="121">
        <f t="shared" si="37"/>
        <v>0</v>
      </c>
      <c r="CN12" s="121">
        <f t="shared" si="38"/>
        <v>0</v>
      </c>
      <c r="CO12" s="121">
        <f t="shared" si="39"/>
        <v>0</v>
      </c>
      <c r="CP12" s="121">
        <f t="shared" si="40"/>
        <v>3425</v>
      </c>
      <c r="CQ12" s="121">
        <f t="shared" si="41"/>
        <v>608006</v>
      </c>
      <c r="CR12" s="121">
        <f t="shared" si="42"/>
        <v>28792</v>
      </c>
      <c r="CS12" s="121">
        <f t="shared" si="43"/>
        <v>28792</v>
      </c>
      <c r="CT12" s="121">
        <f t="shared" si="44"/>
        <v>0</v>
      </c>
      <c r="CU12" s="121">
        <f t="shared" si="45"/>
        <v>0</v>
      </c>
      <c r="CV12" s="121">
        <f t="shared" si="46"/>
        <v>0</v>
      </c>
      <c r="CW12" s="121">
        <f t="shared" si="47"/>
        <v>128242</v>
      </c>
      <c r="CX12" s="121">
        <f t="shared" si="48"/>
        <v>0</v>
      </c>
      <c r="CY12" s="121">
        <f t="shared" si="49"/>
        <v>128242</v>
      </c>
      <c r="CZ12" s="121">
        <f t="shared" si="50"/>
        <v>0</v>
      </c>
      <c r="DA12" s="121">
        <f t="shared" si="51"/>
        <v>0</v>
      </c>
      <c r="DB12" s="121">
        <f t="shared" si="52"/>
        <v>450972</v>
      </c>
      <c r="DC12" s="121">
        <f t="shared" si="53"/>
        <v>387937</v>
      </c>
      <c r="DD12" s="121">
        <f t="shared" si="54"/>
        <v>63035</v>
      </c>
      <c r="DE12" s="121">
        <f t="shared" si="55"/>
        <v>0</v>
      </c>
      <c r="DF12" s="121">
        <f t="shared" si="56"/>
        <v>0</v>
      </c>
      <c r="DG12" s="121">
        <f t="shared" si="57"/>
        <v>391939</v>
      </c>
      <c r="DH12" s="121">
        <f t="shared" si="58"/>
        <v>0</v>
      </c>
      <c r="DI12" s="121">
        <f t="shared" si="59"/>
        <v>0</v>
      </c>
      <c r="DJ12" s="121">
        <f t="shared" si="60"/>
        <v>608006</v>
      </c>
    </row>
    <row r="13" spans="1:114" s="136" customFormat="1" ht="13.5" customHeight="1" x14ac:dyDescent="0.15">
      <c r="A13" s="119" t="s">
        <v>17</v>
      </c>
      <c r="B13" s="120" t="s">
        <v>345</v>
      </c>
      <c r="C13" s="119" t="s">
        <v>346</v>
      </c>
      <c r="D13" s="121">
        <f t="shared" si="0"/>
        <v>627544</v>
      </c>
      <c r="E13" s="121">
        <f t="shared" si="1"/>
        <v>132976</v>
      </c>
      <c r="F13" s="121">
        <v>0</v>
      </c>
      <c r="G13" s="121">
        <v>0</v>
      </c>
      <c r="H13" s="121">
        <v>0</v>
      </c>
      <c r="I13" s="121">
        <v>70783</v>
      </c>
      <c r="J13" s="122" t="s">
        <v>439</v>
      </c>
      <c r="K13" s="121">
        <v>62193</v>
      </c>
      <c r="L13" s="121">
        <v>494568</v>
      </c>
      <c r="M13" s="121">
        <f t="shared" si="2"/>
        <v>65896</v>
      </c>
      <c r="N13" s="121">
        <f t="shared" si="3"/>
        <v>8331</v>
      </c>
      <c r="O13" s="121">
        <v>0</v>
      </c>
      <c r="P13" s="121">
        <v>0</v>
      </c>
      <c r="Q13" s="121">
        <v>0</v>
      </c>
      <c r="R13" s="121">
        <v>169</v>
      </c>
      <c r="S13" s="122" t="s">
        <v>439</v>
      </c>
      <c r="T13" s="121">
        <v>8162</v>
      </c>
      <c r="U13" s="121">
        <v>57565</v>
      </c>
      <c r="V13" s="121">
        <f t="shared" si="27"/>
        <v>693440</v>
      </c>
      <c r="W13" s="121">
        <f t="shared" si="28"/>
        <v>141307</v>
      </c>
      <c r="X13" s="121">
        <f t="shared" si="29"/>
        <v>0</v>
      </c>
      <c r="Y13" s="121">
        <f t="shared" si="30"/>
        <v>0</v>
      </c>
      <c r="Z13" s="121">
        <f t="shared" si="31"/>
        <v>0</v>
      </c>
      <c r="AA13" s="121">
        <f t="shared" si="32"/>
        <v>70952</v>
      </c>
      <c r="AB13" s="122" t="str">
        <f t="shared" si="5"/>
        <v>-</v>
      </c>
      <c r="AC13" s="121">
        <f t="shared" si="6"/>
        <v>70355</v>
      </c>
      <c r="AD13" s="121">
        <f t="shared" si="7"/>
        <v>552133</v>
      </c>
      <c r="AE13" s="121">
        <f t="shared" si="8"/>
        <v>121989</v>
      </c>
      <c r="AF13" s="121">
        <f t="shared" si="9"/>
        <v>121989</v>
      </c>
      <c r="AG13" s="121">
        <v>0</v>
      </c>
      <c r="AH13" s="121">
        <v>97690</v>
      </c>
      <c r="AI13" s="121">
        <v>24299</v>
      </c>
      <c r="AJ13" s="121">
        <v>0</v>
      </c>
      <c r="AK13" s="121">
        <v>0</v>
      </c>
      <c r="AL13" s="121">
        <v>0</v>
      </c>
      <c r="AM13" s="121">
        <f t="shared" si="11"/>
        <v>503400</v>
      </c>
      <c r="AN13" s="121">
        <f t="shared" si="12"/>
        <v>41987</v>
      </c>
      <c r="AO13" s="121">
        <v>29958</v>
      </c>
      <c r="AP13" s="121">
        <v>0</v>
      </c>
      <c r="AQ13" s="121">
        <v>12029</v>
      </c>
      <c r="AR13" s="121">
        <v>0</v>
      </c>
      <c r="AS13" s="121">
        <f t="shared" si="13"/>
        <v>117292</v>
      </c>
      <c r="AT13" s="121">
        <v>0</v>
      </c>
      <c r="AU13" s="121">
        <v>117292</v>
      </c>
      <c r="AV13" s="121">
        <v>0</v>
      </c>
      <c r="AW13" s="121">
        <v>0</v>
      </c>
      <c r="AX13" s="121">
        <f t="shared" si="14"/>
        <v>344121</v>
      </c>
      <c r="AY13" s="121">
        <v>112413</v>
      </c>
      <c r="AZ13" s="121">
        <v>165804</v>
      </c>
      <c r="BA13" s="121">
        <v>53238</v>
      </c>
      <c r="BB13" s="121">
        <v>12666</v>
      </c>
      <c r="BC13" s="121">
        <v>0</v>
      </c>
      <c r="BD13" s="121">
        <v>0</v>
      </c>
      <c r="BE13" s="121">
        <v>2155</v>
      </c>
      <c r="BF13" s="121">
        <f t="shared" si="16"/>
        <v>627544</v>
      </c>
      <c r="BG13" s="121">
        <f t="shared" si="17"/>
        <v>16339</v>
      </c>
      <c r="BH13" s="121">
        <f t="shared" si="18"/>
        <v>16339</v>
      </c>
      <c r="BI13" s="121">
        <v>0</v>
      </c>
      <c r="BJ13" s="121">
        <v>16339</v>
      </c>
      <c r="BK13" s="121">
        <v>0</v>
      </c>
      <c r="BL13" s="121">
        <v>0</v>
      </c>
      <c r="BM13" s="121">
        <v>0</v>
      </c>
      <c r="BN13" s="121">
        <v>0</v>
      </c>
      <c r="BO13" s="121">
        <f t="shared" si="20"/>
        <v>49557</v>
      </c>
      <c r="BP13" s="121">
        <f t="shared" si="21"/>
        <v>5777</v>
      </c>
      <c r="BQ13" s="121">
        <v>0</v>
      </c>
      <c r="BR13" s="121">
        <v>0</v>
      </c>
      <c r="BS13" s="121">
        <v>5777</v>
      </c>
      <c r="BT13" s="121">
        <v>0</v>
      </c>
      <c r="BU13" s="121">
        <f t="shared" si="22"/>
        <v>22179</v>
      </c>
      <c r="BV13" s="121">
        <v>0</v>
      </c>
      <c r="BW13" s="121">
        <v>22179</v>
      </c>
      <c r="BX13" s="121">
        <v>0</v>
      </c>
      <c r="BY13" s="121">
        <v>0</v>
      </c>
      <c r="BZ13" s="121">
        <f t="shared" si="23"/>
        <v>21601</v>
      </c>
      <c r="CA13" s="121">
        <v>0</v>
      </c>
      <c r="CB13" s="121">
        <v>21601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 t="shared" si="25"/>
        <v>65896</v>
      </c>
      <c r="CI13" s="121">
        <f t="shared" si="33"/>
        <v>138328</v>
      </c>
      <c r="CJ13" s="121">
        <f t="shared" si="34"/>
        <v>138328</v>
      </c>
      <c r="CK13" s="121">
        <f t="shared" si="35"/>
        <v>0</v>
      </c>
      <c r="CL13" s="121">
        <f t="shared" si="36"/>
        <v>114029</v>
      </c>
      <c r="CM13" s="121">
        <f t="shared" si="37"/>
        <v>24299</v>
      </c>
      <c r="CN13" s="121">
        <f t="shared" si="38"/>
        <v>0</v>
      </c>
      <c r="CO13" s="121">
        <f t="shared" si="39"/>
        <v>0</v>
      </c>
      <c r="CP13" s="121">
        <f t="shared" si="40"/>
        <v>0</v>
      </c>
      <c r="CQ13" s="121">
        <f t="shared" si="41"/>
        <v>552957</v>
      </c>
      <c r="CR13" s="121">
        <f t="shared" si="42"/>
        <v>47764</v>
      </c>
      <c r="CS13" s="121">
        <f t="shared" si="43"/>
        <v>29958</v>
      </c>
      <c r="CT13" s="121">
        <f t="shared" si="44"/>
        <v>0</v>
      </c>
      <c r="CU13" s="121">
        <f t="shared" si="45"/>
        <v>17806</v>
      </c>
      <c r="CV13" s="121">
        <f t="shared" si="46"/>
        <v>0</v>
      </c>
      <c r="CW13" s="121">
        <f t="shared" si="47"/>
        <v>139471</v>
      </c>
      <c r="CX13" s="121">
        <f t="shared" si="48"/>
        <v>0</v>
      </c>
      <c r="CY13" s="121">
        <f t="shared" si="49"/>
        <v>139471</v>
      </c>
      <c r="CZ13" s="121">
        <f t="shared" si="50"/>
        <v>0</v>
      </c>
      <c r="DA13" s="121">
        <f t="shared" si="51"/>
        <v>0</v>
      </c>
      <c r="DB13" s="121">
        <f t="shared" si="52"/>
        <v>365722</v>
      </c>
      <c r="DC13" s="121">
        <f t="shared" si="53"/>
        <v>112413</v>
      </c>
      <c r="DD13" s="121">
        <f t="shared" si="54"/>
        <v>187405</v>
      </c>
      <c r="DE13" s="121">
        <f t="shared" si="55"/>
        <v>53238</v>
      </c>
      <c r="DF13" s="121">
        <f t="shared" si="56"/>
        <v>12666</v>
      </c>
      <c r="DG13" s="121">
        <f t="shared" si="57"/>
        <v>0</v>
      </c>
      <c r="DH13" s="121">
        <f t="shared" si="58"/>
        <v>0</v>
      </c>
      <c r="DI13" s="121">
        <f t="shared" si="59"/>
        <v>2155</v>
      </c>
      <c r="DJ13" s="121">
        <f t="shared" si="60"/>
        <v>693440</v>
      </c>
    </row>
    <row r="14" spans="1:114" s="136" customFormat="1" ht="13.5" customHeight="1" x14ac:dyDescent="0.15">
      <c r="A14" s="119" t="s">
        <v>17</v>
      </c>
      <c r="B14" s="120" t="s">
        <v>348</v>
      </c>
      <c r="C14" s="119" t="s">
        <v>349</v>
      </c>
      <c r="D14" s="121">
        <f t="shared" si="0"/>
        <v>282265</v>
      </c>
      <c r="E14" s="121">
        <f t="shared" si="1"/>
        <v>488</v>
      </c>
      <c r="F14" s="121">
        <v>0</v>
      </c>
      <c r="G14" s="121">
        <v>0</v>
      </c>
      <c r="H14" s="121">
        <v>0</v>
      </c>
      <c r="I14" s="121">
        <v>470</v>
      </c>
      <c r="J14" s="122" t="s">
        <v>439</v>
      </c>
      <c r="K14" s="121">
        <v>18</v>
      </c>
      <c r="L14" s="121">
        <v>281777</v>
      </c>
      <c r="M14" s="121">
        <f t="shared" si="2"/>
        <v>55692</v>
      </c>
      <c r="N14" s="121">
        <f t="shared" si="3"/>
        <v>8600</v>
      </c>
      <c r="O14" s="121">
        <v>807</v>
      </c>
      <c r="P14" s="121">
        <v>0</v>
      </c>
      <c r="Q14" s="121">
        <v>0</v>
      </c>
      <c r="R14" s="121">
        <v>7793</v>
      </c>
      <c r="S14" s="122" t="s">
        <v>439</v>
      </c>
      <c r="T14" s="121">
        <v>0</v>
      </c>
      <c r="U14" s="121">
        <v>47092</v>
      </c>
      <c r="V14" s="121">
        <f t="shared" si="27"/>
        <v>337957</v>
      </c>
      <c r="W14" s="121">
        <f t="shared" si="28"/>
        <v>9088</v>
      </c>
      <c r="X14" s="121">
        <f t="shared" si="29"/>
        <v>807</v>
      </c>
      <c r="Y14" s="121">
        <f t="shared" si="30"/>
        <v>0</v>
      </c>
      <c r="Z14" s="121">
        <f t="shared" si="31"/>
        <v>0</v>
      </c>
      <c r="AA14" s="121">
        <f t="shared" si="32"/>
        <v>8263</v>
      </c>
      <c r="AB14" s="122" t="str">
        <f t="shared" si="5"/>
        <v>-</v>
      </c>
      <c r="AC14" s="121">
        <f t="shared" si="6"/>
        <v>18</v>
      </c>
      <c r="AD14" s="121">
        <f t="shared" si="7"/>
        <v>328869</v>
      </c>
      <c r="AE14" s="121">
        <f t="shared" si="8"/>
        <v>0</v>
      </c>
      <c r="AF14" s="121">
        <f t="shared" si="9"/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 t="shared" si="11"/>
        <v>101557</v>
      </c>
      <c r="AN14" s="121">
        <f t="shared" si="12"/>
        <v>14595</v>
      </c>
      <c r="AO14" s="121">
        <v>14595</v>
      </c>
      <c r="AP14" s="121">
        <v>0</v>
      </c>
      <c r="AQ14" s="121">
        <v>0</v>
      </c>
      <c r="AR14" s="121">
        <v>0</v>
      </c>
      <c r="AS14" s="121">
        <f t="shared" si="13"/>
        <v>487</v>
      </c>
      <c r="AT14" s="121">
        <v>0</v>
      </c>
      <c r="AU14" s="121">
        <v>0</v>
      </c>
      <c r="AV14" s="121">
        <v>487</v>
      </c>
      <c r="AW14" s="121">
        <v>0</v>
      </c>
      <c r="AX14" s="121">
        <f t="shared" si="14"/>
        <v>86475</v>
      </c>
      <c r="AY14" s="121">
        <v>82202</v>
      </c>
      <c r="AZ14" s="121">
        <v>0</v>
      </c>
      <c r="BA14" s="121">
        <v>3672</v>
      </c>
      <c r="BB14" s="121">
        <v>601</v>
      </c>
      <c r="BC14" s="121">
        <v>180708</v>
      </c>
      <c r="BD14" s="121">
        <v>0</v>
      </c>
      <c r="BE14" s="121">
        <v>0</v>
      </c>
      <c r="BF14" s="121">
        <f t="shared" si="16"/>
        <v>101557</v>
      </c>
      <c r="BG14" s="121">
        <f t="shared" si="17"/>
        <v>0</v>
      </c>
      <c r="BH14" s="121">
        <f t="shared" si="18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 t="shared" si="20"/>
        <v>7297</v>
      </c>
      <c r="BP14" s="121">
        <f t="shared" si="21"/>
        <v>7297</v>
      </c>
      <c r="BQ14" s="121">
        <v>7297</v>
      </c>
      <c r="BR14" s="121">
        <v>0</v>
      </c>
      <c r="BS14" s="121">
        <v>0</v>
      </c>
      <c r="BT14" s="121">
        <v>0</v>
      </c>
      <c r="BU14" s="121">
        <f t="shared" si="22"/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 t="shared" si="23"/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48395</v>
      </c>
      <c r="CF14" s="121">
        <v>0</v>
      </c>
      <c r="CG14" s="121">
        <v>0</v>
      </c>
      <c r="CH14" s="121">
        <f t="shared" si="25"/>
        <v>7297</v>
      </c>
      <c r="CI14" s="121">
        <f t="shared" si="33"/>
        <v>0</v>
      </c>
      <c r="CJ14" s="121">
        <f t="shared" si="34"/>
        <v>0</v>
      </c>
      <c r="CK14" s="121">
        <f t="shared" si="35"/>
        <v>0</v>
      </c>
      <c r="CL14" s="121">
        <f t="shared" si="36"/>
        <v>0</v>
      </c>
      <c r="CM14" s="121">
        <f t="shared" si="37"/>
        <v>0</v>
      </c>
      <c r="CN14" s="121">
        <f t="shared" si="38"/>
        <v>0</v>
      </c>
      <c r="CO14" s="121">
        <f t="shared" si="39"/>
        <v>0</v>
      </c>
      <c r="CP14" s="121">
        <f t="shared" si="40"/>
        <v>0</v>
      </c>
      <c r="CQ14" s="121">
        <f t="shared" si="41"/>
        <v>108854</v>
      </c>
      <c r="CR14" s="121">
        <f t="shared" si="42"/>
        <v>21892</v>
      </c>
      <c r="CS14" s="121">
        <f t="shared" si="43"/>
        <v>21892</v>
      </c>
      <c r="CT14" s="121">
        <f t="shared" si="44"/>
        <v>0</v>
      </c>
      <c r="CU14" s="121">
        <f t="shared" si="45"/>
        <v>0</v>
      </c>
      <c r="CV14" s="121">
        <f t="shared" si="46"/>
        <v>0</v>
      </c>
      <c r="CW14" s="121">
        <f t="shared" si="47"/>
        <v>487</v>
      </c>
      <c r="CX14" s="121">
        <f t="shared" si="48"/>
        <v>0</v>
      </c>
      <c r="CY14" s="121">
        <f t="shared" si="49"/>
        <v>0</v>
      </c>
      <c r="CZ14" s="121">
        <f t="shared" si="50"/>
        <v>487</v>
      </c>
      <c r="DA14" s="121">
        <f t="shared" si="51"/>
        <v>0</v>
      </c>
      <c r="DB14" s="121">
        <f t="shared" si="52"/>
        <v>86475</v>
      </c>
      <c r="DC14" s="121">
        <f t="shared" si="53"/>
        <v>82202</v>
      </c>
      <c r="DD14" s="121">
        <f t="shared" si="54"/>
        <v>0</v>
      </c>
      <c r="DE14" s="121">
        <f t="shared" si="55"/>
        <v>3672</v>
      </c>
      <c r="DF14" s="121">
        <f t="shared" si="56"/>
        <v>601</v>
      </c>
      <c r="DG14" s="121">
        <f t="shared" si="57"/>
        <v>229103</v>
      </c>
      <c r="DH14" s="121">
        <f t="shared" si="58"/>
        <v>0</v>
      </c>
      <c r="DI14" s="121">
        <f t="shared" si="59"/>
        <v>0</v>
      </c>
      <c r="DJ14" s="121">
        <f t="shared" si="60"/>
        <v>108854</v>
      </c>
    </row>
    <row r="15" spans="1:114" s="136" customFormat="1" ht="13.5" customHeight="1" x14ac:dyDescent="0.15">
      <c r="A15" s="119" t="s">
        <v>17</v>
      </c>
      <c r="B15" s="120" t="s">
        <v>353</v>
      </c>
      <c r="C15" s="119" t="s">
        <v>354</v>
      </c>
      <c r="D15" s="121">
        <f t="shared" si="0"/>
        <v>483655</v>
      </c>
      <c r="E15" s="121">
        <f t="shared" si="1"/>
        <v>116265</v>
      </c>
      <c r="F15" s="121">
        <v>0</v>
      </c>
      <c r="G15" s="121">
        <v>0</v>
      </c>
      <c r="H15" s="121">
        <v>0</v>
      </c>
      <c r="I15" s="121">
        <v>116200</v>
      </c>
      <c r="J15" s="122" t="s">
        <v>439</v>
      </c>
      <c r="K15" s="121">
        <v>65</v>
      </c>
      <c r="L15" s="121">
        <v>367390</v>
      </c>
      <c r="M15" s="121">
        <f t="shared" si="2"/>
        <v>115044</v>
      </c>
      <c r="N15" s="121">
        <f t="shared" si="3"/>
        <v>14869</v>
      </c>
      <c r="O15" s="121">
        <v>0</v>
      </c>
      <c r="P15" s="121">
        <v>0</v>
      </c>
      <c r="Q15" s="121">
        <v>0</v>
      </c>
      <c r="R15" s="121">
        <v>14869</v>
      </c>
      <c r="S15" s="122" t="s">
        <v>439</v>
      </c>
      <c r="T15" s="121">
        <v>0</v>
      </c>
      <c r="U15" s="121">
        <v>100175</v>
      </c>
      <c r="V15" s="121">
        <f t="shared" si="27"/>
        <v>598699</v>
      </c>
      <c r="W15" s="121">
        <f t="shared" si="28"/>
        <v>131134</v>
      </c>
      <c r="X15" s="121">
        <f t="shared" si="29"/>
        <v>0</v>
      </c>
      <c r="Y15" s="121">
        <f t="shared" si="30"/>
        <v>0</v>
      </c>
      <c r="Z15" s="121">
        <f t="shared" si="31"/>
        <v>0</v>
      </c>
      <c r="AA15" s="121">
        <f t="shared" si="32"/>
        <v>131069</v>
      </c>
      <c r="AB15" s="122" t="str">
        <f t="shared" si="5"/>
        <v>-</v>
      </c>
      <c r="AC15" s="121">
        <f t="shared" si="6"/>
        <v>65</v>
      </c>
      <c r="AD15" s="121">
        <f t="shared" si="7"/>
        <v>467565</v>
      </c>
      <c r="AE15" s="121">
        <f t="shared" si="8"/>
        <v>41617</v>
      </c>
      <c r="AF15" s="121">
        <f t="shared" si="9"/>
        <v>41617</v>
      </c>
      <c r="AG15" s="121">
        <v>0</v>
      </c>
      <c r="AH15" s="121">
        <v>35791</v>
      </c>
      <c r="AI15" s="121">
        <v>5826</v>
      </c>
      <c r="AJ15" s="121">
        <v>0</v>
      </c>
      <c r="AK15" s="121">
        <v>0</v>
      </c>
      <c r="AL15" s="121">
        <v>1053</v>
      </c>
      <c r="AM15" s="121">
        <f t="shared" si="11"/>
        <v>435559</v>
      </c>
      <c r="AN15" s="121">
        <f t="shared" si="12"/>
        <v>15077</v>
      </c>
      <c r="AO15" s="121">
        <v>15077</v>
      </c>
      <c r="AP15" s="121">
        <v>0</v>
      </c>
      <c r="AQ15" s="121">
        <v>0</v>
      </c>
      <c r="AR15" s="121">
        <v>0</v>
      </c>
      <c r="AS15" s="121">
        <f t="shared" si="13"/>
        <v>95124</v>
      </c>
      <c r="AT15" s="121">
        <v>2345</v>
      </c>
      <c r="AU15" s="121">
        <v>71709</v>
      </c>
      <c r="AV15" s="121">
        <v>21070</v>
      </c>
      <c r="AW15" s="121">
        <v>0</v>
      </c>
      <c r="AX15" s="121">
        <f t="shared" si="14"/>
        <v>325358</v>
      </c>
      <c r="AY15" s="121">
        <v>201443</v>
      </c>
      <c r="AZ15" s="121">
        <v>101882</v>
      </c>
      <c r="BA15" s="121">
        <v>10547</v>
      </c>
      <c r="BB15" s="121">
        <v>11486</v>
      </c>
      <c r="BC15" s="121">
        <v>5426</v>
      </c>
      <c r="BD15" s="121">
        <v>0</v>
      </c>
      <c r="BE15" s="121">
        <v>0</v>
      </c>
      <c r="BF15" s="121">
        <f t="shared" si="16"/>
        <v>477176</v>
      </c>
      <c r="BG15" s="121">
        <f t="shared" si="17"/>
        <v>7344</v>
      </c>
      <c r="BH15" s="121">
        <f t="shared" si="18"/>
        <v>7344</v>
      </c>
      <c r="BI15" s="121">
        <v>0</v>
      </c>
      <c r="BJ15" s="121">
        <v>7344</v>
      </c>
      <c r="BK15" s="121">
        <v>0</v>
      </c>
      <c r="BL15" s="121">
        <v>0</v>
      </c>
      <c r="BM15" s="121">
        <v>0</v>
      </c>
      <c r="BN15" s="121">
        <v>768</v>
      </c>
      <c r="BO15" s="121">
        <f t="shared" si="20"/>
        <v>84056</v>
      </c>
      <c r="BP15" s="121">
        <f t="shared" si="21"/>
        <v>10923</v>
      </c>
      <c r="BQ15" s="121">
        <v>10923</v>
      </c>
      <c r="BR15" s="121">
        <v>0</v>
      </c>
      <c r="BS15" s="121">
        <v>0</v>
      </c>
      <c r="BT15" s="121">
        <v>0</v>
      </c>
      <c r="BU15" s="121">
        <f t="shared" si="22"/>
        <v>19181</v>
      </c>
      <c r="BV15" s="121">
        <v>0</v>
      </c>
      <c r="BW15" s="121">
        <v>19181</v>
      </c>
      <c r="BX15" s="121">
        <v>0</v>
      </c>
      <c r="BY15" s="121">
        <v>0</v>
      </c>
      <c r="BZ15" s="121">
        <f t="shared" si="23"/>
        <v>53952</v>
      </c>
      <c r="CA15" s="121">
        <v>40111</v>
      </c>
      <c r="CB15" s="121">
        <v>13179</v>
      </c>
      <c r="CC15" s="121">
        <v>0</v>
      </c>
      <c r="CD15" s="121">
        <v>662</v>
      </c>
      <c r="CE15" s="121">
        <v>22876</v>
      </c>
      <c r="CF15" s="121">
        <v>0</v>
      </c>
      <c r="CG15" s="121">
        <v>0</v>
      </c>
      <c r="CH15" s="121">
        <f t="shared" si="25"/>
        <v>91400</v>
      </c>
      <c r="CI15" s="121">
        <f t="shared" si="33"/>
        <v>48961</v>
      </c>
      <c r="CJ15" s="121">
        <f t="shared" si="34"/>
        <v>48961</v>
      </c>
      <c r="CK15" s="121">
        <f t="shared" si="35"/>
        <v>0</v>
      </c>
      <c r="CL15" s="121">
        <f t="shared" si="36"/>
        <v>43135</v>
      </c>
      <c r="CM15" s="121">
        <f t="shared" si="37"/>
        <v>5826</v>
      </c>
      <c r="CN15" s="121">
        <f t="shared" si="38"/>
        <v>0</v>
      </c>
      <c r="CO15" s="121">
        <f t="shared" si="39"/>
        <v>0</v>
      </c>
      <c r="CP15" s="121">
        <f t="shared" si="40"/>
        <v>1821</v>
      </c>
      <c r="CQ15" s="121">
        <f t="shared" si="41"/>
        <v>519615</v>
      </c>
      <c r="CR15" s="121">
        <f t="shared" si="42"/>
        <v>26000</v>
      </c>
      <c r="CS15" s="121">
        <f t="shared" si="43"/>
        <v>26000</v>
      </c>
      <c r="CT15" s="121">
        <f t="shared" si="44"/>
        <v>0</v>
      </c>
      <c r="CU15" s="121">
        <f t="shared" si="45"/>
        <v>0</v>
      </c>
      <c r="CV15" s="121">
        <f t="shared" si="46"/>
        <v>0</v>
      </c>
      <c r="CW15" s="121">
        <f t="shared" si="47"/>
        <v>114305</v>
      </c>
      <c r="CX15" s="121">
        <f t="shared" si="48"/>
        <v>2345</v>
      </c>
      <c r="CY15" s="121">
        <f t="shared" si="49"/>
        <v>90890</v>
      </c>
      <c r="CZ15" s="121">
        <f t="shared" si="50"/>
        <v>21070</v>
      </c>
      <c r="DA15" s="121">
        <f t="shared" si="51"/>
        <v>0</v>
      </c>
      <c r="DB15" s="121">
        <f t="shared" si="52"/>
        <v>379310</v>
      </c>
      <c r="DC15" s="121">
        <f t="shared" si="53"/>
        <v>241554</v>
      </c>
      <c r="DD15" s="121">
        <f t="shared" si="54"/>
        <v>115061</v>
      </c>
      <c r="DE15" s="121">
        <f t="shared" si="55"/>
        <v>10547</v>
      </c>
      <c r="DF15" s="121">
        <f t="shared" si="56"/>
        <v>12148</v>
      </c>
      <c r="DG15" s="121">
        <f t="shared" si="57"/>
        <v>28302</v>
      </c>
      <c r="DH15" s="121">
        <f t="shared" si="58"/>
        <v>0</v>
      </c>
      <c r="DI15" s="121">
        <f t="shared" si="59"/>
        <v>0</v>
      </c>
      <c r="DJ15" s="121">
        <f t="shared" si="60"/>
        <v>568576</v>
      </c>
    </row>
    <row r="16" spans="1:114" s="136" customFormat="1" ht="13.5" customHeight="1" x14ac:dyDescent="0.15">
      <c r="A16" s="119" t="s">
        <v>17</v>
      </c>
      <c r="B16" s="120" t="s">
        <v>358</v>
      </c>
      <c r="C16" s="119" t="s">
        <v>359</v>
      </c>
      <c r="D16" s="121">
        <f t="shared" si="0"/>
        <v>1275278</v>
      </c>
      <c r="E16" s="121">
        <f t="shared" si="1"/>
        <v>736920</v>
      </c>
      <c r="F16" s="121">
        <v>172551</v>
      </c>
      <c r="G16" s="121">
        <v>0</v>
      </c>
      <c r="H16" s="121">
        <v>451500</v>
      </c>
      <c r="I16" s="121">
        <v>94755</v>
      </c>
      <c r="J16" s="122" t="s">
        <v>439</v>
      </c>
      <c r="K16" s="121">
        <v>18114</v>
      </c>
      <c r="L16" s="121">
        <v>538358</v>
      </c>
      <c r="M16" s="121">
        <f t="shared" si="2"/>
        <v>20355</v>
      </c>
      <c r="N16" s="121">
        <f t="shared" si="3"/>
        <v>6477</v>
      </c>
      <c r="O16" s="121">
        <v>0</v>
      </c>
      <c r="P16" s="121">
        <v>0</v>
      </c>
      <c r="Q16" s="121">
        <v>0</v>
      </c>
      <c r="R16" s="121">
        <v>6477</v>
      </c>
      <c r="S16" s="122" t="s">
        <v>439</v>
      </c>
      <c r="T16" s="121">
        <v>0</v>
      </c>
      <c r="U16" s="121">
        <v>13878</v>
      </c>
      <c r="V16" s="121">
        <f t="shared" si="27"/>
        <v>1295633</v>
      </c>
      <c r="W16" s="121">
        <f t="shared" si="28"/>
        <v>743397</v>
      </c>
      <c r="X16" s="121">
        <f t="shared" si="29"/>
        <v>172551</v>
      </c>
      <c r="Y16" s="121">
        <f t="shared" si="30"/>
        <v>0</v>
      </c>
      <c r="Z16" s="121">
        <f t="shared" si="31"/>
        <v>451500</v>
      </c>
      <c r="AA16" s="121">
        <f t="shared" si="32"/>
        <v>101232</v>
      </c>
      <c r="AB16" s="122" t="str">
        <f t="shared" si="5"/>
        <v>-</v>
      </c>
      <c r="AC16" s="121">
        <f t="shared" si="6"/>
        <v>18114</v>
      </c>
      <c r="AD16" s="121">
        <f t="shared" si="7"/>
        <v>552236</v>
      </c>
      <c r="AE16" s="121">
        <f t="shared" si="8"/>
        <v>784000</v>
      </c>
      <c r="AF16" s="121">
        <f t="shared" si="9"/>
        <v>784000</v>
      </c>
      <c r="AG16" s="121">
        <v>0</v>
      </c>
      <c r="AH16" s="121">
        <v>784000</v>
      </c>
      <c r="AI16" s="121">
        <v>0</v>
      </c>
      <c r="AJ16" s="121">
        <v>0</v>
      </c>
      <c r="AK16" s="121">
        <v>0</v>
      </c>
      <c r="AL16" s="121">
        <v>0</v>
      </c>
      <c r="AM16" s="121">
        <f t="shared" si="11"/>
        <v>491278</v>
      </c>
      <c r="AN16" s="121">
        <f t="shared" si="12"/>
        <v>43299</v>
      </c>
      <c r="AO16" s="121">
        <v>43299</v>
      </c>
      <c r="AP16" s="121">
        <v>0</v>
      </c>
      <c r="AQ16" s="121">
        <v>0</v>
      </c>
      <c r="AR16" s="121">
        <v>0</v>
      </c>
      <c r="AS16" s="121">
        <f t="shared" si="13"/>
        <v>128270</v>
      </c>
      <c r="AT16" s="121">
        <v>309</v>
      </c>
      <c r="AU16" s="121">
        <v>113610</v>
      </c>
      <c r="AV16" s="121">
        <v>14351</v>
      </c>
      <c r="AW16" s="121">
        <v>0</v>
      </c>
      <c r="AX16" s="121">
        <f t="shared" si="14"/>
        <v>319709</v>
      </c>
      <c r="AY16" s="121">
        <v>116843</v>
      </c>
      <c r="AZ16" s="121">
        <v>149670</v>
      </c>
      <c r="BA16" s="121">
        <v>33084</v>
      </c>
      <c r="BB16" s="121">
        <v>20112</v>
      </c>
      <c r="BC16" s="121">
        <v>0</v>
      </c>
      <c r="BD16" s="121">
        <v>0</v>
      </c>
      <c r="BE16" s="121">
        <v>0</v>
      </c>
      <c r="BF16" s="121">
        <f t="shared" si="16"/>
        <v>1275278</v>
      </c>
      <c r="BG16" s="121">
        <f t="shared" si="17"/>
        <v>0</v>
      </c>
      <c r="BH16" s="121">
        <f t="shared" si="18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 t="shared" si="20"/>
        <v>20355</v>
      </c>
      <c r="BP16" s="121">
        <f t="shared" si="21"/>
        <v>2008</v>
      </c>
      <c r="BQ16" s="121">
        <v>2008</v>
      </c>
      <c r="BR16" s="121">
        <v>0</v>
      </c>
      <c r="BS16" s="121">
        <v>0</v>
      </c>
      <c r="BT16" s="121">
        <v>0</v>
      </c>
      <c r="BU16" s="121">
        <f t="shared" si="22"/>
        <v>5233</v>
      </c>
      <c r="BV16" s="121">
        <v>0</v>
      </c>
      <c r="BW16" s="121">
        <v>5233</v>
      </c>
      <c r="BX16" s="121">
        <v>0</v>
      </c>
      <c r="BY16" s="121">
        <v>0</v>
      </c>
      <c r="BZ16" s="121">
        <f t="shared" si="23"/>
        <v>13114</v>
      </c>
      <c r="CA16" s="121">
        <v>12960</v>
      </c>
      <c r="CB16" s="121">
        <v>0</v>
      </c>
      <c r="CC16" s="121">
        <v>0</v>
      </c>
      <c r="CD16" s="121">
        <v>154</v>
      </c>
      <c r="CE16" s="121">
        <v>0</v>
      </c>
      <c r="CF16" s="121">
        <v>0</v>
      </c>
      <c r="CG16" s="121">
        <v>0</v>
      </c>
      <c r="CH16" s="121">
        <f t="shared" si="25"/>
        <v>20355</v>
      </c>
      <c r="CI16" s="121">
        <f t="shared" si="33"/>
        <v>784000</v>
      </c>
      <c r="CJ16" s="121">
        <f t="shared" si="34"/>
        <v>784000</v>
      </c>
      <c r="CK16" s="121">
        <f t="shared" si="35"/>
        <v>0</v>
      </c>
      <c r="CL16" s="121">
        <f t="shared" si="36"/>
        <v>784000</v>
      </c>
      <c r="CM16" s="121">
        <f t="shared" si="37"/>
        <v>0</v>
      </c>
      <c r="CN16" s="121">
        <f t="shared" si="38"/>
        <v>0</v>
      </c>
      <c r="CO16" s="121">
        <f t="shared" si="39"/>
        <v>0</v>
      </c>
      <c r="CP16" s="121">
        <f t="shared" si="40"/>
        <v>0</v>
      </c>
      <c r="CQ16" s="121">
        <f t="shared" si="41"/>
        <v>511633</v>
      </c>
      <c r="CR16" s="121">
        <f t="shared" si="42"/>
        <v>45307</v>
      </c>
      <c r="CS16" s="121">
        <f t="shared" si="43"/>
        <v>45307</v>
      </c>
      <c r="CT16" s="121">
        <f t="shared" si="44"/>
        <v>0</v>
      </c>
      <c r="CU16" s="121">
        <f t="shared" si="45"/>
        <v>0</v>
      </c>
      <c r="CV16" s="121">
        <f t="shared" si="46"/>
        <v>0</v>
      </c>
      <c r="CW16" s="121">
        <f t="shared" si="47"/>
        <v>133503</v>
      </c>
      <c r="CX16" s="121">
        <f t="shared" si="48"/>
        <v>309</v>
      </c>
      <c r="CY16" s="121">
        <f t="shared" si="49"/>
        <v>118843</v>
      </c>
      <c r="CZ16" s="121">
        <f t="shared" si="50"/>
        <v>14351</v>
      </c>
      <c r="DA16" s="121">
        <f t="shared" si="51"/>
        <v>0</v>
      </c>
      <c r="DB16" s="121">
        <f t="shared" si="52"/>
        <v>332823</v>
      </c>
      <c r="DC16" s="121">
        <f t="shared" si="53"/>
        <v>129803</v>
      </c>
      <c r="DD16" s="121">
        <f t="shared" si="54"/>
        <v>149670</v>
      </c>
      <c r="DE16" s="121">
        <f t="shared" si="55"/>
        <v>33084</v>
      </c>
      <c r="DF16" s="121">
        <f t="shared" si="56"/>
        <v>20266</v>
      </c>
      <c r="DG16" s="121">
        <f t="shared" si="57"/>
        <v>0</v>
      </c>
      <c r="DH16" s="121">
        <f t="shared" si="58"/>
        <v>0</v>
      </c>
      <c r="DI16" s="121">
        <f t="shared" si="59"/>
        <v>0</v>
      </c>
      <c r="DJ16" s="121">
        <f t="shared" si="60"/>
        <v>1295633</v>
      </c>
    </row>
    <row r="17" spans="1:114" s="136" customFormat="1" ht="13.5" customHeight="1" x14ac:dyDescent="0.15">
      <c r="A17" s="119" t="s">
        <v>17</v>
      </c>
      <c r="B17" s="120" t="s">
        <v>361</v>
      </c>
      <c r="C17" s="119" t="s">
        <v>362</v>
      </c>
      <c r="D17" s="121">
        <f t="shared" si="0"/>
        <v>864101</v>
      </c>
      <c r="E17" s="121">
        <f t="shared" si="1"/>
        <v>218043</v>
      </c>
      <c r="F17" s="121">
        <v>0</v>
      </c>
      <c r="G17" s="121">
        <v>0</v>
      </c>
      <c r="H17" s="121">
        <v>0</v>
      </c>
      <c r="I17" s="121">
        <v>151787</v>
      </c>
      <c r="J17" s="122" t="s">
        <v>439</v>
      </c>
      <c r="K17" s="121">
        <v>66256</v>
      </c>
      <c r="L17" s="121">
        <v>646058</v>
      </c>
      <c r="M17" s="121">
        <f t="shared" si="2"/>
        <v>295485</v>
      </c>
      <c r="N17" s="121">
        <f t="shared" si="3"/>
        <v>44536</v>
      </c>
      <c r="O17" s="121">
        <v>0</v>
      </c>
      <c r="P17" s="121">
        <v>0</v>
      </c>
      <c r="Q17" s="121">
        <v>0</v>
      </c>
      <c r="R17" s="121">
        <v>44536</v>
      </c>
      <c r="S17" s="122" t="s">
        <v>439</v>
      </c>
      <c r="T17" s="121">
        <v>0</v>
      </c>
      <c r="U17" s="121">
        <v>250949</v>
      </c>
      <c r="V17" s="121">
        <f t="shared" si="27"/>
        <v>1159586</v>
      </c>
      <c r="W17" s="121">
        <f t="shared" si="28"/>
        <v>262579</v>
      </c>
      <c r="X17" s="121">
        <f t="shared" si="29"/>
        <v>0</v>
      </c>
      <c r="Y17" s="121">
        <f t="shared" si="30"/>
        <v>0</v>
      </c>
      <c r="Z17" s="121">
        <f t="shared" si="31"/>
        <v>0</v>
      </c>
      <c r="AA17" s="121">
        <f t="shared" si="32"/>
        <v>196323</v>
      </c>
      <c r="AB17" s="122" t="str">
        <f t="shared" si="5"/>
        <v>-</v>
      </c>
      <c r="AC17" s="121">
        <f t="shared" si="6"/>
        <v>66256</v>
      </c>
      <c r="AD17" s="121">
        <f t="shared" si="7"/>
        <v>897007</v>
      </c>
      <c r="AE17" s="121">
        <f t="shared" si="8"/>
        <v>61395</v>
      </c>
      <c r="AF17" s="121">
        <f t="shared" si="9"/>
        <v>61395</v>
      </c>
      <c r="AG17" s="121">
        <v>0</v>
      </c>
      <c r="AH17" s="121">
        <v>0</v>
      </c>
      <c r="AI17" s="121">
        <v>61395</v>
      </c>
      <c r="AJ17" s="121">
        <v>0</v>
      </c>
      <c r="AK17" s="121">
        <v>0</v>
      </c>
      <c r="AL17" s="121">
        <v>0</v>
      </c>
      <c r="AM17" s="121">
        <f t="shared" si="11"/>
        <v>802706</v>
      </c>
      <c r="AN17" s="121">
        <f t="shared" si="12"/>
        <v>69190</v>
      </c>
      <c r="AO17" s="121">
        <v>69190</v>
      </c>
      <c r="AP17" s="121">
        <v>0</v>
      </c>
      <c r="AQ17" s="121">
        <v>0</v>
      </c>
      <c r="AR17" s="121">
        <v>0</v>
      </c>
      <c r="AS17" s="121">
        <f t="shared" si="13"/>
        <v>52780</v>
      </c>
      <c r="AT17" s="121">
        <v>33283</v>
      </c>
      <c r="AU17" s="121">
        <v>1149</v>
      </c>
      <c r="AV17" s="121">
        <v>18348</v>
      </c>
      <c r="AW17" s="121">
        <v>0</v>
      </c>
      <c r="AX17" s="121">
        <f t="shared" si="14"/>
        <v>680736</v>
      </c>
      <c r="AY17" s="121">
        <v>265246</v>
      </c>
      <c r="AZ17" s="121">
        <v>386520</v>
      </c>
      <c r="BA17" s="121">
        <v>28970</v>
      </c>
      <c r="BB17" s="121">
        <v>0</v>
      </c>
      <c r="BC17" s="121">
        <v>0</v>
      </c>
      <c r="BD17" s="121">
        <v>0</v>
      </c>
      <c r="BE17" s="121">
        <v>0</v>
      </c>
      <c r="BF17" s="121">
        <f t="shared" si="16"/>
        <v>864101</v>
      </c>
      <c r="BG17" s="121">
        <f t="shared" si="17"/>
        <v>0</v>
      </c>
      <c r="BH17" s="121">
        <f t="shared" si="18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 t="shared" si="20"/>
        <v>295485</v>
      </c>
      <c r="BP17" s="121">
        <f t="shared" si="21"/>
        <v>8747</v>
      </c>
      <c r="BQ17" s="121">
        <v>8747</v>
      </c>
      <c r="BR17" s="121">
        <v>0</v>
      </c>
      <c r="BS17" s="121">
        <v>0</v>
      </c>
      <c r="BT17" s="121">
        <v>0</v>
      </c>
      <c r="BU17" s="121">
        <f t="shared" si="22"/>
        <v>41529</v>
      </c>
      <c r="BV17" s="121">
        <v>234</v>
      </c>
      <c r="BW17" s="121">
        <v>41295</v>
      </c>
      <c r="BX17" s="121">
        <v>0</v>
      </c>
      <c r="BY17" s="121">
        <v>0</v>
      </c>
      <c r="BZ17" s="121">
        <f t="shared" si="23"/>
        <v>245209</v>
      </c>
      <c r="CA17" s="121">
        <v>126595</v>
      </c>
      <c r="CB17" s="121">
        <v>118614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 t="shared" si="25"/>
        <v>295485</v>
      </c>
      <c r="CI17" s="121">
        <f t="shared" si="33"/>
        <v>61395</v>
      </c>
      <c r="CJ17" s="121">
        <f t="shared" si="34"/>
        <v>61395</v>
      </c>
      <c r="CK17" s="121">
        <f t="shared" si="35"/>
        <v>0</v>
      </c>
      <c r="CL17" s="121">
        <f t="shared" si="36"/>
        <v>0</v>
      </c>
      <c r="CM17" s="121">
        <f t="shared" si="37"/>
        <v>61395</v>
      </c>
      <c r="CN17" s="121">
        <f t="shared" si="38"/>
        <v>0</v>
      </c>
      <c r="CO17" s="121">
        <f t="shared" si="39"/>
        <v>0</v>
      </c>
      <c r="CP17" s="121">
        <f t="shared" si="40"/>
        <v>0</v>
      </c>
      <c r="CQ17" s="121">
        <f t="shared" si="41"/>
        <v>1098191</v>
      </c>
      <c r="CR17" s="121">
        <f t="shared" si="42"/>
        <v>77937</v>
      </c>
      <c r="CS17" s="121">
        <f t="shared" si="43"/>
        <v>77937</v>
      </c>
      <c r="CT17" s="121">
        <f t="shared" si="44"/>
        <v>0</v>
      </c>
      <c r="CU17" s="121">
        <f t="shared" si="45"/>
        <v>0</v>
      </c>
      <c r="CV17" s="121">
        <f t="shared" si="46"/>
        <v>0</v>
      </c>
      <c r="CW17" s="121">
        <f t="shared" si="47"/>
        <v>94309</v>
      </c>
      <c r="CX17" s="121">
        <f t="shared" si="48"/>
        <v>33517</v>
      </c>
      <c r="CY17" s="121">
        <f t="shared" si="49"/>
        <v>42444</v>
      </c>
      <c r="CZ17" s="121">
        <f t="shared" si="50"/>
        <v>18348</v>
      </c>
      <c r="DA17" s="121">
        <f t="shared" si="51"/>
        <v>0</v>
      </c>
      <c r="DB17" s="121">
        <f t="shared" si="52"/>
        <v>925945</v>
      </c>
      <c r="DC17" s="121">
        <f t="shared" si="53"/>
        <v>391841</v>
      </c>
      <c r="DD17" s="121">
        <f t="shared" si="54"/>
        <v>505134</v>
      </c>
      <c r="DE17" s="121">
        <f t="shared" si="55"/>
        <v>28970</v>
      </c>
      <c r="DF17" s="121">
        <f t="shared" si="56"/>
        <v>0</v>
      </c>
      <c r="DG17" s="121">
        <f t="shared" si="57"/>
        <v>0</v>
      </c>
      <c r="DH17" s="121">
        <f t="shared" si="58"/>
        <v>0</v>
      </c>
      <c r="DI17" s="121">
        <f t="shared" si="59"/>
        <v>0</v>
      </c>
      <c r="DJ17" s="121">
        <f t="shared" si="60"/>
        <v>1159586</v>
      </c>
    </row>
    <row r="18" spans="1:114" s="136" customFormat="1" ht="13.5" customHeight="1" x14ac:dyDescent="0.15">
      <c r="A18" s="119" t="s">
        <v>17</v>
      </c>
      <c r="B18" s="120" t="s">
        <v>364</v>
      </c>
      <c r="C18" s="119" t="s">
        <v>365</v>
      </c>
      <c r="D18" s="121">
        <f t="shared" si="0"/>
        <v>795509</v>
      </c>
      <c r="E18" s="121">
        <f t="shared" si="1"/>
        <v>156</v>
      </c>
      <c r="F18" s="121">
        <v>0</v>
      </c>
      <c r="G18" s="121">
        <v>0</v>
      </c>
      <c r="H18" s="121">
        <v>0</v>
      </c>
      <c r="I18" s="121">
        <v>156</v>
      </c>
      <c r="J18" s="122" t="s">
        <v>439</v>
      </c>
      <c r="K18" s="121">
        <v>0</v>
      </c>
      <c r="L18" s="121">
        <v>795353</v>
      </c>
      <c r="M18" s="121">
        <f t="shared" si="2"/>
        <v>116220</v>
      </c>
      <c r="N18" s="121">
        <f t="shared" si="3"/>
        <v>30869</v>
      </c>
      <c r="O18" s="121">
        <v>0</v>
      </c>
      <c r="P18" s="121">
        <v>0</v>
      </c>
      <c r="Q18" s="121">
        <v>0</v>
      </c>
      <c r="R18" s="121">
        <v>30869</v>
      </c>
      <c r="S18" s="122" t="s">
        <v>439</v>
      </c>
      <c r="T18" s="121">
        <v>0</v>
      </c>
      <c r="U18" s="121">
        <v>85351</v>
      </c>
      <c r="V18" s="121">
        <f t="shared" si="27"/>
        <v>911729</v>
      </c>
      <c r="W18" s="121">
        <f t="shared" si="28"/>
        <v>31025</v>
      </c>
      <c r="X18" s="121">
        <f t="shared" si="29"/>
        <v>0</v>
      </c>
      <c r="Y18" s="121">
        <f t="shared" si="30"/>
        <v>0</v>
      </c>
      <c r="Z18" s="121">
        <f t="shared" si="31"/>
        <v>0</v>
      </c>
      <c r="AA18" s="121">
        <f t="shared" si="32"/>
        <v>31025</v>
      </c>
      <c r="AB18" s="122" t="str">
        <f t="shared" si="5"/>
        <v>-</v>
      </c>
      <c r="AC18" s="121">
        <f t="shared" si="6"/>
        <v>0</v>
      </c>
      <c r="AD18" s="121">
        <f t="shared" si="7"/>
        <v>880704</v>
      </c>
      <c r="AE18" s="121">
        <f t="shared" si="8"/>
        <v>0</v>
      </c>
      <c r="AF18" s="121">
        <f t="shared" si="9"/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 t="shared" si="11"/>
        <v>432543</v>
      </c>
      <c r="AN18" s="121">
        <f t="shared" si="12"/>
        <v>99422</v>
      </c>
      <c r="AO18" s="121">
        <v>99422</v>
      </c>
      <c r="AP18" s="121">
        <v>0</v>
      </c>
      <c r="AQ18" s="121">
        <v>0</v>
      </c>
      <c r="AR18" s="121">
        <v>0</v>
      </c>
      <c r="AS18" s="121">
        <f t="shared" si="13"/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 t="shared" si="14"/>
        <v>333121</v>
      </c>
      <c r="AY18" s="121">
        <v>310731</v>
      </c>
      <c r="AZ18" s="121">
        <v>21892</v>
      </c>
      <c r="BA18" s="121">
        <v>498</v>
      </c>
      <c r="BB18" s="121">
        <v>0</v>
      </c>
      <c r="BC18" s="121">
        <v>362966</v>
      </c>
      <c r="BD18" s="121">
        <v>0</v>
      </c>
      <c r="BE18" s="121">
        <v>0</v>
      </c>
      <c r="BF18" s="121">
        <f t="shared" si="16"/>
        <v>432543</v>
      </c>
      <c r="BG18" s="121">
        <f t="shared" si="17"/>
        <v>0</v>
      </c>
      <c r="BH18" s="121">
        <f t="shared" si="18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 t="shared" si="20"/>
        <v>116220</v>
      </c>
      <c r="BP18" s="121">
        <f t="shared" si="21"/>
        <v>51764</v>
      </c>
      <c r="BQ18" s="121">
        <v>51764</v>
      </c>
      <c r="BR18" s="121">
        <v>0</v>
      </c>
      <c r="BS18" s="121">
        <v>0</v>
      </c>
      <c r="BT18" s="121">
        <v>0</v>
      </c>
      <c r="BU18" s="121">
        <f t="shared" si="22"/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 t="shared" si="23"/>
        <v>64456</v>
      </c>
      <c r="CA18" s="121">
        <v>60472</v>
      </c>
      <c r="CB18" s="121">
        <v>3984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 t="shared" si="25"/>
        <v>116220</v>
      </c>
      <c r="CI18" s="121">
        <f t="shared" si="33"/>
        <v>0</v>
      </c>
      <c r="CJ18" s="121">
        <f t="shared" si="34"/>
        <v>0</v>
      </c>
      <c r="CK18" s="121">
        <f t="shared" si="35"/>
        <v>0</v>
      </c>
      <c r="CL18" s="121">
        <f t="shared" si="36"/>
        <v>0</v>
      </c>
      <c r="CM18" s="121">
        <f t="shared" si="37"/>
        <v>0</v>
      </c>
      <c r="CN18" s="121">
        <f t="shared" si="38"/>
        <v>0</v>
      </c>
      <c r="CO18" s="121">
        <f t="shared" si="39"/>
        <v>0</v>
      </c>
      <c r="CP18" s="121">
        <f t="shared" si="40"/>
        <v>0</v>
      </c>
      <c r="CQ18" s="121">
        <f t="shared" si="41"/>
        <v>548763</v>
      </c>
      <c r="CR18" s="121">
        <f t="shared" si="42"/>
        <v>151186</v>
      </c>
      <c r="CS18" s="121">
        <f t="shared" si="43"/>
        <v>151186</v>
      </c>
      <c r="CT18" s="121">
        <f t="shared" si="44"/>
        <v>0</v>
      </c>
      <c r="CU18" s="121">
        <f t="shared" si="45"/>
        <v>0</v>
      </c>
      <c r="CV18" s="121">
        <f t="shared" si="46"/>
        <v>0</v>
      </c>
      <c r="CW18" s="121">
        <f t="shared" si="47"/>
        <v>0</v>
      </c>
      <c r="CX18" s="121">
        <f t="shared" si="48"/>
        <v>0</v>
      </c>
      <c r="CY18" s="121">
        <f t="shared" si="49"/>
        <v>0</v>
      </c>
      <c r="CZ18" s="121">
        <f t="shared" si="50"/>
        <v>0</v>
      </c>
      <c r="DA18" s="121">
        <f t="shared" si="51"/>
        <v>0</v>
      </c>
      <c r="DB18" s="121">
        <f t="shared" si="52"/>
        <v>397577</v>
      </c>
      <c r="DC18" s="121">
        <f t="shared" si="53"/>
        <v>371203</v>
      </c>
      <c r="DD18" s="121">
        <f t="shared" si="54"/>
        <v>25876</v>
      </c>
      <c r="DE18" s="121">
        <f t="shared" si="55"/>
        <v>498</v>
      </c>
      <c r="DF18" s="121">
        <f t="shared" si="56"/>
        <v>0</v>
      </c>
      <c r="DG18" s="121">
        <f t="shared" si="57"/>
        <v>362966</v>
      </c>
      <c r="DH18" s="121">
        <f t="shared" si="58"/>
        <v>0</v>
      </c>
      <c r="DI18" s="121">
        <f t="shared" si="59"/>
        <v>0</v>
      </c>
      <c r="DJ18" s="121">
        <f t="shared" si="60"/>
        <v>548763</v>
      </c>
    </row>
    <row r="19" spans="1:114" s="136" customFormat="1" ht="13.5" customHeight="1" x14ac:dyDescent="0.15">
      <c r="A19" s="119" t="s">
        <v>17</v>
      </c>
      <c r="B19" s="120" t="s">
        <v>369</v>
      </c>
      <c r="C19" s="119" t="s">
        <v>370</v>
      </c>
      <c r="D19" s="121">
        <f t="shared" si="0"/>
        <v>919654</v>
      </c>
      <c r="E19" s="121">
        <f t="shared" si="1"/>
        <v>39407</v>
      </c>
      <c r="F19" s="121">
        <v>4746</v>
      </c>
      <c r="G19" s="121">
        <v>0</v>
      </c>
      <c r="H19" s="121">
        <v>1600</v>
      </c>
      <c r="I19" s="121">
        <v>15946</v>
      </c>
      <c r="J19" s="122" t="s">
        <v>439</v>
      </c>
      <c r="K19" s="121">
        <v>17115</v>
      </c>
      <c r="L19" s="121">
        <v>880247</v>
      </c>
      <c r="M19" s="121">
        <f t="shared" si="2"/>
        <v>82486</v>
      </c>
      <c r="N19" s="121">
        <f t="shared" si="3"/>
        <v>30428</v>
      </c>
      <c r="O19" s="121">
        <v>0</v>
      </c>
      <c r="P19" s="121">
        <v>0</v>
      </c>
      <c r="Q19" s="121">
        <v>11500</v>
      </c>
      <c r="R19" s="121">
        <v>16648</v>
      </c>
      <c r="S19" s="122" t="s">
        <v>439</v>
      </c>
      <c r="T19" s="121">
        <v>2280</v>
      </c>
      <c r="U19" s="121">
        <v>52058</v>
      </c>
      <c r="V19" s="121">
        <f t="shared" si="27"/>
        <v>1002140</v>
      </c>
      <c r="W19" s="121">
        <f t="shared" si="28"/>
        <v>69835</v>
      </c>
      <c r="X19" s="121">
        <f t="shared" si="29"/>
        <v>4746</v>
      </c>
      <c r="Y19" s="121">
        <f t="shared" si="30"/>
        <v>0</v>
      </c>
      <c r="Z19" s="121">
        <f t="shared" si="31"/>
        <v>13100</v>
      </c>
      <c r="AA19" s="121">
        <f t="shared" si="32"/>
        <v>32594</v>
      </c>
      <c r="AB19" s="122" t="str">
        <f t="shared" si="5"/>
        <v>-</v>
      </c>
      <c r="AC19" s="121">
        <f t="shared" si="6"/>
        <v>19395</v>
      </c>
      <c r="AD19" s="121">
        <f t="shared" si="7"/>
        <v>932305</v>
      </c>
      <c r="AE19" s="121">
        <f t="shared" si="8"/>
        <v>23425</v>
      </c>
      <c r="AF19" s="121">
        <f t="shared" si="9"/>
        <v>21699</v>
      </c>
      <c r="AG19" s="121">
        <v>0</v>
      </c>
      <c r="AH19" s="121">
        <v>15489</v>
      </c>
      <c r="AI19" s="121">
        <v>6210</v>
      </c>
      <c r="AJ19" s="121">
        <v>0</v>
      </c>
      <c r="AK19" s="121">
        <v>1726</v>
      </c>
      <c r="AL19" s="121">
        <v>0</v>
      </c>
      <c r="AM19" s="121">
        <f t="shared" si="11"/>
        <v>896229</v>
      </c>
      <c r="AN19" s="121">
        <f t="shared" si="12"/>
        <v>55574</v>
      </c>
      <c r="AO19" s="121">
        <v>55574</v>
      </c>
      <c r="AP19" s="121">
        <v>0</v>
      </c>
      <c r="AQ19" s="121">
        <v>0</v>
      </c>
      <c r="AR19" s="121">
        <v>0</v>
      </c>
      <c r="AS19" s="121">
        <f t="shared" si="13"/>
        <v>183552</v>
      </c>
      <c r="AT19" s="121">
        <v>0</v>
      </c>
      <c r="AU19" s="121">
        <v>183552</v>
      </c>
      <c r="AV19" s="121">
        <v>0</v>
      </c>
      <c r="AW19" s="121">
        <v>0</v>
      </c>
      <c r="AX19" s="121">
        <f t="shared" si="14"/>
        <v>657103</v>
      </c>
      <c r="AY19" s="121">
        <v>168021</v>
      </c>
      <c r="AZ19" s="121">
        <v>489082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f t="shared" si="16"/>
        <v>919654</v>
      </c>
      <c r="BG19" s="121">
        <f t="shared" si="17"/>
        <v>11502</v>
      </c>
      <c r="BH19" s="121">
        <f t="shared" si="18"/>
        <v>11502</v>
      </c>
      <c r="BI19" s="121">
        <v>0</v>
      </c>
      <c r="BJ19" s="121">
        <v>11502</v>
      </c>
      <c r="BK19" s="121">
        <v>0</v>
      </c>
      <c r="BL19" s="121">
        <v>0</v>
      </c>
      <c r="BM19" s="121">
        <v>0</v>
      </c>
      <c r="BN19" s="121">
        <v>0</v>
      </c>
      <c r="BO19" s="121">
        <f t="shared" si="20"/>
        <v>70984</v>
      </c>
      <c r="BP19" s="121">
        <f t="shared" si="21"/>
        <v>11697</v>
      </c>
      <c r="BQ19" s="121">
        <v>11697</v>
      </c>
      <c r="BR19" s="121">
        <v>0</v>
      </c>
      <c r="BS19" s="121">
        <v>0</v>
      </c>
      <c r="BT19" s="121">
        <v>0</v>
      </c>
      <c r="BU19" s="121">
        <f t="shared" si="22"/>
        <v>21380</v>
      </c>
      <c r="BV19" s="121">
        <v>0</v>
      </c>
      <c r="BW19" s="121">
        <v>21380</v>
      </c>
      <c r="BX19" s="121">
        <v>0</v>
      </c>
      <c r="BY19" s="121">
        <v>0</v>
      </c>
      <c r="BZ19" s="121">
        <f t="shared" si="23"/>
        <v>37907</v>
      </c>
      <c r="CA19" s="121">
        <v>14089</v>
      </c>
      <c r="CB19" s="121">
        <v>23818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 t="shared" si="25"/>
        <v>82486</v>
      </c>
      <c r="CI19" s="121">
        <f t="shared" si="33"/>
        <v>34927</v>
      </c>
      <c r="CJ19" s="121">
        <f t="shared" si="34"/>
        <v>33201</v>
      </c>
      <c r="CK19" s="121">
        <f t="shared" si="35"/>
        <v>0</v>
      </c>
      <c r="CL19" s="121">
        <f t="shared" si="36"/>
        <v>26991</v>
      </c>
      <c r="CM19" s="121">
        <f t="shared" si="37"/>
        <v>6210</v>
      </c>
      <c r="CN19" s="121">
        <f t="shared" si="38"/>
        <v>0</v>
      </c>
      <c r="CO19" s="121">
        <f t="shared" si="39"/>
        <v>1726</v>
      </c>
      <c r="CP19" s="121">
        <f t="shared" si="40"/>
        <v>0</v>
      </c>
      <c r="CQ19" s="121">
        <f t="shared" si="41"/>
        <v>967213</v>
      </c>
      <c r="CR19" s="121">
        <f t="shared" si="42"/>
        <v>67271</v>
      </c>
      <c r="CS19" s="121">
        <f t="shared" si="43"/>
        <v>67271</v>
      </c>
      <c r="CT19" s="121">
        <f t="shared" si="44"/>
        <v>0</v>
      </c>
      <c r="CU19" s="121">
        <f t="shared" si="45"/>
        <v>0</v>
      </c>
      <c r="CV19" s="121">
        <f t="shared" si="46"/>
        <v>0</v>
      </c>
      <c r="CW19" s="121">
        <f t="shared" si="47"/>
        <v>204932</v>
      </c>
      <c r="CX19" s="121">
        <f t="shared" si="48"/>
        <v>0</v>
      </c>
      <c r="CY19" s="121">
        <f t="shared" si="49"/>
        <v>204932</v>
      </c>
      <c r="CZ19" s="121">
        <f t="shared" si="50"/>
        <v>0</v>
      </c>
      <c r="DA19" s="121">
        <f t="shared" si="51"/>
        <v>0</v>
      </c>
      <c r="DB19" s="121">
        <f t="shared" si="52"/>
        <v>695010</v>
      </c>
      <c r="DC19" s="121">
        <f t="shared" si="53"/>
        <v>182110</v>
      </c>
      <c r="DD19" s="121">
        <f t="shared" si="54"/>
        <v>512900</v>
      </c>
      <c r="DE19" s="121">
        <f t="shared" si="55"/>
        <v>0</v>
      </c>
      <c r="DF19" s="121">
        <f t="shared" si="56"/>
        <v>0</v>
      </c>
      <c r="DG19" s="121">
        <f t="shared" si="57"/>
        <v>0</v>
      </c>
      <c r="DH19" s="121">
        <f t="shared" si="58"/>
        <v>0</v>
      </c>
      <c r="DI19" s="121">
        <f t="shared" si="59"/>
        <v>0</v>
      </c>
      <c r="DJ19" s="121">
        <f t="shared" si="60"/>
        <v>1002140</v>
      </c>
    </row>
    <row r="20" spans="1:114" s="136" customFormat="1" ht="13.5" customHeight="1" x14ac:dyDescent="0.15">
      <c r="A20" s="119" t="s">
        <v>17</v>
      </c>
      <c r="B20" s="120" t="s">
        <v>372</v>
      </c>
      <c r="C20" s="119" t="s">
        <v>373</v>
      </c>
      <c r="D20" s="121">
        <f t="shared" si="0"/>
        <v>178580</v>
      </c>
      <c r="E20" s="121">
        <f t="shared" si="1"/>
        <v>131036</v>
      </c>
      <c r="F20" s="121">
        <v>0</v>
      </c>
      <c r="G20" s="121">
        <v>0</v>
      </c>
      <c r="H20" s="121">
        <v>0</v>
      </c>
      <c r="I20" s="121">
        <v>110124</v>
      </c>
      <c r="J20" s="122" t="s">
        <v>439</v>
      </c>
      <c r="K20" s="121">
        <v>20912</v>
      </c>
      <c r="L20" s="121">
        <v>47544</v>
      </c>
      <c r="M20" s="121">
        <f t="shared" si="2"/>
        <v>60180</v>
      </c>
      <c r="N20" s="121">
        <f t="shared" si="3"/>
        <v>22526</v>
      </c>
      <c r="O20" s="121">
        <v>0</v>
      </c>
      <c r="P20" s="121">
        <v>0</v>
      </c>
      <c r="Q20" s="121">
        <v>0</v>
      </c>
      <c r="R20" s="121">
        <v>22520</v>
      </c>
      <c r="S20" s="122" t="s">
        <v>439</v>
      </c>
      <c r="T20" s="121">
        <v>6</v>
      </c>
      <c r="U20" s="121">
        <v>37654</v>
      </c>
      <c r="V20" s="121">
        <f t="shared" si="27"/>
        <v>238760</v>
      </c>
      <c r="W20" s="121">
        <f t="shared" si="28"/>
        <v>153562</v>
      </c>
      <c r="X20" s="121">
        <f t="shared" si="29"/>
        <v>0</v>
      </c>
      <c r="Y20" s="121">
        <f t="shared" si="30"/>
        <v>0</v>
      </c>
      <c r="Z20" s="121">
        <f t="shared" si="31"/>
        <v>0</v>
      </c>
      <c r="AA20" s="121">
        <f t="shared" si="32"/>
        <v>132644</v>
      </c>
      <c r="AB20" s="122" t="str">
        <f t="shared" si="5"/>
        <v>-</v>
      </c>
      <c r="AC20" s="121">
        <f t="shared" si="6"/>
        <v>20918</v>
      </c>
      <c r="AD20" s="121">
        <f t="shared" si="7"/>
        <v>85198</v>
      </c>
      <c r="AE20" s="121">
        <f t="shared" si="8"/>
        <v>0</v>
      </c>
      <c r="AF20" s="121">
        <f t="shared" si="9"/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 t="shared" si="11"/>
        <v>164884</v>
      </c>
      <c r="AN20" s="121">
        <f t="shared" si="12"/>
        <v>21992</v>
      </c>
      <c r="AO20" s="121">
        <v>21992</v>
      </c>
      <c r="AP20" s="121">
        <v>0</v>
      </c>
      <c r="AQ20" s="121">
        <v>0</v>
      </c>
      <c r="AR20" s="121">
        <v>0</v>
      </c>
      <c r="AS20" s="121">
        <f t="shared" si="13"/>
        <v>19132</v>
      </c>
      <c r="AT20" s="121">
        <v>0</v>
      </c>
      <c r="AU20" s="121">
        <v>19132</v>
      </c>
      <c r="AV20" s="121">
        <v>0</v>
      </c>
      <c r="AW20" s="121">
        <v>0</v>
      </c>
      <c r="AX20" s="121">
        <f t="shared" si="14"/>
        <v>123760</v>
      </c>
      <c r="AY20" s="121">
        <v>85772</v>
      </c>
      <c r="AZ20" s="121">
        <v>37988</v>
      </c>
      <c r="BA20" s="121">
        <v>0</v>
      </c>
      <c r="BB20" s="121">
        <v>0</v>
      </c>
      <c r="BC20" s="121">
        <v>0</v>
      </c>
      <c r="BD20" s="121">
        <v>0</v>
      </c>
      <c r="BE20" s="121">
        <v>13696</v>
      </c>
      <c r="BF20" s="121">
        <f t="shared" si="16"/>
        <v>178580</v>
      </c>
      <c r="BG20" s="121">
        <f t="shared" si="17"/>
        <v>0</v>
      </c>
      <c r="BH20" s="121">
        <f t="shared" si="18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 t="shared" si="20"/>
        <v>47180</v>
      </c>
      <c r="BP20" s="121">
        <f t="shared" si="21"/>
        <v>1000</v>
      </c>
      <c r="BQ20" s="121">
        <v>1000</v>
      </c>
      <c r="BR20" s="121">
        <v>0</v>
      </c>
      <c r="BS20" s="121">
        <v>0</v>
      </c>
      <c r="BT20" s="121">
        <v>0</v>
      </c>
      <c r="BU20" s="121">
        <f t="shared" si="22"/>
        <v>9991</v>
      </c>
      <c r="BV20" s="121">
        <v>9991</v>
      </c>
      <c r="BW20" s="121">
        <v>0</v>
      </c>
      <c r="BX20" s="121">
        <v>0</v>
      </c>
      <c r="BY20" s="121">
        <v>0</v>
      </c>
      <c r="BZ20" s="121">
        <f t="shared" si="23"/>
        <v>36189</v>
      </c>
      <c r="CA20" s="121">
        <v>20073</v>
      </c>
      <c r="CB20" s="121">
        <v>16116</v>
      </c>
      <c r="CC20" s="121">
        <v>0</v>
      </c>
      <c r="CD20" s="121">
        <v>0</v>
      </c>
      <c r="CE20" s="121">
        <v>0</v>
      </c>
      <c r="CF20" s="121">
        <v>0</v>
      </c>
      <c r="CG20" s="121">
        <v>13000</v>
      </c>
      <c r="CH20" s="121">
        <f t="shared" si="25"/>
        <v>60180</v>
      </c>
      <c r="CI20" s="121">
        <f t="shared" si="33"/>
        <v>0</v>
      </c>
      <c r="CJ20" s="121">
        <f t="shared" si="34"/>
        <v>0</v>
      </c>
      <c r="CK20" s="121">
        <f t="shared" si="35"/>
        <v>0</v>
      </c>
      <c r="CL20" s="121">
        <f t="shared" si="36"/>
        <v>0</v>
      </c>
      <c r="CM20" s="121">
        <f t="shared" si="37"/>
        <v>0</v>
      </c>
      <c r="CN20" s="121">
        <f t="shared" si="38"/>
        <v>0</v>
      </c>
      <c r="CO20" s="121">
        <f t="shared" si="39"/>
        <v>0</v>
      </c>
      <c r="CP20" s="121">
        <f t="shared" si="40"/>
        <v>0</v>
      </c>
      <c r="CQ20" s="121">
        <f t="shared" si="41"/>
        <v>212064</v>
      </c>
      <c r="CR20" s="121">
        <f t="shared" si="42"/>
        <v>22992</v>
      </c>
      <c r="CS20" s="121">
        <f t="shared" si="43"/>
        <v>22992</v>
      </c>
      <c r="CT20" s="121">
        <f t="shared" si="44"/>
        <v>0</v>
      </c>
      <c r="CU20" s="121">
        <f t="shared" si="45"/>
        <v>0</v>
      </c>
      <c r="CV20" s="121">
        <f t="shared" si="46"/>
        <v>0</v>
      </c>
      <c r="CW20" s="121">
        <f t="shared" si="47"/>
        <v>29123</v>
      </c>
      <c r="CX20" s="121">
        <f t="shared" si="48"/>
        <v>9991</v>
      </c>
      <c r="CY20" s="121">
        <f t="shared" si="49"/>
        <v>19132</v>
      </c>
      <c r="CZ20" s="121">
        <f t="shared" si="50"/>
        <v>0</v>
      </c>
      <c r="DA20" s="121">
        <f t="shared" si="51"/>
        <v>0</v>
      </c>
      <c r="DB20" s="121">
        <f t="shared" si="52"/>
        <v>159949</v>
      </c>
      <c r="DC20" s="121">
        <f t="shared" si="53"/>
        <v>105845</v>
      </c>
      <c r="DD20" s="121">
        <f t="shared" si="54"/>
        <v>54104</v>
      </c>
      <c r="DE20" s="121">
        <f t="shared" si="55"/>
        <v>0</v>
      </c>
      <c r="DF20" s="121">
        <f t="shared" si="56"/>
        <v>0</v>
      </c>
      <c r="DG20" s="121">
        <f t="shared" si="57"/>
        <v>0</v>
      </c>
      <c r="DH20" s="121">
        <f t="shared" si="58"/>
        <v>0</v>
      </c>
      <c r="DI20" s="121">
        <f t="shared" si="59"/>
        <v>26696</v>
      </c>
      <c r="DJ20" s="121">
        <f t="shared" si="60"/>
        <v>238760</v>
      </c>
    </row>
    <row r="21" spans="1:114" s="136" customFormat="1" ht="13.5" customHeight="1" x14ac:dyDescent="0.15">
      <c r="A21" s="119" t="s">
        <v>17</v>
      </c>
      <c r="B21" s="120" t="s">
        <v>375</v>
      </c>
      <c r="C21" s="119" t="s">
        <v>376</v>
      </c>
      <c r="D21" s="121">
        <f t="shared" si="0"/>
        <v>533742</v>
      </c>
      <c r="E21" s="121">
        <f t="shared" si="1"/>
        <v>15777</v>
      </c>
      <c r="F21" s="121">
        <v>0</v>
      </c>
      <c r="G21" s="121">
        <v>0</v>
      </c>
      <c r="H21" s="121">
        <v>0</v>
      </c>
      <c r="I21" s="121">
        <v>0</v>
      </c>
      <c r="J21" s="122" t="s">
        <v>439</v>
      </c>
      <c r="K21" s="121">
        <v>15777</v>
      </c>
      <c r="L21" s="121">
        <v>517965</v>
      </c>
      <c r="M21" s="121">
        <f t="shared" si="2"/>
        <v>129140</v>
      </c>
      <c r="N21" s="121">
        <f t="shared" si="3"/>
        <v>33543</v>
      </c>
      <c r="O21" s="121">
        <v>0</v>
      </c>
      <c r="P21" s="121">
        <v>0</v>
      </c>
      <c r="Q21" s="121">
        <v>0</v>
      </c>
      <c r="R21" s="121">
        <v>33543</v>
      </c>
      <c r="S21" s="122" t="s">
        <v>439</v>
      </c>
      <c r="T21" s="121">
        <v>0</v>
      </c>
      <c r="U21" s="121">
        <v>95597</v>
      </c>
      <c r="V21" s="121">
        <f t="shared" si="27"/>
        <v>662882</v>
      </c>
      <c r="W21" s="121">
        <f t="shared" si="28"/>
        <v>49320</v>
      </c>
      <c r="X21" s="121">
        <f t="shared" si="29"/>
        <v>0</v>
      </c>
      <c r="Y21" s="121">
        <f t="shared" si="30"/>
        <v>0</v>
      </c>
      <c r="Z21" s="121">
        <f t="shared" si="31"/>
        <v>0</v>
      </c>
      <c r="AA21" s="121">
        <f t="shared" si="32"/>
        <v>33543</v>
      </c>
      <c r="AB21" s="122" t="str">
        <f t="shared" si="5"/>
        <v>-</v>
      </c>
      <c r="AC21" s="121">
        <f t="shared" si="6"/>
        <v>15777</v>
      </c>
      <c r="AD21" s="121">
        <f t="shared" si="7"/>
        <v>613562</v>
      </c>
      <c r="AE21" s="121">
        <f t="shared" si="8"/>
        <v>0</v>
      </c>
      <c r="AF21" s="121">
        <f t="shared" si="9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 t="shared" si="11"/>
        <v>215830</v>
      </c>
      <c r="AN21" s="121">
        <f t="shared" si="12"/>
        <v>13084</v>
      </c>
      <c r="AO21" s="121">
        <v>11759</v>
      </c>
      <c r="AP21" s="121">
        <v>1325</v>
      </c>
      <c r="AQ21" s="121">
        <v>0</v>
      </c>
      <c r="AR21" s="121">
        <v>0</v>
      </c>
      <c r="AS21" s="121">
        <f t="shared" si="13"/>
        <v>287</v>
      </c>
      <c r="AT21" s="121">
        <v>248</v>
      </c>
      <c r="AU21" s="121">
        <v>0</v>
      </c>
      <c r="AV21" s="121">
        <v>39</v>
      </c>
      <c r="AW21" s="121">
        <v>0</v>
      </c>
      <c r="AX21" s="121">
        <f t="shared" si="14"/>
        <v>202459</v>
      </c>
      <c r="AY21" s="121">
        <v>194405</v>
      </c>
      <c r="AZ21" s="121">
        <v>5670</v>
      </c>
      <c r="BA21" s="121">
        <v>2384</v>
      </c>
      <c r="BB21" s="121">
        <v>0</v>
      </c>
      <c r="BC21" s="121">
        <v>317912</v>
      </c>
      <c r="BD21" s="121">
        <v>0</v>
      </c>
      <c r="BE21" s="121">
        <v>0</v>
      </c>
      <c r="BF21" s="121">
        <f t="shared" si="16"/>
        <v>215830</v>
      </c>
      <c r="BG21" s="121">
        <f t="shared" si="17"/>
        <v>0</v>
      </c>
      <c r="BH21" s="121">
        <f t="shared" si="18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 t="shared" si="20"/>
        <v>77245</v>
      </c>
      <c r="BP21" s="121">
        <f t="shared" si="21"/>
        <v>11759</v>
      </c>
      <c r="BQ21" s="121">
        <v>11759</v>
      </c>
      <c r="BR21" s="121">
        <v>0</v>
      </c>
      <c r="BS21" s="121">
        <v>0</v>
      </c>
      <c r="BT21" s="121">
        <v>0</v>
      </c>
      <c r="BU21" s="121">
        <f t="shared" si="22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23"/>
        <v>65486</v>
      </c>
      <c r="CA21" s="121">
        <v>65486</v>
      </c>
      <c r="CB21" s="121">
        <v>0</v>
      </c>
      <c r="CC21" s="121">
        <v>0</v>
      </c>
      <c r="CD21" s="121">
        <v>0</v>
      </c>
      <c r="CE21" s="121">
        <v>51895</v>
      </c>
      <c r="CF21" s="121">
        <v>0</v>
      </c>
      <c r="CG21" s="121">
        <v>0</v>
      </c>
      <c r="CH21" s="121">
        <f t="shared" si="25"/>
        <v>77245</v>
      </c>
      <c r="CI21" s="121">
        <f t="shared" si="33"/>
        <v>0</v>
      </c>
      <c r="CJ21" s="121">
        <f t="shared" si="34"/>
        <v>0</v>
      </c>
      <c r="CK21" s="121">
        <f t="shared" si="35"/>
        <v>0</v>
      </c>
      <c r="CL21" s="121">
        <f t="shared" si="36"/>
        <v>0</v>
      </c>
      <c r="CM21" s="121">
        <f t="shared" si="37"/>
        <v>0</v>
      </c>
      <c r="CN21" s="121">
        <f t="shared" si="38"/>
        <v>0</v>
      </c>
      <c r="CO21" s="121">
        <f t="shared" si="39"/>
        <v>0</v>
      </c>
      <c r="CP21" s="121">
        <f t="shared" si="40"/>
        <v>0</v>
      </c>
      <c r="CQ21" s="121">
        <f t="shared" si="41"/>
        <v>293075</v>
      </c>
      <c r="CR21" s="121">
        <f t="shared" si="42"/>
        <v>24843</v>
      </c>
      <c r="CS21" s="121">
        <f t="shared" si="43"/>
        <v>23518</v>
      </c>
      <c r="CT21" s="121">
        <f t="shared" si="44"/>
        <v>1325</v>
      </c>
      <c r="CU21" s="121">
        <f t="shared" si="45"/>
        <v>0</v>
      </c>
      <c r="CV21" s="121">
        <f t="shared" si="46"/>
        <v>0</v>
      </c>
      <c r="CW21" s="121">
        <f t="shared" si="47"/>
        <v>287</v>
      </c>
      <c r="CX21" s="121">
        <f t="shared" si="48"/>
        <v>248</v>
      </c>
      <c r="CY21" s="121">
        <f t="shared" si="49"/>
        <v>0</v>
      </c>
      <c r="CZ21" s="121">
        <f t="shared" si="50"/>
        <v>39</v>
      </c>
      <c r="DA21" s="121">
        <f t="shared" si="51"/>
        <v>0</v>
      </c>
      <c r="DB21" s="121">
        <f t="shared" si="52"/>
        <v>267945</v>
      </c>
      <c r="DC21" s="121">
        <f t="shared" si="53"/>
        <v>259891</v>
      </c>
      <c r="DD21" s="121">
        <f t="shared" si="54"/>
        <v>5670</v>
      </c>
      <c r="DE21" s="121">
        <f t="shared" si="55"/>
        <v>2384</v>
      </c>
      <c r="DF21" s="121">
        <f t="shared" si="56"/>
        <v>0</v>
      </c>
      <c r="DG21" s="121">
        <f t="shared" si="57"/>
        <v>369807</v>
      </c>
      <c r="DH21" s="121">
        <f t="shared" si="58"/>
        <v>0</v>
      </c>
      <c r="DI21" s="121">
        <f t="shared" si="59"/>
        <v>0</v>
      </c>
      <c r="DJ21" s="121">
        <f t="shared" si="60"/>
        <v>293075</v>
      </c>
    </row>
    <row r="22" spans="1:114" s="136" customFormat="1" ht="13.5" customHeight="1" x14ac:dyDescent="0.15">
      <c r="A22" s="119" t="s">
        <v>17</v>
      </c>
      <c r="B22" s="120" t="s">
        <v>380</v>
      </c>
      <c r="C22" s="119" t="s">
        <v>381</v>
      </c>
      <c r="D22" s="121">
        <f t="shared" si="0"/>
        <v>4262438</v>
      </c>
      <c r="E22" s="121">
        <f t="shared" si="1"/>
        <v>2933626</v>
      </c>
      <c r="F22" s="121">
        <v>647567</v>
      </c>
      <c r="G22" s="121">
        <v>0</v>
      </c>
      <c r="H22" s="121">
        <v>1585500</v>
      </c>
      <c r="I22" s="121">
        <v>542982</v>
      </c>
      <c r="J22" s="122" t="s">
        <v>439</v>
      </c>
      <c r="K22" s="121">
        <v>157577</v>
      </c>
      <c r="L22" s="121">
        <v>1328812</v>
      </c>
      <c r="M22" s="121">
        <f t="shared" si="2"/>
        <v>524636</v>
      </c>
      <c r="N22" s="121">
        <f t="shared" si="3"/>
        <v>135057</v>
      </c>
      <c r="O22" s="121">
        <v>12000</v>
      </c>
      <c r="P22" s="121">
        <v>0</v>
      </c>
      <c r="Q22" s="121">
        <v>0</v>
      </c>
      <c r="R22" s="121">
        <v>121311</v>
      </c>
      <c r="S22" s="122" t="s">
        <v>439</v>
      </c>
      <c r="T22" s="121">
        <v>1746</v>
      </c>
      <c r="U22" s="121">
        <v>389579</v>
      </c>
      <c r="V22" s="121">
        <f t="shared" si="27"/>
        <v>4787074</v>
      </c>
      <c r="W22" s="121">
        <f t="shared" si="28"/>
        <v>3068683</v>
      </c>
      <c r="X22" s="121">
        <f t="shared" si="29"/>
        <v>659567</v>
      </c>
      <c r="Y22" s="121">
        <f t="shared" si="30"/>
        <v>0</v>
      </c>
      <c r="Z22" s="121">
        <f t="shared" si="31"/>
        <v>1585500</v>
      </c>
      <c r="AA22" s="121">
        <f t="shared" si="32"/>
        <v>664293</v>
      </c>
      <c r="AB22" s="122" t="str">
        <f t="shared" si="5"/>
        <v>-</v>
      </c>
      <c r="AC22" s="121">
        <f t="shared" si="6"/>
        <v>159323</v>
      </c>
      <c r="AD22" s="121">
        <f t="shared" si="7"/>
        <v>1718391</v>
      </c>
      <c r="AE22" s="121">
        <f t="shared" si="8"/>
        <v>2029759</v>
      </c>
      <c r="AF22" s="121">
        <f t="shared" si="9"/>
        <v>2029759</v>
      </c>
      <c r="AG22" s="121">
        <v>0</v>
      </c>
      <c r="AH22" s="121">
        <v>2029759</v>
      </c>
      <c r="AI22" s="121">
        <v>0</v>
      </c>
      <c r="AJ22" s="121">
        <v>0</v>
      </c>
      <c r="AK22" s="121">
        <v>0</v>
      </c>
      <c r="AL22" s="121">
        <v>0</v>
      </c>
      <c r="AM22" s="121">
        <f t="shared" si="11"/>
        <v>2109712</v>
      </c>
      <c r="AN22" s="121">
        <f t="shared" si="12"/>
        <v>175981</v>
      </c>
      <c r="AO22" s="121">
        <v>175981</v>
      </c>
      <c r="AP22" s="121">
        <v>0</v>
      </c>
      <c r="AQ22" s="121">
        <v>0</v>
      </c>
      <c r="AR22" s="121">
        <v>0</v>
      </c>
      <c r="AS22" s="121">
        <f t="shared" si="13"/>
        <v>10620</v>
      </c>
      <c r="AT22" s="121">
        <v>0</v>
      </c>
      <c r="AU22" s="121">
        <v>10620</v>
      </c>
      <c r="AV22" s="121">
        <v>0</v>
      </c>
      <c r="AW22" s="121">
        <v>0</v>
      </c>
      <c r="AX22" s="121">
        <f t="shared" si="14"/>
        <v>1923111</v>
      </c>
      <c r="AY22" s="121">
        <v>840212</v>
      </c>
      <c r="AZ22" s="121">
        <v>698635</v>
      </c>
      <c r="BA22" s="121">
        <v>208512</v>
      </c>
      <c r="BB22" s="121">
        <v>175752</v>
      </c>
      <c r="BC22" s="121">
        <v>0</v>
      </c>
      <c r="BD22" s="121">
        <v>0</v>
      </c>
      <c r="BE22" s="121">
        <v>122967</v>
      </c>
      <c r="BF22" s="121">
        <f t="shared" si="16"/>
        <v>4262438</v>
      </c>
      <c r="BG22" s="121">
        <f t="shared" si="17"/>
        <v>0</v>
      </c>
      <c r="BH22" s="121">
        <f t="shared" si="18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 t="shared" si="20"/>
        <v>524294</v>
      </c>
      <c r="BP22" s="121">
        <f t="shared" si="21"/>
        <v>59684</v>
      </c>
      <c r="BQ22" s="121">
        <v>59684</v>
      </c>
      <c r="BR22" s="121">
        <v>0</v>
      </c>
      <c r="BS22" s="121">
        <v>0</v>
      </c>
      <c r="BT22" s="121">
        <v>0</v>
      </c>
      <c r="BU22" s="121">
        <f t="shared" si="22"/>
        <v>253330</v>
      </c>
      <c r="BV22" s="121">
        <v>0</v>
      </c>
      <c r="BW22" s="121">
        <v>253330</v>
      </c>
      <c r="BX22" s="121">
        <v>0</v>
      </c>
      <c r="BY22" s="121">
        <v>0</v>
      </c>
      <c r="BZ22" s="121">
        <f t="shared" si="23"/>
        <v>211280</v>
      </c>
      <c r="CA22" s="121">
        <v>66191</v>
      </c>
      <c r="CB22" s="121">
        <v>139579</v>
      </c>
      <c r="CC22" s="121">
        <v>1345</v>
      </c>
      <c r="CD22" s="121">
        <v>4165</v>
      </c>
      <c r="CE22" s="121">
        <v>0</v>
      </c>
      <c r="CF22" s="121">
        <v>0</v>
      </c>
      <c r="CG22" s="121">
        <v>342</v>
      </c>
      <c r="CH22" s="121">
        <f t="shared" si="25"/>
        <v>524636</v>
      </c>
      <c r="CI22" s="121">
        <f t="shared" si="33"/>
        <v>2029759</v>
      </c>
      <c r="CJ22" s="121">
        <f t="shared" si="34"/>
        <v>2029759</v>
      </c>
      <c r="CK22" s="121">
        <f t="shared" si="35"/>
        <v>0</v>
      </c>
      <c r="CL22" s="121">
        <f t="shared" si="36"/>
        <v>2029759</v>
      </c>
      <c r="CM22" s="121">
        <f t="shared" si="37"/>
        <v>0</v>
      </c>
      <c r="CN22" s="121">
        <f t="shared" si="38"/>
        <v>0</v>
      </c>
      <c r="CO22" s="121">
        <f t="shared" si="39"/>
        <v>0</v>
      </c>
      <c r="CP22" s="121">
        <f t="shared" si="40"/>
        <v>0</v>
      </c>
      <c r="CQ22" s="121">
        <f t="shared" si="41"/>
        <v>2634006</v>
      </c>
      <c r="CR22" s="121">
        <f t="shared" si="42"/>
        <v>235665</v>
      </c>
      <c r="CS22" s="121">
        <f t="shared" si="43"/>
        <v>235665</v>
      </c>
      <c r="CT22" s="121">
        <f t="shared" si="44"/>
        <v>0</v>
      </c>
      <c r="CU22" s="121">
        <f t="shared" si="45"/>
        <v>0</v>
      </c>
      <c r="CV22" s="121">
        <f t="shared" si="46"/>
        <v>0</v>
      </c>
      <c r="CW22" s="121">
        <f t="shared" si="47"/>
        <v>263950</v>
      </c>
      <c r="CX22" s="121">
        <f t="shared" si="48"/>
        <v>0</v>
      </c>
      <c r="CY22" s="121">
        <f t="shared" si="49"/>
        <v>263950</v>
      </c>
      <c r="CZ22" s="121">
        <f t="shared" si="50"/>
        <v>0</v>
      </c>
      <c r="DA22" s="121">
        <f t="shared" si="51"/>
        <v>0</v>
      </c>
      <c r="DB22" s="121">
        <f t="shared" si="52"/>
        <v>2134391</v>
      </c>
      <c r="DC22" s="121">
        <f t="shared" si="53"/>
        <v>906403</v>
      </c>
      <c r="DD22" s="121">
        <f t="shared" si="54"/>
        <v>838214</v>
      </c>
      <c r="DE22" s="121">
        <f t="shared" si="55"/>
        <v>209857</v>
      </c>
      <c r="DF22" s="121">
        <f t="shared" si="56"/>
        <v>179917</v>
      </c>
      <c r="DG22" s="121">
        <f t="shared" si="57"/>
        <v>0</v>
      </c>
      <c r="DH22" s="121">
        <f t="shared" si="58"/>
        <v>0</v>
      </c>
      <c r="DI22" s="121">
        <f t="shared" si="59"/>
        <v>123309</v>
      </c>
      <c r="DJ22" s="121">
        <f t="shared" si="60"/>
        <v>4787074</v>
      </c>
    </row>
    <row r="23" spans="1:114" s="136" customFormat="1" ht="13.5" customHeight="1" x14ac:dyDescent="0.15">
      <c r="A23" s="119" t="s">
        <v>17</v>
      </c>
      <c r="B23" s="120" t="s">
        <v>383</v>
      </c>
      <c r="C23" s="119" t="s">
        <v>384</v>
      </c>
      <c r="D23" s="121">
        <f t="shared" si="0"/>
        <v>547037</v>
      </c>
      <c r="E23" s="121">
        <f t="shared" si="1"/>
        <v>94115</v>
      </c>
      <c r="F23" s="121">
        <v>0</v>
      </c>
      <c r="G23" s="121">
        <v>0</v>
      </c>
      <c r="H23" s="121">
        <v>0</v>
      </c>
      <c r="I23" s="121">
        <v>23114</v>
      </c>
      <c r="J23" s="122" t="s">
        <v>439</v>
      </c>
      <c r="K23" s="121">
        <v>71001</v>
      </c>
      <c r="L23" s="121">
        <v>452922</v>
      </c>
      <c r="M23" s="121">
        <f t="shared" si="2"/>
        <v>142681</v>
      </c>
      <c r="N23" s="121">
        <f t="shared" si="3"/>
        <v>26054</v>
      </c>
      <c r="O23" s="121">
        <v>0</v>
      </c>
      <c r="P23" s="121">
        <v>0</v>
      </c>
      <c r="Q23" s="121">
        <v>0</v>
      </c>
      <c r="R23" s="121">
        <v>26054</v>
      </c>
      <c r="S23" s="122" t="s">
        <v>439</v>
      </c>
      <c r="T23" s="121">
        <v>0</v>
      </c>
      <c r="U23" s="121">
        <v>116627</v>
      </c>
      <c r="V23" s="121">
        <f t="shared" si="27"/>
        <v>689718</v>
      </c>
      <c r="W23" s="121">
        <f t="shared" si="28"/>
        <v>120169</v>
      </c>
      <c r="X23" s="121">
        <f t="shared" si="29"/>
        <v>0</v>
      </c>
      <c r="Y23" s="121">
        <f t="shared" si="30"/>
        <v>0</v>
      </c>
      <c r="Z23" s="121">
        <f t="shared" si="31"/>
        <v>0</v>
      </c>
      <c r="AA23" s="121">
        <f t="shared" si="32"/>
        <v>49168</v>
      </c>
      <c r="AB23" s="122" t="str">
        <f t="shared" si="5"/>
        <v>-</v>
      </c>
      <c r="AC23" s="121">
        <f t="shared" si="6"/>
        <v>71001</v>
      </c>
      <c r="AD23" s="121">
        <f t="shared" si="7"/>
        <v>569549</v>
      </c>
      <c r="AE23" s="121">
        <f t="shared" si="8"/>
        <v>104425</v>
      </c>
      <c r="AF23" s="121">
        <f t="shared" si="9"/>
        <v>104425</v>
      </c>
      <c r="AG23" s="121">
        <v>0</v>
      </c>
      <c r="AH23" s="121">
        <v>89810</v>
      </c>
      <c r="AI23" s="121">
        <v>14615</v>
      </c>
      <c r="AJ23" s="121">
        <v>0</v>
      </c>
      <c r="AK23" s="121">
        <v>0</v>
      </c>
      <c r="AL23" s="121">
        <v>0</v>
      </c>
      <c r="AM23" s="121">
        <f t="shared" si="11"/>
        <v>369202</v>
      </c>
      <c r="AN23" s="121">
        <f t="shared" si="12"/>
        <v>50103</v>
      </c>
      <c r="AO23" s="121">
        <v>50103</v>
      </c>
      <c r="AP23" s="121">
        <v>0</v>
      </c>
      <c r="AQ23" s="121">
        <v>0</v>
      </c>
      <c r="AR23" s="121">
        <v>0</v>
      </c>
      <c r="AS23" s="121">
        <f t="shared" si="13"/>
        <v>66918</v>
      </c>
      <c r="AT23" s="121">
        <v>0</v>
      </c>
      <c r="AU23" s="121">
        <v>65551</v>
      </c>
      <c r="AV23" s="121">
        <v>1367</v>
      </c>
      <c r="AW23" s="121">
        <v>0</v>
      </c>
      <c r="AX23" s="121">
        <f t="shared" si="14"/>
        <v>252181</v>
      </c>
      <c r="AY23" s="121">
        <v>176981</v>
      </c>
      <c r="AZ23" s="121">
        <v>73299</v>
      </c>
      <c r="BA23" s="121">
        <v>1901</v>
      </c>
      <c r="BB23" s="121">
        <v>0</v>
      </c>
      <c r="BC23" s="121">
        <v>66174</v>
      </c>
      <c r="BD23" s="121">
        <v>0</v>
      </c>
      <c r="BE23" s="121">
        <v>7236</v>
      </c>
      <c r="BF23" s="121">
        <f t="shared" si="16"/>
        <v>480863</v>
      </c>
      <c r="BG23" s="121">
        <f t="shared" si="17"/>
        <v>0</v>
      </c>
      <c r="BH23" s="121">
        <f t="shared" si="18"/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 t="shared" si="20"/>
        <v>51518</v>
      </c>
      <c r="BP23" s="121">
        <f t="shared" si="21"/>
        <v>7157</v>
      </c>
      <c r="BQ23" s="121">
        <v>7157</v>
      </c>
      <c r="BR23" s="121">
        <v>0</v>
      </c>
      <c r="BS23" s="121">
        <v>0</v>
      </c>
      <c r="BT23" s="121">
        <v>0</v>
      </c>
      <c r="BU23" s="121">
        <f t="shared" si="22"/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 t="shared" si="23"/>
        <v>44361</v>
      </c>
      <c r="CA23" s="121">
        <v>44361</v>
      </c>
      <c r="CB23" s="121">
        <v>0</v>
      </c>
      <c r="CC23" s="121">
        <v>0</v>
      </c>
      <c r="CD23" s="121">
        <v>0</v>
      </c>
      <c r="CE23" s="121">
        <v>91082</v>
      </c>
      <c r="CF23" s="121">
        <v>0</v>
      </c>
      <c r="CG23" s="121">
        <v>81</v>
      </c>
      <c r="CH23" s="121">
        <f t="shared" si="25"/>
        <v>51599</v>
      </c>
      <c r="CI23" s="121">
        <f t="shared" si="33"/>
        <v>104425</v>
      </c>
      <c r="CJ23" s="121">
        <f t="shared" si="34"/>
        <v>104425</v>
      </c>
      <c r="CK23" s="121">
        <f t="shared" si="35"/>
        <v>0</v>
      </c>
      <c r="CL23" s="121">
        <f t="shared" si="36"/>
        <v>89810</v>
      </c>
      <c r="CM23" s="121">
        <f t="shared" si="37"/>
        <v>14615</v>
      </c>
      <c r="CN23" s="121">
        <f t="shared" si="38"/>
        <v>0</v>
      </c>
      <c r="CO23" s="121">
        <f t="shared" si="39"/>
        <v>0</v>
      </c>
      <c r="CP23" s="121">
        <f t="shared" si="40"/>
        <v>0</v>
      </c>
      <c r="CQ23" s="121">
        <f t="shared" si="41"/>
        <v>420720</v>
      </c>
      <c r="CR23" s="121">
        <f t="shared" si="42"/>
        <v>57260</v>
      </c>
      <c r="CS23" s="121">
        <f t="shared" si="43"/>
        <v>57260</v>
      </c>
      <c r="CT23" s="121">
        <f t="shared" si="44"/>
        <v>0</v>
      </c>
      <c r="CU23" s="121">
        <f t="shared" si="45"/>
        <v>0</v>
      </c>
      <c r="CV23" s="121">
        <f t="shared" si="46"/>
        <v>0</v>
      </c>
      <c r="CW23" s="121">
        <f t="shared" si="47"/>
        <v>66918</v>
      </c>
      <c r="CX23" s="121">
        <f t="shared" si="48"/>
        <v>0</v>
      </c>
      <c r="CY23" s="121">
        <f t="shared" si="49"/>
        <v>65551</v>
      </c>
      <c r="CZ23" s="121">
        <f t="shared" si="50"/>
        <v>1367</v>
      </c>
      <c r="DA23" s="121">
        <f t="shared" si="51"/>
        <v>0</v>
      </c>
      <c r="DB23" s="121">
        <f t="shared" si="52"/>
        <v>296542</v>
      </c>
      <c r="DC23" s="121">
        <f t="shared" si="53"/>
        <v>221342</v>
      </c>
      <c r="DD23" s="121">
        <f t="shared" si="54"/>
        <v>73299</v>
      </c>
      <c r="DE23" s="121">
        <f t="shared" si="55"/>
        <v>1901</v>
      </c>
      <c r="DF23" s="121">
        <f t="shared" si="56"/>
        <v>0</v>
      </c>
      <c r="DG23" s="121">
        <f t="shared" si="57"/>
        <v>157256</v>
      </c>
      <c r="DH23" s="121">
        <f t="shared" si="58"/>
        <v>0</v>
      </c>
      <c r="DI23" s="121">
        <f t="shared" si="59"/>
        <v>7317</v>
      </c>
      <c r="DJ23" s="121">
        <f t="shared" si="60"/>
        <v>532462</v>
      </c>
    </row>
    <row r="24" spans="1:114" s="136" customFormat="1" ht="13.5" customHeight="1" x14ac:dyDescent="0.15">
      <c r="A24" s="119" t="s">
        <v>17</v>
      </c>
      <c r="B24" s="120" t="s">
        <v>386</v>
      </c>
      <c r="C24" s="119" t="s">
        <v>387</v>
      </c>
      <c r="D24" s="121">
        <f t="shared" si="0"/>
        <v>1217138</v>
      </c>
      <c r="E24" s="121">
        <f t="shared" si="1"/>
        <v>142224</v>
      </c>
      <c r="F24" s="121">
        <v>0</v>
      </c>
      <c r="G24" s="121">
        <v>0</v>
      </c>
      <c r="H24" s="121">
        <v>0</v>
      </c>
      <c r="I24" s="121">
        <v>96248</v>
      </c>
      <c r="J24" s="122" t="s">
        <v>439</v>
      </c>
      <c r="K24" s="121">
        <v>45976</v>
      </c>
      <c r="L24" s="121">
        <v>1074914</v>
      </c>
      <c r="M24" s="121">
        <f t="shared" si="2"/>
        <v>282097</v>
      </c>
      <c r="N24" s="121">
        <f t="shared" si="3"/>
        <v>49186</v>
      </c>
      <c r="O24" s="121">
        <v>0</v>
      </c>
      <c r="P24" s="121">
        <v>0</v>
      </c>
      <c r="Q24" s="121">
        <v>0</v>
      </c>
      <c r="R24" s="121">
        <v>49186</v>
      </c>
      <c r="S24" s="122" t="s">
        <v>439</v>
      </c>
      <c r="T24" s="121">
        <v>0</v>
      </c>
      <c r="U24" s="121">
        <v>232911</v>
      </c>
      <c r="V24" s="121">
        <f t="shared" si="27"/>
        <v>1499235</v>
      </c>
      <c r="W24" s="121">
        <f t="shared" si="28"/>
        <v>191410</v>
      </c>
      <c r="X24" s="121">
        <f t="shared" si="29"/>
        <v>0</v>
      </c>
      <c r="Y24" s="121">
        <f t="shared" si="30"/>
        <v>0</v>
      </c>
      <c r="Z24" s="121">
        <f t="shared" si="31"/>
        <v>0</v>
      </c>
      <c r="AA24" s="121">
        <f t="shared" si="32"/>
        <v>145434</v>
      </c>
      <c r="AB24" s="122" t="str">
        <f t="shared" si="5"/>
        <v>-</v>
      </c>
      <c r="AC24" s="121">
        <f t="shared" si="6"/>
        <v>45976</v>
      </c>
      <c r="AD24" s="121">
        <f t="shared" si="7"/>
        <v>1307825</v>
      </c>
      <c r="AE24" s="121">
        <f t="shared" si="8"/>
        <v>0</v>
      </c>
      <c r="AF24" s="121">
        <f t="shared" si="9"/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 t="shared" si="11"/>
        <v>1217138</v>
      </c>
      <c r="AN24" s="121">
        <f t="shared" si="12"/>
        <v>89789</v>
      </c>
      <c r="AO24" s="121">
        <v>69285</v>
      </c>
      <c r="AP24" s="121">
        <v>0</v>
      </c>
      <c r="AQ24" s="121">
        <v>10252</v>
      </c>
      <c r="AR24" s="121">
        <v>10252</v>
      </c>
      <c r="AS24" s="121">
        <f t="shared" si="13"/>
        <v>48410</v>
      </c>
      <c r="AT24" s="121">
        <v>0</v>
      </c>
      <c r="AU24" s="121">
        <v>0</v>
      </c>
      <c r="AV24" s="121">
        <v>48410</v>
      </c>
      <c r="AW24" s="121">
        <v>0</v>
      </c>
      <c r="AX24" s="121">
        <f t="shared" si="14"/>
        <v>1078939</v>
      </c>
      <c r="AY24" s="121">
        <v>393323</v>
      </c>
      <c r="AZ24" s="121">
        <v>515546</v>
      </c>
      <c r="BA24" s="121">
        <v>18212</v>
      </c>
      <c r="BB24" s="121">
        <v>151858</v>
      </c>
      <c r="BC24" s="121">
        <v>0</v>
      </c>
      <c r="BD24" s="121">
        <v>0</v>
      </c>
      <c r="BE24" s="121">
        <v>0</v>
      </c>
      <c r="BF24" s="121">
        <f t="shared" si="16"/>
        <v>1217138</v>
      </c>
      <c r="BG24" s="121">
        <f t="shared" si="17"/>
        <v>0</v>
      </c>
      <c r="BH24" s="121">
        <f t="shared" si="18"/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 t="shared" si="20"/>
        <v>282097</v>
      </c>
      <c r="BP24" s="121">
        <f t="shared" si="21"/>
        <v>8287</v>
      </c>
      <c r="BQ24" s="121">
        <v>0</v>
      </c>
      <c r="BR24" s="121">
        <v>0</v>
      </c>
      <c r="BS24" s="121">
        <v>8287</v>
      </c>
      <c r="BT24" s="121">
        <v>0</v>
      </c>
      <c r="BU24" s="121">
        <f t="shared" si="22"/>
        <v>134007</v>
      </c>
      <c r="BV24" s="121">
        <v>0</v>
      </c>
      <c r="BW24" s="121">
        <v>134007</v>
      </c>
      <c r="BX24" s="121">
        <v>0</v>
      </c>
      <c r="BY24" s="121">
        <v>0</v>
      </c>
      <c r="BZ24" s="121">
        <f t="shared" si="23"/>
        <v>139803</v>
      </c>
      <c r="CA24" s="121">
        <v>131517</v>
      </c>
      <c r="CB24" s="121">
        <v>0</v>
      </c>
      <c r="CC24" s="121">
        <v>0</v>
      </c>
      <c r="CD24" s="121">
        <v>8286</v>
      </c>
      <c r="CE24" s="121">
        <v>0</v>
      </c>
      <c r="CF24" s="121">
        <v>0</v>
      </c>
      <c r="CG24" s="121">
        <v>0</v>
      </c>
      <c r="CH24" s="121">
        <f t="shared" si="25"/>
        <v>282097</v>
      </c>
      <c r="CI24" s="121">
        <f t="shared" si="33"/>
        <v>0</v>
      </c>
      <c r="CJ24" s="121">
        <f t="shared" si="34"/>
        <v>0</v>
      </c>
      <c r="CK24" s="121">
        <f t="shared" si="35"/>
        <v>0</v>
      </c>
      <c r="CL24" s="121">
        <f t="shared" si="36"/>
        <v>0</v>
      </c>
      <c r="CM24" s="121">
        <f t="shared" si="37"/>
        <v>0</v>
      </c>
      <c r="CN24" s="121">
        <f t="shared" si="38"/>
        <v>0</v>
      </c>
      <c r="CO24" s="121">
        <f t="shared" si="39"/>
        <v>0</v>
      </c>
      <c r="CP24" s="121">
        <f t="shared" si="40"/>
        <v>0</v>
      </c>
      <c r="CQ24" s="121">
        <f t="shared" si="41"/>
        <v>1499235</v>
      </c>
      <c r="CR24" s="121">
        <f t="shared" si="42"/>
        <v>98076</v>
      </c>
      <c r="CS24" s="121">
        <f t="shared" si="43"/>
        <v>69285</v>
      </c>
      <c r="CT24" s="121">
        <f t="shared" si="44"/>
        <v>0</v>
      </c>
      <c r="CU24" s="121">
        <f t="shared" si="45"/>
        <v>18539</v>
      </c>
      <c r="CV24" s="121">
        <f t="shared" si="46"/>
        <v>10252</v>
      </c>
      <c r="CW24" s="121">
        <f t="shared" si="47"/>
        <v>182417</v>
      </c>
      <c r="CX24" s="121">
        <f t="shared" si="48"/>
        <v>0</v>
      </c>
      <c r="CY24" s="121">
        <f t="shared" si="49"/>
        <v>134007</v>
      </c>
      <c r="CZ24" s="121">
        <f t="shared" si="50"/>
        <v>48410</v>
      </c>
      <c r="DA24" s="121">
        <f t="shared" si="51"/>
        <v>0</v>
      </c>
      <c r="DB24" s="121">
        <f t="shared" si="52"/>
        <v>1218742</v>
      </c>
      <c r="DC24" s="121">
        <f t="shared" si="53"/>
        <v>524840</v>
      </c>
      <c r="DD24" s="121">
        <f t="shared" si="54"/>
        <v>515546</v>
      </c>
      <c r="DE24" s="121">
        <f t="shared" si="55"/>
        <v>18212</v>
      </c>
      <c r="DF24" s="121">
        <f t="shared" si="56"/>
        <v>160144</v>
      </c>
      <c r="DG24" s="121">
        <f t="shared" si="57"/>
        <v>0</v>
      </c>
      <c r="DH24" s="121">
        <f t="shared" si="58"/>
        <v>0</v>
      </c>
      <c r="DI24" s="121">
        <f t="shared" si="59"/>
        <v>0</v>
      </c>
      <c r="DJ24" s="121">
        <f t="shared" si="60"/>
        <v>1499235</v>
      </c>
    </row>
    <row r="25" spans="1:114" s="136" customFormat="1" ht="13.5" customHeight="1" x14ac:dyDescent="0.15">
      <c r="A25" s="119" t="s">
        <v>17</v>
      </c>
      <c r="B25" s="120" t="s">
        <v>389</v>
      </c>
      <c r="C25" s="119" t="s">
        <v>390</v>
      </c>
      <c r="D25" s="121">
        <f t="shared" si="0"/>
        <v>690353</v>
      </c>
      <c r="E25" s="121">
        <f t="shared" si="1"/>
        <v>314922</v>
      </c>
      <c r="F25" s="121">
        <v>0</v>
      </c>
      <c r="G25" s="121">
        <v>0</v>
      </c>
      <c r="H25" s="121">
        <v>0</v>
      </c>
      <c r="I25" s="121">
        <v>173194</v>
      </c>
      <c r="J25" s="122" t="s">
        <v>439</v>
      </c>
      <c r="K25" s="121">
        <v>141728</v>
      </c>
      <c r="L25" s="121">
        <v>375431</v>
      </c>
      <c r="M25" s="121">
        <f t="shared" si="2"/>
        <v>63412</v>
      </c>
      <c r="N25" s="121">
        <f t="shared" si="3"/>
        <v>7619</v>
      </c>
      <c r="O25" s="121">
        <v>0</v>
      </c>
      <c r="P25" s="121">
        <v>0</v>
      </c>
      <c r="Q25" s="121">
        <v>0</v>
      </c>
      <c r="R25" s="121">
        <v>7619</v>
      </c>
      <c r="S25" s="122" t="s">
        <v>439</v>
      </c>
      <c r="T25" s="121">
        <v>0</v>
      </c>
      <c r="U25" s="121">
        <v>55793</v>
      </c>
      <c r="V25" s="121">
        <f t="shared" si="27"/>
        <v>753765</v>
      </c>
      <c r="W25" s="121">
        <f t="shared" si="28"/>
        <v>322541</v>
      </c>
      <c r="X25" s="121">
        <f t="shared" si="29"/>
        <v>0</v>
      </c>
      <c r="Y25" s="121">
        <f t="shared" si="30"/>
        <v>0</v>
      </c>
      <c r="Z25" s="121">
        <f t="shared" si="31"/>
        <v>0</v>
      </c>
      <c r="AA25" s="121">
        <f t="shared" si="32"/>
        <v>180813</v>
      </c>
      <c r="AB25" s="122" t="str">
        <f t="shared" si="5"/>
        <v>-</v>
      </c>
      <c r="AC25" s="121">
        <f t="shared" si="6"/>
        <v>141728</v>
      </c>
      <c r="AD25" s="121">
        <f t="shared" si="7"/>
        <v>431224</v>
      </c>
      <c r="AE25" s="121">
        <f t="shared" si="8"/>
        <v>0</v>
      </c>
      <c r="AF25" s="121">
        <f t="shared" si="9"/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 t="shared" si="11"/>
        <v>690353</v>
      </c>
      <c r="AN25" s="121">
        <f t="shared" si="12"/>
        <v>100471</v>
      </c>
      <c r="AO25" s="121">
        <v>64910</v>
      </c>
      <c r="AP25" s="121">
        <v>0</v>
      </c>
      <c r="AQ25" s="121">
        <v>35561</v>
      </c>
      <c r="AR25" s="121">
        <v>0</v>
      </c>
      <c r="AS25" s="121">
        <f t="shared" si="13"/>
        <v>281378</v>
      </c>
      <c r="AT25" s="121">
        <v>1600</v>
      </c>
      <c r="AU25" s="121">
        <v>279778</v>
      </c>
      <c r="AV25" s="121">
        <v>0</v>
      </c>
      <c r="AW25" s="121">
        <v>0</v>
      </c>
      <c r="AX25" s="121">
        <f t="shared" si="14"/>
        <v>308504</v>
      </c>
      <c r="AY25" s="121">
        <v>162516</v>
      </c>
      <c r="AZ25" s="121">
        <v>75969</v>
      </c>
      <c r="BA25" s="121">
        <v>58971</v>
      </c>
      <c r="BB25" s="121">
        <v>11048</v>
      </c>
      <c r="BC25" s="121">
        <v>0</v>
      </c>
      <c r="BD25" s="121">
        <v>0</v>
      </c>
      <c r="BE25" s="121">
        <v>0</v>
      </c>
      <c r="BF25" s="121">
        <f t="shared" si="16"/>
        <v>690353</v>
      </c>
      <c r="BG25" s="121">
        <f t="shared" si="17"/>
        <v>0</v>
      </c>
      <c r="BH25" s="121">
        <f t="shared" si="18"/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 t="shared" si="20"/>
        <v>63412</v>
      </c>
      <c r="BP25" s="121">
        <f t="shared" si="21"/>
        <v>1759</v>
      </c>
      <c r="BQ25" s="121">
        <v>1759</v>
      </c>
      <c r="BR25" s="121">
        <v>0</v>
      </c>
      <c r="BS25" s="121">
        <v>0</v>
      </c>
      <c r="BT25" s="121">
        <v>0</v>
      </c>
      <c r="BU25" s="121">
        <f t="shared" si="22"/>
        <v>1177</v>
      </c>
      <c r="BV25" s="121">
        <v>0</v>
      </c>
      <c r="BW25" s="121">
        <v>1177</v>
      </c>
      <c r="BX25" s="121">
        <v>0</v>
      </c>
      <c r="BY25" s="121">
        <v>0</v>
      </c>
      <c r="BZ25" s="121">
        <f t="shared" si="23"/>
        <v>60476</v>
      </c>
      <c r="CA25" s="121">
        <v>47304</v>
      </c>
      <c r="CB25" s="121">
        <v>13172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 t="shared" si="25"/>
        <v>63412</v>
      </c>
      <c r="CI25" s="121">
        <f t="shared" si="33"/>
        <v>0</v>
      </c>
      <c r="CJ25" s="121">
        <f t="shared" si="34"/>
        <v>0</v>
      </c>
      <c r="CK25" s="121">
        <f t="shared" si="35"/>
        <v>0</v>
      </c>
      <c r="CL25" s="121">
        <f t="shared" si="36"/>
        <v>0</v>
      </c>
      <c r="CM25" s="121">
        <f t="shared" si="37"/>
        <v>0</v>
      </c>
      <c r="CN25" s="121">
        <f t="shared" si="38"/>
        <v>0</v>
      </c>
      <c r="CO25" s="121">
        <f t="shared" si="39"/>
        <v>0</v>
      </c>
      <c r="CP25" s="121">
        <f t="shared" si="40"/>
        <v>0</v>
      </c>
      <c r="CQ25" s="121">
        <f t="shared" si="41"/>
        <v>753765</v>
      </c>
      <c r="CR25" s="121">
        <f t="shared" si="42"/>
        <v>102230</v>
      </c>
      <c r="CS25" s="121">
        <f t="shared" si="43"/>
        <v>66669</v>
      </c>
      <c r="CT25" s="121">
        <f t="shared" si="44"/>
        <v>0</v>
      </c>
      <c r="CU25" s="121">
        <f t="shared" si="45"/>
        <v>35561</v>
      </c>
      <c r="CV25" s="121">
        <f t="shared" si="46"/>
        <v>0</v>
      </c>
      <c r="CW25" s="121">
        <f t="shared" si="47"/>
        <v>282555</v>
      </c>
      <c r="CX25" s="121">
        <f t="shared" si="48"/>
        <v>1600</v>
      </c>
      <c r="CY25" s="121">
        <f t="shared" si="49"/>
        <v>280955</v>
      </c>
      <c r="CZ25" s="121">
        <f t="shared" si="50"/>
        <v>0</v>
      </c>
      <c r="DA25" s="121">
        <f t="shared" si="51"/>
        <v>0</v>
      </c>
      <c r="DB25" s="121">
        <f t="shared" si="52"/>
        <v>368980</v>
      </c>
      <c r="DC25" s="121">
        <f t="shared" si="53"/>
        <v>209820</v>
      </c>
      <c r="DD25" s="121">
        <f t="shared" si="54"/>
        <v>89141</v>
      </c>
      <c r="DE25" s="121">
        <f t="shared" si="55"/>
        <v>58971</v>
      </c>
      <c r="DF25" s="121">
        <f t="shared" si="56"/>
        <v>11048</v>
      </c>
      <c r="DG25" s="121">
        <f t="shared" si="57"/>
        <v>0</v>
      </c>
      <c r="DH25" s="121">
        <f t="shared" si="58"/>
        <v>0</v>
      </c>
      <c r="DI25" s="121">
        <f t="shared" si="59"/>
        <v>0</v>
      </c>
      <c r="DJ25" s="121">
        <f t="shared" si="60"/>
        <v>753765</v>
      </c>
    </row>
    <row r="26" spans="1:114" s="136" customFormat="1" ht="13.5" customHeight="1" x14ac:dyDescent="0.15">
      <c r="A26" s="119" t="s">
        <v>17</v>
      </c>
      <c r="B26" s="120" t="s">
        <v>392</v>
      </c>
      <c r="C26" s="119" t="s">
        <v>393</v>
      </c>
      <c r="D26" s="121">
        <f t="shared" si="0"/>
        <v>1122853</v>
      </c>
      <c r="E26" s="121">
        <f t="shared" si="1"/>
        <v>581603</v>
      </c>
      <c r="F26" s="121">
        <v>0</v>
      </c>
      <c r="G26" s="121">
        <v>0</v>
      </c>
      <c r="H26" s="121">
        <v>0</v>
      </c>
      <c r="I26" s="121">
        <v>236190</v>
      </c>
      <c r="J26" s="122" t="s">
        <v>439</v>
      </c>
      <c r="K26" s="121">
        <v>345413</v>
      </c>
      <c r="L26" s="121">
        <v>541250</v>
      </c>
      <c r="M26" s="121">
        <f t="shared" si="2"/>
        <v>502805</v>
      </c>
      <c r="N26" s="121">
        <f t="shared" si="3"/>
        <v>283547</v>
      </c>
      <c r="O26" s="121">
        <v>0</v>
      </c>
      <c r="P26" s="121">
        <v>0</v>
      </c>
      <c r="Q26" s="121">
        <v>0</v>
      </c>
      <c r="R26" s="121">
        <v>80706</v>
      </c>
      <c r="S26" s="122" t="s">
        <v>439</v>
      </c>
      <c r="T26" s="121">
        <v>202841</v>
      </c>
      <c r="U26" s="121">
        <v>219258</v>
      </c>
      <c r="V26" s="121">
        <f t="shared" si="27"/>
        <v>1625658</v>
      </c>
      <c r="W26" s="121">
        <f t="shared" si="28"/>
        <v>865150</v>
      </c>
      <c r="X26" s="121">
        <f t="shared" si="29"/>
        <v>0</v>
      </c>
      <c r="Y26" s="121">
        <f t="shared" si="30"/>
        <v>0</v>
      </c>
      <c r="Z26" s="121">
        <f t="shared" si="31"/>
        <v>0</v>
      </c>
      <c r="AA26" s="121">
        <f t="shared" si="32"/>
        <v>316896</v>
      </c>
      <c r="AB26" s="122" t="str">
        <f t="shared" si="5"/>
        <v>-</v>
      </c>
      <c r="AC26" s="121">
        <f t="shared" si="6"/>
        <v>548254</v>
      </c>
      <c r="AD26" s="121">
        <f t="shared" si="7"/>
        <v>760508</v>
      </c>
      <c r="AE26" s="121">
        <f t="shared" si="8"/>
        <v>2233</v>
      </c>
      <c r="AF26" s="121">
        <f t="shared" si="9"/>
        <v>438</v>
      </c>
      <c r="AG26" s="121">
        <v>0</v>
      </c>
      <c r="AH26" s="121">
        <v>438</v>
      </c>
      <c r="AI26" s="121">
        <v>0</v>
      </c>
      <c r="AJ26" s="121">
        <v>0</v>
      </c>
      <c r="AK26" s="121">
        <v>1795</v>
      </c>
      <c r="AL26" s="121">
        <v>0</v>
      </c>
      <c r="AM26" s="121">
        <f t="shared" si="11"/>
        <v>1108998</v>
      </c>
      <c r="AN26" s="121">
        <f t="shared" si="12"/>
        <v>75090</v>
      </c>
      <c r="AO26" s="121">
        <v>75090</v>
      </c>
      <c r="AP26" s="121">
        <v>0</v>
      </c>
      <c r="AQ26" s="121">
        <v>0</v>
      </c>
      <c r="AR26" s="121">
        <v>0</v>
      </c>
      <c r="AS26" s="121">
        <f t="shared" si="13"/>
        <v>363885</v>
      </c>
      <c r="AT26" s="121">
        <v>39187</v>
      </c>
      <c r="AU26" s="121">
        <v>315363</v>
      </c>
      <c r="AV26" s="121">
        <v>9335</v>
      </c>
      <c r="AW26" s="121">
        <v>0</v>
      </c>
      <c r="AX26" s="121">
        <f t="shared" si="14"/>
        <v>670023</v>
      </c>
      <c r="AY26" s="121">
        <v>161134</v>
      </c>
      <c r="AZ26" s="121">
        <v>476522</v>
      </c>
      <c r="BA26" s="121">
        <v>32367</v>
      </c>
      <c r="BB26" s="121">
        <v>0</v>
      </c>
      <c r="BC26" s="121">
        <v>0</v>
      </c>
      <c r="BD26" s="121">
        <v>0</v>
      </c>
      <c r="BE26" s="121">
        <v>11622</v>
      </c>
      <c r="BF26" s="121">
        <f t="shared" si="16"/>
        <v>1122853</v>
      </c>
      <c r="BG26" s="121">
        <f t="shared" si="17"/>
        <v>359980</v>
      </c>
      <c r="BH26" s="121">
        <f t="shared" si="18"/>
        <v>359980</v>
      </c>
      <c r="BI26" s="121">
        <v>0</v>
      </c>
      <c r="BJ26" s="121">
        <v>359980</v>
      </c>
      <c r="BK26" s="121">
        <v>0</v>
      </c>
      <c r="BL26" s="121">
        <v>0</v>
      </c>
      <c r="BM26" s="121">
        <v>0</v>
      </c>
      <c r="BN26" s="121">
        <v>0</v>
      </c>
      <c r="BO26" s="121">
        <f t="shared" si="20"/>
        <v>141593</v>
      </c>
      <c r="BP26" s="121">
        <f t="shared" si="21"/>
        <v>15448</v>
      </c>
      <c r="BQ26" s="121">
        <v>15448</v>
      </c>
      <c r="BR26" s="121">
        <v>0</v>
      </c>
      <c r="BS26" s="121">
        <v>0</v>
      </c>
      <c r="BT26" s="121">
        <v>0</v>
      </c>
      <c r="BU26" s="121">
        <f t="shared" si="22"/>
        <v>52162</v>
      </c>
      <c r="BV26" s="121">
        <v>0</v>
      </c>
      <c r="BW26" s="121">
        <v>52162</v>
      </c>
      <c r="BX26" s="121">
        <v>0</v>
      </c>
      <c r="BY26" s="121">
        <v>0</v>
      </c>
      <c r="BZ26" s="121">
        <f t="shared" si="23"/>
        <v>73983</v>
      </c>
      <c r="CA26" s="121">
        <v>37156</v>
      </c>
      <c r="CB26" s="121">
        <v>36827</v>
      </c>
      <c r="CC26" s="121">
        <v>0</v>
      </c>
      <c r="CD26" s="121">
        <v>0</v>
      </c>
      <c r="CE26" s="121">
        <v>0</v>
      </c>
      <c r="CF26" s="121">
        <v>0</v>
      </c>
      <c r="CG26" s="121">
        <v>1232</v>
      </c>
      <c r="CH26" s="121">
        <f t="shared" si="25"/>
        <v>502805</v>
      </c>
      <c r="CI26" s="121">
        <f t="shared" si="33"/>
        <v>362213</v>
      </c>
      <c r="CJ26" s="121">
        <f t="shared" si="34"/>
        <v>360418</v>
      </c>
      <c r="CK26" s="121">
        <f t="shared" si="35"/>
        <v>0</v>
      </c>
      <c r="CL26" s="121">
        <f t="shared" si="36"/>
        <v>360418</v>
      </c>
      <c r="CM26" s="121">
        <f t="shared" si="37"/>
        <v>0</v>
      </c>
      <c r="CN26" s="121">
        <f t="shared" si="38"/>
        <v>0</v>
      </c>
      <c r="CO26" s="121">
        <f t="shared" si="39"/>
        <v>1795</v>
      </c>
      <c r="CP26" s="121">
        <f t="shared" si="40"/>
        <v>0</v>
      </c>
      <c r="CQ26" s="121">
        <f t="shared" si="41"/>
        <v>1250591</v>
      </c>
      <c r="CR26" s="121">
        <f t="shared" si="42"/>
        <v>90538</v>
      </c>
      <c r="CS26" s="121">
        <f t="shared" si="43"/>
        <v>90538</v>
      </c>
      <c r="CT26" s="121">
        <f t="shared" si="44"/>
        <v>0</v>
      </c>
      <c r="CU26" s="121">
        <f t="shared" si="45"/>
        <v>0</v>
      </c>
      <c r="CV26" s="121">
        <f t="shared" si="46"/>
        <v>0</v>
      </c>
      <c r="CW26" s="121">
        <f t="shared" si="47"/>
        <v>416047</v>
      </c>
      <c r="CX26" s="121">
        <f t="shared" si="48"/>
        <v>39187</v>
      </c>
      <c r="CY26" s="121">
        <f t="shared" si="49"/>
        <v>367525</v>
      </c>
      <c r="CZ26" s="121">
        <f t="shared" si="50"/>
        <v>9335</v>
      </c>
      <c r="DA26" s="121">
        <f t="shared" si="51"/>
        <v>0</v>
      </c>
      <c r="DB26" s="121">
        <f t="shared" si="52"/>
        <v>744006</v>
      </c>
      <c r="DC26" s="121">
        <f t="shared" si="53"/>
        <v>198290</v>
      </c>
      <c r="DD26" s="121">
        <f t="shared" si="54"/>
        <v>513349</v>
      </c>
      <c r="DE26" s="121">
        <f t="shared" si="55"/>
        <v>32367</v>
      </c>
      <c r="DF26" s="121">
        <f t="shared" si="56"/>
        <v>0</v>
      </c>
      <c r="DG26" s="121">
        <f t="shared" si="57"/>
        <v>0</v>
      </c>
      <c r="DH26" s="121">
        <f t="shared" si="58"/>
        <v>0</v>
      </c>
      <c r="DI26" s="121">
        <f t="shared" si="59"/>
        <v>12854</v>
      </c>
      <c r="DJ26" s="121">
        <f t="shared" si="60"/>
        <v>1625658</v>
      </c>
    </row>
    <row r="27" spans="1:114" s="136" customFormat="1" ht="13.5" customHeight="1" x14ac:dyDescent="0.15">
      <c r="A27" s="119" t="s">
        <v>17</v>
      </c>
      <c r="B27" s="120" t="s">
        <v>395</v>
      </c>
      <c r="C27" s="119" t="s">
        <v>396</v>
      </c>
      <c r="D27" s="121">
        <f t="shared" si="0"/>
        <v>275355</v>
      </c>
      <c r="E27" s="121">
        <f t="shared" si="1"/>
        <v>60330</v>
      </c>
      <c r="F27" s="121">
        <v>0</v>
      </c>
      <c r="G27" s="121">
        <v>0</v>
      </c>
      <c r="H27" s="121">
        <v>0</v>
      </c>
      <c r="I27" s="121">
        <v>50262</v>
      </c>
      <c r="J27" s="122" t="s">
        <v>439</v>
      </c>
      <c r="K27" s="121">
        <v>10068</v>
      </c>
      <c r="L27" s="121">
        <v>215025</v>
      </c>
      <c r="M27" s="121">
        <f t="shared" si="2"/>
        <v>429136</v>
      </c>
      <c r="N27" s="121">
        <f t="shared" si="3"/>
        <v>218548</v>
      </c>
      <c r="O27" s="121">
        <v>0</v>
      </c>
      <c r="P27" s="121">
        <v>0</v>
      </c>
      <c r="Q27" s="121">
        <v>201300</v>
      </c>
      <c r="R27" s="121">
        <v>17248</v>
      </c>
      <c r="S27" s="122" t="s">
        <v>439</v>
      </c>
      <c r="T27" s="121">
        <v>0</v>
      </c>
      <c r="U27" s="121">
        <v>210588</v>
      </c>
      <c r="V27" s="121">
        <f t="shared" si="27"/>
        <v>704491</v>
      </c>
      <c r="W27" s="121">
        <f t="shared" si="28"/>
        <v>278878</v>
      </c>
      <c r="X27" s="121">
        <f t="shared" si="29"/>
        <v>0</v>
      </c>
      <c r="Y27" s="121">
        <f t="shared" si="30"/>
        <v>0</v>
      </c>
      <c r="Z27" s="121">
        <f t="shared" si="31"/>
        <v>201300</v>
      </c>
      <c r="AA27" s="121">
        <f t="shared" si="32"/>
        <v>67510</v>
      </c>
      <c r="AB27" s="122" t="str">
        <f t="shared" si="5"/>
        <v>-</v>
      </c>
      <c r="AC27" s="121">
        <f t="shared" si="6"/>
        <v>10068</v>
      </c>
      <c r="AD27" s="121">
        <f t="shared" si="7"/>
        <v>425613</v>
      </c>
      <c r="AE27" s="121">
        <f t="shared" si="8"/>
        <v>0</v>
      </c>
      <c r="AF27" s="121">
        <f t="shared" si="9"/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 t="shared" si="11"/>
        <v>140963</v>
      </c>
      <c r="AN27" s="121">
        <f t="shared" si="12"/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 t="shared" si="13"/>
        <v>140963</v>
      </c>
      <c r="AT27" s="121">
        <v>140963</v>
      </c>
      <c r="AU27" s="121">
        <v>0</v>
      </c>
      <c r="AV27" s="121">
        <v>0</v>
      </c>
      <c r="AW27" s="121">
        <v>0</v>
      </c>
      <c r="AX27" s="121">
        <f t="shared" si="14"/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134392</v>
      </c>
      <c r="BD27" s="121">
        <v>0</v>
      </c>
      <c r="BE27" s="121">
        <v>0</v>
      </c>
      <c r="BF27" s="121">
        <f t="shared" si="16"/>
        <v>140963</v>
      </c>
      <c r="BG27" s="121">
        <f t="shared" si="17"/>
        <v>268496</v>
      </c>
      <c r="BH27" s="121">
        <f t="shared" si="18"/>
        <v>268496</v>
      </c>
      <c r="BI27" s="121">
        <v>0</v>
      </c>
      <c r="BJ27" s="121">
        <v>253030</v>
      </c>
      <c r="BK27" s="121">
        <v>0</v>
      </c>
      <c r="BL27" s="121">
        <v>15466</v>
      </c>
      <c r="BM27" s="121">
        <v>0</v>
      </c>
      <c r="BN27" s="121">
        <v>0</v>
      </c>
      <c r="BO27" s="121">
        <f t="shared" si="20"/>
        <v>160640</v>
      </c>
      <c r="BP27" s="121">
        <f t="shared" si="21"/>
        <v>4465</v>
      </c>
      <c r="BQ27" s="121">
        <v>4465</v>
      </c>
      <c r="BR27" s="121">
        <v>0</v>
      </c>
      <c r="BS27" s="121">
        <v>0</v>
      </c>
      <c r="BT27" s="121">
        <v>0</v>
      </c>
      <c r="BU27" s="121">
        <f t="shared" si="22"/>
        <v>63764</v>
      </c>
      <c r="BV27" s="121">
        <v>63764</v>
      </c>
      <c r="BW27" s="121">
        <v>0</v>
      </c>
      <c r="BX27" s="121">
        <v>0</v>
      </c>
      <c r="BY27" s="121">
        <v>0</v>
      </c>
      <c r="BZ27" s="121">
        <f t="shared" si="23"/>
        <v>92411</v>
      </c>
      <c r="CA27" s="121">
        <v>45684</v>
      </c>
      <c r="CB27" s="121">
        <v>36521</v>
      </c>
      <c r="CC27" s="121">
        <v>0</v>
      </c>
      <c r="CD27" s="121">
        <v>10206</v>
      </c>
      <c r="CE27" s="121">
        <v>0</v>
      </c>
      <c r="CF27" s="121">
        <v>0</v>
      </c>
      <c r="CG27" s="121">
        <v>0</v>
      </c>
      <c r="CH27" s="121">
        <f t="shared" si="25"/>
        <v>429136</v>
      </c>
      <c r="CI27" s="121">
        <f t="shared" si="33"/>
        <v>268496</v>
      </c>
      <c r="CJ27" s="121">
        <f t="shared" si="34"/>
        <v>268496</v>
      </c>
      <c r="CK27" s="121">
        <f t="shared" si="35"/>
        <v>0</v>
      </c>
      <c r="CL27" s="121">
        <f t="shared" si="36"/>
        <v>253030</v>
      </c>
      <c r="CM27" s="121">
        <f t="shared" si="37"/>
        <v>0</v>
      </c>
      <c r="CN27" s="121">
        <f t="shared" si="38"/>
        <v>15466</v>
      </c>
      <c r="CO27" s="121">
        <f t="shared" si="39"/>
        <v>0</v>
      </c>
      <c r="CP27" s="121">
        <f t="shared" si="40"/>
        <v>0</v>
      </c>
      <c r="CQ27" s="121">
        <f t="shared" si="41"/>
        <v>301603</v>
      </c>
      <c r="CR27" s="121">
        <f t="shared" si="42"/>
        <v>4465</v>
      </c>
      <c r="CS27" s="121">
        <f t="shared" si="43"/>
        <v>4465</v>
      </c>
      <c r="CT27" s="121">
        <f t="shared" si="44"/>
        <v>0</v>
      </c>
      <c r="CU27" s="121">
        <f t="shared" si="45"/>
        <v>0</v>
      </c>
      <c r="CV27" s="121">
        <f t="shared" si="46"/>
        <v>0</v>
      </c>
      <c r="CW27" s="121">
        <f t="shared" si="47"/>
        <v>204727</v>
      </c>
      <c r="CX27" s="121">
        <f t="shared" si="48"/>
        <v>204727</v>
      </c>
      <c r="CY27" s="121">
        <f t="shared" si="49"/>
        <v>0</v>
      </c>
      <c r="CZ27" s="121">
        <f t="shared" si="50"/>
        <v>0</v>
      </c>
      <c r="DA27" s="121">
        <f t="shared" si="51"/>
        <v>0</v>
      </c>
      <c r="DB27" s="121">
        <f t="shared" si="52"/>
        <v>92411</v>
      </c>
      <c r="DC27" s="121">
        <f t="shared" si="53"/>
        <v>45684</v>
      </c>
      <c r="DD27" s="121">
        <f t="shared" si="54"/>
        <v>36521</v>
      </c>
      <c r="DE27" s="121">
        <f t="shared" si="55"/>
        <v>0</v>
      </c>
      <c r="DF27" s="121">
        <f t="shared" si="56"/>
        <v>10206</v>
      </c>
      <c r="DG27" s="121">
        <f t="shared" si="57"/>
        <v>134392</v>
      </c>
      <c r="DH27" s="121">
        <f t="shared" si="58"/>
        <v>0</v>
      </c>
      <c r="DI27" s="121">
        <f t="shared" si="59"/>
        <v>0</v>
      </c>
      <c r="DJ27" s="121">
        <f t="shared" si="60"/>
        <v>570099</v>
      </c>
    </row>
    <row r="28" spans="1:114" s="136" customFormat="1" ht="13.5" customHeight="1" x14ac:dyDescent="0.15">
      <c r="A28" s="119" t="s">
        <v>17</v>
      </c>
      <c r="B28" s="120" t="s">
        <v>399</v>
      </c>
      <c r="C28" s="119" t="s">
        <v>400</v>
      </c>
      <c r="D28" s="121">
        <f t="shared" si="0"/>
        <v>270018</v>
      </c>
      <c r="E28" s="121">
        <f t="shared" si="1"/>
        <v>8014</v>
      </c>
      <c r="F28" s="121">
        <v>0</v>
      </c>
      <c r="G28" s="121">
        <v>0</v>
      </c>
      <c r="H28" s="121">
        <v>0</v>
      </c>
      <c r="I28" s="121">
        <v>3984</v>
      </c>
      <c r="J28" s="122" t="s">
        <v>439</v>
      </c>
      <c r="K28" s="121">
        <v>4030</v>
      </c>
      <c r="L28" s="121">
        <v>262004</v>
      </c>
      <c r="M28" s="121">
        <f t="shared" si="2"/>
        <v>11769</v>
      </c>
      <c r="N28" s="121">
        <f t="shared" si="3"/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439</v>
      </c>
      <c r="T28" s="121">
        <v>0</v>
      </c>
      <c r="U28" s="121">
        <f>11753+16</f>
        <v>11769</v>
      </c>
      <c r="V28" s="121">
        <f t="shared" si="27"/>
        <v>281787</v>
      </c>
      <c r="W28" s="121">
        <f t="shared" si="28"/>
        <v>8014</v>
      </c>
      <c r="X28" s="121">
        <f t="shared" si="29"/>
        <v>0</v>
      </c>
      <c r="Y28" s="121">
        <f t="shared" si="30"/>
        <v>0</v>
      </c>
      <c r="Z28" s="121">
        <f t="shared" si="31"/>
        <v>0</v>
      </c>
      <c r="AA28" s="121">
        <f t="shared" si="32"/>
        <v>3984</v>
      </c>
      <c r="AB28" s="122" t="str">
        <f t="shared" si="5"/>
        <v>-</v>
      </c>
      <c r="AC28" s="121">
        <f t="shared" si="6"/>
        <v>4030</v>
      </c>
      <c r="AD28" s="121">
        <f t="shared" si="7"/>
        <v>273773</v>
      </c>
      <c r="AE28" s="121">
        <f t="shared" si="8"/>
        <v>0</v>
      </c>
      <c r="AF28" s="121">
        <f t="shared" si="9"/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 t="shared" si="11"/>
        <v>87257</v>
      </c>
      <c r="AN28" s="121">
        <f t="shared" si="12"/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 t="shared" si="13"/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 t="shared" si="14"/>
        <v>87257</v>
      </c>
      <c r="AY28" s="121">
        <v>70323</v>
      </c>
      <c r="AZ28" s="121">
        <v>15656</v>
      </c>
      <c r="BA28" s="121">
        <v>0</v>
      </c>
      <c r="BB28" s="121">
        <v>1278</v>
      </c>
      <c r="BC28" s="121">
        <v>136778</v>
      </c>
      <c r="BD28" s="121">
        <v>0</v>
      </c>
      <c r="BE28" s="121">
        <v>45983</v>
      </c>
      <c r="BF28" s="121">
        <f t="shared" si="16"/>
        <v>133240</v>
      </c>
      <c r="BG28" s="121">
        <f t="shared" si="17"/>
        <v>0</v>
      </c>
      <c r="BH28" s="121">
        <f t="shared" si="18"/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 t="shared" si="20"/>
        <v>11753</v>
      </c>
      <c r="BP28" s="121">
        <f t="shared" si="21"/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 t="shared" si="22"/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 t="shared" si="23"/>
        <v>11753</v>
      </c>
      <c r="CA28" s="121">
        <v>0</v>
      </c>
      <c r="CB28" s="121">
        <v>0</v>
      </c>
      <c r="CC28" s="121">
        <v>11753</v>
      </c>
      <c r="CD28" s="121">
        <v>0</v>
      </c>
      <c r="CE28" s="121">
        <v>0</v>
      </c>
      <c r="CF28" s="121">
        <v>0</v>
      </c>
      <c r="CG28" s="121">
        <v>16</v>
      </c>
      <c r="CH28" s="121">
        <f t="shared" si="25"/>
        <v>11769</v>
      </c>
      <c r="CI28" s="121">
        <f t="shared" si="33"/>
        <v>0</v>
      </c>
      <c r="CJ28" s="121">
        <f t="shared" si="34"/>
        <v>0</v>
      </c>
      <c r="CK28" s="121">
        <f t="shared" si="35"/>
        <v>0</v>
      </c>
      <c r="CL28" s="121">
        <f t="shared" si="36"/>
        <v>0</v>
      </c>
      <c r="CM28" s="121">
        <f t="shared" si="37"/>
        <v>0</v>
      </c>
      <c r="CN28" s="121">
        <f t="shared" si="38"/>
        <v>0</v>
      </c>
      <c r="CO28" s="121">
        <f t="shared" si="39"/>
        <v>0</v>
      </c>
      <c r="CP28" s="121">
        <f t="shared" si="40"/>
        <v>0</v>
      </c>
      <c r="CQ28" s="121">
        <f t="shared" si="41"/>
        <v>99010</v>
      </c>
      <c r="CR28" s="121">
        <f t="shared" si="42"/>
        <v>0</v>
      </c>
      <c r="CS28" s="121">
        <f t="shared" si="43"/>
        <v>0</v>
      </c>
      <c r="CT28" s="121">
        <f t="shared" si="44"/>
        <v>0</v>
      </c>
      <c r="CU28" s="121">
        <f t="shared" si="45"/>
        <v>0</v>
      </c>
      <c r="CV28" s="121">
        <f t="shared" si="46"/>
        <v>0</v>
      </c>
      <c r="CW28" s="121">
        <f t="shared" si="47"/>
        <v>0</v>
      </c>
      <c r="CX28" s="121">
        <f t="shared" si="48"/>
        <v>0</v>
      </c>
      <c r="CY28" s="121">
        <f t="shared" si="49"/>
        <v>0</v>
      </c>
      <c r="CZ28" s="121">
        <f t="shared" si="50"/>
        <v>0</v>
      </c>
      <c r="DA28" s="121">
        <f t="shared" si="51"/>
        <v>0</v>
      </c>
      <c r="DB28" s="121">
        <f t="shared" si="52"/>
        <v>99010</v>
      </c>
      <c r="DC28" s="121">
        <f t="shared" si="53"/>
        <v>70323</v>
      </c>
      <c r="DD28" s="121">
        <f t="shared" si="54"/>
        <v>15656</v>
      </c>
      <c r="DE28" s="121">
        <f t="shared" si="55"/>
        <v>11753</v>
      </c>
      <c r="DF28" s="121">
        <f t="shared" si="56"/>
        <v>1278</v>
      </c>
      <c r="DG28" s="121">
        <f t="shared" si="57"/>
        <v>136778</v>
      </c>
      <c r="DH28" s="121">
        <f t="shared" si="58"/>
        <v>0</v>
      </c>
      <c r="DI28" s="121">
        <f t="shared" si="59"/>
        <v>45999</v>
      </c>
      <c r="DJ28" s="121">
        <f t="shared" si="60"/>
        <v>145009</v>
      </c>
    </row>
    <row r="29" spans="1:114" s="136" customFormat="1" ht="13.5" customHeight="1" x14ac:dyDescent="0.15">
      <c r="A29" s="119" t="s">
        <v>17</v>
      </c>
      <c r="B29" s="120" t="s">
        <v>402</v>
      </c>
      <c r="C29" s="119" t="s">
        <v>403</v>
      </c>
      <c r="D29" s="121">
        <f t="shared" si="0"/>
        <v>51679</v>
      </c>
      <c r="E29" s="121">
        <f t="shared" si="1"/>
        <v>270</v>
      </c>
      <c r="F29" s="121">
        <v>0</v>
      </c>
      <c r="G29" s="121">
        <v>0</v>
      </c>
      <c r="H29" s="121">
        <v>0</v>
      </c>
      <c r="I29" s="121">
        <v>270</v>
      </c>
      <c r="J29" s="122" t="s">
        <v>439</v>
      </c>
      <c r="K29" s="121">
        <v>0</v>
      </c>
      <c r="L29" s="121">
        <v>51409</v>
      </c>
      <c r="M29" s="121">
        <f t="shared" si="2"/>
        <v>7084</v>
      </c>
      <c r="N29" s="121">
        <f t="shared" si="3"/>
        <v>1815</v>
      </c>
      <c r="O29" s="121">
        <v>0</v>
      </c>
      <c r="P29" s="121">
        <v>0</v>
      </c>
      <c r="Q29" s="121">
        <v>0</v>
      </c>
      <c r="R29" s="121">
        <v>1815</v>
      </c>
      <c r="S29" s="122" t="s">
        <v>439</v>
      </c>
      <c r="T29" s="121">
        <v>0</v>
      </c>
      <c r="U29" s="121">
        <v>5269</v>
      </c>
      <c r="V29" s="121">
        <f t="shared" si="27"/>
        <v>58763</v>
      </c>
      <c r="W29" s="121">
        <f t="shared" si="28"/>
        <v>2085</v>
      </c>
      <c r="X29" s="121">
        <f t="shared" si="29"/>
        <v>0</v>
      </c>
      <c r="Y29" s="121">
        <f t="shared" si="30"/>
        <v>0</v>
      </c>
      <c r="Z29" s="121">
        <f t="shared" si="31"/>
        <v>0</v>
      </c>
      <c r="AA29" s="121">
        <f t="shared" si="32"/>
        <v>2085</v>
      </c>
      <c r="AB29" s="122" t="str">
        <f t="shared" si="5"/>
        <v>-</v>
      </c>
      <c r="AC29" s="121">
        <f t="shared" si="6"/>
        <v>0</v>
      </c>
      <c r="AD29" s="121">
        <f t="shared" si="7"/>
        <v>56678</v>
      </c>
      <c r="AE29" s="121">
        <f t="shared" si="8"/>
        <v>0</v>
      </c>
      <c r="AF29" s="121">
        <f t="shared" si="9"/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 t="shared" si="11"/>
        <v>27121</v>
      </c>
      <c r="AN29" s="121">
        <f t="shared" si="12"/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 t="shared" si="13"/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 t="shared" si="14"/>
        <v>27121</v>
      </c>
      <c r="AY29" s="121">
        <v>27121</v>
      </c>
      <c r="AZ29" s="121">
        <v>0</v>
      </c>
      <c r="BA29" s="121">
        <v>0</v>
      </c>
      <c r="BB29" s="121">
        <v>0</v>
      </c>
      <c r="BC29" s="121">
        <v>24558</v>
      </c>
      <c r="BD29" s="121">
        <v>0</v>
      </c>
      <c r="BE29" s="121">
        <v>0</v>
      </c>
      <c r="BF29" s="121">
        <f t="shared" si="16"/>
        <v>27121</v>
      </c>
      <c r="BG29" s="121">
        <f t="shared" si="17"/>
        <v>0</v>
      </c>
      <c r="BH29" s="121">
        <f t="shared" si="18"/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 t="shared" si="20"/>
        <v>7084</v>
      </c>
      <c r="BP29" s="121">
        <f t="shared" si="21"/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 t="shared" si="22"/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 t="shared" si="23"/>
        <v>7084</v>
      </c>
      <c r="CA29" s="121">
        <v>3951</v>
      </c>
      <c r="CB29" s="121">
        <v>0</v>
      </c>
      <c r="CC29" s="121">
        <v>3133</v>
      </c>
      <c r="CD29" s="121">
        <v>0</v>
      </c>
      <c r="CE29" s="121">
        <v>0</v>
      </c>
      <c r="CF29" s="121">
        <v>0</v>
      </c>
      <c r="CG29" s="121">
        <v>0</v>
      </c>
      <c r="CH29" s="121">
        <f t="shared" si="25"/>
        <v>7084</v>
      </c>
      <c r="CI29" s="121">
        <f t="shared" si="33"/>
        <v>0</v>
      </c>
      <c r="CJ29" s="121">
        <f t="shared" si="34"/>
        <v>0</v>
      </c>
      <c r="CK29" s="121">
        <f t="shared" si="35"/>
        <v>0</v>
      </c>
      <c r="CL29" s="121">
        <f t="shared" si="36"/>
        <v>0</v>
      </c>
      <c r="CM29" s="121">
        <f t="shared" si="37"/>
        <v>0</v>
      </c>
      <c r="CN29" s="121">
        <f t="shared" si="38"/>
        <v>0</v>
      </c>
      <c r="CO29" s="121">
        <f t="shared" si="39"/>
        <v>0</v>
      </c>
      <c r="CP29" s="121">
        <f t="shared" si="40"/>
        <v>0</v>
      </c>
      <c r="CQ29" s="121">
        <f t="shared" si="41"/>
        <v>34205</v>
      </c>
      <c r="CR29" s="121">
        <f t="shared" si="42"/>
        <v>0</v>
      </c>
      <c r="CS29" s="121">
        <f t="shared" si="43"/>
        <v>0</v>
      </c>
      <c r="CT29" s="121">
        <f t="shared" si="44"/>
        <v>0</v>
      </c>
      <c r="CU29" s="121">
        <f t="shared" si="45"/>
        <v>0</v>
      </c>
      <c r="CV29" s="121">
        <f t="shared" si="46"/>
        <v>0</v>
      </c>
      <c r="CW29" s="121">
        <f t="shared" si="47"/>
        <v>0</v>
      </c>
      <c r="CX29" s="121">
        <f t="shared" si="48"/>
        <v>0</v>
      </c>
      <c r="CY29" s="121">
        <f t="shared" si="49"/>
        <v>0</v>
      </c>
      <c r="CZ29" s="121">
        <f t="shared" si="50"/>
        <v>0</v>
      </c>
      <c r="DA29" s="121">
        <f t="shared" si="51"/>
        <v>0</v>
      </c>
      <c r="DB29" s="121">
        <f t="shared" si="52"/>
        <v>34205</v>
      </c>
      <c r="DC29" s="121">
        <f t="shared" si="53"/>
        <v>31072</v>
      </c>
      <c r="DD29" s="121">
        <f t="shared" si="54"/>
        <v>0</v>
      </c>
      <c r="DE29" s="121">
        <f t="shared" si="55"/>
        <v>3133</v>
      </c>
      <c r="DF29" s="121">
        <f t="shared" si="56"/>
        <v>0</v>
      </c>
      <c r="DG29" s="121">
        <f t="shared" si="57"/>
        <v>24558</v>
      </c>
      <c r="DH29" s="121">
        <f t="shared" si="58"/>
        <v>0</v>
      </c>
      <c r="DI29" s="121">
        <f t="shared" si="59"/>
        <v>0</v>
      </c>
      <c r="DJ29" s="121">
        <f t="shared" si="60"/>
        <v>34205</v>
      </c>
    </row>
    <row r="30" spans="1:114" s="136" customFormat="1" ht="13.5" customHeight="1" x14ac:dyDescent="0.15">
      <c r="A30" s="119" t="s">
        <v>17</v>
      </c>
      <c r="B30" s="120" t="s">
        <v>405</v>
      </c>
      <c r="C30" s="119" t="s">
        <v>406</v>
      </c>
      <c r="D30" s="121">
        <f t="shared" si="0"/>
        <v>110926</v>
      </c>
      <c r="E30" s="121">
        <f t="shared" si="1"/>
        <v>5</v>
      </c>
      <c r="F30" s="121">
        <v>0</v>
      </c>
      <c r="G30" s="121">
        <v>0</v>
      </c>
      <c r="H30" s="121">
        <v>0</v>
      </c>
      <c r="I30" s="121">
        <v>0</v>
      </c>
      <c r="J30" s="122" t="s">
        <v>439</v>
      </c>
      <c r="K30" s="121">
        <v>5</v>
      </c>
      <c r="L30" s="121">
        <v>110921</v>
      </c>
      <c r="M30" s="121">
        <f t="shared" si="2"/>
        <v>39645</v>
      </c>
      <c r="N30" s="121">
        <f t="shared" si="3"/>
        <v>4138</v>
      </c>
      <c r="O30" s="121">
        <v>0</v>
      </c>
      <c r="P30" s="121">
        <v>0</v>
      </c>
      <c r="Q30" s="121">
        <v>0</v>
      </c>
      <c r="R30" s="121">
        <v>4136</v>
      </c>
      <c r="S30" s="122" t="s">
        <v>439</v>
      </c>
      <c r="T30" s="121">
        <v>2</v>
      </c>
      <c r="U30" s="121">
        <v>35507</v>
      </c>
      <c r="V30" s="121">
        <f t="shared" si="27"/>
        <v>150571</v>
      </c>
      <c r="W30" s="121">
        <f t="shared" si="28"/>
        <v>4143</v>
      </c>
      <c r="X30" s="121">
        <f t="shared" si="29"/>
        <v>0</v>
      </c>
      <c r="Y30" s="121">
        <f t="shared" si="30"/>
        <v>0</v>
      </c>
      <c r="Z30" s="121">
        <f t="shared" si="31"/>
        <v>0</v>
      </c>
      <c r="AA30" s="121">
        <f t="shared" si="32"/>
        <v>4136</v>
      </c>
      <c r="AB30" s="122" t="str">
        <f t="shared" si="5"/>
        <v>-</v>
      </c>
      <c r="AC30" s="121">
        <f t="shared" si="6"/>
        <v>7</v>
      </c>
      <c r="AD30" s="121">
        <f t="shared" si="7"/>
        <v>146428</v>
      </c>
      <c r="AE30" s="121">
        <f t="shared" si="8"/>
        <v>0</v>
      </c>
      <c r="AF30" s="121">
        <f t="shared" si="9"/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 t="shared" si="11"/>
        <v>32942</v>
      </c>
      <c r="AN30" s="121">
        <f t="shared" si="12"/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 t="shared" si="13"/>
        <v>32942</v>
      </c>
      <c r="AT30" s="121">
        <v>32942</v>
      </c>
      <c r="AU30" s="121">
        <v>0</v>
      </c>
      <c r="AV30" s="121">
        <v>0</v>
      </c>
      <c r="AW30" s="121">
        <v>0</v>
      </c>
      <c r="AX30" s="121">
        <f t="shared" si="14"/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77984</v>
      </c>
      <c r="BD30" s="121">
        <v>0</v>
      </c>
      <c r="BE30" s="121">
        <v>0</v>
      </c>
      <c r="BF30" s="121">
        <f t="shared" si="16"/>
        <v>32942</v>
      </c>
      <c r="BG30" s="121">
        <f t="shared" si="17"/>
        <v>0</v>
      </c>
      <c r="BH30" s="121">
        <f t="shared" si="18"/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 t="shared" si="20"/>
        <v>4136</v>
      </c>
      <c r="BP30" s="121">
        <f t="shared" si="21"/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 t="shared" si="22"/>
        <v>4136</v>
      </c>
      <c r="BV30" s="121">
        <v>4136</v>
      </c>
      <c r="BW30" s="121">
        <v>0</v>
      </c>
      <c r="BX30" s="121">
        <v>0</v>
      </c>
      <c r="BY30" s="121">
        <v>0</v>
      </c>
      <c r="BZ30" s="121">
        <f t="shared" si="23"/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35360</v>
      </c>
      <c r="CF30" s="121">
        <v>0</v>
      </c>
      <c r="CG30" s="121">
        <v>149</v>
      </c>
      <c r="CH30" s="121">
        <f t="shared" si="25"/>
        <v>4285</v>
      </c>
      <c r="CI30" s="121">
        <f t="shared" si="33"/>
        <v>0</v>
      </c>
      <c r="CJ30" s="121">
        <f t="shared" si="34"/>
        <v>0</v>
      </c>
      <c r="CK30" s="121">
        <f t="shared" si="35"/>
        <v>0</v>
      </c>
      <c r="CL30" s="121">
        <f t="shared" si="36"/>
        <v>0</v>
      </c>
      <c r="CM30" s="121">
        <f t="shared" si="37"/>
        <v>0</v>
      </c>
      <c r="CN30" s="121">
        <f t="shared" si="38"/>
        <v>0</v>
      </c>
      <c r="CO30" s="121">
        <f t="shared" si="39"/>
        <v>0</v>
      </c>
      <c r="CP30" s="121">
        <f t="shared" si="40"/>
        <v>0</v>
      </c>
      <c r="CQ30" s="121">
        <f t="shared" si="41"/>
        <v>37078</v>
      </c>
      <c r="CR30" s="121">
        <f t="shared" si="42"/>
        <v>0</v>
      </c>
      <c r="CS30" s="121">
        <f t="shared" si="43"/>
        <v>0</v>
      </c>
      <c r="CT30" s="121">
        <f t="shared" si="44"/>
        <v>0</v>
      </c>
      <c r="CU30" s="121">
        <f t="shared" si="45"/>
        <v>0</v>
      </c>
      <c r="CV30" s="121">
        <f t="shared" si="46"/>
        <v>0</v>
      </c>
      <c r="CW30" s="121">
        <f t="shared" si="47"/>
        <v>37078</v>
      </c>
      <c r="CX30" s="121">
        <f t="shared" si="48"/>
        <v>37078</v>
      </c>
      <c r="CY30" s="121">
        <f t="shared" si="49"/>
        <v>0</v>
      </c>
      <c r="CZ30" s="121">
        <f t="shared" si="50"/>
        <v>0</v>
      </c>
      <c r="DA30" s="121">
        <f t="shared" si="51"/>
        <v>0</v>
      </c>
      <c r="DB30" s="121">
        <f t="shared" si="52"/>
        <v>0</v>
      </c>
      <c r="DC30" s="121">
        <f t="shared" si="53"/>
        <v>0</v>
      </c>
      <c r="DD30" s="121">
        <f t="shared" si="54"/>
        <v>0</v>
      </c>
      <c r="DE30" s="121">
        <f t="shared" si="55"/>
        <v>0</v>
      </c>
      <c r="DF30" s="121">
        <f t="shared" si="56"/>
        <v>0</v>
      </c>
      <c r="DG30" s="121">
        <f t="shared" si="57"/>
        <v>113344</v>
      </c>
      <c r="DH30" s="121">
        <f t="shared" si="58"/>
        <v>0</v>
      </c>
      <c r="DI30" s="121">
        <f t="shared" si="59"/>
        <v>149</v>
      </c>
      <c r="DJ30" s="121">
        <f t="shared" si="60"/>
        <v>37227</v>
      </c>
    </row>
    <row r="31" spans="1:114" s="136" customFormat="1" ht="13.5" customHeight="1" x14ac:dyDescent="0.15">
      <c r="A31" s="119" t="s">
        <v>17</v>
      </c>
      <c r="B31" s="120" t="s">
        <v>409</v>
      </c>
      <c r="C31" s="119" t="s">
        <v>410</v>
      </c>
      <c r="D31" s="121">
        <f t="shared" si="0"/>
        <v>323964</v>
      </c>
      <c r="E31" s="121">
        <f t="shared" si="1"/>
        <v>29789</v>
      </c>
      <c r="F31" s="121">
        <v>0</v>
      </c>
      <c r="G31" s="121">
        <v>0</v>
      </c>
      <c r="H31" s="121">
        <v>11600</v>
      </c>
      <c r="I31" s="121">
        <v>8676</v>
      </c>
      <c r="J31" s="122" t="s">
        <v>439</v>
      </c>
      <c r="K31" s="121">
        <v>9513</v>
      </c>
      <c r="L31" s="121">
        <v>294175</v>
      </c>
      <c r="M31" s="121">
        <f t="shared" si="2"/>
        <v>104349</v>
      </c>
      <c r="N31" s="121">
        <f t="shared" si="3"/>
        <v>10733</v>
      </c>
      <c r="O31" s="121">
        <v>0</v>
      </c>
      <c r="P31" s="121">
        <v>0</v>
      </c>
      <c r="Q31" s="121">
        <v>0</v>
      </c>
      <c r="R31" s="121">
        <v>6690</v>
      </c>
      <c r="S31" s="122" t="s">
        <v>439</v>
      </c>
      <c r="T31" s="121">
        <v>4043</v>
      </c>
      <c r="U31" s="121">
        <v>93616</v>
      </c>
      <c r="V31" s="121">
        <f t="shared" si="27"/>
        <v>428313</v>
      </c>
      <c r="W31" s="121">
        <f t="shared" si="28"/>
        <v>40522</v>
      </c>
      <c r="X31" s="121">
        <f t="shared" si="29"/>
        <v>0</v>
      </c>
      <c r="Y31" s="121">
        <f t="shared" si="30"/>
        <v>0</v>
      </c>
      <c r="Z31" s="121">
        <f t="shared" si="31"/>
        <v>11600</v>
      </c>
      <c r="AA31" s="121">
        <f t="shared" si="32"/>
        <v>15366</v>
      </c>
      <c r="AB31" s="122" t="str">
        <f t="shared" si="5"/>
        <v>-</v>
      </c>
      <c r="AC31" s="121">
        <f t="shared" si="6"/>
        <v>13556</v>
      </c>
      <c r="AD31" s="121">
        <f t="shared" si="7"/>
        <v>387791</v>
      </c>
      <c r="AE31" s="121">
        <f t="shared" si="8"/>
        <v>11612</v>
      </c>
      <c r="AF31" s="121">
        <f t="shared" si="9"/>
        <v>11612</v>
      </c>
      <c r="AG31" s="121">
        <v>0</v>
      </c>
      <c r="AH31" s="121">
        <v>0</v>
      </c>
      <c r="AI31" s="121">
        <v>11612</v>
      </c>
      <c r="AJ31" s="121">
        <v>0</v>
      </c>
      <c r="AK31" s="121">
        <v>0</v>
      </c>
      <c r="AL31" s="121">
        <v>0</v>
      </c>
      <c r="AM31" s="121">
        <f t="shared" si="11"/>
        <v>294282</v>
      </c>
      <c r="AN31" s="121">
        <f t="shared" si="12"/>
        <v>24956</v>
      </c>
      <c r="AO31" s="121">
        <v>21106</v>
      </c>
      <c r="AP31" s="121">
        <v>3777</v>
      </c>
      <c r="AQ31" s="121">
        <v>0</v>
      </c>
      <c r="AR31" s="121">
        <v>73</v>
      </c>
      <c r="AS31" s="121">
        <f t="shared" si="13"/>
        <v>103142</v>
      </c>
      <c r="AT31" s="121">
        <v>0</v>
      </c>
      <c r="AU31" s="121">
        <v>92230</v>
      </c>
      <c r="AV31" s="121">
        <v>10912</v>
      </c>
      <c r="AW31" s="121">
        <v>0</v>
      </c>
      <c r="AX31" s="121">
        <f t="shared" si="14"/>
        <v>166184</v>
      </c>
      <c r="AY31" s="121">
        <v>124495</v>
      </c>
      <c r="AZ31" s="121">
        <v>38925</v>
      </c>
      <c r="BA31" s="121">
        <v>2764</v>
      </c>
      <c r="BB31" s="121">
        <v>0</v>
      </c>
      <c r="BC31" s="121">
        <v>17953</v>
      </c>
      <c r="BD31" s="121">
        <v>0</v>
      </c>
      <c r="BE31" s="121">
        <v>117</v>
      </c>
      <c r="BF31" s="121">
        <f t="shared" si="16"/>
        <v>306011</v>
      </c>
      <c r="BG31" s="121">
        <f t="shared" si="17"/>
        <v>0</v>
      </c>
      <c r="BH31" s="121">
        <f t="shared" si="18"/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 t="shared" si="20"/>
        <v>104345</v>
      </c>
      <c r="BP31" s="121">
        <f t="shared" si="21"/>
        <v>6</v>
      </c>
      <c r="BQ31" s="121">
        <v>0</v>
      </c>
      <c r="BR31" s="121">
        <v>0</v>
      </c>
      <c r="BS31" s="121">
        <v>6</v>
      </c>
      <c r="BT31" s="121">
        <v>0</v>
      </c>
      <c r="BU31" s="121">
        <f t="shared" si="22"/>
        <v>66669</v>
      </c>
      <c r="BV31" s="121">
        <v>0</v>
      </c>
      <c r="BW31" s="121">
        <v>66669</v>
      </c>
      <c r="BX31" s="121">
        <v>0</v>
      </c>
      <c r="BY31" s="121">
        <v>0</v>
      </c>
      <c r="BZ31" s="121">
        <f t="shared" si="23"/>
        <v>35175</v>
      </c>
      <c r="CA31" s="121">
        <v>8580</v>
      </c>
      <c r="CB31" s="121">
        <v>24358</v>
      </c>
      <c r="CC31" s="121">
        <v>1331</v>
      </c>
      <c r="CD31" s="121">
        <v>906</v>
      </c>
      <c r="CE31" s="121">
        <v>0</v>
      </c>
      <c r="CF31" s="121">
        <v>2495</v>
      </c>
      <c r="CG31" s="121">
        <v>4</v>
      </c>
      <c r="CH31" s="121">
        <f t="shared" si="25"/>
        <v>104349</v>
      </c>
      <c r="CI31" s="121">
        <f t="shared" si="33"/>
        <v>11612</v>
      </c>
      <c r="CJ31" s="121">
        <f t="shared" si="34"/>
        <v>11612</v>
      </c>
      <c r="CK31" s="121">
        <f t="shared" si="35"/>
        <v>0</v>
      </c>
      <c r="CL31" s="121">
        <f t="shared" si="36"/>
        <v>0</v>
      </c>
      <c r="CM31" s="121">
        <f t="shared" si="37"/>
        <v>11612</v>
      </c>
      <c r="CN31" s="121">
        <f t="shared" si="38"/>
        <v>0</v>
      </c>
      <c r="CO31" s="121">
        <f t="shared" si="39"/>
        <v>0</v>
      </c>
      <c r="CP31" s="121">
        <f t="shared" si="40"/>
        <v>0</v>
      </c>
      <c r="CQ31" s="121">
        <f t="shared" si="41"/>
        <v>398627</v>
      </c>
      <c r="CR31" s="121">
        <f t="shared" si="42"/>
        <v>24962</v>
      </c>
      <c r="CS31" s="121">
        <f t="shared" si="43"/>
        <v>21106</v>
      </c>
      <c r="CT31" s="121">
        <f t="shared" si="44"/>
        <v>3777</v>
      </c>
      <c r="CU31" s="121">
        <f t="shared" si="45"/>
        <v>6</v>
      </c>
      <c r="CV31" s="121">
        <f t="shared" si="46"/>
        <v>73</v>
      </c>
      <c r="CW31" s="121">
        <f t="shared" si="47"/>
        <v>169811</v>
      </c>
      <c r="CX31" s="121">
        <f t="shared" si="48"/>
        <v>0</v>
      </c>
      <c r="CY31" s="121">
        <f t="shared" si="49"/>
        <v>158899</v>
      </c>
      <c r="CZ31" s="121">
        <f t="shared" si="50"/>
        <v>10912</v>
      </c>
      <c r="DA31" s="121">
        <f t="shared" si="51"/>
        <v>0</v>
      </c>
      <c r="DB31" s="121">
        <f t="shared" si="52"/>
        <v>201359</v>
      </c>
      <c r="DC31" s="121">
        <f t="shared" si="53"/>
        <v>133075</v>
      </c>
      <c r="DD31" s="121">
        <f t="shared" si="54"/>
        <v>63283</v>
      </c>
      <c r="DE31" s="121">
        <f t="shared" si="55"/>
        <v>4095</v>
      </c>
      <c r="DF31" s="121">
        <f t="shared" si="56"/>
        <v>906</v>
      </c>
      <c r="DG31" s="121">
        <f t="shared" si="57"/>
        <v>17953</v>
      </c>
      <c r="DH31" s="121">
        <f t="shared" si="58"/>
        <v>2495</v>
      </c>
      <c r="DI31" s="121">
        <f t="shared" si="59"/>
        <v>121</v>
      </c>
      <c r="DJ31" s="121">
        <f t="shared" si="60"/>
        <v>410360</v>
      </c>
    </row>
    <row r="32" spans="1:114" s="136" customFormat="1" ht="13.5" customHeight="1" x14ac:dyDescent="0.15">
      <c r="A32" s="119" t="s">
        <v>17</v>
      </c>
      <c r="B32" s="120" t="s">
        <v>412</v>
      </c>
      <c r="C32" s="119" t="s">
        <v>413</v>
      </c>
      <c r="D32" s="121">
        <f t="shared" si="0"/>
        <v>67086</v>
      </c>
      <c r="E32" s="121">
        <f t="shared" si="1"/>
        <v>6663</v>
      </c>
      <c r="F32" s="121">
        <v>0</v>
      </c>
      <c r="G32" s="121">
        <v>0</v>
      </c>
      <c r="H32" s="121">
        <v>0</v>
      </c>
      <c r="I32" s="121">
        <v>5135</v>
      </c>
      <c r="J32" s="122" t="s">
        <v>439</v>
      </c>
      <c r="K32" s="121">
        <v>1528</v>
      </c>
      <c r="L32" s="121">
        <v>60423</v>
      </c>
      <c r="M32" s="121">
        <f t="shared" si="2"/>
        <v>11037</v>
      </c>
      <c r="N32" s="121">
        <f t="shared" si="3"/>
        <v>736</v>
      </c>
      <c r="O32" s="121">
        <v>0</v>
      </c>
      <c r="P32" s="121">
        <v>0</v>
      </c>
      <c r="Q32" s="121">
        <v>0</v>
      </c>
      <c r="R32" s="121">
        <v>736</v>
      </c>
      <c r="S32" s="122" t="s">
        <v>439</v>
      </c>
      <c r="T32" s="121">
        <v>0</v>
      </c>
      <c r="U32" s="121">
        <v>10301</v>
      </c>
      <c r="V32" s="121">
        <f t="shared" si="27"/>
        <v>78123</v>
      </c>
      <c r="W32" s="121">
        <f t="shared" si="28"/>
        <v>7399</v>
      </c>
      <c r="X32" s="121">
        <f t="shared" si="29"/>
        <v>0</v>
      </c>
      <c r="Y32" s="121">
        <f t="shared" si="30"/>
        <v>0</v>
      </c>
      <c r="Z32" s="121">
        <f t="shared" si="31"/>
        <v>0</v>
      </c>
      <c r="AA32" s="121">
        <f t="shared" si="32"/>
        <v>5871</v>
      </c>
      <c r="AB32" s="122" t="str">
        <f t="shared" si="5"/>
        <v>-</v>
      </c>
      <c r="AC32" s="121">
        <f t="shared" si="6"/>
        <v>1528</v>
      </c>
      <c r="AD32" s="121">
        <f t="shared" si="7"/>
        <v>70724</v>
      </c>
      <c r="AE32" s="121">
        <f t="shared" si="8"/>
        <v>0</v>
      </c>
      <c r="AF32" s="121">
        <f t="shared" si="9"/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 t="shared" si="11"/>
        <v>67086</v>
      </c>
      <c r="AN32" s="121">
        <f t="shared" si="12"/>
        <v>4873</v>
      </c>
      <c r="AO32" s="121">
        <v>4873</v>
      </c>
      <c r="AP32" s="121">
        <v>0</v>
      </c>
      <c r="AQ32" s="121">
        <v>0</v>
      </c>
      <c r="AR32" s="121">
        <v>0</v>
      </c>
      <c r="AS32" s="121">
        <f t="shared" si="13"/>
        <v>694</v>
      </c>
      <c r="AT32" s="121">
        <v>694</v>
      </c>
      <c r="AU32" s="121">
        <v>0</v>
      </c>
      <c r="AV32" s="121">
        <v>0</v>
      </c>
      <c r="AW32" s="121">
        <v>0</v>
      </c>
      <c r="AX32" s="121">
        <f t="shared" si="14"/>
        <v>61519</v>
      </c>
      <c r="AY32" s="121">
        <v>33749</v>
      </c>
      <c r="AZ32" s="121">
        <v>23924</v>
      </c>
      <c r="BA32" s="121">
        <v>63</v>
      </c>
      <c r="BB32" s="121">
        <v>3783</v>
      </c>
      <c r="BC32" s="121">
        <v>0</v>
      </c>
      <c r="BD32" s="121">
        <v>0</v>
      </c>
      <c r="BE32" s="121">
        <v>0</v>
      </c>
      <c r="BF32" s="121">
        <f t="shared" si="16"/>
        <v>67086</v>
      </c>
      <c r="BG32" s="121">
        <f t="shared" si="17"/>
        <v>0</v>
      </c>
      <c r="BH32" s="121">
        <f t="shared" si="18"/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 t="shared" si="20"/>
        <v>11037</v>
      </c>
      <c r="BP32" s="121">
        <f t="shared" si="21"/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 t="shared" si="22"/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 t="shared" si="23"/>
        <v>11037</v>
      </c>
      <c r="CA32" s="121">
        <v>758</v>
      </c>
      <c r="CB32" s="121">
        <v>10279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 t="shared" si="25"/>
        <v>11037</v>
      </c>
      <c r="CI32" s="121">
        <f t="shared" si="33"/>
        <v>0</v>
      </c>
      <c r="CJ32" s="121">
        <f t="shared" si="34"/>
        <v>0</v>
      </c>
      <c r="CK32" s="121">
        <f t="shared" si="35"/>
        <v>0</v>
      </c>
      <c r="CL32" s="121">
        <f t="shared" si="36"/>
        <v>0</v>
      </c>
      <c r="CM32" s="121">
        <f t="shared" si="37"/>
        <v>0</v>
      </c>
      <c r="CN32" s="121">
        <f t="shared" si="38"/>
        <v>0</v>
      </c>
      <c r="CO32" s="121">
        <f t="shared" si="39"/>
        <v>0</v>
      </c>
      <c r="CP32" s="121">
        <f t="shared" si="40"/>
        <v>0</v>
      </c>
      <c r="CQ32" s="121">
        <f t="shared" si="41"/>
        <v>78123</v>
      </c>
      <c r="CR32" s="121">
        <f t="shared" si="42"/>
        <v>4873</v>
      </c>
      <c r="CS32" s="121">
        <f t="shared" si="43"/>
        <v>4873</v>
      </c>
      <c r="CT32" s="121">
        <f t="shared" si="44"/>
        <v>0</v>
      </c>
      <c r="CU32" s="121">
        <f t="shared" si="45"/>
        <v>0</v>
      </c>
      <c r="CV32" s="121">
        <f t="shared" si="46"/>
        <v>0</v>
      </c>
      <c r="CW32" s="121">
        <f t="shared" si="47"/>
        <v>694</v>
      </c>
      <c r="CX32" s="121">
        <f t="shared" si="48"/>
        <v>694</v>
      </c>
      <c r="CY32" s="121">
        <f t="shared" si="49"/>
        <v>0</v>
      </c>
      <c r="CZ32" s="121">
        <f t="shared" si="50"/>
        <v>0</v>
      </c>
      <c r="DA32" s="121">
        <f t="shared" si="51"/>
        <v>0</v>
      </c>
      <c r="DB32" s="121">
        <f t="shared" si="52"/>
        <v>72556</v>
      </c>
      <c r="DC32" s="121">
        <f t="shared" si="53"/>
        <v>34507</v>
      </c>
      <c r="DD32" s="121">
        <f t="shared" si="54"/>
        <v>34203</v>
      </c>
      <c r="DE32" s="121">
        <f t="shared" si="55"/>
        <v>63</v>
      </c>
      <c r="DF32" s="121">
        <f t="shared" si="56"/>
        <v>3783</v>
      </c>
      <c r="DG32" s="121">
        <f t="shared" si="57"/>
        <v>0</v>
      </c>
      <c r="DH32" s="121">
        <f t="shared" si="58"/>
        <v>0</v>
      </c>
      <c r="DI32" s="121">
        <f t="shared" si="59"/>
        <v>0</v>
      </c>
      <c r="DJ32" s="121">
        <f t="shared" si="60"/>
        <v>78123</v>
      </c>
    </row>
    <row r="33" spans="1:114" s="136" customFormat="1" ht="13.5" customHeight="1" x14ac:dyDescent="0.15">
      <c r="A33" s="119" t="s">
        <v>17</v>
      </c>
      <c r="B33" s="120" t="s">
        <v>415</v>
      </c>
      <c r="C33" s="119" t="s">
        <v>416</v>
      </c>
      <c r="D33" s="121">
        <f t="shared" si="0"/>
        <v>335276</v>
      </c>
      <c r="E33" s="121">
        <f t="shared" si="1"/>
        <v>31594</v>
      </c>
      <c r="F33" s="121">
        <v>30000</v>
      </c>
      <c r="G33" s="121">
        <v>0</v>
      </c>
      <c r="H33" s="121">
        <v>0</v>
      </c>
      <c r="I33" s="121">
        <v>0</v>
      </c>
      <c r="J33" s="122" t="s">
        <v>439</v>
      </c>
      <c r="K33" s="121">
        <v>1594</v>
      </c>
      <c r="L33" s="121">
        <v>303682</v>
      </c>
      <c r="M33" s="121">
        <f t="shared" si="2"/>
        <v>59356</v>
      </c>
      <c r="N33" s="121">
        <f t="shared" si="3"/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439</v>
      </c>
      <c r="T33" s="121">
        <v>0</v>
      </c>
      <c r="U33" s="121">
        <v>59356</v>
      </c>
      <c r="V33" s="121">
        <f t="shared" si="27"/>
        <v>394632</v>
      </c>
      <c r="W33" s="121">
        <f t="shared" si="28"/>
        <v>31594</v>
      </c>
      <c r="X33" s="121">
        <f t="shared" si="29"/>
        <v>30000</v>
      </c>
      <c r="Y33" s="121">
        <f t="shared" si="30"/>
        <v>0</v>
      </c>
      <c r="Z33" s="121">
        <f t="shared" si="31"/>
        <v>0</v>
      </c>
      <c r="AA33" s="121">
        <f t="shared" si="32"/>
        <v>0</v>
      </c>
      <c r="AB33" s="122" t="str">
        <f t="shared" si="5"/>
        <v>-</v>
      </c>
      <c r="AC33" s="121">
        <f t="shared" si="6"/>
        <v>1594</v>
      </c>
      <c r="AD33" s="121">
        <f t="shared" si="7"/>
        <v>363038</v>
      </c>
      <c r="AE33" s="121">
        <f t="shared" si="8"/>
        <v>287</v>
      </c>
      <c r="AF33" s="121">
        <f t="shared" si="9"/>
        <v>54</v>
      </c>
      <c r="AG33" s="121">
        <v>0</v>
      </c>
      <c r="AH33" s="121">
        <v>54</v>
      </c>
      <c r="AI33" s="121">
        <v>0</v>
      </c>
      <c r="AJ33" s="121">
        <v>0</v>
      </c>
      <c r="AK33" s="121">
        <v>233</v>
      </c>
      <c r="AL33" s="121">
        <v>0</v>
      </c>
      <c r="AM33" s="121">
        <f t="shared" si="11"/>
        <v>333633</v>
      </c>
      <c r="AN33" s="121">
        <f t="shared" si="12"/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 t="shared" si="13"/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 t="shared" si="14"/>
        <v>333633</v>
      </c>
      <c r="AY33" s="121">
        <v>105152</v>
      </c>
      <c r="AZ33" s="121">
        <v>227424</v>
      </c>
      <c r="BA33" s="121">
        <v>0</v>
      </c>
      <c r="BB33" s="121">
        <v>1057</v>
      </c>
      <c r="BC33" s="121">
        <v>0</v>
      </c>
      <c r="BD33" s="121">
        <v>0</v>
      </c>
      <c r="BE33" s="121">
        <v>1356</v>
      </c>
      <c r="BF33" s="121">
        <f t="shared" si="16"/>
        <v>335276</v>
      </c>
      <c r="BG33" s="121">
        <f t="shared" si="17"/>
        <v>44804</v>
      </c>
      <c r="BH33" s="121">
        <f t="shared" si="18"/>
        <v>44804</v>
      </c>
      <c r="BI33" s="121">
        <v>0</v>
      </c>
      <c r="BJ33" s="121">
        <v>44804</v>
      </c>
      <c r="BK33" s="121">
        <v>0</v>
      </c>
      <c r="BL33" s="121">
        <v>0</v>
      </c>
      <c r="BM33" s="121">
        <v>0</v>
      </c>
      <c r="BN33" s="121">
        <v>0</v>
      </c>
      <c r="BO33" s="121">
        <f t="shared" si="20"/>
        <v>14552</v>
      </c>
      <c r="BP33" s="121">
        <f t="shared" si="21"/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 t="shared" si="22"/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 t="shared" si="23"/>
        <v>14552</v>
      </c>
      <c r="CA33" s="121">
        <v>0</v>
      </c>
      <c r="CB33" s="121">
        <v>14552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 t="shared" si="25"/>
        <v>59356</v>
      </c>
      <c r="CI33" s="121">
        <f t="shared" si="33"/>
        <v>45091</v>
      </c>
      <c r="CJ33" s="121">
        <f t="shared" si="34"/>
        <v>44858</v>
      </c>
      <c r="CK33" s="121">
        <f t="shared" si="35"/>
        <v>0</v>
      </c>
      <c r="CL33" s="121">
        <f t="shared" si="36"/>
        <v>44858</v>
      </c>
      <c r="CM33" s="121">
        <f t="shared" si="37"/>
        <v>0</v>
      </c>
      <c r="CN33" s="121">
        <f t="shared" si="38"/>
        <v>0</v>
      </c>
      <c r="CO33" s="121">
        <f t="shared" si="39"/>
        <v>233</v>
      </c>
      <c r="CP33" s="121">
        <f t="shared" si="40"/>
        <v>0</v>
      </c>
      <c r="CQ33" s="121">
        <f t="shared" si="41"/>
        <v>348185</v>
      </c>
      <c r="CR33" s="121">
        <f t="shared" si="42"/>
        <v>0</v>
      </c>
      <c r="CS33" s="121">
        <f t="shared" si="43"/>
        <v>0</v>
      </c>
      <c r="CT33" s="121">
        <f t="shared" si="44"/>
        <v>0</v>
      </c>
      <c r="CU33" s="121">
        <f t="shared" si="45"/>
        <v>0</v>
      </c>
      <c r="CV33" s="121">
        <f t="shared" si="46"/>
        <v>0</v>
      </c>
      <c r="CW33" s="121">
        <f t="shared" si="47"/>
        <v>0</v>
      </c>
      <c r="CX33" s="121">
        <f t="shared" si="48"/>
        <v>0</v>
      </c>
      <c r="CY33" s="121">
        <f t="shared" si="49"/>
        <v>0</v>
      </c>
      <c r="CZ33" s="121">
        <f t="shared" si="50"/>
        <v>0</v>
      </c>
      <c r="DA33" s="121">
        <f t="shared" si="51"/>
        <v>0</v>
      </c>
      <c r="DB33" s="121">
        <f t="shared" si="52"/>
        <v>348185</v>
      </c>
      <c r="DC33" s="121">
        <f t="shared" si="53"/>
        <v>105152</v>
      </c>
      <c r="DD33" s="121">
        <f t="shared" si="54"/>
        <v>241976</v>
      </c>
      <c r="DE33" s="121">
        <f t="shared" si="55"/>
        <v>0</v>
      </c>
      <c r="DF33" s="121">
        <f t="shared" si="56"/>
        <v>1057</v>
      </c>
      <c r="DG33" s="121">
        <f t="shared" si="57"/>
        <v>0</v>
      </c>
      <c r="DH33" s="121">
        <f t="shared" si="58"/>
        <v>0</v>
      </c>
      <c r="DI33" s="121">
        <f t="shared" si="59"/>
        <v>1356</v>
      </c>
      <c r="DJ33" s="121">
        <f t="shared" si="60"/>
        <v>394632</v>
      </c>
    </row>
    <row r="34" spans="1:114" s="136" customFormat="1" ht="13.5" customHeight="1" x14ac:dyDescent="0.15">
      <c r="A34" s="119" t="s">
        <v>17</v>
      </c>
      <c r="B34" s="120" t="s">
        <v>418</v>
      </c>
      <c r="C34" s="119" t="s">
        <v>419</v>
      </c>
      <c r="D34" s="121">
        <f t="shared" si="0"/>
        <v>123323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439</v>
      </c>
      <c r="K34" s="121">
        <v>0</v>
      </c>
      <c r="L34" s="121">
        <v>123323</v>
      </c>
      <c r="M34" s="121">
        <f t="shared" si="2"/>
        <v>24991</v>
      </c>
      <c r="N34" s="121">
        <f t="shared" si="3"/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439</v>
      </c>
      <c r="T34" s="121">
        <v>0</v>
      </c>
      <c r="U34" s="121">
        <v>24991</v>
      </c>
      <c r="V34" s="121">
        <f t="shared" si="27"/>
        <v>148314</v>
      </c>
      <c r="W34" s="121">
        <f t="shared" si="28"/>
        <v>0</v>
      </c>
      <c r="X34" s="121">
        <f t="shared" si="29"/>
        <v>0</v>
      </c>
      <c r="Y34" s="121">
        <f t="shared" si="30"/>
        <v>0</v>
      </c>
      <c r="Z34" s="121">
        <f t="shared" si="31"/>
        <v>0</v>
      </c>
      <c r="AA34" s="121">
        <f t="shared" si="32"/>
        <v>0</v>
      </c>
      <c r="AB34" s="122" t="str">
        <f t="shared" si="5"/>
        <v>-</v>
      </c>
      <c r="AC34" s="121">
        <f t="shared" si="6"/>
        <v>0</v>
      </c>
      <c r="AD34" s="121">
        <f t="shared" si="7"/>
        <v>148314</v>
      </c>
      <c r="AE34" s="121">
        <f t="shared" si="8"/>
        <v>0</v>
      </c>
      <c r="AF34" s="121">
        <f t="shared" si="9"/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19137</v>
      </c>
      <c r="AM34" s="121">
        <f t="shared" si="11"/>
        <v>0</v>
      </c>
      <c r="AN34" s="121">
        <f t="shared" si="12"/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 t="shared" si="13"/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 t="shared" si="14"/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104186</v>
      </c>
      <c r="BD34" s="121">
        <v>0</v>
      </c>
      <c r="BE34" s="121">
        <v>0</v>
      </c>
      <c r="BF34" s="121">
        <f t="shared" si="16"/>
        <v>0</v>
      </c>
      <c r="BG34" s="121">
        <f t="shared" si="17"/>
        <v>0</v>
      </c>
      <c r="BH34" s="121">
        <f t="shared" si="18"/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883</v>
      </c>
      <c r="BO34" s="121">
        <f t="shared" si="20"/>
        <v>0</v>
      </c>
      <c r="BP34" s="121">
        <f t="shared" si="21"/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 t="shared" si="22"/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 t="shared" si="23"/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24108</v>
      </c>
      <c r="CF34" s="121">
        <v>0</v>
      </c>
      <c r="CG34" s="121">
        <v>0</v>
      </c>
      <c r="CH34" s="121">
        <f t="shared" si="25"/>
        <v>0</v>
      </c>
      <c r="CI34" s="121">
        <f t="shared" si="33"/>
        <v>0</v>
      </c>
      <c r="CJ34" s="121">
        <f t="shared" si="34"/>
        <v>0</v>
      </c>
      <c r="CK34" s="121">
        <f t="shared" si="35"/>
        <v>0</v>
      </c>
      <c r="CL34" s="121">
        <f t="shared" si="36"/>
        <v>0</v>
      </c>
      <c r="CM34" s="121">
        <f t="shared" si="37"/>
        <v>0</v>
      </c>
      <c r="CN34" s="121">
        <f t="shared" si="38"/>
        <v>0</v>
      </c>
      <c r="CO34" s="121">
        <f t="shared" si="39"/>
        <v>0</v>
      </c>
      <c r="CP34" s="121">
        <f t="shared" si="40"/>
        <v>20020</v>
      </c>
      <c r="CQ34" s="121">
        <f t="shared" si="41"/>
        <v>0</v>
      </c>
      <c r="CR34" s="121">
        <f t="shared" si="42"/>
        <v>0</v>
      </c>
      <c r="CS34" s="121">
        <f t="shared" si="43"/>
        <v>0</v>
      </c>
      <c r="CT34" s="121">
        <f t="shared" si="44"/>
        <v>0</v>
      </c>
      <c r="CU34" s="121">
        <f t="shared" si="45"/>
        <v>0</v>
      </c>
      <c r="CV34" s="121">
        <f t="shared" si="46"/>
        <v>0</v>
      </c>
      <c r="CW34" s="121">
        <f t="shared" si="47"/>
        <v>0</v>
      </c>
      <c r="CX34" s="121">
        <f t="shared" si="48"/>
        <v>0</v>
      </c>
      <c r="CY34" s="121">
        <f t="shared" si="49"/>
        <v>0</v>
      </c>
      <c r="CZ34" s="121">
        <f t="shared" si="50"/>
        <v>0</v>
      </c>
      <c r="DA34" s="121">
        <f t="shared" si="51"/>
        <v>0</v>
      </c>
      <c r="DB34" s="121">
        <f t="shared" si="52"/>
        <v>0</v>
      </c>
      <c r="DC34" s="121">
        <f t="shared" si="53"/>
        <v>0</v>
      </c>
      <c r="DD34" s="121">
        <f t="shared" si="54"/>
        <v>0</v>
      </c>
      <c r="DE34" s="121">
        <f t="shared" si="55"/>
        <v>0</v>
      </c>
      <c r="DF34" s="121">
        <f t="shared" si="56"/>
        <v>0</v>
      </c>
      <c r="DG34" s="121">
        <f t="shared" si="57"/>
        <v>128294</v>
      </c>
      <c r="DH34" s="121">
        <f t="shared" si="58"/>
        <v>0</v>
      </c>
      <c r="DI34" s="121">
        <f t="shared" si="59"/>
        <v>0</v>
      </c>
      <c r="DJ34" s="121">
        <f t="shared" si="60"/>
        <v>0</v>
      </c>
    </row>
    <row r="35" spans="1:114" s="136" customFormat="1" ht="13.5" customHeight="1" x14ac:dyDescent="0.15">
      <c r="A35" s="119" t="s">
        <v>17</v>
      </c>
      <c r="B35" s="120" t="s">
        <v>421</v>
      </c>
      <c r="C35" s="119" t="s">
        <v>422</v>
      </c>
      <c r="D35" s="121">
        <f t="shared" si="0"/>
        <v>53293</v>
      </c>
      <c r="E35" s="121">
        <f t="shared" si="1"/>
        <v>3403</v>
      </c>
      <c r="F35" s="121">
        <v>1758</v>
      </c>
      <c r="G35" s="121">
        <v>0</v>
      </c>
      <c r="H35" s="121">
        <v>0</v>
      </c>
      <c r="I35" s="121">
        <v>0</v>
      </c>
      <c r="J35" s="122" t="s">
        <v>439</v>
      </c>
      <c r="K35" s="121">
        <v>1645</v>
      </c>
      <c r="L35" s="121">
        <v>49890</v>
      </c>
      <c r="M35" s="121">
        <f t="shared" si="2"/>
        <v>33186</v>
      </c>
      <c r="N35" s="121">
        <f t="shared" si="3"/>
        <v>7800</v>
      </c>
      <c r="O35" s="121">
        <v>7800</v>
      </c>
      <c r="P35" s="121">
        <v>0</v>
      </c>
      <c r="Q35" s="121">
        <v>0</v>
      </c>
      <c r="R35" s="121">
        <v>0</v>
      </c>
      <c r="S35" s="122" t="s">
        <v>439</v>
      </c>
      <c r="T35" s="121">
        <v>0</v>
      </c>
      <c r="U35" s="121">
        <v>25386</v>
      </c>
      <c r="V35" s="121">
        <f t="shared" si="27"/>
        <v>86479</v>
      </c>
      <c r="W35" s="121">
        <f t="shared" si="28"/>
        <v>11203</v>
      </c>
      <c r="X35" s="121">
        <f t="shared" si="29"/>
        <v>9558</v>
      </c>
      <c r="Y35" s="121">
        <f t="shared" si="30"/>
        <v>0</v>
      </c>
      <c r="Z35" s="121">
        <f t="shared" si="31"/>
        <v>0</v>
      </c>
      <c r="AA35" s="121">
        <f t="shared" si="32"/>
        <v>0</v>
      </c>
      <c r="AB35" s="122" t="str">
        <f t="shared" si="5"/>
        <v>-</v>
      </c>
      <c r="AC35" s="121">
        <f t="shared" si="6"/>
        <v>1645</v>
      </c>
      <c r="AD35" s="121">
        <f t="shared" si="7"/>
        <v>75276</v>
      </c>
      <c r="AE35" s="121">
        <f t="shared" si="8"/>
        <v>0</v>
      </c>
      <c r="AF35" s="121">
        <f t="shared" si="9"/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 t="shared" si="11"/>
        <v>53293</v>
      </c>
      <c r="AN35" s="121">
        <f t="shared" si="12"/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 t="shared" si="13"/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 t="shared" si="14"/>
        <v>53293</v>
      </c>
      <c r="AY35" s="121">
        <v>19559</v>
      </c>
      <c r="AZ35" s="121">
        <v>17666</v>
      </c>
      <c r="BA35" s="121">
        <v>2878</v>
      </c>
      <c r="BB35" s="121">
        <v>13190</v>
      </c>
      <c r="BC35" s="121">
        <v>0</v>
      </c>
      <c r="BD35" s="121">
        <v>0</v>
      </c>
      <c r="BE35" s="121">
        <v>0</v>
      </c>
      <c r="BF35" s="121">
        <f t="shared" si="16"/>
        <v>53293</v>
      </c>
      <c r="BG35" s="121">
        <f t="shared" si="17"/>
        <v>0</v>
      </c>
      <c r="BH35" s="121">
        <f t="shared" si="18"/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 t="shared" si="20"/>
        <v>33186</v>
      </c>
      <c r="BP35" s="121">
        <f t="shared" si="21"/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 t="shared" si="22"/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 t="shared" si="23"/>
        <v>33186</v>
      </c>
      <c r="CA35" s="121">
        <v>2528</v>
      </c>
      <c r="CB35" s="121">
        <v>8230</v>
      </c>
      <c r="CC35" s="121">
        <v>0</v>
      </c>
      <c r="CD35" s="121">
        <v>22428</v>
      </c>
      <c r="CE35" s="121">
        <v>0</v>
      </c>
      <c r="CF35" s="121">
        <v>0</v>
      </c>
      <c r="CG35" s="121">
        <v>0</v>
      </c>
      <c r="CH35" s="121">
        <f t="shared" si="25"/>
        <v>33186</v>
      </c>
      <c r="CI35" s="121">
        <f t="shared" si="33"/>
        <v>0</v>
      </c>
      <c r="CJ35" s="121">
        <f t="shared" si="34"/>
        <v>0</v>
      </c>
      <c r="CK35" s="121">
        <f t="shared" si="35"/>
        <v>0</v>
      </c>
      <c r="CL35" s="121">
        <f t="shared" si="36"/>
        <v>0</v>
      </c>
      <c r="CM35" s="121">
        <f t="shared" si="37"/>
        <v>0</v>
      </c>
      <c r="CN35" s="121">
        <f t="shared" si="38"/>
        <v>0</v>
      </c>
      <c r="CO35" s="121">
        <f t="shared" si="39"/>
        <v>0</v>
      </c>
      <c r="CP35" s="121">
        <f t="shared" si="40"/>
        <v>0</v>
      </c>
      <c r="CQ35" s="121">
        <f t="shared" si="41"/>
        <v>86479</v>
      </c>
      <c r="CR35" s="121">
        <f t="shared" si="42"/>
        <v>0</v>
      </c>
      <c r="CS35" s="121">
        <f t="shared" si="43"/>
        <v>0</v>
      </c>
      <c r="CT35" s="121">
        <f t="shared" si="44"/>
        <v>0</v>
      </c>
      <c r="CU35" s="121">
        <f t="shared" si="45"/>
        <v>0</v>
      </c>
      <c r="CV35" s="121">
        <f t="shared" si="46"/>
        <v>0</v>
      </c>
      <c r="CW35" s="121">
        <f t="shared" si="47"/>
        <v>0</v>
      </c>
      <c r="CX35" s="121">
        <f t="shared" si="48"/>
        <v>0</v>
      </c>
      <c r="CY35" s="121">
        <f t="shared" si="49"/>
        <v>0</v>
      </c>
      <c r="CZ35" s="121">
        <f t="shared" si="50"/>
        <v>0</v>
      </c>
      <c r="DA35" s="121">
        <f t="shared" si="51"/>
        <v>0</v>
      </c>
      <c r="DB35" s="121">
        <f t="shared" si="52"/>
        <v>86479</v>
      </c>
      <c r="DC35" s="121">
        <f t="shared" si="53"/>
        <v>22087</v>
      </c>
      <c r="DD35" s="121">
        <f t="shared" si="54"/>
        <v>25896</v>
      </c>
      <c r="DE35" s="121">
        <f t="shared" si="55"/>
        <v>2878</v>
      </c>
      <c r="DF35" s="121">
        <f t="shared" si="56"/>
        <v>35618</v>
      </c>
      <c r="DG35" s="121">
        <f t="shared" si="57"/>
        <v>0</v>
      </c>
      <c r="DH35" s="121">
        <f t="shared" si="58"/>
        <v>0</v>
      </c>
      <c r="DI35" s="121">
        <f t="shared" si="59"/>
        <v>0</v>
      </c>
      <c r="DJ35" s="121">
        <f t="shared" si="60"/>
        <v>86479</v>
      </c>
    </row>
    <row r="36" spans="1:114" s="136" customFormat="1" ht="13.5" customHeight="1" x14ac:dyDescent="0.15">
      <c r="A36" s="119" t="s">
        <v>17</v>
      </c>
      <c r="B36" s="120" t="s">
        <v>424</v>
      </c>
      <c r="C36" s="119" t="s">
        <v>425</v>
      </c>
      <c r="D36" s="121">
        <f t="shared" si="0"/>
        <v>80198</v>
      </c>
      <c r="E36" s="121">
        <f t="shared" si="1"/>
        <v>6519</v>
      </c>
      <c r="F36" s="121">
        <v>0</v>
      </c>
      <c r="G36" s="121">
        <v>0</v>
      </c>
      <c r="H36" s="121">
        <v>0</v>
      </c>
      <c r="I36" s="121">
        <v>6519</v>
      </c>
      <c r="J36" s="122" t="s">
        <v>439</v>
      </c>
      <c r="K36" s="121">
        <v>0</v>
      </c>
      <c r="L36" s="121">
        <v>73679</v>
      </c>
      <c r="M36" s="121">
        <f t="shared" si="2"/>
        <v>20590</v>
      </c>
      <c r="N36" s="121">
        <f t="shared" si="3"/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439</v>
      </c>
      <c r="T36" s="121">
        <v>0</v>
      </c>
      <c r="U36" s="121">
        <v>20590</v>
      </c>
      <c r="V36" s="121">
        <f t="shared" si="27"/>
        <v>100788</v>
      </c>
      <c r="W36" s="121">
        <f t="shared" si="28"/>
        <v>6519</v>
      </c>
      <c r="X36" s="121">
        <f t="shared" si="29"/>
        <v>0</v>
      </c>
      <c r="Y36" s="121">
        <f t="shared" si="30"/>
        <v>0</v>
      </c>
      <c r="Z36" s="121">
        <f t="shared" si="31"/>
        <v>0</v>
      </c>
      <c r="AA36" s="121">
        <f t="shared" si="32"/>
        <v>6519</v>
      </c>
      <c r="AB36" s="122" t="str">
        <f t="shared" si="5"/>
        <v>-</v>
      </c>
      <c r="AC36" s="121">
        <f t="shared" si="6"/>
        <v>0</v>
      </c>
      <c r="AD36" s="121">
        <f t="shared" si="7"/>
        <v>94269</v>
      </c>
      <c r="AE36" s="121">
        <f t="shared" si="8"/>
        <v>0</v>
      </c>
      <c r="AF36" s="121">
        <f t="shared" si="9"/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 t="shared" si="11"/>
        <v>80198</v>
      </c>
      <c r="AN36" s="121">
        <f t="shared" si="12"/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 t="shared" si="13"/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 t="shared" si="14"/>
        <v>80198</v>
      </c>
      <c r="AY36" s="121">
        <v>41123</v>
      </c>
      <c r="AZ36" s="121">
        <v>35558</v>
      </c>
      <c r="BA36" s="121">
        <v>3517</v>
      </c>
      <c r="BB36" s="121">
        <v>0</v>
      </c>
      <c r="BC36" s="121">
        <v>0</v>
      </c>
      <c r="BD36" s="121">
        <v>0</v>
      </c>
      <c r="BE36" s="121">
        <v>0</v>
      </c>
      <c r="BF36" s="121">
        <f t="shared" si="16"/>
        <v>80198</v>
      </c>
      <c r="BG36" s="121">
        <f t="shared" si="17"/>
        <v>0</v>
      </c>
      <c r="BH36" s="121">
        <f t="shared" si="18"/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 t="shared" si="20"/>
        <v>20590</v>
      </c>
      <c r="BP36" s="121">
        <f t="shared" si="21"/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 t="shared" si="22"/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 t="shared" si="23"/>
        <v>20590</v>
      </c>
      <c r="CA36" s="121">
        <v>0</v>
      </c>
      <c r="CB36" s="121">
        <v>0</v>
      </c>
      <c r="CC36" s="121">
        <v>20590</v>
      </c>
      <c r="CD36" s="121">
        <v>0</v>
      </c>
      <c r="CE36" s="121">
        <v>0</v>
      </c>
      <c r="CF36" s="121">
        <v>0</v>
      </c>
      <c r="CG36" s="121">
        <v>0</v>
      </c>
      <c r="CH36" s="121">
        <f t="shared" si="25"/>
        <v>20590</v>
      </c>
      <c r="CI36" s="121">
        <f t="shared" si="33"/>
        <v>0</v>
      </c>
      <c r="CJ36" s="121">
        <f t="shared" si="34"/>
        <v>0</v>
      </c>
      <c r="CK36" s="121">
        <f t="shared" si="35"/>
        <v>0</v>
      </c>
      <c r="CL36" s="121">
        <f t="shared" si="36"/>
        <v>0</v>
      </c>
      <c r="CM36" s="121">
        <f t="shared" si="37"/>
        <v>0</v>
      </c>
      <c r="CN36" s="121">
        <f t="shared" si="38"/>
        <v>0</v>
      </c>
      <c r="CO36" s="121">
        <f t="shared" si="39"/>
        <v>0</v>
      </c>
      <c r="CP36" s="121">
        <f t="shared" si="40"/>
        <v>0</v>
      </c>
      <c r="CQ36" s="121">
        <f t="shared" si="41"/>
        <v>100788</v>
      </c>
      <c r="CR36" s="121">
        <f t="shared" si="42"/>
        <v>0</v>
      </c>
      <c r="CS36" s="121">
        <f t="shared" si="43"/>
        <v>0</v>
      </c>
      <c r="CT36" s="121">
        <f t="shared" si="44"/>
        <v>0</v>
      </c>
      <c r="CU36" s="121">
        <f t="shared" si="45"/>
        <v>0</v>
      </c>
      <c r="CV36" s="121">
        <f t="shared" si="46"/>
        <v>0</v>
      </c>
      <c r="CW36" s="121">
        <f t="shared" si="47"/>
        <v>0</v>
      </c>
      <c r="CX36" s="121">
        <f t="shared" si="48"/>
        <v>0</v>
      </c>
      <c r="CY36" s="121">
        <f t="shared" si="49"/>
        <v>0</v>
      </c>
      <c r="CZ36" s="121">
        <f t="shared" si="50"/>
        <v>0</v>
      </c>
      <c r="DA36" s="121">
        <f t="shared" si="51"/>
        <v>0</v>
      </c>
      <c r="DB36" s="121">
        <f t="shared" si="52"/>
        <v>100788</v>
      </c>
      <c r="DC36" s="121">
        <f t="shared" si="53"/>
        <v>41123</v>
      </c>
      <c r="DD36" s="121">
        <f t="shared" si="54"/>
        <v>35558</v>
      </c>
      <c r="DE36" s="121">
        <f t="shared" si="55"/>
        <v>24107</v>
      </c>
      <c r="DF36" s="121">
        <f t="shared" si="56"/>
        <v>0</v>
      </c>
      <c r="DG36" s="121">
        <f t="shared" si="57"/>
        <v>0</v>
      </c>
      <c r="DH36" s="121">
        <f t="shared" si="58"/>
        <v>0</v>
      </c>
      <c r="DI36" s="121">
        <f t="shared" si="59"/>
        <v>0</v>
      </c>
      <c r="DJ36" s="121">
        <f t="shared" si="60"/>
        <v>100788</v>
      </c>
    </row>
    <row r="37" spans="1:114" s="136" customFormat="1" ht="13.5" customHeight="1" x14ac:dyDescent="0.15">
      <c r="A37" s="119" t="s">
        <v>17</v>
      </c>
      <c r="B37" s="120" t="s">
        <v>427</v>
      </c>
      <c r="C37" s="119" t="s">
        <v>428</v>
      </c>
      <c r="D37" s="121">
        <f t="shared" si="0"/>
        <v>26412</v>
      </c>
      <c r="E37" s="121">
        <f t="shared" si="1"/>
        <v>1931</v>
      </c>
      <c r="F37" s="121">
        <v>0</v>
      </c>
      <c r="G37" s="121">
        <v>0</v>
      </c>
      <c r="H37" s="121">
        <v>0</v>
      </c>
      <c r="I37" s="121">
        <v>1931</v>
      </c>
      <c r="J37" s="122" t="s">
        <v>439</v>
      </c>
      <c r="K37" s="121">
        <v>0</v>
      </c>
      <c r="L37" s="121">
        <v>24481</v>
      </c>
      <c r="M37" s="121">
        <f t="shared" si="2"/>
        <v>0</v>
      </c>
      <c r="N37" s="121">
        <f t="shared" si="3"/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439</v>
      </c>
      <c r="T37" s="121">
        <v>0</v>
      </c>
      <c r="U37" s="121">
        <v>0</v>
      </c>
      <c r="V37" s="121">
        <f t="shared" si="27"/>
        <v>26412</v>
      </c>
      <c r="W37" s="121">
        <f t="shared" si="28"/>
        <v>1931</v>
      </c>
      <c r="X37" s="121">
        <f t="shared" si="29"/>
        <v>0</v>
      </c>
      <c r="Y37" s="121">
        <f t="shared" si="30"/>
        <v>0</v>
      </c>
      <c r="Z37" s="121">
        <f t="shared" si="31"/>
        <v>0</v>
      </c>
      <c r="AA37" s="121">
        <f t="shared" si="32"/>
        <v>1931</v>
      </c>
      <c r="AB37" s="122" t="str">
        <f t="shared" si="5"/>
        <v>-</v>
      </c>
      <c r="AC37" s="121">
        <f t="shared" si="6"/>
        <v>0</v>
      </c>
      <c r="AD37" s="121">
        <f t="shared" si="7"/>
        <v>24481</v>
      </c>
      <c r="AE37" s="121">
        <f t="shared" si="8"/>
        <v>2767</v>
      </c>
      <c r="AF37" s="121">
        <f t="shared" si="9"/>
        <v>2767</v>
      </c>
      <c r="AG37" s="121">
        <v>0</v>
      </c>
      <c r="AH37" s="121">
        <v>2767</v>
      </c>
      <c r="AI37" s="121">
        <v>0</v>
      </c>
      <c r="AJ37" s="121">
        <v>0</v>
      </c>
      <c r="AK37" s="121">
        <v>0</v>
      </c>
      <c r="AL37" s="121">
        <v>0</v>
      </c>
      <c r="AM37" s="121">
        <f t="shared" si="11"/>
        <v>23645</v>
      </c>
      <c r="AN37" s="121">
        <f t="shared" si="12"/>
        <v>6519</v>
      </c>
      <c r="AO37" s="121">
        <v>8</v>
      </c>
      <c r="AP37" s="121">
        <v>6511</v>
      </c>
      <c r="AQ37" s="121">
        <v>0</v>
      </c>
      <c r="AR37" s="121">
        <v>0</v>
      </c>
      <c r="AS37" s="121">
        <f t="shared" si="13"/>
        <v>10589</v>
      </c>
      <c r="AT37" s="121">
        <v>1346</v>
      </c>
      <c r="AU37" s="121">
        <v>9243</v>
      </c>
      <c r="AV37" s="121">
        <v>0</v>
      </c>
      <c r="AW37" s="121">
        <v>0</v>
      </c>
      <c r="AX37" s="121">
        <f t="shared" si="14"/>
        <v>6537</v>
      </c>
      <c r="AY37" s="121">
        <v>0</v>
      </c>
      <c r="AZ37" s="121">
        <v>1728</v>
      </c>
      <c r="BA37" s="121">
        <v>4712</v>
      </c>
      <c r="BB37" s="121">
        <v>97</v>
      </c>
      <c r="BC37" s="121">
        <v>0</v>
      </c>
      <c r="BD37" s="121">
        <v>0</v>
      </c>
      <c r="BE37" s="121">
        <v>0</v>
      </c>
      <c r="BF37" s="121">
        <f t="shared" si="16"/>
        <v>26412</v>
      </c>
      <c r="BG37" s="121">
        <f t="shared" si="17"/>
        <v>0</v>
      </c>
      <c r="BH37" s="121">
        <f t="shared" si="18"/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 t="shared" si="20"/>
        <v>0</v>
      </c>
      <c r="BP37" s="121">
        <f t="shared" si="21"/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 t="shared" si="22"/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 t="shared" si="23"/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 t="shared" si="25"/>
        <v>0</v>
      </c>
      <c r="CI37" s="121">
        <f t="shared" si="33"/>
        <v>2767</v>
      </c>
      <c r="CJ37" s="121">
        <f t="shared" si="34"/>
        <v>2767</v>
      </c>
      <c r="CK37" s="121">
        <f t="shared" si="35"/>
        <v>0</v>
      </c>
      <c r="CL37" s="121">
        <f t="shared" si="36"/>
        <v>2767</v>
      </c>
      <c r="CM37" s="121">
        <f t="shared" si="37"/>
        <v>0</v>
      </c>
      <c r="CN37" s="121">
        <f t="shared" si="38"/>
        <v>0</v>
      </c>
      <c r="CO37" s="121">
        <f t="shared" si="39"/>
        <v>0</v>
      </c>
      <c r="CP37" s="121">
        <f t="shared" si="40"/>
        <v>0</v>
      </c>
      <c r="CQ37" s="121">
        <f t="shared" si="41"/>
        <v>23645</v>
      </c>
      <c r="CR37" s="121">
        <f t="shared" si="42"/>
        <v>6519</v>
      </c>
      <c r="CS37" s="121">
        <f t="shared" si="43"/>
        <v>8</v>
      </c>
      <c r="CT37" s="121">
        <f t="shared" si="44"/>
        <v>6511</v>
      </c>
      <c r="CU37" s="121">
        <f t="shared" si="45"/>
        <v>0</v>
      </c>
      <c r="CV37" s="121">
        <f t="shared" si="46"/>
        <v>0</v>
      </c>
      <c r="CW37" s="121">
        <f t="shared" si="47"/>
        <v>10589</v>
      </c>
      <c r="CX37" s="121">
        <f t="shared" si="48"/>
        <v>1346</v>
      </c>
      <c r="CY37" s="121">
        <f t="shared" si="49"/>
        <v>9243</v>
      </c>
      <c r="CZ37" s="121">
        <f t="shared" si="50"/>
        <v>0</v>
      </c>
      <c r="DA37" s="121">
        <f t="shared" si="51"/>
        <v>0</v>
      </c>
      <c r="DB37" s="121">
        <f t="shared" si="52"/>
        <v>6537</v>
      </c>
      <c r="DC37" s="121">
        <f t="shared" si="53"/>
        <v>0</v>
      </c>
      <c r="DD37" s="121">
        <f t="shared" si="54"/>
        <v>1728</v>
      </c>
      <c r="DE37" s="121">
        <f t="shared" si="55"/>
        <v>4712</v>
      </c>
      <c r="DF37" s="121">
        <f t="shared" si="56"/>
        <v>97</v>
      </c>
      <c r="DG37" s="121">
        <f t="shared" si="57"/>
        <v>0</v>
      </c>
      <c r="DH37" s="121">
        <f t="shared" si="58"/>
        <v>0</v>
      </c>
      <c r="DI37" s="121">
        <f t="shared" si="59"/>
        <v>0</v>
      </c>
      <c r="DJ37" s="121">
        <f t="shared" si="60"/>
        <v>26412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xmlns:xlrd2="http://schemas.microsoft.com/office/spreadsheetml/2017/richdata2"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 t="shared" ref="D7:D14" si="0">SUM(E7,+L7)</f>
        <v>1027534</v>
      </c>
      <c r="E7" s="140">
        <f t="shared" ref="E7:E14" si="1">SUM(F7:I7)+K7</f>
        <v>860765</v>
      </c>
      <c r="F7" s="140">
        <f t="shared" ref="F7:L7" si="2">SUM(F$8:F$57)</f>
        <v>39850</v>
      </c>
      <c r="G7" s="140">
        <f t="shared" si="2"/>
        <v>0</v>
      </c>
      <c r="H7" s="140">
        <f t="shared" si="2"/>
        <v>150800</v>
      </c>
      <c r="I7" s="140">
        <f t="shared" si="2"/>
        <v>607747</v>
      </c>
      <c r="J7" s="140">
        <f t="shared" si="2"/>
        <v>2248273</v>
      </c>
      <c r="K7" s="140">
        <f t="shared" si="2"/>
        <v>62368</v>
      </c>
      <c r="L7" s="140">
        <f t="shared" si="2"/>
        <v>166769</v>
      </c>
      <c r="M7" s="140">
        <f t="shared" ref="M7:M14" si="3">SUM(N7,+U7)</f>
        <v>41837</v>
      </c>
      <c r="N7" s="140">
        <f t="shared" ref="N7:N14" si="4">SUM(O7:R7,T7)</f>
        <v>20330</v>
      </c>
      <c r="O7" s="140">
        <f t="shared" ref="O7:U7" si="5">SUM(O$8:O$57)</f>
        <v>0</v>
      </c>
      <c r="P7" s="140">
        <f t="shared" si="5"/>
        <v>0</v>
      </c>
      <c r="Q7" s="140">
        <f t="shared" si="5"/>
        <v>0</v>
      </c>
      <c r="R7" s="140">
        <f t="shared" si="5"/>
        <v>20325</v>
      </c>
      <c r="S7" s="140">
        <f t="shared" si="5"/>
        <v>373869</v>
      </c>
      <c r="T7" s="140">
        <f t="shared" si="5"/>
        <v>5</v>
      </c>
      <c r="U7" s="140">
        <f t="shared" si="5"/>
        <v>21507</v>
      </c>
      <c r="V7" s="140">
        <f t="shared" ref="V7:AD7" si="6">+SUM(D7,M7)</f>
        <v>1069371</v>
      </c>
      <c r="W7" s="140">
        <f t="shared" si="6"/>
        <v>881095</v>
      </c>
      <c r="X7" s="140">
        <f t="shared" si="6"/>
        <v>39850</v>
      </c>
      <c r="Y7" s="140">
        <f t="shared" si="6"/>
        <v>0</v>
      </c>
      <c r="Z7" s="140">
        <f t="shared" si="6"/>
        <v>150800</v>
      </c>
      <c r="AA7" s="140">
        <f t="shared" si="6"/>
        <v>628072</v>
      </c>
      <c r="AB7" s="140">
        <f t="shared" si="6"/>
        <v>2622142</v>
      </c>
      <c r="AC7" s="140">
        <f t="shared" si="6"/>
        <v>62373</v>
      </c>
      <c r="AD7" s="140">
        <f t="shared" si="6"/>
        <v>188276</v>
      </c>
      <c r="AE7" s="140">
        <f t="shared" ref="AE7:AE14" si="7">SUM(AF7,+AK7)</f>
        <v>521018</v>
      </c>
      <c r="AF7" s="140">
        <f t="shared" ref="AF7:AF14" si="8">SUM(AG7:AJ7)</f>
        <v>459380</v>
      </c>
      <c r="AG7" s="140">
        <f>SUM(AG$8:AG$57)</f>
        <v>0</v>
      </c>
      <c r="AH7" s="140">
        <f>SUM(AH$8:AH$57)</f>
        <v>411643</v>
      </c>
      <c r="AI7" s="140">
        <f>SUM(AI$8:AI$57)</f>
        <v>47737</v>
      </c>
      <c r="AJ7" s="140">
        <f>SUM(AJ$8:AJ$57)</f>
        <v>0</v>
      </c>
      <c r="AK7" s="140">
        <f>SUM(AK$8:AK$57)</f>
        <v>61638</v>
      </c>
      <c r="AL7" s="143" t="s">
        <v>314</v>
      </c>
      <c r="AM7" s="140">
        <f t="shared" ref="AM7:AM14" si="9">SUM(AN7,AS7,AW7,AX7,BD7)</f>
        <v>2754789</v>
      </c>
      <c r="AN7" s="140">
        <f t="shared" ref="AN7:AN14" si="10">SUM(AO7:AR7)</f>
        <v>472093</v>
      </c>
      <c r="AO7" s="140">
        <f>SUM(AO$8:AO$57)</f>
        <v>401107</v>
      </c>
      <c r="AP7" s="140">
        <f>SUM(AP$8:AP$57)</f>
        <v>0</v>
      </c>
      <c r="AQ7" s="140">
        <f>SUM(AQ$8:AQ$57)</f>
        <v>29945</v>
      </c>
      <c r="AR7" s="140">
        <f>SUM(AR$8:AR$57)</f>
        <v>41041</v>
      </c>
      <c r="AS7" s="140">
        <f t="shared" ref="AS7:AS14" si="11">SUM(AT7:AV7)</f>
        <v>1361289</v>
      </c>
      <c r="AT7" s="140">
        <f>SUM(AT$8:AT$57)</f>
        <v>0</v>
      </c>
      <c r="AU7" s="140">
        <f>SUM(AU$8:AU$57)</f>
        <v>1127366</v>
      </c>
      <c r="AV7" s="140">
        <f>SUM(AV$8:AV$57)</f>
        <v>233923</v>
      </c>
      <c r="AW7" s="140">
        <f>SUM(AW$8:AW$57)</f>
        <v>5378</v>
      </c>
      <c r="AX7" s="140">
        <f t="shared" ref="AX7:AX14" si="12">SUM(AY7:BB7)</f>
        <v>916029</v>
      </c>
      <c r="AY7" s="140">
        <f>SUM(AY$8:AY$57)</f>
        <v>33242</v>
      </c>
      <c r="AZ7" s="140">
        <f>SUM(AZ$8:AZ$57)</f>
        <v>790904</v>
      </c>
      <c r="BA7" s="140">
        <f>SUM(BA$8:BA$57)</f>
        <v>48114</v>
      </c>
      <c r="BB7" s="140">
        <f>SUM(BB$8:BB$57)</f>
        <v>43769</v>
      </c>
      <c r="BC7" s="143" t="s">
        <v>315</v>
      </c>
      <c r="BD7" s="140">
        <f>SUM(BD$8:BD$57)</f>
        <v>0</v>
      </c>
      <c r="BE7" s="140">
        <f>SUM(BE$8:BE$57)</f>
        <v>0</v>
      </c>
      <c r="BF7" s="140">
        <f t="shared" ref="BF7:BF14" si="13">SUM(AE7,+AM7,+BE7)</f>
        <v>3275807</v>
      </c>
      <c r="BG7" s="140">
        <f t="shared" ref="BG7:BG14" si="14">SUM(BH7,+BM7)</f>
        <v>4882</v>
      </c>
      <c r="BH7" s="140">
        <f t="shared" ref="BH7:BH14" si="15">SUM(BI7:BL7)</f>
        <v>4882</v>
      </c>
      <c r="BI7" s="140">
        <f>SUM(BI$8:BI$57)</f>
        <v>0</v>
      </c>
      <c r="BJ7" s="140">
        <f>SUM(BJ$8:BJ$57)</f>
        <v>4882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 t="shared" ref="BO7:BO14" si="16">SUM(BP7,BU7,BY7,BZ7,CF7)</f>
        <v>407399</v>
      </c>
      <c r="BP7" s="140">
        <f t="shared" ref="BP7:BP14" si="17">SUM(BQ7:BT7)</f>
        <v>53880</v>
      </c>
      <c r="BQ7" s="140">
        <f>SUM(BQ$8:BQ$57)</f>
        <v>45840</v>
      </c>
      <c r="BR7" s="140">
        <f>SUM(BR$8:BR$57)</f>
        <v>0</v>
      </c>
      <c r="BS7" s="140">
        <f>SUM(BS$8:BS$57)</f>
        <v>8040</v>
      </c>
      <c r="BT7" s="140">
        <f>SUM(BT$8:BT$57)</f>
        <v>0</v>
      </c>
      <c r="BU7" s="140">
        <f t="shared" ref="BU7:BU14" si="18">SUM(BV7:BX7)</f>
        <v>234025</v>
      </c>
      <c r="BV7" s="140">
        <f>SUM(BV$8:BV$57)</f>
        <v>0</v>
      </c>
      <c r="BW7" s="140">
        <f>SUM(BW$8:BW$57)</f>
        <v>234025</v>
      </c>
      <c r="BX7" s="140">
        <f>SUM(BX$8:BX$57)</f>
        <v>0</v>
      </c>
      <c r="BY7" s="140">
        <f>SUM(BY$8:BY$57)</f>
        <v>0</v>
      </c>
      <c r="BZ7" s="140">
        <f t="shared" ref="BZ7:BZ14" si="19">SUM(CA7:CD7)</f>
        <v>119494</v>
      </c>
      <c r="CA7" s="140">
        <f>SUM(CA$8:CA$57)</f>
        <v>21590</v>
      </c>
      <c r="CB7" s="140">
        <f>SUM(CB$8:CB$57)</f>
        <v>85169</v>
      </c>
      <c r="CC7" s="140">
        <f>SUM(CC$8:CC$57)</f>
        <v>0</v>
      </c>
      <c r="CD7" s="140">
        <f>SUM(CD$8:CD$57)</f>
        <v>12735</v>
      </c>
      <c r="CE7" s="143" t="s">
        <v>314</v>
      </c>
      <c r="CF7" s="140">
        <f>SUM(CF$8:CF$57)</f>
        <v>0</v>
      </c>
      <c r="CG7" s="140">
        <f>SUM(CG$8:CG$57)</f>
        <v>3425</v>
      </c>
      <c r="CH7" s="140">
        <f t="shared" ref="CH7:CH14" si="20">SUM(BG7,+BO7,+CG7)</f>
        <v>415706</v>
      </c>
      <c r="CI7" s="140">
        <f t="shared" ref="CI7:CO7" si="21">SUM(AE7,+BG7)</f>
        <v>525900</v>
      </c>
      <c r="CJ7" s="140">
        <f t="shared" si="21"/>
        <v>464262</v>
      </c>
      <c r="CK7" s="140">
        <f t="shared" si="21"/>
        <v>0</v>
      </c>
      <c r="CL7" s="140">
        <f t="shared" si="21"/>
        <v>416525</v>
      </c>
      <c r="CM7" s="140">
        <f t="shared" si="21"/>
        <v>47737</v>
      </c>
      <c r="CN7" s="140">
        <f t="shared" si="21"/>
        <v>0</v>
      </c>
      <c r="CO7" s="140">
        <f t="shared" si="21"/>
        <v>61638</v>
      </c>
      <c r="CP7" s="143" t="s">
        <v>314</v>
      </c>
      <c r="CQ7" s="140">
        <f t="shared" ref="CQ7:DF7" si="22">SUM(AM7,+BO7)</f>
        <v>3162188</v>
      </c>
      <c r="CR7" s="140">
        <f t="shared" si="22"/>
        <v>525973</v>
      </c>
      <c r="CS7" s="140">
        <f t="shared" si="22"/>
        <v>446947</v>
      </c>
      <c r="CT7" s="140">
        <f t="shared" si="22"/>
        <v>0</v>
      </c>
      <c r="CU7" s="140">
        <f t="shared" si="22"/>
        <v>37985</v>
      </c>
      <c r="CV7" s="140">
        <f t="shared" si="22"/>
        <v>41041</v>
      </c>
      <c r="CW7" s="140">
        <f t="shared" si="22"/>
        <v>1595314</v>
      </c>
      <c r="CX7" s="140">
        <f t="shared" si="22"/>
        <v>0</v>
      </c>
      <c r="CY7" s="140">
        <f t="shared" si="22"/>
        <v>1361391</v>
      </c>
      <c r="CZ7" s="140">
        <f t="shared" si="22"/>
        <v>233923</v>
      </c>
      <c r="DA7" s="140">
        <f t="shared" si="22"/>
        <v>5378</v>
      </c>
      <c r="DB7" s="140">
        <f t="shared" si="22"/>
        <v>1035523</v>
      </c>
      <c r="DC7" s="140">
        <f t="shared" si="22"/>
        <v>54832</v>
      </c>
      <c r="DD7" s="140">
        <f t="shared" si="22"/>
        <v>876073</v>
      </c>
      <c r="DE7" s="140">
        <f t="shared" si="22"/>
        <v>48114</v>
      </c>
      <c r="DF7" s="140">
        <f t="shared" si="22"/>
        <v>56504</v>
      </c>
      <c r="DG7" s="143" t="s">
        <v>314</v>
      </c>
      <c r="DH7" s="140">
        <f t="shared" ref="DH7:DJ14" si="23">SUM(BD7,+CF7)</f>
        <v>0</v>
      </c>
      <c r="DI7" s="140">
        <f t="shared" si="23"/>
        <v>3425</v>
      </c>
      <c r="DJ7" s="140">
        <f t="shared" si="23"/>
        <v>3691513</v>
      </c>
    </row>
    <row r="8" spans="1:114" s="136" customFormat="1" ht="13.5" customHeight="1" x14ac:dyDescent="0.15">
      <c r="A8" s="119" t="s">
        <v>17</v>
      </c>
      <c r="B8" s="120" t="s">
        <v>356</v>
      </c>
      <c r="C8" s="119" t="s">
        <v>357</v>
      </c>
      <c r="D8" s="121">
        <f t="shared" si="0"/>
        <v>29211</v>
      </c>
      <c r="E8" s="121">
        <f t="shared" si="1"/>
        <v>19071</v>
      </c>
      <c r="F8" s="121">
        <v>0</v>
      </c>
      <c r="G8" s="121">
        <v>0</v>
      </c>
      <c r="H8" s="121">
        <v>0</v>
      </c>
      <c r="I8" s="121">
        <v>7686</v>
      </c>
      <c r="J8" s="121">
        <v>151277</v>
      </c>
      <c r="K8" s="121">
        <v>11385</v>
      </c>
      <c r="L8" s="121">
        <v>10140</v>
      </c>
      <c r="M8" s="121">
        <f t="shared" si="3"/>
        <v>26614</v>
      </c>
      <c r="N8" s="121">
        <f t="shared" si="4"/>
        <v>18001</v>
      </c>
      <c r="O8" s="121">
        <v>0</v>
      </c>
      <c r="P8" s="121">
        <v>0</v>
      </c>
      <c r="Q8" s="121">
        <v>0</v>
      </c>
      <c r="R8" s="121">
        <v>17996</v>
      </c>
      <c r="S8" s="121">
        <v>61656</v>
      </c>
      <c r="T8" s="121">
        <v>5</v>
      </c>
      <c r="U8" s="121">
        <v>8613</v>
      </c>
      <c r="V8" s="121">
        <f t="shared" ref="V8:AD14" si="24">+SUM(D8,M8)</f>
        <v>55825</v>
      </c>
      <c r="W8" s="121">
        <f t="shared" si="24"/>
        <v>37072</v>
      </c>
      <c r="X8" s="121">
        <f t="shared" si="24"/>
        <v>0</v>
      </c>
      <c r="Y8" s="121">
        <f t="shared" si="24"/>
        <v>0</v>
      </c>
      <c r="Z8" s="121">
        <f t="shared" si="24"/>
        <v>0</v>
      </c>
      <c r="AA8" s="121">
        <f t="shared" si="24"/>
        <v>25682</v>
      </c>
      <c r="AB8" s="121">
        <f t="shared" si="24"/>
        <v>212933</v>
      </c>
      <c r="AC8" s="121">
        <f t="shared" si="24"/>
        <v>11390</v>
      </c>
      <c r="AD8" s="121">
        <f t="shared" si="24"/>
        <v>18753</v>
      </c>
      <c r="AE8" s="121">
        <f t="shared" si="7"/>
        <v>35937</v>
      </c>
      <c r="AF8" s="121">
        <f t="shared" si="8"/>
        <v>35937</v>
      </c>
      <c r="AG8" s="121">
        <v>0</v>
      </c>
      <c r="AH8" s="121">
        <v>29857</v>
      </c>
      <c r="AI8" s="121">
        <v>6080</v>
      </c>
      <c r="AJ8" s="121">
        <v>0</v>
      </c>
      <c r="AK8" s="121">
        <v>0</v>
      </c>
      <c r="AL8" s="122" t="s">
        <v>439</v>
      </c>
      <c r="AM8" s="121">
        <f t="shared" si="9"/>
        <v>144551</v>
      </c>
      <c r="AN8" s="121">
        <f t="shared" si="10"/>
        <v>29929</v>
      </c>
      <c r="AO8" s="121">
        <v>15409</v>
      </c>
      <c r="AP8" s="121">
        <v>0</v>
      </c>
      <c r="AQ8" s="121">
        <v>6108</v>
      </c>
      <c r="AR8" s="121">
        <v>8412</v>
      </c>
      <c r="AS8" s="121">
        <f t="shared" si="11"/>
        <v>44472</v>
      </c>
      <c r="AT8" s="121">
        <v>0</v>
      </c>
      <c r="AU8" s="121">
        <v>39702</v>
      </c>
      <c r="AV8" s="121">
        <v>4770</v>
      </c>
      <c r="AW8" s="121">
        <v>0</v>
      </c>
      <c r="AX8" s="121">
        <f t="shared" si="12"/>
        <v>70150</v>
      </c>
      <c r="AY8" s="121">
        <v>33242</v>
      </c>
      <c r="AZ8" s="121">
        <v>13266</v>
      </c>
      <c r="BA8" s="121">
        <v>1143</v>
      </c>
      <c r="BB8" s="121">
        <v>22499</v>
      </c>
      <c r="BC8" s="122" t="s">
        <v>439</v>
      </c>
      <c r="BD8" s="121">
        <v>0</v>
      </c>
      <c r="BE8" s="121">
        <v>0</v>
      </c>
      <c r="BF8" s="121">
        <f t="shared" si="13"/>
        <v>180488</v>
      </c>
      <c r="BG8" s="121">
        <f t="shared" si="14"/>
        <v>4882</v>
      </c>
      <c r="BH8" s="121">
        <f t="shared" si="15"/>
        <v>4882</v>
      </c>
      <c r="BI8" s="121">
        <v>0</v>
      </c>
      <c r="BJ8" s="121">
        <v>4882</v>
      </c>
      <c r="BK8" s="121">
        <v>0</v>
      </c>
      <c r="BL8" s="121">
        <v>0</v>
      </c>
      <c r="BM8" s="121">
        <v>0</v>
      </c>
      <c r="BN8" s="122" t="s">
        <v>439</v>
      </c>
      <c r="BO8" s="121">
        <f t="shared" si="16"/>
        <v>83388</v>
      </c>
      <c r="BP8" s="121">
        <f t="shared" si="17"/>
        <v>19707</v>
      </c>
      <c r="BQ8" s="121">
        <v>11667</v>
      </c>
      <c r="BR8" s="121">
        <v>0</v>
      </c>
      <c r="BS8" s="121">
        <v>8040</v>
      </c>
      <c r="BT8" s="121">
        <v>0</v>
      </c>
      <c r="BU8" s="121">
        <f t="shared" si="18"/>
        <v>24866</v>
      </c>
      <c r="BV8" s="121">
        <v>0</v>
      </c>
      <c r="BW8" s="121">
        <v>24866</v>
      </c>
      <c r="BX8" s="121">
        <v>0</v>
      </c>
      <c r="BY8" s="121">
        <v>0</v>
      </c>
      <c r="BZ8" s="121">
        <f t="shared" si="19"/>
        <v>38815</v>
      </c>
      <c r="CA8" s="121">
        <v>21590</v>
      </c>
      <c r="CB8" s="121">
        <v>7188</v>
      </c>
      <c r="CC8" s="121">
        <v>0</v>
      </c>
      <c r="CD8" s="121">
        <v>10037</v>
      </c>
      <c r="CE8" s="122" t="s">
        <v>439</v>
      </c>
      <c r="CF8" s="121">
        <v>0</v>
      </c>
      <c r="CG8" s="121">
        <v>0</v>
      </c>
      <c r="CH8" s="121">
        <f t="shared" si="20"/>
        <v>88270</v>
      </c>
      <c r="CI8" s="121">
        <f t="shared" ref="CI8:CO14" si="25">SUM(AE8,+BG8)</f>
        <v>40819</v>
      </c>
      <c r="CJ8" s="121">
        <f t="shared" si="25"/>
        <v>40819</v>
      </c>
      <c r="CK8" s="121">
        <f t="shared" si="25"/>
        <v>0</v>
      </c>
      <c r="CL8" s="121">
        <f t="shared" si="25"/>
        <v>34739</v>
      </c>
      <c r="CM8" s="121">
        <f t="shared" si="25"/>
        <v>6080</v>
      </c>
      <c r="CN8" s="121">
        <f t="shared" si="25"/>
        <v>0</v>
      </c>
      <c r="CO8" s="121">
        <f t="shared" si="25"/>
        <v>0</v>
      </c>
      <c r="CP8" s="122" t="s">
        <v>439</v>
      </c>
      <c r="CQ8" s="121">
        <f t="shared" ref="CQ8:DF14" si="26">SUM(AM8,+BO8)</f>
        <v>227939</v>
      </c>
      <c r="CR8" s="121">
        <f t="shared" si="26"/>
        <v>49636</v>
      </c>
      <c r="CS8" s="121">
        <f t="shared" si="26"/>
        <v>27076</v>
      </c>
      <c r="CT8" s="121">
        <f t="shared" si="26"/>
        <v>0</v>
      </c>
      <c r="CU8" s="121">
        <f t="shared" si="26"/>
        <v>14148</v>
      </c>
      <c r="CV8" s="121">
        <f t="shared" si="26"/>
        <v>8412</v>
      </c>
      <c r="CW8" s="121">
        <f t="shared" si="26"/>
        <v>69338</v>
      </c>
      <c r="CX8" s="121">
        <f t="shared" si="26"/>
        <v>0</v>
      </c>
      <c r="CY8" s="121">
        <f t="shared" si="26"/>
        <v>64568</v>
      </c>
      <c r="CZ8" s="121">
        <f t="shared" si="26"/>
        <v>4770</v>
      </c>
      <c r="DA8" s="121">
        <f t="shared" si="26"/>
        <v>0</v>
      </c>
      <c r="DB8" s="121">
        <f t="shared" si="26"/>
        <v>108965</v>
      </c>
      <c r="DC8" s="121">
        <f t="shared" si="26"/>
        <v>54832</v>
      </c>
      <c r="DD8" s="121">
        <f t="shared" si="26"/>
        <v>20454</v>
      </c>
      <c r="DE8" s="121">
        <f t="shared" si="26"/>
        <v>1143</v>
      </c>
      <c r="DF8" s="121">
        <f t="shared" si="26"/>
        <v>32536</v>
      </c>
      <c r="DG8" s="122" t="s">
        <v>439</v>
      </c>
      <c r="DH8" s="121">
        <f t="shared" si="23"/>
        <v>0</v>
      </c>
      <c r="DI8" s="121">
        <f t="shared" si="23"/>
        <v>0</v>
      </c>
      <c r="DJ8" s="121">
        <f t="shared" si="23"/>
        <v>268758</v>
      </c>
    </row>
    <row r="9" spans="1:114" s="136" customFormat="1" ht="13.5" customHeight="1" x14ac:dyDescent="0.15">
      <c r="A9" s="119" t="s">
        <v>17</v>
      </c>
      <c r="B9" s="120" t="s">
        <v>351</v>
      </c>
      <c r="C9" s="119" t="s">
        <v>352</v>
      </c>
      <c r="D9" s="121">
        <f t="shared" si="0"/>
        <v>26260</v>
      </c>
      <c r="E9" s="121">
        <f t="shared" si="1"/>
        <v>26260</v>
      </c>
      <c r="F9" s="121">
        <v>0</v>
      </c>
      <c r="G9" s="121">
        <v>0</v>
      </c>
      <c r="H9" s="121">
        <v>22100</v>
      </c>
      <c r="I9" s="121">
        <v>4160</v>
      </c>
      <c r="J9" s="121">
        <v>258692</v>
      </c>
      <c r="K9" s="121">
        <v>0</v>
      </c>
      <c r="L9" s="121">
        <v>0</v>
      </c>
      <c r="M9" s="121">
        <f t="shared" si="3"/>
        <v>2329</v>
      </c>
      <c r="N9" s="121">
        <f t="shared" si="4"/>
        <v>2329</v>
      </c>
      <c r="O9" s="121">
        <v>0</v>
      </c>
      <c r="P9" s="121">
        <v>0</v>
      </c>
      <c r="Q9" s="121">
        <v>0</v>
      </c>
      <c r="R9" s="121">
        <v>2329</v>
      </c>
      <c r="S9" s="121">
        <v>83755</v>
      </c>
      <c r="T9" s="121">
        <v>0</v>
      </c>
      <c r="U9" s="121">
        <v>0</v>
      </c>
      <c r="V9" s="121">
        <f t="shared" si="24"/>
        <v>28589</v>
      </c>
      <c r="W9" s="121">
        <f t="shared" si="24"/>
        <v>28589</v>
      </c>
      <c r="X9" s="121">
        <f t="shared" si="24"/>
        <v>0</v>
      </c>
      <c r="Y9" s="121">
        <f t="shared" si="24"/>
        <v>0</v>
      </c>
      <c r="Z9" s="121">
        <f t="shared" si="24"/>
        <v>22100</v>
      </c>
      <c r="AA9" s="121">
        <f t="shared" si="24"/>
        <v>6489</v>
      </c>
      <c r="AB9" s="121">
        <f t="shared" si="24"/>
        <v>342447</v>
      </c>
      <c r="AC9" s="121">
        <f t="shared" si="24"/>
        <v>0</v>
      </c>
      <c r="AD9" s="121">
        <f t="shared" si="24"/>
        <v>0</v>
      </c>
      <c r="AE9" s="121">
        <f t="shared" si="7"/>
        <v>29506</v>
      </c>
      <c r="AF9" s="121">
        <f t="shared" si="8"/>
        <v>29506</v>
      </c>
      <c r="AG9" s="121">
        <v>0</v>
      </c>
      <c r="AH9" s="121">
        <v>0</v>
      </c>
      <c r="AI9" s="121">
        <v>29506</v>
      </c>
      <c r="AJ9" s="121">
        <v>0</v>
      </c>
      <c r="AK9" s="121">
        <v>0</v>
      </c>
      <c r="AL9" s="122" t="s">
        <v>439</v>
      </c>
      <c r="AM9" s="121">
        <f t="shared" si="9"/>
        <v>255446</v>
      </c>
      <c r="AN9" s="121">
        <f t="shared" si="10"/>
        <v>10157</v>
      </c>
      <c r="AO9" s="121">
        <v>2335</v>
      </c>
      <c r="AP9" s="121">
        <v>0</v>
      </c>
      <c r="AQ9" s="121">
        <v>7822</v>
      </c>
      <c r="AR9" s="121">
        <v>0</v>
      </c>
      <c r="AS9" s="121">
        <f t="shared" si="11"/>
        <v>161533</v>
      </c>
      <c r="AT9" s="121">
        <v>0</v>
      </c>
      <c r="AU9" s="121">
        <v>127307</v>
      </c>
      <c r="AV9" s="121">
        <v>34226</v>
      </c>
      <c r="AW9" s="121">
        <v>5378</v>
      </c>
      <c r="AX9" s="121">
        <f t="shared" si="12"/>
        <v>78378</v>
      </c>
      <c r="AY9" s="121">
        <v>0</v>
      </c>
      <c r="AZ9" s="121">
        <v>77355</v>
      </c>
      <c r="BA9" s="121">
        <v>1023</v>
      </c>
      <c r="BB9" s="121">
        <v>0</v>
      </c>
      <c r="BC9" s="122" t="s">
        <v>439</v>
      </c>
      <c r="BD9" s="121">
        <v>0</v>
      </c>
      <c r="BE9" s="121">
        <v>0</v>
      </c>
      <c r="BF9" s="121">
        <f t="shared" si="13"/>
        <v>284952</v>
      </c>
      <c r="BG9" s="121">
        <f t="shared" si="14"/>
        <v>0</v>
      </c>
      <c r="BH9" s="121">
        <f t="shared" si="15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439</v>
      </c>
      <c r="BO9" s="121">
        <f t="shared" si="16"/>
        <v>86084</v>
      </c>
      <c r="BP9" s="121">
        <f t="shared" si="17"/>
        <v>2200</v>
      </c>
      <c r="BQ9" s="121">
        <v>2200</v>
      </c>
      <c r="BR9" s="121">
        <v>0</v>
      </c>
      <c r="BS9" s="121">
        <v>0</v>
      </c>
      <c r="BT9" s="121">
        <v>0</v>
      </c>
      <c r="BU9" s="121">
        <f t="shared" si="18"/>
        <v>60179</v>
      </c>
      <c r="BV9" s="121">
        <v>0</v>
      </c>
      <c r="BW9" s="121">
        <v>60179</v>
      </c>
      <c r="BX9" s="121">
        <v>0</v>
      </c>
      <c r="BY9" s="121">
        <v>0</v>
      </c>
      <c r="BZ9" s="121">
        <f t="shared" si="19"/>
        <v>23705</v>
      </c>
      <c r="CA9" s="121">
        <v>0</v>
      </c>
      <c r="CB9" s="121">
        <v>23705</v>
      </c>
      <c r="CC9" s="121">
        <v>0</v>
      </c>
      <c r="CD9" s="121">
        <v>0</v>
      </c>
      <c r="CE9" s="122" t="s">
        <v>439</v>
      </c>
      <c r="CF9" s="121">
        <v>0</v>
      </c>
      <c r="CG9" s="121">
        <v>0</v>
      </c>
      <c r="CH9" s="121">
        <f t="shared" si="20"/>
        <v>86084</v>
      </c>
      <c r="CI9" s="121">
        <f t="shared" si="25"/>
        <v>29506</v>
      </c>
      <c r="CJ9" s="121">
        <f t="shared" si="25"/>
        <v>29506</v>
      </c>
      <c r="CK9" s="121">
        <f t="shared" si="25"/>
        <v>0</v>
      </c>
      <c r="CL9" s="121">
        <f t="shared" si="25"/>
        <v>0</v>
      </c>
      <c r="CM9" s="121">
        <f t="shared" si="25"/>
        <v>29506</v>
      </c>
      <c r="CN9" s="121">
        <f t="shared" si="25"/>
        <v>0</v>
      </c>
      <c r="CO9" s="121">
        <f t="shared" si="25"/>
        <v>0</v>
      </c>
      <c r="CP9" s="122" t="s">
        <v>439</v>
      </c>
      <c r="CQ9" s="121">
        <f t="shared" si="26"/>
        <v>341530</v>
      </c>
      <c r="CR9" s="121">
        <f t="shared" si="26"/>
        <v>12357</v>
      </c>
      <c r="CS9" s="121">
        <f t="shared" si="26"/>
        <v>4535</v>
      </c>
      <c r="CT9" s="121">
        <f t="shared" si="26"/>
        <v>0</v>
      </c>
      <c r="CU9" s="121">
        <f t="shared" si="26"/>
        <v>7822</v>
      </c>
      <c r="CV9" s="121">
        <f t="shared" si="26"/>
        <v>0</v>
      </c>
      <c r="CW9" s="121">
        <f t="shared" si="26"/>
        <v>221712</v>
      </c>
      <c r="CX9" s="121">
        <f t="shared" si="26"/>
        <v>0</v>
      </c>
      <c r="CY9" s="121">
        <f t="shared" si="26"/>
        <v>187486</v>
      </c>
      <c r="CZ9" s="121">
        <f t="shared" si="26"/>
        <v>34226</v>
      </c>
      <c r="DA9" s="121">
        <f t="shared" si="26"/>
        <v>5378</v>
      </c>
      <c r="DB9" s="121">
        <f t="shared" si="26"/>
        <v>102083</v>
      </c>
      <c r="DC9" s="121">
        <f t="shared" si="26"/>
        <v>0</v>
      </c>
      <c r="DD9" s="121">
        <f t="shared" si="26"/>
        <v>101060</v>
      </c>
      <c r="DE9" s="121">
        <f t="shared" si="26"/>
        <v>1023</v>
      </c>
      <c r="DF9" s="121">
        <f t="shared" si="26"/>
        <v>0</v>
      </c>
      <c r="DG9" s="122" t="s">
        <v>439</v>
      </c>
      <c r="DH9" s="121">
        <f t="shared" si="23"/>
        <v>0</v>
      </c>
      <c r="DI9" s="121">
        <f t="shared" si="23"/>
        <v>0</v>
      </c>
      <c r="DJ9" s="121">
        <f t="shared" si="23"/>
        <v>371036</v>
      </c>
    </row>
    <row r="10" spans="1:114" s="136" customFormat="1" ht="13.5" customHeight="1" x14ac:dyDescent="0.15">
      <c r="A10" s="119" t="s">
        <v>17</v>
      </c>
      <c r="B10" s="120" t="s">
        <v>367</v>
      </c>
      <c r="C10" s="119" t="s">
        <v>368</v>
      </c>
      <c r="D10" s="121">
        <f t="shared" si="0"/>
        <v>269784</v>
      </c>
      <c r="E10" s="121">
        <f t="shared" si="1"/>
        <v>266195</v>
      </c>
      <c r="F10" s="121">
        <v>0</v>
      </c>
      <c r="G10" s="121">
        <v>0</v>
      </c>
      <c r="H10" s="121">
        <v>0</v>
      </c>
      <c r="I10" s="121">
        <v>215212</v>
      </c>
      <c r="J10" s="121">
        <v>387524</v>
      </c>
      <c r="K10" s="121">
        <v>50983</v>
      </c>
      <c r="L10" s="121">
        <v>3589</v>
      </c>
      <c r="M10" s="121">
        <f t="shared" si="3"/>
        <v>0</v>
      </c>
      <c r="N10" s="121">
        <f t="shared" si="4"/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 t="shared" si="24"/>
        <v>269784</v>
      </c>
      <c r="W10" s="121">
        <f t="shared" si="24"/>
        <v>266195</v>
      </c>
      <c r="X10" s="121">
        <f t="shared" si="24"/>
        <v>0</v>
      </c>
      <c r="Y10" s="121">
        <f t="shared" si="24"/>
        <v>0</v>
      </c>
      <c r="Z10" s="121">
        <f t="shared" si="24"/>
        <v>0</v>
      </c>
      <c r="AA10" s="121">
        <f t="shared" si="24"/>
        <v>215212</v>
      </c>
      <c r="AB10" s="121">
        <f t="shared" si="24"/>
        <v>387524</v>
      </c>
      <c r="AC10" s="121">
        <f t="shared" si="24"/>
        <v>50983</v>
      </c>
      <c r="AD10" s="121">
        <f t="shared" si="24"/>
        <v>3589</v>
      </c>
      <c r="AE10" s="121">
        <f t="shared" si="7"/>
        <v>0</v>
      </c>
      <c r="AF10" s="121">
        <f t="shared" si="8"/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439</v>
      </c>
      <c r="AM10" s="121">
        <f t="shared" si="9"/>
        <v>657308</v>
      </c>
      <c r="AN10" s="121">
        <f t="shared" si="10"/>
        <v>87700</v>
      </c>
      <c r="AO10" s="121">
        <v>39336</v>
      </c>
      <c r="AP10" s="121">
        <v>0</v>
      </c>
      <c r="AQ10" s="121">
        <v>15735</v>
      </c>
      <c r="AR10" s="121">
        <v>32629</v>
      </c>
      <c r="AS10" s="121">
        <f t="shared" si="11"/>
        <v>341565</v>
      </c>
      <c r="AT10" s="121">
        <v>0</v>
      </c>
      <c r="AU10" s="121">
        <v>306091</v>
      </c>
      <c r="AV10" s="121">
        <v>35474</v>
      </c>
      <c r="AW10" s="121">
        <v>0</v>
      </c>
      <c r="AX10" s="121">
        <f t="shared" si="12"/>
        <v>228043</v>
      </c>
      <c r="AY10" s="121">
        <v>0</v>
      </c>
      <c r="AZ10" s="121">
        <v>225048</v>
      </c>
      <c r="BA10" s="121">
        <v>2995</v>
      </c>
      <c r="BB10" s="121">
        <v>0</v>
      </c>
      <c r="BC10" s="122" t="s">
        <v>439</v>
      </c>
      <c r="BD10" s="121">
        <v>0</v>
      </c>
      <c r="BE10" s="121">
        <v>0</v>
      </c>
      <c r="BF10" s="121">
        <f t="shared" si="13"/>
        <v>657308</v>
      </c>
      <c r="BG10" s="121">
        <f t="shared" si="14"/>
        <v>0</v>
      </c>
      <c r="BH10" s="121">
        <f t="shared" si="15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439</v>
      </c>
      <c r="BO10" s="121">
        <f t="shared" si="16"/>
        <v>0</v>
      </c>
      <c r="BP10" s="121">
        <f t="shared" si="17"/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 t="shared" si="18"/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 t="shared" si="19"/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439</v>
      </c>
      <c r="CF10" s="121">
        <v>0</v>
      </c>
      <c r="CG10" s="121">
        <v>0</v>
      </c>
      <c r="CH10" s="121">
        <f t="shared" si="20"/>
        <v>0</v>
      </c>
      <c r="CI10" s="121">
        <f t="shared" si="25"/>
        <v>0</v>
      </c>
      <c r="CJ10" s="121">
        <f t="shared" si="25"/>
        <v>0</v>
      </c>
      <c r="CK10" s="121">
        <f t="shared" si="25"/>
        <v>0</v>
      </c>
      <c r="CL10" s="121">
        <f t="shared" si="25"/>
        <v>0</v>
      </c>
      <c r="CM10" s="121">
        <f t="shared" si="25"/>
        <v>0</v>
      </c>
      <c r="CN10" s="121">
        <f t="shared" si="25"/>
        <v>0</v>
      </c>
      <c r="CO10" s="121">
        <f t="shared" si="25"/>
        <v>0</v>
      </c>
      <c r="CP10" s="122" t="s">
        <v>439</v>
      </c>
      <c r="CQ10" s="121">
        <f t="shared" si="26"/>
        <v>657308</v>
      </c>
      <c r="CR10" s="121">
        <f t="shared" si="26"/>
        <v>87700</v>
      </c>
      <c r="CS10" s="121">
        <f t="shared" si="26"/>
        <v>39336</v>
      </c>
      <c r="CT10" s="121">
        <f t="shared" si="26"/>
        <v>0</v>
      </c>
      <c r="CU10" s="121">
        <f t="shared" si="26"/>
        <v>15735</v>
      </c>
      <c r="CV10" s="121">
        <f t="shared" si="26"/>
        <v>32629</v>
      </c>
      <c r="CW10" s="121">
        <f t="shared" si="26"/>
        <v>341565</v>
      </c>
      <c r="CX10" s="121">
        <f t="shared" si="26"/>
        <v>0</v>
      </c>
      <c r="CY10" s="121">
        <f t="shared" si="26"/>
        <v>306091</v>
      </c>
      <c r="CZ10" s="121">
        <f t="shared" si="26"/>
        <v>35474</v>
      </c>
      <c r="DA10" s="121">
        <f t="shared" si="26"/>
        <v>0</v>
      </c>
      <c r="DB10" s="121">
        <f t="shared" si="26"/>
        <v>228043</v>
      </c>
      <c r="DC10" s="121">
        <f t="shared" si="26"/>
        <v>0</v>
      </c>
      <c r="DD10" s="121">
        <f t="shared" si="26"/>
        <v>225048</v>
      </c>
      <c r="DE10" s="121">
        <f t="shared" si="26"/>
        <v>2995</v>
      </c>
      <c r="DF10" s="121">
        <f t="shared" si="26"/>
        <v>0</v>
      </c>
      <c r="DG10" s="122" t="s">
        <v>439</v>
      </c>
      <c r="DH10" s="121">
        <f t="shared" si="23"/>
        <v>0</v>
      </c>
      <c r="DI10" s="121">
        <f t="shared" si="23"/>
        <v>0</v>
      </c>
      <c r="DJ10" s="121">
        <f t="shared" si="23"/>
        <v>657308</v>
      </c>
    </row>
    <row r="11" spans="1:114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 t="shared" si="0"/>
        <v>148214</v>
      </c>
      <c r="E11" s="121">
        <f t="shared" si="1"/>
        <v>88234</v>
      </c>
      <c r="F11" s="121">
        <v>0</v>
      </c>
      <c r="G11" s="121">
        <v>0</v>
      </c>
      <c r="H11" s="121">
        <v>0</v>
      </c>
      <c r="I11" s="121">
        <v>88234</v>
      </c>
      <c r="J11" s="121">
        <v>522410</v>
      </c>
      <c r="K11" s="121">
        <v>0</v>
      </c>
      <c r="L11" s="121">
        <v>59980</v>
      </c>
      <c r="M11" s="121">
        <f t="shared" si="3"/>
        <v>0</v>
      </c>
      <c r="N11" s="121">
        <f t="shared" si="4"/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 t="shared" si="24"/>
        <v>148214</v>
      </c>
      <c r="W11" s="121">
        <f t="shared" si="24"/>
        <v>88234</v>
      </c>
      <c r="X11" s="121">
        <f t="shared" si="24"/>
        <v>0</v>
      </c>
      <c r="Y11" s="121">
        <f t="shared" si="24"/>
        <v>0</v>
      </c>
      <c r="Z11" s="121">
        <f t="shared" si="24"/>
        <v>0</v>
      </c>
      <c r="AA11" s="121">
        <f t="shared" si="24"/>
        <v>88234</v>
      </c>
      <c r="AB11" s="121">
        <f t="shared" si="24"/>
        <v>522410</v>
      </c>
      <c r="AC11" s="121">
        <f t="shared" si="24"/>
        <v>0</v>
      </c>
      <c r="AD11" s="121">
        <f t="shared" si="24"/>
        <v>59980</v>
      </c>
      <c r="AE11" s="121">
        <f t="shared" si="7"/>
        <v>191999</v>
      </c>
      <c r="AF11" s="121">
        <f t="shared" si="8"/>
        <v>191999</v>
      </c>
      <c r="AG11" s="121">
        <v>0</v>
      </c>
      <c r="AH11" s="121">
        <v>186058</v>
      </c>
      <c r="AI11" s="121">
        <v>5941</v>
      </c>
      <c r="AJ11" s="121">
        <v>0</v>
      </c>
      <c r="AK11" s="121">
        <v>0</v>
      </c>
      <c r="AL11" s="122" t="s">
        <v>439</v>
      </c>
      <c r="AM11" s="121">
        <f t="shared" si="9"/>
        <v>478625</v>
      </c>
      <c r="AN11" s="121">
        <f t="shared" si="10"/>
        <v>143477</v>
      </c>
      <c r="AO11" s="121">
        <v>143477</v>
      </c>
      <c r="AP11" s="121">
        <v>0</v>
      </c>
      <c r="AQ11" s="121">
        <v>0</v>
      </c>
      <c r="AR11" s="121">
        <v>0</v>
      </c>
      <c r="AS11" s="121">
        <f t="shared" si="11"/>
        <v>205663</v>
      </c>
      <c r="AT11" s="121">
        <v>0</v>
      </c>
      <c r="AU11" s="121">
        <v>194190</v>
      </c>
      <c r="AV11" s="121">
        <v>11473</v>
      </c>
      <c r="AW11" s="121">
        <v>0</v>
      </c>
      <c r="AX11" s="121">
        <f t="shared" si="12"/>
        <v>129485</v>
      </c>
      <c r="AY11" s="121">
        <v>0</v>
      </c>
      <c r="AZ11" s="121">
        <v>103723</v>
      </c>
      <c r="BA11" s="121">
        <v>25762</v>
      </c>
      <c r="BB11" s="121">
        <v>0</v>
      </c>
      <c r="BC11" s="122" t="s">
        <v>439</v>
      </c>
      <c r="BD11" s="121">
        <v>0</v>
      </c>
      <c r="BE11" s="121">
        <v>0</v>
      </c>
      <c r="BF11" s="121">
        <f t="shared" si="13"/>
        <v>670624</v>
      </c>
      <c r="BG11" s="121">
        <f t="shared" si="14"/>
        <v>0</v>
      </c>
      <c r="BH11" s="121">
        <f t="shared" si="15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439</v>
      </c>
      <c r="BO11" s="121">
        <f t="shared" si="16"/>
        <v>0</v>
      </c>
      <c r="BP11" s="121">
        <f t="shared" si="17"/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 t="shared" si="18"/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 t="shared" si="19"/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439</v>
      </c>
      <c r="CF11" s="121">
        <v>0</v>
      </c>
      <c r="CG11" s="121">
        <v>0</v>
      </c>
      <c r="CH11" s="121">
        <f t="shared" si="20"/>
        <v>0</v>
      </c>
      <c r="CI11" s="121">
        <f t="shared" si="25"/>
        <v>191999</v>
      </c>
      <c r="CJ11" s="121">
        <f t="shared" si="25"/>
        <v>191999</v>
      </c>
      <c r="CK11" s="121">
        <f t="shared" si="25"/>
        <v>0</v>
      </c>
      <c r="CL11" s="121">
        <f t="shared" si="25"/>
        <v>186058</v>
      </c>
      <c r="CM11" s="121">
        <f t="shared" si="25"/>
        <v>5941</v>
      </c>
      <c r="CN11" s="121">
        <f t="shared" si="25"/>
        <v>0</v>
      </c>
      <c r="CO11" s="121">
        <f t="shared" si="25"/>
        <v>0</v>
      </c>
      <c r="CP11" s="122" t="s">
        <v>439</v>
      </c>
      <c r="CQ11" s="121">
        <f t="shared" si="26"/>
        <v>478625</v>
      </c>
      <c r="CR11" s="121">
        <f t="shared" si="26"/>
        <v>143477</v>
      </c>
      <c r="CS11" s="121">
        <f t="shared" si="26"/>
        <v>143477</v>
      </c>
      <c r="CT11" s="121">
        <f t="shared" si="26"/>
        <v>0</v>
      </c>
      <c r="CU11" s="121">
        <f t="shared" si="26"/>
        <v>0</v>
      </c>
      <c r="CV11" s="121">
        <f t="shared" si="26"/>
        <v>0</v>
      </c>
      <c r="CW11" s="121">
        <f t="shared" si="26"/>
        <v>205663</v>
      </c>
      <c r="CX11" s="121">
        <f t="shared" si="26"/>
        <v>0</v>
      </c>
      <c r="CY11" s="121">
        <f t="shared" si="26"/>
        <v>194190</v>
      </c>
      <c r="CZ11" s="121">
        <f t="shared" si="26"/>
        <v>11473</v>
      </c>
      <c r="DA11" s="121">
        <f t="shared" si="26"/>
        <v>0</v>
      </c>
      <c r="DB11" s="121">
        <f t="shared" si="26"/>
        <v>129485</v>
      </c>
      <c r="DC11" s="121">
        <f t="shared" si="26"/>
        <v>0</v>
      </c>
      <c r="DD11" s="121">
        <f t="shared" si="26"/>
        <v>103723</v>
      </c>
      <c r="DE11" s="121">
        <f t="shared" si="26"/>
        <v>25762</v>
      </c>
      <c r="DF11" s="121">
        <f t="shared" si="26"/>
        <v>0</v>
      </c>
      <c r="DG11" s="122" t="s">
        <v>439</v>
      </c>
      <c r="DH11" s="121">
        <f t="shared" si="23"/>
        <v>0</v>
      </c>
      <c r="DI11" s="121">
        <f t="shared" si="23"/>
        <v>0</v>
      </c>
      <c r="DJ11" s="121">
        <f t="shared" si="23"/>
        <v>670624</v>
      </c>
    </row>
    <row r="12" spans="1:114" s="136" customFormat="1" ht="13.5" customHeight="1" x14ac:dyDescent="0.15">
      <c r="A12" s="119" t="s">
        <v>17</v>
      </c>
      <c r="B12" s="120" t="s">
        <v>343</v>
      </c>
      <c r="C12" s="119" t="s">
        <v>398</v>
      </c>
      <c r="D12" s="121">
        <f t="shared" si="0"/>
        <v>330290</v>
      </c>
      <c r="E12" s="121">
        <f t="shared" si="1"/>
        <v>289128</v>
      </c>
      <c r="F12" s="121">
        <v>0</v>
      </c>
      <c r="G12" s="121">
        <v>0</v>
      </c>
      <c r="H12" s="121">
        <v>66400</v>
      </c>
      <c r="I12" s="121">
        <v>222728</v>
      </c>
      <c r="J12" s="121">
        <v>526331</v>
      </c>
      <c r="K12" s="121">
        <v>0</v>
      </c>
      <c r="L12" s="121">
        <v>41162</v>
      </c>
      <c r="M12" s="121">
        <f t="shared" si="3"/>
        <v>0</v>
      </c>
      <c r="N12" s="121">
        <f t="shared" si="4"/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3425</v>
      </c>
      <c r="T12" s="121">
        <v>0</v>
      </c>
      <c r="U12" s="121">
        <v>0</v>
      </c>
      <c r="V12" s="121">
        <f t="shared" si="24"/>
        <v>330290</v>
      </c>
      <c r="W12" s="121">
        <f t="shared" si="24"/>
        <v>289128</v>
      </c>
      <c r="X12" s="121">
        <f t="shared" si="24"/>
        <v>0</v>
      </c>
      <c r="Y12" s="121">
        <f t="shared" si="24"/>
        <v>0</v>
      </c>
      <c r="Z12" s="121">
        <f t="shared" si="24"/>
        <v>66400</v>
      </c>
      <c r="AA12" s="121">
        <f t="shared" si="24"/>
        <v>222728</v>
      </c>
      <c r="AB12" s="121">
        <f t="shared" si="24"/>
        <v>529756</v>
      </c>
      <c r="AC12" s="121">
        <f t="shared" si="24"/>
        <v>0</v>
      </c>
      <c r="AD12" s="121">
        <f t="shared" si="24"/>
        <v>41162</v>
      </c>
      <c r="AE12" s="121">
        <f t="shared" si="7"/>
        <v>201938</v>
      </c>
      <c r="AF12" s="121">
        <f t="shared" si="8"/>
        <v>201938</v>
      </c>
      <c r="AG12" s="121">
        <v>0</v>
      </c>
      <c r="AH12" s="121">
        <v>195728</v>
      </c>
      <c r="AI12" s="121">
        <v>6210</v>
      </c>
      <c r="AJ12" s="121">
        <v>0</v>
      </c>
      <c r="AK12" s="121">
        <v>0</v>
      </c>
      <c r="AL12" s="122" t="s">
        <v>439</v>
      </c>
      <c r="AM12" s="121">
        <f t="shared" si="9"/>
        <v>654683</v>
      </c>
      <c r="AN12" s="121">
        <f t="shared" si="10"/>
        <v>89983</v>
      </c>
      <c r="AO12" s="121">
        <v>89703</v>
      </c>
      <c r="AP12" s="121">
        <v>0</v>
      </c>
      <c r="AQ12" s="121">
        <v>280</v>
      </c>
      <c r="AR12" s="121">
        <v>0</v>
      </c>
      <c r="AS12" s="121">
        <f t="shared" si="11"/>
        <v>301688</v>
      </c>
      <c r="AT12" s="121">
        <v>0</v>
      </c>
      <c r="AU12" s="121">
        <v>238094</v>
      </c>
      <c r="AV12" s="121">
        <v>63594</v>
      </c>
      <c r="AW12" s="121">
        <v>0</v>
      </c>
      <c r="AX12" s="121">
        <f t="shared" si="12"/>
        <v>263012</v>
      </c>
      <c r="AY12" s="121">
        <v>0</v>
      </c>
      <c r="AZ12" s="121">
        <v>252594</v>
      </c>
      <c r="BA12" s="121">
        <v>10418</v>
      </c>
      <c r="BB12" s="121">
        <v>0</v>
      </c>
      <c r="BC12" s="122" t="s">
        <v>439</v>
      </c>
      <c r="BD12" s="121">
        <v>0</v>
      </c>
      <c r="BE12" s="121">
        <v>0</v>
      </c>
      <c r="BF12" s="121">
        <f t="shared" si="13"/>
        <v>856621</v>
      </c>
      <c r="BG12" s="121">
        <f t="shared" si="14"/>
        <v>0</v>
      </c>
      <c r="BH12" s="121">
        <f t="shared" si="15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439</v>
      </c>
      <c r="BO12" s="121">
        <f t="shared" si="16"/>
        <v>0</v>
      </c>
      <c r="BP12" s="121">
        <f t="shared" si="17"/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 t="shared" si="18"/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 t="shared" si="19"/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439</v>
      </c>
      <c r="CF12" s="121">
        <v>0</v>
      </c>
      <c r="CG12" s="121">
        <v>3425</v>
      </c>
      <c r="CH12" s="121">
        <f t="shared" si="20"/>
        <v>3425</v>
      </c>
      <c r="CI12" s="121">
        <f t="shared" si="25"/>
        <v>201938</v>
      </c>
      <c r="CJ12" s="121">
        <f t="shared" si="25"/>
        <v>201938</v>
      </c>
      <c r="CK12" s="121">
        <f t="shared" si="25"/>
        <v>0</v>
      </c>
      <c r="CL12" s="121">
        <f t="shared" si="25"/>
        <v>195728</v>
      </c>
      <c r="CM12" s="121">
        <f t="shared" si="25"/>
        <v>6210</v>
      </c>
      <c r="CN12" s="121">
        <f t="shared" si="25"/>
        <v>0</v>
      </c>
      <c r="CO12" s="121">
        <f t="shared" si="25"/>
        <v>0</v>
      </c>
      <c r="CP12" s="122" t="s">
        <v>439</v>
      </c>
      <c r="CQ12" s="121">
        <f t="shared" si="26"/>
        <v>654683</v>
      </c>
      <c r="CR12" s="121">
        <f t="shared" si="26"/>
        <v>89983</v>
      </c>
      <c r="CS12" s="121">
        <f t="shared" si="26"/>
        <v>89703</v>
      </c>
      <c r="CT12" s="121">
        <f t="shared" si="26"/>
        <v>0</v>
      </c>
      <c r="CU12" s="121">
        <f t="shared" si="26"/>
        <v>280</v>
      </c>
      <c r="CV12" s="121">
        <f t="shared" si="26"/>
        <v>0</v>
      </c>
      <c r="CW12" s="121">
        <f t="shared" si="26"/>
        <v>301688</v>
      </c>
      <c r="CX12" s="121">
        <f t="shared" si="26"/>
        <v>0</v>
      </c>
      <c r="CY12" s="121">
        <f t="shared" si="26"/>
        <v>238094</v>
      </c>
      <c r="CZ12" s="121">
        <f t="shared" si="26"/>
        <v>63594</v>
      </c>
      <c r="DA12" s="121">
        <f t="shared" si="26"/>
        <v>0</v>
      </c>
      <c r="DB12" s="121">
        <f t="shared" si="26"/>
        <v>263012</v>
      </c>
      <c r="DC12" s="121">
        <f t="shared" si="26"/>
        <v>0</v>
      </c>
      <c r="DD12" s="121">
        <f t="shared" si="26"/>
        <v>252594</v>
      </c>
      <c r="DE12" s="121">
        <f t="shared" si="26"/>
        <v>10418</v>
      </c>
      <c r="DF12" s="121">
        <f t="shared" si="26"/>
        <v>0</v>
      </c>
      <c r="DG12" s="122" t="s">
        <v>439</v>
      </c>
      <c r="DH12" s="121">
        <f t="shared" si="23"/>
        <v>0</v>
      </c>
      <c r="DI12" s="121">
        <f t="shared" si="23"/>
        <v>3425</v>
      </c>
      <c r="DJ12" s="121">
        <f t="shared" si="23"/>
        <v>860046</v>
      </c>
    </row>
    <row r="13" spans="1:114" s="136" customFormat="1" ht="13.5" customHeight="1" x14ac:dyDescent="0.15">
      <c r="A13" s="119" t="s">
        <v>17</v>
      </c>
      <c r="B13" s="120" t="s">
        <v>378</v>
      </c>
      <c r="C13" s="119" t="s">
        <v>379</v>
      </c>
      <c r="D13" s="121">
        <f t="shared" si="0"/>
        <v>223775</v>
      </c>
      <c r="E13" s="121">
        <f t="shared" si="1"/>
        <v>171877</v>
      </c>
      <c r="F13" s="121">
        <v>39850</v>
      </c>
      <c r="G13" s="121">
        <v>0</v>
      </c>
      <c r="H13" s="121">
        <v>62300</v>
      </c>
      <c r="I13" s="121">
        <v>69727</v>
      </c>
      <c r="J13" s="121">
        <v>402039</v>
      </c>
      <c r="K13" s="121">
        <v>0</v>
      </c>
      <c r="L13" s="121">
        <v>51898</v>
      </c>
      <c r="M13" s="121">
        <f t="shared" si="3"/>
        <v>12894</v>
      </c>
      <c r="N13" s="121">
        <f t="shared" si="4"/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62696</v>
      </c>
      <c r="T13" s="121">
        <v>0</v>
      </c>
      <c r="U13" s="121">
        <v>12894</v>
      </c>
      <c r="V13" s="121">
        <f t="shared" si="24"/>
        <v>236669</v>
      </c>
      <c r="W13" s="121">
        <f t="shared" si="24"/>
        <v>171877</v>
      </c>
      <c r="X13" s="121">
        <f t="shared" si="24"/>
        <v>39850</v>
      </c>
      <c r="Y13" s="121">
        <f t="shared" si="24"/>
        <v>0</v>
      </c>
      <c r="Z13" s="121">
        <f t="shared" si="24"/>
        <v>62300</v>
      </c>
      <c r="AA13" s="121">
        <f t="shared" si="24"/>
        <v>69727</v>
      </c>
      <c r="AB13" s="121">
        <f t="shared" si="24"/>
        <v>464735</v>
      </c>
      <c r="AC13" s="121">
        <f t="shared" si="24"/>
        <v>0</v>
      </c>
      <c r="AD13" s="121">
        <f t="shared" si="24"/>
        <v>64792</v>
      </c>
      <c r="AE13" s="121">
        <f t="shared" si="7"/>
        <v>61638</v>
      </c>
      <c r="AF13" s="121">
        <f t="shared" si="8"/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61638</v>
      </c>
      <c r="AL13" s="122" t="s">
        <v>439</v>
      </c>
      <c r="AM13" s="121">
        <f t="shared" si="9"/>
        <v>564176</v>
      </c>
      <c r="AN13" s="121">
        <f t="shared" si="10"/>
        <v>110847</v>
      </c>
      <c r="AO13" s="121">
        <v>110847</v>
      </c>
      <c r="AP13" s="121">
        <v>0</v>
      </c>
      <c r="AQ13" s="121">
        <v>0</v>
      </c>
      <c r="AR13" s="121">
        <v>0</v>
      </c>
      <c r="AS13" s="121">
        <f t="shared" si="11"/>
        <v>306368</v>
      </c>
      <c r="AT13" s="121">
        <v>0</v>
      </c>
      <c r="AU13" s="121">
        <v>221982</v>
      </c>
      <c r="AV13" s="121">
        <v>84386</v>
      </c>
      <c r="AW13" s="121">
        <v>0</v>
      </c>
      <c r="AX13" s="121">
        <f t="shared" si="12"/>
        <v>146961</v>
      </c>
      <c r="AY13" s="121">
        <v>0</v>
      </c>
      <c r="AZ13" s="121">
        <v>118918</v>
      </c>
      <c r="BA13" s="121">
        <v>6773</v>
      </c>
      <c r="BB13" s="121">
        <v>21270</v>
      </c>
      <c r="BC13" s="122" t="s">
        <v>439</v>
      </c>
      <c r="BD13" s="121">
        <v>0</v>
      </c>
      <c r="BE13" s="121">
        <v>0</v>
      </c>
      <c r="BF13" s="121">
        <f t="shared" si="13"/>
        <v>625814</v>
      </c>
      <c r="BG13" s="121">
        <f t="shared" si="14"/>
        <v>0</v>
      </c>
      <c r="BH13" s="121">
        <f t="shared" si="15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439</v>
      </c>
      <c r="BO13" s="121">
        <f t="shared" si="16"/>
        <v>75590</v>
      </c>
      <c r="BP13" s="121">
        <f t="shared" si="17"/>
        <v>13786</v>
      </c>
      <c r="BQ13" s="121">
        <v>13786</v>
      </c>
      <c r="BR13" s="121">
        <v>0</v>
      </c>
      <c r="BS13" s="121">
        <v>0</v>
      </c>
      <c r="BT13" s="121">
        <v>0</v>
      </c>
      <c r="BU13" s="121">
        <f t="shared" si="18"/>
        <v>38558</v>
      </c>
      <c r="BV13" s="121">
        <v>0</v>
      </c>
      <c r="BW13" s="121">
        <v>38558</v>
      </c>
      <c r="BX13" s="121">
        <v>0</v>
      </c>
      <c r="BY13" s="121">
        <v>0</v>
      </c>
      <c r="BZ13" s="121">
        <f t="shared" si="19"/>
        <v>23246</v>
      </c>
      <c r="CA13" s="121">
        <v>0</v>
      </c>
      <c r="CB13" s="121">
        <v>20548</v>
      </c>
      <c r="CC13" s="121">
        <v>0</v>
      </c>
      <c r="CD13" s="121">
        <v>2698</v>
      </c>
      <c r="CE13" s="122" t="s">
        <v>439</v>
      </c>
      <c r="CF13" s="121">
        <v>0</v>
      </c>
      <c r="CG13" s="121">
        <v>0</v>
      </c>
      <c r="CH13" s="121">
        <f t="shared" si="20"/>
        <v>75590</v>
      </c>
      <c r="CI13" s="121">
        <f t="shared" si="25"/>
        <v>61638</v>
      </c>
      <c r="CJ13" s="121">
        <f t="shared" si="25"/>
        <v>0</v>
      </c>
      <c r="CK13" s="121">
        <f t="shared" si="25"/>
        <v>0</v>
      </c>
      <c r="CL13" s="121">
        <f t="shared" si="25"/>
        <v>0</v>
      </c>
      <c r="CM13" s="121">
        <f t="shared" si="25"/>
        <v>0</v>
      </c>
      <c r="CN13" s="121">
        <f t="shared" si="25"/>
        <v>0</v>
      </c>
      <c r="CO13" s="121">
        <f t="shared" si="25"/>
        <v>61638</v>
      </c>
      <c r="CP13" s="122" t="s">
        <v>439</v>
      </c>
      <c r="CQ13" s="121">
        <f t="shared" si="26"/>
        <v>639766</v>
      </c>
      <c r="CR13" s="121">
        <f t="shared" si="26"/>
        <v>124633</v>
      </c>
      <c r="CS13" s="121">
        <f t="shared" si="26"/>
        <v>124633</v>
      </c>
      <c r="CT13" s="121">
        <f t="shared" si="26"/>
        <v>0</v>
      </c>
      <c r="CU13" s="121">
        <f t="shared" si="26"/>
        <v>0</v>
      </c>
      <c r="CV13" s="121">
        <f t="shared" si="26"/>
        <v>0</v>
      </c>
      <c r="CW13" s="121">
        <f t="shared" si="26"/>
        <v>344926</v>
      </c>
      <c r="CX13" s="121">
        <f t="shared" si="26"/>
        <v>0</v>
      </c>
      <c r="CY13" s="121">
        <f t="shared" si="26"/>
        <v>260540</v>
      </c>
      <c r="CZ13" s="121">
        <f t="shared" si="26"/>
        <v>84386</v>
      </c>
      <c r="DA13" s="121">
        <f t="shared" si="26"/>
        <v>0</v>
      </c>
      <c r="DB13" s="121">
        <f t="shared" si="26"/>
        <v>170207</v>
      </c>
      <c r="DC13" s="121">
        <f t="shared" si="26"/>
        <v>0</v>
      </c>
      <c r="DD13" s="121">
        <f t="shared" si="26"/>
        <v>139466</v>
      </c>
      <c r="DE13" s="121">
        <f t="shared" si="26"/>
        <v>6773</v>
      </c>
      <c r="DF13" s="121">
        <f t="shared" si="26"/>
        <v>23968</v>
      </c>
      <c r="DG13" s="122" t="s">
        <v>439</v>
      </c>
      <c r="DH13" s="121">
        <f t="shared" si="23"/>
        <v>0</v>
      </c>
      <c r="DI13" s="121">
        <f t="shared" si="23"/>
        <v>0</v>
      </c>
      <c r="DJ13" s="121">
        <f t="shared" si="23"/>
        <v>701404</v>
      </c>
    </row>
    <row r="14" spans="1:114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 t="shared" si="0"/>
        <v>0</v>
      </c>
      <c r="E14" s="121">
        <f t="shared" si="1"/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 t="shared" si="3"/>
        <v>0</v>
      </c>
      <c r="N14" s="121">
        <f t="shared" si="4"/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162337</v>
      </c>
      <c r="T14" s="121">
        <v>0</v>
      </c>
      <c r="U14" s="121">
        <v>0</v>
      </c>
      <c r="V14" s="121">
        <f t="shared" si="24"/>
        <v>0</v>
      </c>
      <c r="W14" s="121">
        <f t="shared" si="24"/>
        <v>0</v>
      </c>
      <c r="X14" s="121">
        <f t="shared" si="24"/>
        <v>0</v>
      </c>
      <c r="Y14" s="121">
        <f t="shared" si="24"/>
        <v>0</v>
      </c>
      <c r="Z14" s="121">
        <f t="shared" si="24"/>
        <v>0</v>
      </c>
      <c r="AA14" s="121">
        <f t="shared" si="24"/>
        <v>0</v>
      </c>
      <c r="AB14" s="121">
        <f t="shared" si="24"/>
        <v>162337</v>
      </c>
      <c r="AC14" s="121">
        <f t="shared" si="24"/>
        <v>0</v>
      </c>
      <c r="AD14" s="121">
        <f t="shared" si="24"/>
        <v>0</v>
      </c>
      <c r="AE14" s="121">
        <f t="shared" si="7"/>
        <v>0</v>
      </c>
      <c r="AF14" s="121">
        <f t="shared" si="8"/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439</v>
      </c>
      <c r="AM14" s="121">
        <f t="shared" si="9"/>
        <v>0</v>
      </c>
      <c r="AN14" s="121">
        <f t="shared" si="10"/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 t="shared" si="11"/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 t="shared" si="12"/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439</v>
      </c>
      <c r="BD14" s="121">
        <v>0</v>
      </c>
      <c r="BE14" s="121">
        <v>0</v>
      </c>
      <c r="BF14" s="121">
        <f t="shared" si="13"/>
        <v>0</v>
      </c>
      <c r="BG14" s="121">
        <f t="shared" si="14"/>
        <v>0</v>
      </c>
      <c r="BH14" s="121">
        <f t="shared" si="15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439</v>
      </c>
      <c r="BO14" s="121">
        <f t="shared" si="16"/>
        <v>162337</v>
      </c>
      <c r="BP14" s="121">
        <f t="shared" si="17"/>
        <v>18187</v>
      </c>
      <c r="BQ14" s="121">
        <v>18187</v>
      </c>
      <c r="BR14" s="121">
        <v>0</v>
      </c>
      <c r="BS14" s="121">
        <v>0</v>
      </c>
      <c r="BT14" s="121">
        <v>0</v>
      </c>
      <c r="BU14" s="121">
        <f t="shared" si="18"/>
        <v>110422</v>
      </c>
      <c r="BV14" s="121">
        <v>0</v>
      </c>
      <c r="BW14" s="121">
        <v>110422</v>
      </c>
      <c r="BX14" s="121">
        <v>0</v>
      </c>
      <c r="BY14" s="121">
        <v>0</v>
      </c>
      <c r="BZ14" s="121">
        <f t="shared" si="19"/>
        <v>33728</v>
      </c>
      <c r="CA14" s="121">
        <v>0</v>
      </c>
      <c r="CB14" s="121">
        <v>33728</v>
      </c>
      <c r="CC14" s="121">
        <v>0</v>
      </c>
      <c r="CD14" s="121">
        <v>0</v>
      </c>
      <c r="CE14" s="122" t="s">
        <v>439</v>
      </c>
      <c r="CF14" s="121">
        <v>0</v>
      </c>
      <c r="CG14" s="121">
        <v>0</v>
      </c>
      <c r="CH14" s="121">
        <f t="shared" si="20"/>
        <v>162337</v>
      </c>
      <c r="CI14" s="121">
        <f t="shared" si="25"/>
        <v>0</v>
      </c>
      <c r="CJ14" s="121">
        <f t="shared" si="25"/>
        <v>0</v>
      </c>
      <c r="CK14" s="121">
        <f t="shared" si="25"/>
        <v>0</v>
      </c>
      <c r="CL14" s="121">
        <f t="shared" si="25"/>
        <v>0</v>
      </c>
      <c r="CM14" s="121">
        <f t="shared" si="25"/>
        <v>0</v>
      </c>
      <c r="CN14" s="121">
        <f t="shared" si="25"/>
        <v>0</v>
      </c>
      <c r="CO14" s="121">
        <f t="shared" si="25"/>
        <v>0</v>
      </c>
      <c r="CP14" s="122" t="s">
        <v>439</v>
      </c>
      <c r="CQ14" s="121">
        <f t="shared" si="26"/>
        <v>162337</v>
      </c>
      <c r="CR14" s="121">
        <f t="shared" si="26"/>
        <v>18187</v>
      </c>
      <c r="CS14" s="121">
        <f t="shared" si="26"/>
        <v>18187</v>
      </c>
      <c r="CT14" s="121">
        <f t="shared" si="26"/>
        <v>0</v>
      </c>
      <c r="CU14" s="121">
        <f t="shared" si="26"/>
        <v>0</v>
      </c>
      <c r="CV14" s="121">
        <f t="shared" si="26"/>
        <v>0</v>
      </c>
      <c r="CW14" s="121">
        <f t="shared" si="26"/>
        <v>110422</v>
      </c>
      <c r="CX14" s="121">
        <f t="shared" si="26"/>
        <v>0</v>
      </c>
      <c r="CY14" s="121">
        <f t="shared" si="26"/>
        <v>110422</v>
      </c>
      <c r="CZ14" s="121">
        <f t="shared" si="26"/>
        <v>0</v>
      </c>
      <c r="DA14" s="121">
        <f t="shared" si="26"/>
        <v>0</v>
      </c>
      <c r="DB14" s="121">
        <f t="shared" si="26"/>
        <v>33728</v>
      </c>
      <c r="DC14" s="121">
        <f t="shared" si="26"/>
        <v>0</v>
      </c>
      <c r="DD14" s="121">
        <f t="shared" si="26"/>
        <v>33728</v>
      </c>
      <c r="DE14" s="121">
        <f t="shared" si="26"/>
        <v>0</v>
      </c>
      <c r="DF14" s="121">
        <f t="shared" si="26"/>
        <v>0</v>
      </c>
      <c r="DG14" s="122" t="s">
        <v>439</v>
      </c>
      <c r="DH14" s="121">
        <f t="shared" si="23"/>
        <v>0</v>
      </c>
      <c r="DI14" s="121">
        <f t="shared" si="23"/>
        <v>0</v>
      </c>
      <c r="DJ14" s="121">
        <f t="shared" si="23"/>
        <v>162337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xmlns:xlrd2="http://schemas.microsoft.com/office/spreadsheetml/2017/richdata2"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7"/>
  <sheetViews>
    <sheetView zoomScaleNormal="100" workbookViewId="0">
      <pane xSplit="3" ySplit="6" topLeftCell="J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U28" sqref="U28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15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6" t="s">
        <v>53</v>
      </c>
      <c r="B2" s="161" t="s">
        <v>54</v>
      </c>
      <c r="C2" s="168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156"/>
      <c r="AF2" s="156"/>
    </row>
    <row r="3" spans="1:32" s="62" customFormat="1" ht="13.5" customHeight="1" x14ac:dyDescent="0.15">
      <c r="A3" s="167"/>
      <c r="B3" s="162"/>
      <c r="C3" s="167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156"/>
      <c r="AF3" s="156"/>
    </row>
    <row r="4" spans="1:32" s="62" customFormat="1" ht="18.75" customHeight="1" x14ac:dyDescent="0.15">
      <c r="A4" s="167"/>
      <c r="B4" s="162"/>
      <c r="C4" s="167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156"/>
      <c r="AF4" s="156"/>
    </row>
    <row r="5" spans="1:32" s="62" customFormat="1" ht="22.5" customHeight="1" x14ac:dyDescent="0.15">
      <c r="A5" s="167"/>
      <c r="B5" s="162"/>
      <c r="C5" s="167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156"/>
      <c r="AF5" s="156"/>
    </row>
    <row r="6" spans="1:32" s="86" customFormat="1" ht="13.5" customHeight="1" x14ac:dyDescent="0.15">
      <c r="A6" s="167"/>
      <c r="B6" s="162"/>
      <c r="C6" s="167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157"/>
      <c r="AF6" s="157"/>
    </row>
    <row r="7" spans="1:32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 t="shared" ref="D7:D44" si="0">SUM(E7,+L7)</f>
        <v>30835529</v>
      </c>
      <c r="E7" s="140">
        <f t="shared" ref="E7:E44" si="1">+SUM(F7:I7,K7)</f>
        <v>11002546</v>
      </c>
      <c r="F7" s="140">
        <f t="shared" ref="F7:L7" si="2">SUM(F$8:F$257)</f>
        <v>939878</v>
      </c>
      <c r="G7" s="140">
        <f t="shared" si="2"/>
        <v>12539</v>
      </c>
      <c r="H7" s="140">
        <f t="shared" si="2"/>
        <v>2706400</v>
      </c>
      <c r="I7" s="140">
        <f t="shared" si="2"/>
        <v>5241554</v>
      </c>
      <c r="J7" s="140">
        <f t="shared" si="2"/>
        <v>2248273</v>
      </c>
      <c r="K7" s="140">
        <f t="shared" si="2"/>
        <v>2102175</v>
      </c>
      <c r="L7" s="140">
        <f t="shared" si="2"/>
        <v>19832983</v>
      </c>
      <c r="M7" s="140">
        <f t="shared" ref="M7:M44" si="3">SUM(N7,+U7)</f>
        <v>5341424</v>
      </c>
      <c r="N7" s="140">
        <f t="shared" ref="N7:N44" si="4">+SUM(O7:R7,T7)</f>
        <v>1321284</v>
      </c>
      <c r="O7" s="140">
        <f t="shared" ref="O7:U7" si="5">SUM(O$8:O$257)</f>
        <v>20607</v>
      </c>
      <c r="P7" s="140">
        <f t="shared" si="5"/>
        <v>0</v>
      </c>
      <c r="Q7" s="140">
        <f t="shared" si="5"/>
        <v>212800</v>
      </c>
      <c r="R7" s="140">
        <f t="shared" si="5"/>
        <v>809285</v>
      </c>
      <c r="S7" s="140">
        <f t="shared" si="5"/>
        <v>373869</v>
      </c>
      <c r="T7" s="140">
        <f t="shared" si="5"/>
        <v>278592</v>
      </c>
      <c r="U7" s="140">
        <f t="shared" si="5"/>
        <v>4020140</v>
      </c>
      <c r="V7" s="140">
        <f t="shared" ref="V7:AB7" si="6">+SUM(D7,M7)</f>
        <v>36176953</v>
      </c>
      <c r="W7" s="140">
        <f t="shared" si="6"/>
        <v>12323830</v>
      </c>
      <c r="X7" s="140">
        <f t="shared" si="6"/>
        <v>960485</v>
      </c>
      <c r="Y7" s="140">
        <f t="shared" si="6"/>
        <v>12539</v>
      </c>
      <c r="Z7" s="140">
        <f t="shared" si="6"/>
        <v>2919200</v>
      </c>
      <c r="AA7" s="140">
        <f t="shared" si="6"/>
        <v>6050839</v>
      </c>
      <c r="AB7" s="140">
        <f t="shared" si="6"/>
        <v>2622142</v>
      </c>
      <c r="AC7" s="140">
        <f t="shared" ref="AC7:AC44" si="7">+SUM(K7,T7)</f>
        <v>2380767</v>
      </c>
      <c r="AD7" s="140">
        <f t="shared" ref="AD7:AD44" si="8">+SUM(L7,U7)</f>
        <v>23853123</v>
      </c>
      <c r="AE7" s="158"/>
      <c r="AF7" s="158"/>
    </row>
    <row r="8" spans="1:32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 t="shared" si="0"/>
        <v>9529134</v>
      </c>
      <c r="E8" s="121">
        <f t="shared" si="1"/>
        <v>2869074</v>
      </c>
      <c r="F8" s="121">
        <v>0</v>
      </c>
      <c r="G8" s="121">
        <v>1199</v>
      </c>
      <c r="H8" s="121">
        <v>184500</v>
      </c>
      <c r="I8" s="121">
        <v>1948815</v>
      </c>
      <c r="J8" s="121"/>
      <c r="K8" s="121">
        <v>734560</v>
      </c>
      <c r="L8" s="121">
        <v>6660060</v>
      </c>
      <c r="M8" s="121">
        <f t="shared" si="3"/>
        <v>1223455</v>
      </c>
      <c r="N8" s="121">
        <f t="shared" si="4"/>
        <v>134758</v>
      </c>
      <c r="O8" s="121">
        <v>0</v>
      </c>
      <c r="P8" s="121">
        <v>0</v>
      </c>
      <c r="Q8" s="121">
        <v>0</v>
      </c>
      <c r="R8" s="121">
        <v>131465</v>
      </c>
      <c r="S8" s="121"/>
      <c r="T8" s="121">
        <v>3293</v>
      </c>
      <c r="U8" s="121">
        <v>1088697</v>
      </c>
      <c r="V8" s="121">
        <f t="shared" ref="V8:V44" si="9">+SUM(D8,M8)</f>
        <v>10752589</v>
      </c>
      <c r="W8" s="121">
        <f t="shared" ref="W8:W44" si="10">+SUM(E8,N8)</f>
        <v>3003832</v>
      </c>
      <c r="X8" s="121">
        <f t="shared" ref="X8:X44" si="11">+SUM(F8,O8)</f>
        <v>0</v>
      </c>
      <c r="Y8" s="121">
        <f t="shared" ref="Y8:Y44" si="12">+SUM(G8,P8)</f>
        <v>1199</v>
      </c>
      <c r="Z8" s="121">
        <f t="shared" ref="Z8:Z44" si="13">+SUM(H8,Q8)</f>
        <v>184500</v>
      </c>
      <c r="AA8" s="121">
        <f t="shared" ref="AA8:AA44" si="14">+SUM(I8,R8)</f>
        <v>2080280</v>
      </c>
      <c r="AB8" s="121">
        <f t="shared" ref="AB8:AB44" si="15">+SUM(J8,S8)</f>
        <v>0</v>
      </c>
      <c r="AC8" s="121">
        <f t="shared" si="7"/>
        <v>737853</v>
      </c>
      <c r="AD8" s="121">
        <f t="shared" si="8"/>
        <v>7748757</v>
      </c>
      <c r="AE8" s="159" t="s">
        <v>326</v>
      </c>
      <c r="AF8" s="158"/>
    </row>
    <row r="9" spans="1:32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 t="shared" si="0"/>
        <v>2039073</v>
      </c>
      <c r="E9" s="121">
        <f t="shared" si="1"/>
        <v>819584</v>
      </c>
      <c r="F9" s="121">
        <v>43406</v>
      </c>
      <c r="G9" s="121">
        <v>0</v>
      </c>
      <c r="H9" s="121">
        <v>283800</v>
      </c>
      <c r="I9" s="121">
        <v>345142</v>
      </c>
      <c r="J9" s="121"/>
      <c r="K9" s="121">
        <v>147236</v>
      </c>
      <c r="L9" s="121">
        <v>1219489</v>
      </c>
      <c r="M9" s="121">
        <f t="shared" si="3"/>
        <v>165784</v>
      </c>
      <c r="N9" s="121">
        <f t="shared" si="4"/>
        <v>10279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10279</v>
      </c>
      <c r="U9" s="121">
        <v>155505</v>
      </c>
      <c r="V9" s="121">
        <f t="shared" si="9"/>
        <v>2204857</v>
      </c>
      <c r="W9" s="121">
        <f t="shared" si="10"/>
        <v>829863</v>
      </c>
      <c r="X9" s="121">
        <f t="shared" si="11"/>
        <v>43406</v>
      </c>
      <c r="Y9" s="121">
        <f t="shared" si="12"/>
        <v>0</v>
      </c>
      <c r="Z9" s="121">
        <f t="shared" si="13"/>
        <v>283800</v>
      </c>
      <c r="AA9" s="121">
        <f t="shared" si="14"/>
        <v>345142</v>
      </c>
      <c r="AB9" s="121">
        <f t="shared" si="15"/>
        <v>0</v>
      </c>
      <c r="AC9" s="121">
        <f t="shared" si="7"/>
        <v>157515</v>
      </c>
      <c r="AD9" s="121">
        <f t="shared" si="8"/>
        <v>1374994</v>
      </c>
      <c r="AE9" s="159" t="s">
        <v>333</v>
      </c>
      <c r="AF9" s="158"/>
    </row>
    <row r="10" spans="1:32" s="136" customFormat="1" ht="13.5" customHeight="1" x14ac:dyDescent="0.15">
      <c r="A10" s="119" t="s">
        <v>17</v>
      </c>
      <c r="B10" s="120" t="s">
        <v>334</v>
      </c>
      <c r="C10" s="119" t="s">
        <v>335</v>
      </c>
      <c r="D10" s="121">
        <f t="shared" si="0"/>
        <v>1153373</v>
      </c>
      <c r="E10" s="121">
        <f t="shared" si="1"/>
        <v>326294</v>
      </c>
      <c r="F10" s="121">
        <v>0</v>
      </c>
      <c r="G10" s="121">
        <v>0</v>
      </c>
      <c r="H10" s="121">
        <v>37100</v>
      </c>
      <c r="I10" s="121">
        <v>235089</v>
      </c>
      <c r="J10" s="121"/>
      <c r="K10" s="121">
        <v>54105</v>
      </c>
      <c r="L10" s="121">
        <v>827079</v>
      </c>
      <c r="M10" s="121">
        <f t="shared" si="3"/>
        <v>240471</v>
      </c>
      <c r="N10" s="121">
        <f t="shared" si="4"/>
        <v>58688</v>
      </c>
      <c r="O10" s="121">
        <v>0</v>
      </c>
      <c r="P10" s="121">
        <v>0</v>
      </c>
      <c r="Q10" s="121">
        <v>0</v>
      </c>
      <c r="R10" s="121">
        <v>58450</v>
      </c>
      <c r="S10" s="121"/>
      <c r="T10" s="121">
        <v>238</v>
      </c>
      <c r="U10" s="121">
        <v>181783</v>
      </c>
      <c r="V10" s="121">
        <f t="shared" si="9"/>
        <v>1393844</v>
      </c>
      <c r="W10" s="121">
        <f t="shared" si="10"/>
        <v>384982</v>
      </c>
      <c r="X10" s="121">
        <f t="shared" si="11"/>
        <v>0</v>
      </c>
      <c r="Y10" s="121">
        <f t="shared" si="12"/>
        <v>0</v>
      </c>
      <c r="Z10" s="121">
        <f t="shared" si="13"/>
        <v>37100</v>
      </c>
      <c r="AA10" s="121">
        <f t="shared" si="14"/>
        <v>293539</v>
      </c>
      <c r="AB10" s="121">
        <f t="shared" si="15"/>
        <v>0</v>
      </c>
      <c r="AC10" s="121">
        <f t="shared" si="7"/>
        <v>54343</v>
      </c>
      <c r="AD10" s="121">
        <f t="shared" si="8"/>
        <v>1008862</v>
      </c>
      <c r="AE10" s="159" t="s">
        <v>336</v>
      </c>
      <c r="AF10" s="158"/>
    </row>
    <row r="11" spans="1:32" s="136" customFormat="1" ht="13.5" customHeight="1" x14ac:dyDescent="0.15">
      <c r="A11" s="119" t="s">
        <v>17</v>
      </c>
      <c r="B11" s="120" t="s">
        <v>337</v>
      </c>
      <c r="C11" s="119" t="s">
        <v>338</v>
      </c>
      <c r="D11" s="121">
        <f t="shared" si="0"/>
        <v>859482</v>
      </c>
      <c r="E11" s="121">
        <f t="shared" si="1"/>
        <v>331164</v>
      </c>
      <c r="F11" s="121">
        <v>0</v>
      </c>
      <c r="G11" s="121">
        <v>11340</v>
      </c>
      <c r="H11" s="121">
        <v>0</v>
      </c>
      <c r="I11" s="121">
        <v>238685</v>
      </c>
      <c r="J11" s="121"/>
      <c r="K11" s="121">
        <v>81139</v>
      </c>
      <c r="L11" s="121">
        <v>528318</v>
      </c>
      <c r="M11" s="121">
        <f t="shared" si="3"/>
        <v>178491</v>
      </c>
      <c r="N11" s="121">
        <f t="shared" si="4"/>
        <v>51466</v>
      </c>
      <c r="O11" s="121">
        <v>0</v>
      </c>
      <c r="P11" s="121">
        <v>0</v>
      </c>
      <c r="Q11" s="121">
        <v>0</v>
      </c>
      <c r="R11" s="121">
        <v>17522</v>
      </c>
      <c r="S11" s="121"/>
      <c r="T11" s="121">
        <v>33944</v>
      </c>
      <c r="U11" s="121">
        <v>127025</v>
      </c>
      <c r="V11" s="121">
        <f t="shared" si="9"/>
        <v>1037973</v>
      </c>
      <c r="W11" s="121">
        <f t="shared" si="10"/>
        <v>382630</v>
      </c>
      <c r="X11" s="121">
        <f t="shared" si="11"/>
        <v>0</v>
      </c>
      <c r="Y11" s="121">
        <f t="shared" si="12"/>
        <v>11340</v>
      </c>
      <c r="Z11" s="121">
        <f t="shared" si="13"/>
        <v>0</v>
      </c>
      <c r="AA11" s="121">
        <f t="shared" si="14"/>
        <v>256207</v>
      </c>
      <c r="AB11" s="121">
        <f t="shared" si="15"/>
        <v>0</v>
      </c>
      <c r="AC11" s="121">
        <f t="shared" si="7"/>
        <v>115083</v>
      </c>
      <c r="AD11" s="121">
        <f t="shared" si="8"/>
        <v>655343</v>
      </c>
      <c r="AE11" s="159" t="s">
        <v>339</v>
      </c>
      <c r="AF11" s="158"/>
    </row>
    <row r="12" spans="1:32" s="136" customFormat="1" ht="13.5" customHeight="1" x14ac:dyDescent="0.15">
      <c r="A12" s="119" t="s">
        <v>17</v>
      </c>
      <c r="B12" s="120" t="s">
        <v>340</v>
      </c>
      <c r="C12" s="119" t="s">
        <v>341</v>
      </c>
      <c r="D12" s="121">
        <f t="shared" si="0"/>
        <v>709256</v>
      </c>
      <c r="E12" s="121">
        <f t="shared" si="1"/>
        <v>189589</v>
      </c>
      <c r="F12" s="121">
        <v>0</v>
      </c>
      <c r="G12" s="121">
        <v>0</v>
      </c>
      <c r="H12" s="121">
        <v>0</v>
      </c>
      <c r="I12" s="121">
        <v>157350</v>
      </c>
      <c r="J12" s="121"/>
      <c r="K12" s="121">
        <v>32239</v>
      </c>
      <c r="L12" s="121">
        <v>519667</v>
      </c>
      <c r="M12" s="121">
        <f t="shared" si="3"/>
        <v>294114</v>
      </c>
      <c r="N12" s="121">
        <f t="shared" si="4"/>
        <v>100351</v>
      </c>
      <c r="O12" s="121">
        <v>0</v>
      </c>
      <c r="P12" s="121">
        <v>0</v>
      </c>
      <c r="Q12" s="121">
        <v>0</v>
      </c>
      <c r="R12" s="121">
        <v>88598</v>
      </c>
      <c r="S12" s="121"/>
      <c r="T12" s="121">
        <v>11753</v>
      </c>
      <c r="U12" s="121">
        <v>193763</v>
      </c>
      <c r="V12" s="121">
        <f t="shared" si="9"/>
        <v>1003370</v>
      </c>
      <c r="W12" s="121">
        <f t="shared" si="10"/>
        <v>289940</v>
      </c>
      <c r="X12" s="121">
        <f t="shared" si="11"/>
        <v>0</v>
      </c>
      <c r="Y12" s="121">
        <f t="shared" si="12"/>
        <v>0</v>
      </c>
      <c r="Z12" s="121">
        <f t="shared" si="13"/>
        <v>0</v>
      </c>
      <c r="AA12" s="121">
        <f t="shared" si="14"/>
        <v>245948</v>
      </c>
      <c r="AB12" s="121">
        <f t="shared" si="15"/>
        <v>0</v>
      </c>
      <c r="AC12" s="121">
        <f t="shared" si="7"/>
        <v>43992</v>
      </c>
      <c r="AD12" s="121">
        <f t="shared" si="8"/>
        <v>713430</v>
      </c>
      <c r="AE12" s="159" t="s">
        <v>342</v>
      </c>
      <c r="AF12" s="158"/>
    </row>
    <row r="13" spans="1:32" s="136" customFormat="1" ht="13.5" customHeight="1" x14ac:dyDescent="0.15">
      <c r="A13" s="119" t="s">
        <v>17</v>
      </c>
      <c r="B13" s="120" t="s">
        <v>345</v>
      </c>
      <c r="C13" s="119" t="s">
        <v>346</v>
      </c>
      <c r="D13" s="121">
        <f t="shared" si="0"/>
        <v>627544</v>
      </c>
      <c r="E13" s="121">
        <f t="shared" si="1"/>
        <v>132976</v>
      </c>
      <c r="F13" s="121">
        <v>0</v>
      </c>
      <c r="G13" s="121">
        <v>0</v>
      </c>
      <c r="H13" s="121">
        <v>0</v>
      </c>
      <c r="I13" s="121">
        <v>70783</v>
      </c>
      <c r="J13" s="121"/>
      <c r="K13" s="121">
        <v>62193</v>
      </c>
      <c r="L13" s="121">
        <v>494568</v>
      </c>
      <c r="M13" s="121">
        <f t="shared" si="3"/>
        <v>65896</v>
      </c>
      <c r="N13" s="121">
        <f t="shared" si="4"/>
        <v>8331</v>
      </c>
      <c r="O13" s="121">
        <v>0</v>
      </c>
      <c r="P13" s="121">
        <v>0</v>
      </c>
      <c r="Q13" s="121">
        <v>0</v>
      </c>
      <c r="R13" s="121">
        <v>169</v>
      </c>
      <c r="S13" s="121"/>
      <c r="T13" s="121">
        <v>8162</v>
      </c>
      <c r="U13" s="121">
        <v>57565</v>
      </c>
      <c r="V13" s="121">
        <f t="shared" si="9"/>
        <v>693440</v>
      </c>
      <c r="W13" s="121">
        <f t="shared" si="10"/>
        <v>141307</v>
      </c>
      <c r="X13" s="121">
        <f t="shared" si="11"/>
        <v>0</v>
      </c>
      <c r="Y13" s="121">
        <f t="shared" si="12"/>
        <v>0</v>
      </c>
      <c r="Z13" s="121">
        <f t="shared" si="13"/>
        <v>0</v>
      </c>
      <c r="AA13" s="121">
        <f t="shared" si="14"/>
        <v>70952</v>
      </c>
      <c r="AB13" s="121">
        <f t="shared" si="15"/>
        <v>0</v>
      </c>
      <c r="AC13" s="121">
        <f t="shared" si="7"/>
        <v>70355</v>
      </c>
      <c r="AD13" s="121">
        <f t="shared" si="8"/>
        <v>552133</v>
      </c>
      <c r="AE13" s="159" t="s">
        <v>347</v>
      </c>
      <c r="AF13" s="158"/>
    </row>
    <row r="14" spans="1:32" s="136" customFormat="1" ht="13.5" customHeight="1" x14ac:dyDescent="0.15">
      <c r="A14" s="119" t="s">
        <v>17</v>
      </c>
      <c r="B14" s="120" t="s">
        <v>348</v>
      </c>
      <c r="C14" s="119" t="s">
        <v>349</v>
      </c>
      <c r="D14" s="121">
        <f t="shared" si="0"/>
        <v>282265</v>
      </c>
      <c r="E14" s="121">
        <f t="shared" si="1"/>
        <v>488</v>
      </c>
      <c r="F14" s="121">
        <v>0</v>
      </c>
      <c r="G14" s="121">
        <v>0</v>
      </c>
      <c r="H14" s="121">
        <v>0</v>
      </c>
      <c r="I14" s="121">
        <v>470</v>
      </c>
      <c r="J14" s="121"/>
      <c r="K14" s="121">
        <v>18</v>
      </c>
      <c r="L14" s="121">
        <v>281777</v>
      </c>
      <c r="M14" s="121">
        <f t="shared" si="3"/>
        <v>55692</v>
      </c>
      <c r="N14" s="121">
        <f t="shared" si="4"/>
        <v>8600</v>
      </c>
      <c r="O14" s="121">
        <v>807</v>
      </c>
      <c r="P14" s="121">
        <v>0</v>
      </c>
      <c r="Q14" s="121">
        <v>0</v>
      </c>
      <c r="R14" s="121">
        <v>7793</v>
      </c>
      <c r="S14" s="121"/>
      <c r="T14" s="121">
        <v>0</v>
      </c>
      <c r="U14" s="121">
        <v>47092</v>
      </c>
      <c r="V14" s="121">
        <f t="shared" si="9"/>
        <v>337957</v>
      </c>
      <c r="W14" s="121">
        <f t="shared" si="10"/>
        <v>9088</v>
      </c>
      <c r="X14" s="121">
        <f t="shared" si="11"/>
        <v>807</v>
      </c>
      <c r="Y14" s="121">
        <f t="shared" si="12"/>
        <v>0</v>
      </c>
      <c r="Z14" s="121">
        <f t="shared" si="13"/>
        <v>0</v>
      </c>
      <c r="AA14" s="121">
        <f t="shared" si="14"/>
        <v>8263</v>
      </c>
      <c r="AB14" s="121">
        <f t="shared" si="15"/>
        <v>0</v>
      </c>
      <c r="AC14" s="121">
        <f t="shared" si="7"/>
        <v>18</v>
      </c>
      <c r="AD14" s="121">
        <f t="shared" si="8"/>
        <v>328869</v>
      </c>
      <c r="AE14" s="159" t="s">
        <v>350</v>
      </c>
      <c r="AF14" s="158"/>
    </row>
    <row r="15" spans="1:32" s="136" customFormat="1" ht="13.5" customHeight="1" x14ac:dyDescent="0.15">
      <c r="A15" s="119" t="s">
        <v>17</v>
      </c>
      <c r="B15" s="120" t="s">
        <v>353</v>
      </c>
      <c r="C15" s="119" t="s">
        <v>354</v>
      </c>
      <c r="D15" s="121">
        <f t="shared" si="0"/>
        <v>483655</v>
      </c>
      <c r="E15" s="121">
        <f t="shared" si="1"/>
        <v>116265</v>
      </c>
      <c r="F15" s="121">
        <v>0</v>
      </c>
      <c r="G15" s="121">
        <v>0</v>
      </c>
      <c r="H15" s="121">
        <v>0</v>
      </c>
      <c r="I15" s="121">
        <v>116200</v>
      </c>
      <c r="J15" s="121"/>
      <c r="K15" s="121">
        <v>65</v>
      </c>
      <c r="L15" s="121">
        <v>367390</v>
      </c>
      <c r="M15" s="121">
        <f t="shared" si="3"/>
        <v>115044</v>
      </c>
      <c r="N15" s="121">
        <f t="shared" si="4"/>
        <v>14869</v>
      </c>
      <c r="O15" s="121">
        <v>0</v>
      </c>
      <c r="P15" s="121">
        <v>0</v>
      </c>
      <c r="Q15" s="121">
        <v>0</v>
      </c>
      <c r="R15" s="121">
        <v>14869</v>
      </c>
      <c r="S15" s="121"/>
      <c r="T15" s="121">
        <v>0</v>
      </c>
      <c r="U15" s="121">
        <v>100175</v>
      </c>
      <c r="V15" s="121">
        <f t="shared" si="9"/>
        <v>598699</v>
      </c>
      <c r="W15" s="121">
        <f t="shared" si="10"/>
        <v>131134</v>
      </c>
      <c r="X15" s="121">
        <f t="shared" si="11"/>
        <v>0</v>
      </c>
      <c r="Y15" s="121">
        <f t="shared" si="12"/>
        <v>0</v>
      </c>
      <c r="Z15" s="121">
        <f t="shared" si="13"/>
        <v>0</v>
      </c>
      <c r="AA15" s="121">
        <f t="shared" si="14"/>
        <v>131069</v>
      </c>
      <c r="AB15" s="121">
        <f t="shared" si="15"/>
        <v>0</v>
      </c>
      <c r="AC15" s="121">
        <f t="shared" si="7"/>
        <v>65</v>
      </c>
      <c r="AD15" s="121">
        <f t="shared" si="8"/>
        <v>467565</v>
      </c>
      <c r="AE15" s="159" t="s">
        <v>355</v>
      </c>
      <c r="AF15" s="158"/>
    </row>
    <row r="16" spans="1:32" s="136" customFormat="1" ht="13.5" customHeight="1" x14ac:dyDescent="0.15">
      <c r="A16" s="119" t="s">
        <v>17</v>
      </c>
      <c r="B16" s="120" t="s">
        <v>358</v>
      </c>
      <c r="C16" s="119" t="s">
        <v>359</v>
      </c>
      <c r="D16" s="121">
        <f t="shared" si="0"/>
        <v>1275278</v>
      </c>
      <c r="E16" s="121">
        <f t="shared" si="1"/>
        <v>736920</v>
      </c>
      <c r="F16" s="121">
        <v>172551</v>
      </c>
      <c r="G16" s="121">
        <v>0</v>
      </c>
      <c r="H16" s="121">
        <v>451500</v>
      </c>
      <c r="I16" s="121">
        <v>94755</v>
      </c>
      <c r="J16" s="121"/>
      <c r="K16" s="121">
        <v>18114</v>
      </c>
      <c r="L16" s="121">
        <v>538358</v>
      </c>
      <c r="M16" s="121">
        <f t="shared" si="3"/>
        <v>20355</v>
      </c>
      <c r="N16" s="121">
        <f t="shared" si="4"/>
        <v>6477</v>
      </c>
      <c r="O16" s="121">
        <v>0</v>
      </c>
      <c r="P16" s="121">
        <v>0</v>
      </c>
      <c r="Q16" s="121">
        <v>0</v>
      </c>
      <c r="R16" s="121">
        <v>6477</v>
      </c>
      <c r="S16" s="121"/>
      <c r="T16" s="121">
        <v>0</v>
      </c>
      <c r="U16" s="121">
        <v>13878</v>
      </c>
      <c r="V16" s="121">
        <f t="shared" si="9"/>
        <v>1295633</v>
      </c>
      <c r="W16" s="121">
        <f t="shared" si="10"/>
        <v>743397</v>
      </c>
      <c r="X16" s="121">
        <f t="shared" si="11"/>
        <v>172551</v>
      </c>
      <c r="Y16" s="121">
        <f t="shared" si="12"/>
        <v>0</v>
      </c>
      <c r="Z16" s="121">
        <f t="shared" si="13"/>
        <v>451500</v>
      </c>
      <c r="AA16" s="121">
        <f t="shared" si="14"/>
        <v>101232</v>
      </c>
      <c r="AB16" s="121">
        <f t="shared" si="15"/>
        <v>0</v>
      </c>
      <c r="AC16" s="121">
        <f t="shared" si="7"/>
        <v>18114</v>
      </c>
      <c r="AD16" s="121">
        <f t="shared" si="8"/>
        <v>552236</v>
      </c>
      <c r="AE16" s="159" t="s">
        <v>360</v>
      </c>
      <c r="AF16" s="158"/>
    </row>
    <row r="17" spans="1:32" s="136" customFormat="1" ht="13.5" customHeight="1" x14ac:dyDescent="0.15">
      <c r="A17" s="119" t="s">
        <v>17</v>
      </c>
      <c r="B17" s="120" t="s">
        <v>361</v>
      </c>
      <c r="C17" s="119" t="s">
        <v>362</v>
      </c>
      <c r="D17" s="121">
        <f t="shared" si="0"/>
        <v>864101</v>
      </c>
      <c r="E17" s="121">
        <f t="shared" si="1"/>
        <v>218043</v>
      </c>
      <c r="F17" s="121">
        <v>0</v>
      </c>
      <c r="G17" s="121">
        <v>0</v>
      </c>
      <c r="H17" s="121">
        <v>0</v>
      </c>
      <c r="I17" s="121">
        <v>151787</v>
      </c>
      <c r="J17" s="121"/>
      <c r="K17" s="121">
        <v>66256</v>
      </c>
      <c r="L17" s="121">
        <v>646058</v>
      </c>
      <c r="M17" s="121">
        <f t="shared" si="3"/>
        <v>295485</v>
      </c>
      <c r="N17" s="121">
        <f t="shared" si="4"/>
        <v>44536</v>
      </c>
      <c r="O17" s="121">
        <v>0</v>
      </c>
      <c r="P17" s="121">
        <v>0</v>
      </c>
      <c r="Q17" s="121">
        <v>0</v>
      </c>
      <c r="R17" s="121">
        <v>44536</v>
      </c>
      <c r="S17" s="121"/>
      <c r="T17" s="121">
        <v>0</v>
      </c>
      <c r="U17" s="121">
        <v>250949</v>
      </c>
      <c r="V17" s="121">
        <f t="shared" si="9"/>
        <v>1159586</v>
      </c>
      <c r="W17" s="121">
        <f t="shared" si="10"/>
        <v>262579</v>
      </c>
      <c r="X17" s="121">
        <f t="shared" si="11"/>
        <v>0</v>
      </c>
      <c r="Y17" s="121">
        <f t="shared" si="12"/>
        <v>0</v>
      </c>
      <c r="Z17" s="121">
        <f t="shared" si="13"/>
        <v>0</v>
      </c>
      <c r="AA17" s="121">
        <f t="shared" si="14"/>
        <v>196323</v>
      </c>
      <c r="AB17" s="121">
        <f t="shared" si="15"/>
        <v>0</v>
      </c>
      <c r="AC17" s="121">
        <f t="shared" si="7"/>
        <v>66256</v>
      </c>
      <c r="AD17" s="121">
        <f t="shared" si="8"/>
        <v>897007</v>
      </c>
      <c r="AE17" s="159" t="s">
        <v>363</v>
      </c>
      <c r="AF17" s="158"/>
    </row>
    <row r="18" spans="1:32" s="136" customFormat="1" ht="13.5" customHeight="1" x14ac:dyDescent="0.15">
      <c r="A18" s="119" t="s">
        <v>17</v>
      </c>
      <c r="B18" s="120" t="s">
        <v>364</v>
      </c>
      <c r="C18" s="119" t="s">
        <v>365</v>
      </c>
      <c r="D18" s="121">
        <f t="shared" si="0"/>
        <v>795509</v>
      </c>
      <c r="E18" s="121">
        <f t="shared" si="1"/>
        <v>156</v>
      </c>
      <c r="F18" s="121">
        <v>0</v>
      </c>
      <c r="G18" s="121">
        <v>0</v>
      </c>
      <c r="H18" s="121">
        <v>0</v>
      </c>
      <c r="I18" s="121">
        <v>156</v>
      </c>
      <c r="J18" s="121"/>
      <c r="K18" s="121">
        <v>0</v>
      </c>
      <c r="L18" s="121">
        <v>795353</v>
      </c>
      <c r="M18" s="121">
        <f t="shared" si="3"/>
        <v>116220</v>
      </c>
      <c r="N18" s="121">
        <f t="shared" si="4"/>
        <v>30869</v>
      </c>
      <c r="O18" s="121">
        <v>0</v>
      </c>
      <c r="P18" s="121">
        <v>0</v>
      </c>
      <c r="Q18" s="121">
        <v>0</v>
      </c>
      <c r="R18" s="121">
        <v>30869</v>
      </c>
      <c r="S18" s="121"/>
      <c r="T18" s="121">
        <v>0</v>
      </c>
      <c r="U18" s="121">
        <v>85351</v>
      </c>
      <c r="V18" s="121">
        <f t="shared" si="9"/>
        <v>911729</v>
      </c>
      <c r="W18" s="121">
        <f t="shared" si="10"/>
        <v>31025</v>
      </c>
      <c r="X18" s="121">
        <f t="shared" si="11"/>
        <v>0</v>
      </c>
      <c r="Y18" s="121">
        <f t="shared" si="12"/>
        <v>0</v>
      </c>
      <c r="Z18" s="121">
        <f t="shared" si="13"/>
        <v>0</v>
      </c>
      <c r="AA18" s="121">
        <f t="shared" si="14"/>
        <v>31025</v>
      </c>
      <c r="AB18" s="121">
        <f t="shared" si="15"/>
        <v>0</v>
      </c>
      <c r="AC18" s="121">
        <f t="shared" si="7"/>
        <v>0</v>
      </c>
      <c r="AD18" s="121">
        <f t="shared" si="8"/>
        <v>880704</v>
      </c>
      <c r="AE18" s="159" t="s">
        <v>366</v>
      </c>
      <c r="AF18" s="158"/>
    </row>
    <row r="19" spans="1:32" s="136" customFormat="1" ht="13.5" customHeight="1" x14ac:dyDescent="0.15">
      <c r="A19" s="119" t="s">
        <v>17</v>
      </c>
      <c r="B19" s="120" t="s">
        <v>369</v>
      </c>
      <c r="C19" s="119" t="s">
        <v>370</v>
      </c>
      <c r="D19" s="121">
        <f t="shared" si="0"/>
        <v>919654</v>
      </c>
      <c r="E19" s="121">
        <f t="shared" si="1"/>
        <v>39407</v>
      </c>
      <c r="F19" s="121">
        <v>4746</v>
      </c>
      <c r="G19" s="121">
        <v>0</v>
      </c>
      <c r="H19" s="121">
        <v>1600</v>
      </c>
      <c r="I19" s="121">
        <v>15946</v>
      </c>
      <c r="J19" s="121"/>
      <c r="K19" s="121">
        <v>17115</v>
      </c>
      <c r="L19" s="121">
        <v>880247</v>
      </c>
      <c r="M19" s="121">
        <f t="shared" si="3"/>
        <v>82486</v>
      </c>
      <c r="N19" s="121">
        <f t="shared" si="4"/>
        <v>30428</v>
      </c>
      <c r="O19" s="121">
        <v>0</v>
      </c>
      <c r="P19" s="121">
        <v>0</v>
      </c>
      <c r="Q19" s="121">
        <v>11500</v>
      </c>
      <c r="R19" s="121">
        <v>16648</v>
      </c>
      <c r="S19" s="121"/>
      <c r="T19" s="121">
        <v>2280</v>
      </c>
      <c r="U19" s="121">
        <v>52058</v>
      </c>
      <c r="V19" s="121">
        <f t="shared" si="9"/>
        <v>1002140</v>
      </c>
      <c r="W19" s="121">
        <f t="shared" si="10"/>
        <v>69835</v>
      </c>
      <c r="X19" s="121">
        <f t="shared" si="11"/>
        <v>4746</v>
      </c>
      <c r="Y19" s="121">
        <f t="shared" si="12"/>
        <v>0</v>
      </c>
      <c r="Z19" s="121">
        <f t="shared" si="13"/>
        <v>13100</v>
      </c>
      <c r="AA19" s="121">
        <f t="shared" si="14"/>
        <v>32594</v>
      </c>
      <c r="AB19" s="121">
        <f t="shared" si="15"/>
        <v>0</v>
      </c>
      <c r="AC19" s="121">
        <f t="shared" si="7"/>
        <v>19395</v>
      </c>
      <c r="AD19" s="121">
        <f t="shared" si="8"/>
        <v>932305</v>
      </c>
      <c r="AE19" s="159" t="s">
        <v>371</v>
      </c>
      <c r="AF19" s="158"/>
    </row>
    <row r="20" spans="1:32" s="136" customFormat="1" ht="13.5" customHeight="1" x14ac:dyDescent="0.15">
      <c r="A20" s="119" t="s">
        <v>17</v>
      </c>
      <c r="B20" s="120" t="s">
        <v>372</v>
      </c>
      <c r="C20" s="119" t="s">
        <v>373</v>
      </c>
      <c r="D20" s="121">
        <f t="shared" si="0"/>
        <v>178580</v>
      </c>
      <c r="E20" s="121">
        <f t="shared" si="1"/>
        <v>131036</v>
      </c>
      <c r="F20" s="121">
        <v>0</v>
      </c>
      <c r="G20" s="121">
        <v>0</v>
      </c>
      <c r="H20" s="121">
        <v>0</v>
      </c>
      <c r="I20" s="121">
        <v>110124</v>
      </c>
      <c r="J20" s="121"/>
      <c r="K20" s="121">
        <v>20912</v>
      </c>
      <c r="L20" s="121">
        <v>47544</v>
      </c>
      <c r="M20" s="121">
        <f t="shared" si="3"/>
        <v>60180</v>
      </c>
      <c r="N20" s="121">
        <f t="shared" si="4"/>
        <v>22526</v>
      </c>
      <c r="O20" s="121">
        <v>0</v>
      </c>
      <c r="P20" s="121">
        <v>0</v>
      </c>
      <c r="Q20" s="121">
        <v>0</v>
      </c>
      <c r="R20" s="121">
        <v>22520</v>
      </c>
      <c r="S20" s="121"/>
      <c r="T20" s="121">
        <v>6</v>
      </c>
      <c r="U20" s="121">
        <v>37654</v>
      </c>
      <c r="V20" s="121">
        <f t="shared" si="9"/>
        <v>238760</v>
      </c>
      <c r="W20" s="121">
        <f t="shared" si="10"/>
        <v>153562</v>
      </c>
      <c r="X20" s="121">
        <f t="shared" si="11"/>
        <v>0</v>
      </c>
      <c r="Y20" s="121">
        <f t="shared" si="12"/>
        <v>0</v>
      </c>
      <c r="Z20" s="121">
        <f t="shared" si="13"/>
        <v>0</v>
      </c>
      <c r="AA20" s="121">
        <f t="shared" si="14"/>
        <v>132644</v>
      </c>
      <c r="AB20" s="121">
        <f t="shared" si="15"/>
        <v>0</v>
      </c>
      <c r="AC20" s="121">
        <f t="shared" si="7"/>
        <v>20918</v>
      </c>
      <c r="AD20" s="121">
        <f t="shared" si="8"/>
        <v>85198</v>
      </c>
      <c r="AE20" s="159" t="s">
        <v>374</v>
      </c>
      <c r="AF20" s="158"/>
    </row>
    <row r="21" spans="1:32" s="136" customFormat="1" ht="13.5" customHeight="1" x14ac:dyDescent="0.15">
      <c r="A21" s="119" t="s">
        <v>17</v>
      </c>
      <c r="B21" s="120" t="s">
        <v>375</v>
      </c>
      <c r="C21" s="119" t="s">
        <v>376</v>
      </c>
      <c r="D21" s="121">
        <f t="shared" si="0"/>
        <v>533742</v>
      </c>
      <c r="E21" s="121">
        <f t="shared" si="1"/>
        <v>15777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15777</v>
      </c>
      <c r="L21" s="121">
        <v>517965</v>
      </c>
      <c r="M21" s="121">
        <f t="shared" si="3"/>
        <v>129140</v>
      </c>
      <c r="N21" s="121">
        <f t="shared" si="4"/>
        <v>33543</v>
      </c>
      <c r="O21" s="121">
        <v>0</v>
      </c>
      <c r="P21" s="121">
        <v>0</v>
      </c>
      <c r="Q21" s="121">
        <v>0</v>
      </c>
      <c r="R21" s="121">
        <v>33543</v>
      </c>
      <c r="S21" s="121"/>
      <c r="T21" s="121">
        <v>0</v>
      </c>
      <c r="U21" s="121">
        <v>95597</v>
      </c>
      <c r="V21" s="121">
        <f t="shared" si="9"/>
        <v>662882</v>
      </c>
      <c r="W21" s="121">
        <f t="shared" si="10"/>
        <v>49320</v>
      </c>
      <c r="X21" s="121">
        <f t="shared" si="11"/>
        <v>0</v>
      </c>
      <c r="Y21" s="121">
        <f t="shared" si="12"/>
        <v>0</v>
      </c>
      <c r="Z21" s="121">
        <f t="shared" si="13"/>
        <v>0</v>
      </c>
      <c r="AA21" s="121">
        <f t="shared" si="14"/>
        <v>33543</v>
      </c>
      <c r="AB21" s="121">
        <f t="shared" si="15"/>
        <v>0</v>
      </c>
      <c r="AC21" s="121">
        <f t="shared" si="7"/>
        <v>15777</v>
      </c>
      <c r="AD21" s="121">
        <f t="shared" si="8"/>
        <v>613562</v>
      </c>
      <c r="AE21" s="159" t="s">
        <v>377</v>
      </c>
      <c r="AF21" s="158"/>
    </row>
    <row r="22" spans="1:32" s="136" customFormat="1" ht="13.5" customHeight="1" x14ac:dyDescent="0.15">
      <c r="A22" s="119" t="s">
        <v>17</v>
      </c>
      <c r="B22" s="120" t="s">
        <v>380</v>
      </c>
      <c r="C22" s="119" t="s">
        <v>381</v>
      </c>
      <c r="D22" s="121">
        <f t="shared" si="0"/>
        <v>4262438</v>
      </c>
      <c r="E22" s="121">
        <f t="shared" si="1"/>
        <v>2933626</v>
      </c>
      <c r="F22" s="121">
        <v>647567</v>
      </c>
      <c r="G22" s="121">
        <v>0</v>
      </c>
      <c r="H22" s="121">
        <v>1585500</v>
      </c>
      <c r="I22" s="121">
        <v>542982</v>
      </c>
      <c r="J22" s="121"/>
      <c r="K22" s="121">
        <v>157577</v>
      </c>
      <c r="L22" s="121">
        <v>1328812</v>
      </c>
      <c r="M22" s="121">
        <f t="shared" si="3"/>
        <v>524636</v>
      </c>
      <c r="N22" s="121">
        <f t="shared" si="4"/>
        <v>135057</v>
      </c>
      <c r="O22" s="121">
        <v>12000</v>
      </c>
      <c r="P22" s="121">
        <v>0</v>
      </c>
      <c r="Q22" s="121">
        <v>0</v>
      </c>
      <c r="R22" s="121">
        <v>121311</v>
      </c>
      <c r="S22" s="121"/>
      <c r="T22" s="121">
        <v>1746</v>
      </c>
      <c r="U22" s="121">
        <v>389579</v>
      </c>
      <c r="V22" s="121">
        <f t="shared" si="9"/>
        <v>4787074</v>
      </c>
      <c r="W22" s="121">
        <f t="shared" si="10"/>
        <v>3068683</v>
      </c>
      <c r="X22" s="121">
        <f t="shared" si="11"/>
        <v>659567</v>
      </c>
      <c r="Y22" s="121">
        <f t="shared" si="12"/>
        <v>0</v>
      </c>
      <c r="Z22" s="121">
        <f t="shared" si="13"/>
        <v>1585500</v>
      </c>
      <c r="AA22" s="121">
        <f t="shared" si="14"/>
        <v>664293</v>
      </c>
      <c r="AB22" s="121">
        <f t="shared" si="15"/>
        <v>0</v>
      </c>
      <c r="AC22" s="121">
        <f t="shared" si="7"/>
        <v>159323</v>
      </c>
      <c r="AD22" s="121">
        <f t="shared" si="8"/>
        <v>1718391</v>
      </c>
      <c r="AE22" s="159" t="s">
        <v>382</v>
      </c>
      <c r="AF22" s="158"/>
    </row>
    <row r="23" spans="1:32" s="136" customFormat="1" ht="13.5" customHeight="1" x14ac:dyDescent="0.15">
      <c r="A23" s="119" t="s">
        <v>17</v>
      </c>
      <c r="B23" s="120" t="s">
        <v>383</v>
      </c>
      <c r="C23" s="119" t="s">
        <v>384</v>
      </c>
      <c r="D23" s="121">
        <f t="shared" si="0"/>
        <v>547037</v>
      </c>
      <c r="E23" s="121">
        <f t="shared" si="1"/>
        <v>94115</v>
      </c>
      <c r="F23" s="121">
        <v>0</v>
      </c>
      <c r="G23" s="121">
        <v>0</v>
      </c>
      <c r="H23" s="121">
        <v>0</v>
      </c>
      <c r="I23" s="121">
        <v>23114</v>
      </c>
      <c r="J23" s="121"/>
      <c r="K23" s="121">
        <v>71001</v>
      </c>
      <c r="L23" s="121">
        <v>452922</v>
      </c>
      <c r="M23" s="121">
        <f t="shared" si="3"/>
        <v>142681</v>
      </c>
      <c r="N23" s="121">
        <f t="shared" si="4"/>
        <v>26054</v>
      </c>
      <c r="O23" s="121">
        <v>0</v>
      </c>
      <c r="P23" s="121">
        <v>0</v>
      </c>
      <c r="Q23" s="121">
        <v>0</v>
      </c>
      <c r="R23" s="121">
        <v>26054</v>
      </c>
      <c r="S23" s="121"/>
      <c r="T23" s="121">
        <v>0</v>
      </c>
      <c r="U23" s="121">
        <v>116627</v>
      </c>
      <c r="V23" s="121">
        <f t="shared" si="9"/>
        <v>689718</v>
      </c>
      <c r="W23" s="121">
        <f t="shared" si="10"/>
        <v>120169</v>
      </c>
      <c r="X23" s="121">
        <f t="shared" si="11"/>
        <v>0</v>
      </c>
      <c r="Y23" s="121">
        <f t="shared" si="12"/>
        <v>0</v>
      </c>
      <c r="Z23" s="121">
        <f t="shared" si="13"/>
        <v>0</v>
      </c>
      <c r="AA23" s="121">
        <f t="shared" si="14"/>
        <v>49168</v>
      </c>
      <c r="AB23" s="121">
        <f t="shared" si="15"/>
        <v>0</v>
      </c>
      <c r="AC23" s="121">
        <f t="shared" si="7"/>
        <v>71001</v>
      </c>
      <c r="AD23" s="121">
        <f t="shared" si="8"/>
        <v>569549</v>
      </c>
      <c r="AE23" s="159" t="s">
        <v>385</v>
      </c>
      <c r="AF23" s="158"/>
    </row>
    <row r="24" spans="1:32" s="136" customFormat="1" ht="13.5" customHeight="1" x14ac:dyDescent="0.15">
      <c r="A24" s="119" t="s">
        <v>17</v>
      </c>
      <c r="B24" s="120" t="s">
        <v>386</v>
      </c>
      <c r="C24" s="119" t="s">
        <v>387</v>
      </c>
      <c r="D24" s="121">
        <f t="shared" si="0"/>
        <v>1217138</v>
      </c>
      <c r="E24" s="121">
        <f t="shared" si="1"/>
        <v>142224</v>
      </c>
      <c r="F24" s="121">
        <v>0</v>
      </c>
      <c r="G24" s="121">
        <v>0</v>
      </c>
      <c r="H24" s="121">
        <v>0</v>
      </c>
      <c r="I24" s="121">
        <v>96248</v>
      </c>
      <c r="J24" s="121"/>
      <c r="K24" s="121">
        <v>45976</v>
      </c>
      <c r="L24" s="121">
        <v>1074914</v>
      </c>
      <c r="M24" s="121">
        <f t="shared" si="3"/>
        <v>282097</v>
      </c>
      <c r="N24" s="121">
        <f t="shared" si="4"/>
        <v>49186</v>
      </c>
      <c r="O24" s="121">
        <v>0</v>
      </c>
      <c r="P24" s="121">
        <v>0</v>
      </c>
      <c r="Q24" s="121">
        <v>0</v>
      </c>
      <c r="R24" s="121">
        <v>49186</v>
      </c>
      <c r="S24" s="121"/>
      <c r="T24" s="121">
        <v>0</v>
      </c>
      <c r="U24" s="121">
        <v>232911</v>
      </c>
      <c r="V24" s="121">
        <f t="shared" si="9"/>
        <v>1499235</v>
      </c>
      <c r="W24" s="121">
        <f t="shared" si="10"/>
        <v>191410</v>
      </c>
      <c r="X24" s="121">
        <f t="shared" si="11"/>
        <v>0</v>
      </c>
      <c r="Y24" s="121">
        <f t="shared" si="12"/>
        <v>0</v>
      </c>
      <c r="Z24" s="121">
        <f t="shared" si="13"/>
        <v>0</v>
      </c>
      <c r="AA24" s="121">
        <f t="shared" si="14"/>
        <v>145434</v>
      </c>
      <c r="AB24" s="121">
        <f t="shared" si="15"/>
        <v>0</v>
      </c>
      <c r="AC24" s="121">
        <f t="shared" si="7"/>
        <v>45976</v>
      </c>
      <c r="AD24" s="121">
        <f t="shared" si="8"/>
        <v>1307825</v>
      </c>
      <c r="AE24" s="159" t="s">
        <v>388</v>
      </c>
      <c r="AF24" s="158"/>
    </row>
    <row r="25" spans="1:32" s="136" customFormat="1" ht="13.5" customHeight="1" x14ac:dyDescent="0.15">
      <c r="A25" s="119" t="s">
        <v>17</v>
      </c>
      <c r="B25" s="120" t="s">
        <v>389</v>
      </c>
      <c r="C25" s="119" t="s">
        <v>390</v>
      </c>
      <c r="D25" s="121">
        <f t="shared" si="0"/>
        <v>690353</v>
      </c>
      <c r="E25" s="121">
        <f t="shared" si="1"/>
        <v>314922</v>
      </c>
      <c r="F25" s="121">
        <v>0</v>
      </c>
      <c r="G25" s="121">
        <v>0</v>
      </c>
      <c r="H25" s="121">
        <v>0</v>
      </c>
      <c r="I25" s="121">
        <v>173194</v>
      </c>
      <c r="J25" s="121"/>
      <c r="K25" s="121">
        <v>141728</v>
      </c>
      <c r="L25" s="121">
        <v>375431</v>
      </c>
      <c r="M25" s="121">
        <f t="shared" si="3"/>
        <v>63412</v>
      </c>
      <c r="N25" s="121">
        <f t="shared" si="4"/>
        <v>7619</v>
      </c>
      <c r="O25" s="121">
        <v>0</v>
      </c>
      <c r="P25" s="121">
        <v>0</v>
      </c>
      <c r="Q25" s="121">
        <v>0</v>
      </c>
      <c r="R25" s="121">
        <v>7619</v>
      </c>
      <c r="S25" s="121"/>
      <c r="T25" s="121">
        <v>0</v>
      </c>
      <c r="U25" s="121">
        <v>55793</v>
      </c>
      <c r="V25" s="121">
        <f t="shared" si="9"/>
        <v>753765</v>
      </c>
      <c r="W25" s="121">
        <f t="shared" si="10"/>
        <v>322541</v>
      </c>
      <c r="X25" s="121">
        <f t="shared" si="11"/>
        <v>0</v>
      </c>
      <c r="Y25" s="121">
        <f t="shared" si="12"/>
        <v>0</v>
      </c>
      <c r="Z25" s="121">
        <f t="shared" si="13"/>
        <v>0</v>
      </c>
      <c r="AA25" s="121">
        <f t="shared" si="14"/>
        <v>180813</v>
      </c>
      <c r="AB25" s="121">
        <f t="shared" si="15"/>
        <v>0</v>
      </c>
      <c r="AC25" s="121">
        <f t="shared" si="7"/>
        <v>141728</v>
      </c>
      <c r="AD25" s="121">
        <f t="shared" si="8"/>
        <v>431224</v>
      </c>
      <c r="AE25" s="159" t="s">
        <v>391</v>
      </c>
      <c r="AF25" s="158"/>
    </row>
    <row r="26" spans="1:32" s="136" customFormat="1" ht="13.5" customHeight="1" x14ac:dyDescent="0.15">
      <c r="A26" s="119" t="s">
        <v>17</v>
      </c>
      <c r="B26" s="120" t="s">
        <v>392</v>
      </c>
      <c r="C26" s="119" t="s">
        <v>393</v>
      </c>
      <c r="D26" s="121">
        <f t="shared" si="0"/>
        <v>1122853</v>
      </c>
      <c r="E26" s="121">
        <f t="shared" si="1"/>
        <v>581603</v>
      </c>
      <c r="F26" s="121">
        <v>0</v>
      </c>
      <c r="G26" s="121">
        <v>0</v>
      </c>
      <c r="H26" s="121">
        <v>0</v>
      </c>
      <c r="I26" s="121">
        <v>236190</v>
      </c>
      <c r="J26" s="121"/>
      <c r="K26" s="121">
        <v>345413</v>
      </c>
      <c r="L26" s="121">
        <v>541250</v>
      </c>
      <c r="M26" s="121">
        <f t="shared" si="3"/>
        <v>502805</v>
      </c>
      <c r="N26" s="121">
        <f t="shared" si="4"/>
        <v>283547</v>
      </c>
      <c r="O26" s="121">
        <v>0</v>
      </c>
      <c r="P26" s="121">
        <v>0</v>
      </c>
      <c r="Q26" s="121">
        <v>0</v>
      </c>
      <c r="R26" s="121">
        <v>80706</v>
      </c>
      <c r="S26" s="121"/>
      <c r="T26" s="121">
        <v>202841</v>
      </c>
      <c r="U26" s="121">
        <v>219258</v>
      </c>
      <c r="V26" s="121">
        <f t="shared" si="9"/>
        <v>1625658</v>
      </c>
      <c r="W26" s="121">
        <f t="shared" si="10"/>
        <v>865150</v>
      </c>
      <c r="X26" s="121">
        <f t="shared" si="11"/>
        <v>0</v>
      </c>
      <c r="Y26" s="121">
        <f t="shared" si="12"/>
        <v>0</v>
      </c>
      <c r="Z26" s="121">
        <f t="shared" si="13"/>
        <v>0</v>
      </c>
      <c r="AA26" s="121">
        <f t="shared" si="14"/>
        <v>316896</v>
      </c>
      <c r="AB26" s="121">
        <f t="shared" si="15"/>
        <v>0</v>
      </c>
      <c r="AC26" s="121">
        <f t="shared" si="7"/>
        <v>548254</v>
      </c>
      <c r="AD26" s="121">
        <f t="shared" si="8"/>
        <v>760508</v>
      </c>
      <c r="AE26" s="159" t="s">
        <v>394</v>
      </c>
      <c r="AF26" s="158"/>
    </row>
    <row r="27" spans="1:32" s="136" customFormat="1" ht="13.5" customHeight="1" x14ac:dyDescent="0.15">
      <c r="A27" s="119" t="s">
        <v>17</v>
      </c>
      <c r="B27" s="120" t="s">
        <v>395</v>
      </c>
      <c r="C27" s="119" t="s">
        <v>396</v>
      </c>
      <c r="D27" s="121">
        <f t="shared" si="0"/>
        <v>275355</v>
      </c>
      <c r="E27" s="121">
        <f t="shared" si="1"/>
        <v>60330</v>
      </c>
      <c r="F27" s="121">
        <v>0</v>
      </c>
      <c r="G27" s="121">
        <v>0</v>
      </c>
      <c r="H27" s="121">
        <v>0</v>
      </c>
      <c r="I27" s="121">
        <v>50262</v>
      </c>
      <c r="J27" s="121"/>
      <c r="K27" s="121">
        <v>10068</v>
      </c>
      <c r="L27" s="121">
        <v>215025</v>
      </c>
      <c r="M27" s="121">
        <f t="shared" si="3"/>
        <v>429136</v>
      </c>
      <c r="N27" s="121">
        <f t="shared" si="4"/>
        <v>218548</v>
      </c>
      <c r="O27" s="121">
        <v>0</v>
      </c>
      <c r="P27" s="121">
        <v>0</v>
      </c>
      <c r="Q27" s="121">
        <v>201300</v>
      </c>
      <c r="R27" s="121">
        <v>17248</v>
      </c>
      <c r="S27" s="121"/>
      <c r="T27" s="121">
        <v>0</v>
      </c>
      <c r="U27" s="121">
        <v>210588</v>
      </c>
      <c r="V27" s="121">
        <f t="shared" si="9"/>
        <v>704491</v>
      </c>
      <c r="W27" s="121">
        <f t="shared" si="10"/>
        <v>278878</v>
      </c>
      <c r="X27" s="121">
        <f t="shared" si="11"/>
        <v>0</v>
      </c>
      <c r="Y27" s="121">
        <f t="shared" si="12"/>
        <v>0</v>
      </c>
      <c r="Z27" s="121">
        <f t="shared" si="13"/>
        <v>201300</v>
      </c>
      <c r="AA27" s="121">
        <f t="shared" si="14"/>
        <v>67510</v>
      </c>
      <c r="AB27" s="121">
        <f t="shared" si="15"/>
        <v>0</v>
      </c>
      <c r="AC27" s="121">
        <f t="shared" si="7"/>
        <v>10068</v>
      </c>
      <c r="AD27" s="121">
        <f t="shared" si="8"/>
        <v>425613</v>
      </c>
      <c r="AE27" s="159" t="s">
        <v>397</v>
      </c>
      <c r="AF27" s="158"/>
    </row>
    <row r="28" spans="1:32" s="136" customFormat="1" ht="13.5" customHeight="1" x14ac:dyDescent="0.15">
      <c r="A28" s="119" t="s">
        <v>17</v>
      </c>
      <c r="B28" s="120" t="s">
        <v>399</v>
      </c>
      <c r="C28" s="119" t="s">
        <v>400</v>
      </c>
      <c r="D28" s="121">
        <f t="shared" si="0"/>
        <v>270018</v>
      </c>
      <c r="E28" s="121">
        <f t="shared" si="1"/>
        <v>8014</v>
      </c>
      <c r="F28" s="121">
        <v>0</v>
      </c>
      <c r="G28" s="121">
        <v>0</v>
      </c>
      <c r="H28" s="121">
        <v>0</v>
      </c>
      <c r="I28" s="121">
        <v>3984</v>
      </c>
      <c r="J28" s="121"/>
      <c r="K28" s="121">
        <v>4030</v>
      </c>
      <c r="L28" s="121">
        <v>262004</v>
      </c>
      <c r="M28" s="121">
        <f t="shared" si="3"/>
        <v>11769</v>
      </c>
      <c r="N28" s="121">
        <f t="shared" si="4"/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f>11753+16</f>
        <v>11769</v>
      </c>
      <c r="V28" s="121">
        <f t="shared" si="9"/>
        <v>281787</v>
      </c>
      <c r="W28" s="121">
        <f t="shared" si="10"/>
        <v>8014</v>
      </c>
      <c r="X28" s="121">
        <f t="shared" si="11"/>
        <v>0</v>
      </c>
      <c r="Y28" s="121">
        <f t="shared" si="12"/>
        <v>0</v>
      </c>
      <c r="Z28" s="121">
        <f t="shared" si="13"/>
        <v>0</v>
      </c>
      <c r="AA28" s="121">
        <f t="shared" si="14"/>
        <v>3984</v>
      </c>
      <c r="AB28" s="121">
        <f t="shared" si="15"/>
        <v>0</v>
      </c>
      <c r="AC28" s="121">
        <f t="shared" si="7"/>
        <v>4030</v>
      </c>
      <c r="AD28" s="121">
        <f t="shared" si="8"/>
        <v>273773</v>
      </c>
      <c r="AE28" s="159" t="s">
        <v>401</v>
      </c>
      <c r="AF28" s="158"/>
    </row>
    <row r="29" spans="1:32" s="136" customFormat="1" ht="13.5" customHeight="1" x14ac:dyDescent="0.15">
      <c r="A29" s="119" t="s">
        <v>17</v>
      </c>
      <c r="B29" s="120" t="s">
        <v>402</v>
      </c>
      <c r="C29" s="119" t="s">
        <v>403</v>
      </c>
      <c r="D29" s="121">
        <f t="shared" si="0"/>
        <v>51679</v>
      </c>
      <c r="E29" s="121">
        <f t="shared" si="1"/>
        <v>270</v>
      </c>
      <c r="F29" s="121">
        <v>0</v>
      </c>
      <c r="G29" s="121">
        <v>0</v>
      </c>
      <c r="H29" s="121">
        <v>0</v>
      </c>
      <c r="I29" s="121">
        <v>270</v>
      </c>
      <c r="J29" s="121"/>
      <c r="K29" s="121">
        <v>0</v>
      </c>
      <c r="L29" s="121">
        <v>51409</v>
      </c>
      <c r="M29" s="121">
        <f t="shared" si="3"/>
        <v>7084</v>
      </c>
      <c r="N29" s="121">
        <f t="shared" si="4"/>
        <v>1815</v>
      </c>
      <c r="O29" s="121">
        <v>0</v>
      </c>
      <c r="P29" s="121">
        <v>0</v>
      </c>
      <c r="Q29" s="121">
        <v>0</v>
      </c>
      <c r="R29" s="121">
        <v>1815</v>
      </c>
      <c r="S29" s="121"/>
      <c r="T29" s="121">
        <v>0</v>
      </c>
      <c r="U29" s="121">
        <v>5269</v>
      </c>
      <c r="V29" s="121">
        <f t="shared" si="9"/>
        <v>58763</v>
      </c>
      <c r="W29" s="121">
        <f t="shared" si="10"/>
        <v>2085</v>
      </c>
      <c r="X29" s="121">
        <f t="shared" si="11"/>
        <v>0</v>
      </c>
      <c r="Y29" s="121">
        <f t="shared" si="12"/>
        <v>0</v>
      </c>
      <c r="Z29" s="121">
        <f t="shared" si="13"/>
        <v>0</v>
      </c>
      <c r="AA29" s="121">
        <f t="shared" si="14"/>
        <v>2085</v>
      </c>
      <c r="AB29" s="121">
        <f t="shared" si="15"/>
        <v>0</v>
      </c>
      <c r="AC29" s="121">
        <f t="shared" si="7"/>
        <v>0</v>
      </c>
      <c r="AD29" s="121">
        <f t="shared" si="8"/>
        <v>56678</v>
      </c>
      <c r="AE29" s="159" t="s">
        <v>404</v>
      </c>
      <c r="AF29" s="158"/>
    </row>
    <row r="30" spans="1:32" s="136" customFormat="1" ht="13.5" customHeight="1" x14ac:dyDescent="0.15">
      <c r="A30" s="119" t="s">
        <v>17</v>
      </c>
      <c r="B30" s="120" t="s">
        <v>405</v>
      </c>
      <c r="C30" s="119" t="s">
        <v>406</v>
      </c>
      <c r="D30" s="121">
        <f t="shared" si="0"/>
        <v>110926</v>
      </c>
      <c r="E30" s="121">
        <f t="shared" si="1"/>
        <v>5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5</v>
      </c>
      <c r="L30" s="121">
        <v>110921</v>
      </c>
      <c r="M30" s="121">
        <f t="shared" si="3"/>
        <v>39645</v>
      </c>
      <c r="N30" s="121">
        <f t="shared" si="4"/>
        <v>4138</v>
      </c>
      <c r="O30" s="121">
        <v>0</v>
      </c>
      <c r="P30" s="121">
        <v>0</v>
      </c>
      <c r="Q30" s="121">
        <v>0</v>
      </c>
      <c r="R30" s="121">
        <v>4136</v>
      </c>
      <c r="S30" s="121"/>
      <c r="T30" s="121">
        <v>2</v>
      </c>
      <c r="U30" s="121">
        <v>35507</v>
      </c>
      <c r="V30" s="121">
        <f t="shared" si="9"/>
        <v>150571</v>
      </c>
      <c r="W30" s="121">
        <f t="shared" si="10"/>
        <v>4143</v>
      </c>
      <c r="X30" s="121">
        <f t="shared" si="11"/>
        <v>0</v>
      </c>
      <c r="Y30" s="121">
        <f t="shared" si="12"/>
        <v>0</v>
      </c>
      <c r="Z30" s="121">
        <f t="shared" si="13"/>
        <v>0</v>
      </c>
      <c r="AA30" s="121">
        <f t="shared" si="14"/>
        <v>4136</v>
      </c>
      <c r="AB30" s="121">
        <f t="shared" si="15"/>
        <v>0</v>
      </c>
      <c r="AC30" s="121">
        <f t="shared" si="7"/>
        <v>7</v>
      </c>
      <c r="AD30" s="121">
        <f t="shared" si="8"/>
        <v>146428</v>
      </c>
      <c r="AE30" s="159" t="s">
        <v>407</v>
      </c>
      <c r="AF30" s="158"/>
    </row>
    <row r="31" spans="1:32" s="136" customFormat="1" ht="13.5" customHeight="1" x14ac:dyDescent="0.15">
      <c r="A31" s="119" t="s">
        <v>17</v>
      </c>
      <c r="B31" s="120" t="s">
        <v>409</v>
      </c>
      <c r="C31" s="119" t="s">
        <v>410</v>
      </c>
      <c r="D31" s="121">
        <f t="shared" si="0"/>
        <v>323964</v>
      </c>
      <c r="E31" s="121">
        <f t="shared" si="1"/>
        <v>29789</v>
      </c>
      <c r="F31" s="121">
        <v>0</v>
      </c>
      <c r="G31" s="121">
        <v>0</v>
      </c>
      <c r="H31" s="121">
        <v>11600</v>
      </c>
      <c r="I31" s="121">
        <v>8676</v>
      </c>
      <c r="J31" s="121"/>
      <c r="K31" s="121">
        <v>9513</v>
      </c>
      <c r="L31" s="121">
        <v>294175</v>
      </c>
      <c r="M31" s="121">
        <f t="shared" si="3"/>
        <v>104349</v>
      </c>
      <c r="N31" s="121">
        <f t="shared" si="4"/>
        <v>10733</v>
      </c>
      <c r="O31" s="121">
        <v>0</v>
      </c>
      <c r="P31" s="121">
        <v>0</v>
      </c>
      <c r="Q31" s="121">
        <v>0</v>
      </c>
      <c r="R31" s="121">
        <v>6690</v>
      </c>
      <c r="S31" s="121"/>
      <c r="T31" s="121">
        <v>4043</v>
      </c>
      <c r="U31" s="121">
        <v>93616</v>
      </c>
      <c r="V31" s="121">
        <f t="shared" si="9"/>
        <v>428313</v>
      </c>
      <c r="W31" s="121">
        <f t="shared" si="10"/>
        <v>40522</v>
      </c>
      <c r="X31" s="121">
        <f t="shared" si="11"/>
        <v>0</v>
      </c>
      <c r="Y31" s="121">
        <f t="shared" si="12"/>
        <v>0</v>
      </c>
      <c r="Z31" s="121">
        <f t="shared" si="13"/>
        <v>11600</v>
      </c>
      <c r="AA31" s="121">
        <f t="shared" si="14"/>
        <v>15366</v>
      </c>
      <c r="AB31" s="121">
        <f t="shared" si="15"/>
        <v>0</v>
      </c>
      <c r="AC31" s="121">
        <f t="shared" si="7"/>
        <v>13556</v>
      </c>
      <c r="AD31" s="121">
        <f t="shared" si="8"/>
        <v>387791</v>
      </c>
      <c r="AE31" s="159" t="s">
        <v>411</v>
      </c>
      <c r="AF31" s="158"/>
    </row>
    <row r="32" spans="1:32" s="136" customFormat="1" ht="13.5" customHeight="1" x14ac:dyDescent="0.15">
      <c r="A32" s="119" t="s">
        <v>17</v>
      </c>
      <c r="B32" s="120" t="s">
        <v>412</v>
      </c>
      <c r="C32" s="119" t="s">
        <v>413</v>
      </c>
      <c r="D32" s="121">
        <f t="shared" si="0"/>
        <v>67086</v>
      </c>
      <c r="E32" s="121">
        <f t="shared" si="1"/>
        <v>6663</v>
      </c>
      <c r="F32" s="121">
        <v>0</v>
      </c>
      <c r="G32" s="121">
        <v>0</v>
      </c>
      <c r="H32" s="121">
        <v>0</v>
      </c>
      <c r="I32" s="121">
        <v>5135</v>
      </c>
      <c r="J32" s="121"/>
      <c r="K32" s="121">
        <v>1528</v>
      </c>
      <c r="L32" s="121">
        <v>60423</v>
      </c>
      <c r="M32" s="121">
        <f t="shared" si="3"/>
        <v>11037</v>
      </c>
      <c r="N32" s="121">
        <f t="shared" si="4"/>
        <v>736</v>
      </c>
      <c r="O32" s="121">
        <v>0</v>
      </c>
      <c r="P32" s="121">
        <v>0</v>
      </c>
      <c r="Q32" s="121">
        <v>0</v>
      </c>
      <c r="R32" s="121">
        <v>736</v>
      </c>
      <c r="S32" s="121"/>
      <c r="T32" s="121">
        <v>0</v>
      </c>
      <c r="U32" s="121">
        <v>10301</v>
      </c>
      <c r="V32" s="121">
        <f t="shared" si="9"/>
        <v>78123</v>
      </c>
      <c r="W32" s="121">
        <f t="shared" si="10"/>
        <v>7399</v>
      </c>
      <c r="X32" s="121">
        <f t="shared" si="11"/>
        <v>0</v>
      </c>
      <c r="Y32" s="121">
        <f t="shared" si="12"/>
        <v>0</v>
      </c>
      <c r="Z32" s="121">
        <f t="shared" si="13"/>
        <v>0</v>
      </c>
      <c r="AA32" s="121">
        <f t="shared" si="14"/>
        <v>5871</v>
      </c>
      <c r="AB32" s="121">
        <f t="shared" si="15"/>
        <v>0</v>
      </c>
      <c r="AC32" s="121">
        <f t="shared" si="7"/>
        <v>1528</v>
      </c>
      <c r="AD32" s="121">
        <f t="shared" si="8"/>
        <v>70724</v>
      </c>
      <c r="AE32" s="159" t="s">
        <v>414</v>
      </c>
      <c r="AF32" s="158"/>
    </row>
    <row r="33" spans="1:32" s="136" customFormat="1" ht="13.5" customHeight="1" x14ac:dyDescent="0.15">
      <c r="A33" s="119" t="s">
        <v>17</v>
      </c>
      <c r="B33" s="120" t="s">
        <v>415</v>
      </c>
      <c r="C33" s="119" t="s">
        <v>416</v>
      </c>
      <c r="D33" s="121">
        <f t="shared" si="0"/>
        <v>335276</v>
      </c>
      <c r="E33" s="121">
        <f t="shared" si="1"/>
        <v>31594</v>
      </c>
      <c r="F33" s="121">
        <v>30000</v>
      </c>
      <c r="G33" s="121">
        <v>0</v>
      </c>
      <c r="H33" s="121">
        <v>0</v>
      </c>
      <c r="I33" s="121">
        <v>0</v>
      </c>
      <c r="J33" s="121"/>
      <c r="K33" s="121">
        <v>1594</v>
      </c>
      <c r="L33" s="121">
        <v>303682</v>
      </c>
      <c r="M33" s="121">
        <f t="shared" si="3"/>
        <v>59356</v>
      </c>
      <c r="N33" s="121">
        <f t="shared" si="4"/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59356</v>
      </c>
      <c r="V33" s="121">
        <f t="shared" si="9"/>
        <v>394632</v>
      </c>
      <c r="W33" s="121">
        <f t="shared" si="10"/>
        <v>31594</v>
      </c>
      <c r="X33" s="121">
        <f t="shared" si="11"/>
        <v>30000</v>
      </c>
      <c r="Y33" s="121">
        <f t="shared" si="12"/>
        <v>0</v>
      </c>
      <c r="Z33" s="121">
        <f t="shared" si="13"/>
        <v>0</v>
      </c>
      <c r="AA33" s="121">
        <f t="shared" si="14"/>
        <v>0</v>
      </c>
      <c r="AB33" s="121">
        <f t="shared" si="15"/>
        <v>0</v>
      </c>
      <c r="AC33" s="121">
        <f t="shared" si="7"/>
        <v>1594</v>
      </c>
      <c r="AD33" s="121">
        <f t="shared" si="8"/>
        <v>363038</v>
      </c>
      <c r="AE33" s="159" t="s">
        <v>417</v>
      </c>
      <c r="AF33" s="158"/>
    </row>
    <row r="34" spans="1:32" s="136" customFormat="1" ht="13.5" customHeight="1" x14ac:dyDescent="0.15">
      <c r="A34" s="119" t="s">
        <v>17</v>
      </c>
      <c r="B34" s="120" t="s">
        <v>418</v>
      </c>
      <c r="C34" s="119" t="s">
        <v>419</v>
      </c>
      <c r="D34" s="121">
        <f t="shared" si="0"/>
        <v>123323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123323</v>
      </c>
      <c r="M34" s="121">
        <f t="shared" si="3"/>
        <v>24991</v>
      </c>
      <c r="N34" s="121">
        <f t="shared" si="4"/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24991</v>
      </c>
      <c r="V34" s="121">
        <f t="shared" si="9"/>
        <v>148314</v>
      </c>
      <c r="W34" s="121">
        <f t="shared" si="10"/>
        <v>0</v>
      </c>
      <c r="X34" s="121">
        <f t="shared" si="11"/>
        <v>0</v>
      </c>
      <c r="Y34" s="121">
        <f t="shared" si="12"/>
        <v>0</v>
      </c>
      <c r="Z34" s="121">
        <f t="shared" si="13"/>
        <v>0</v>
      </c>
      <c r="AA34" s="121">
        <f t="shared" si="14"/>
        <v>0</v>
      </c>
      <c r="AB34" s="121">
        <f t="shared" si="15"/>
        <v>0</v>
      </c>
      <c r="AC34" s="121">
        <f t="shared" si="7"/>
        <v>0</v>
      </c>
      <c r="AD34" s="121">
        <f t="shared" si="8"/>
        <v>148314</v>
      </c>
      <c r="AE34" s="159" t="s">
        <v>420</v>
      </c>
      <c r="AF34" s="158"/>
    </row>
    <row r="35" spans="1:32" s="136" customFormat="1" ht="13.5" customHeight="1" x14ac:dyDescent="0.15">
      <c r="A35" s="119" t="s">
        <v>17</v>
      </c>
      <c r="B35" s="120" t="s">
        <v>421</v>
      </c>
      <c r="C35" s="119" t="s">
        <v>422</v>
      </c>
      <c r="D35" s="121">
        <f t="shared" si="0"/>
        <v>53293</v>
      </c>
      <c r="E35" s="121">
        <f t="shared" si="1"/>
        <v>3403</v>
      </c>
      <c r="F35" s="121">
        <v>1758</v>
      </c>
      <c r="G35" s="121">
        <v>0</v>
      </c>
      <c r="H35" s="121">
        <v>0</v>
      </c>
      <c r="I35" s="121">
        <v>0</v>
      </c>
      <c r="J35" s="121"/>
      <c r="K35" s="121">
        <v>1645</v>
      </c>
      <c r="L35" s="121">
        <v>49890</v>
      </c>
      <c r="M35" s="121">
        <f t="shared" si="3"/>
        <v>33186</v>
      </c>
      <c r="N35" s="121">
        <f t="shared" si="4"/>
        <v>7800</v>
      </c>
      <c r="O35" s="121">
        <v>7800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25386</v>
      </c>
      <c r="V35" s="121">
        <f t="shared" si="9"/>
        <v>86479</v>
      </c>
      <c r="W35" s="121">
        <f t="shared" si="10"/>
        <v>11203</v>
      </c>
      <c r="X35" s="121">
        <f t="shared" si="11"/>
        <v>9558</v>
      </c>
      <c r="Y35" s="121">
        <f t="shared" si="12"/>
        <v>0</v>
      </c>
      <c r="Z35" s="121">
        <f t="shared" si="13"/>
        <v>0</v>
      </c>
      <c r="AA35" s="121">
        <f t="shared" si="14"/>
        <v>0</v>
      </c>
      <c r="AB35" s="121">
        <f t="shared" si="15"/>
        <v>0</v>
      </c>
      <c r="AC35" s="121">
        <f t="shared" si="7"/>
        <v>1645</v>
      </c>
      <c r="AD35" s="121">
        <f t="shared" si="8"/>
        <v>75276</v>
      </c>
      <c r="AE35" s="159" t="s">
        <v>423</v>
      </c>
      <c r="AF35" s="158"/>
    </row>
    <row r="36" spans="1:32" s="136" customFormat="1" ht="13.5" customHeight="1" x14ac:dyDescent="0.15">
      <c r="A36" s="119" t="s">
        <v>17</v>
      </c>
      <c r="B36" s="120" t="s">
        <v>424</v>
      </c>
      <c r="C36" s="119" t="s">
        <v>425</v>
      </c>
      <c r="D36" s="121">
        <f t="shared" si="0"/>
        <v>80198</v>
      </c>
      <c r="E36" s="121">
        <f t="shared" si="1"/>
        <v>6519</v>
      </c>
      <c r="F36" s="121">
        <v>0</v>
      </c>
      <c r="G36" s="121">
        <v>0</v>
      </c>
      <c r="H36" s="121">
        <v>0</v>
      </c>
      <c r="I36" s="121">
        <v>6519</v>
      </c>
      <c r="J36" s="121"/>
      <c r="K36" s="121">
        <v>0</v>
      </c>
      <c r="L36" s="121">
        <v>73679</v>
      </c>
      <c r="M36" s="121">
        <f t="shared" si="3"/>
        <v>20590</v>
      </c>
      <c r="N36" s="121">
        <f t="shared" si="4"/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20590</v>
      </c>
      <c r="V36" s="121">
        <f t="shared" si="9"/>
        <v>100788</v>
      </c>
      <c r="W36" s="121">
        <f t="shared" si="10"/>
        <v>6519</v>
      </c>
      <c r="X36" s="121">
        <f t="shared" si="11"/>
        <v>0</v>
      </c>
      <c r="Y36" s="121">
        <f t="shared" si="12"/>
        <v>0</v>
      </c>
      <c r="Z36" s="121">
        <f t="shared" si="13"/>
        <v>0</v>
      </c>
      <c r="AA36" s="121">
        <f t="shared" si="14"/>
        <v>6519</v>
      </c>
      <c r="AB36" s="121">
        <f t="shared" si="15"/>
        <v>0</v>
      </c>
      <c r="AC36" s="121">
        <f t="shared" si="7"/>
        <v>0</v>
      </c>
      <c r="AD36" s="121">
        <f t="shared" si="8"/>
        <v>94269</v>
      </c>
      <c r="AE36" s="159" t="s">
        <v>426</v>
      </c>
      <c r="AF36" s="158"/>
    </row>
    <row r="37" spans="1:32" s="136" customFormat="1" ht="13.5" customHeight="1" x14ac:dyDescent="0.15">
      <c r="A37" s="119" t="s">
        <v>17</v>
      </c>
      <c r="B37" s="120" t="s">
        <v>427</v>
      </c>
      <c r="C37" s="119" t="s">
        <v>428</v>
      </c>
      <c r="D37" s="121">
        <f t="shared" si="0"/>
        <v>26412</v>
      </c>
      <c r="E37" s="121">
        <f t="shared" si="1"/>
        <v>1931</v>
      </c>
      <c r="F37" s="121">
        <v>0</v>
      </c>
      <c r="G37" s="121">
        <v>0</v>
      </c>
      <c r="H37" s="121">
        <v>0</v>
      </c>
      <c r="I37" s="121">
        <v>1931</v>
      </c>
      <c r="J37" s="121"/>
      <c r="K37" s="121">
        <v>0</v>
      </c>
      <c r="L37" s="121">
        <v>24481</v>
      </c>
      <c r="M37" s="121">
        <f t="shared" si="3"/>
        <v>0</v>
      </c>
      <c r="N37" s="121">
        <f t="shared" si="4"/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0</v>
      </c>
      <c r="V37" s="121">
        <f t="shared" si="9"/>
        <v>26412</v>
      </c>
      <c r="W37" s="121">
        <f t="shared" si="10"/>
        <v>1931</v>
      </c>
      <c r="X37" s="121">
        <f t="shared" si="11"/>
        <v>0</v>
      </c>
      <c r="Y37" s="121">
        <f t="shared" si="12"/>
        <v>0</v>
      </c>
      <c r="Z37" s="121">
        <f t="shared" si="13"/>
        <v>0</v>
      </c>
      <c r="AA37" s="121">
        <f t="shared" si="14"/>
        <v>1931</v>
      </c>
      <c r="AB37" s="121">
        <f t="shared" si="15"/>
        <v>0</v>
      </c>
      <c r="AC37" s="121">
        <f t="shared" si="7"/>
        <v>0</v>
      </c>
      <c r="AD37" s="121">
        <f t="shared" si="8"/>
        <v>24481</v>
      </c>
      <c r="AE37" s="159" t="s">
        <v>429</v>
      </c>
      <c r="AF37" s="158"/>
    </row>
    <row r="38" spans="1:32" s="136" customFormat="1" ht="13.5" customHeight="1" x14ac:dyDescent="0.15">
      <c r="A38" s="119" t="s">
        <v>17</v>
      </c>
      <c r="B38" s="120" t="s">
        <v>356</v>
      </c>
      <c r="C38" s="119" t="s">
        <v>357</v>
      </c>
      <c r="D38" s="121">
        <f t="shared" si="0"/>
        <v>29211</v>
      </c>
      <c r="E38" s="121">
        <f t="shared" si="1"/>
        <v>19071</v>
      </c>
      <c r="F38" s="121">
        <v>0</v>
      </c>
      <c r="G38" s="121">
        <v>0</v>
      </c>
      <c r="H38" s="121">
        <v>0</v>
      </c>
      <c r="I38" s="121">
        <v>7686</v>
      </c>
      <c r="J38" s="121">
        <v>151277</v>
      </c>
      <c r="K38" s="121">
        <v>11385</v>
      </c>
      <c r="L38" s="121">
        <v>10140</v>
      </c>
      <c r="M38" s="121">
        <f t="shared" si="3"/>
        <v>26614</v>
      </c>
      <c r="N38" s="121">
        <f t="shared" si="4"/>
        <v>18001</v>
      </c>
      <c r="O38" s="121">
        <v>0</v>
      </c>
      <c r="P38" s="121">
        <v>0</v>
      </c>
      <c r="Q38" s="121">
        <v>0</v>
      </c>
      <c r="R38" s="121">
        <v>17996</v>
      </c>
      <c r="S38" s="121">
        <v>61656</v>
      </c>
      <c r="T38" s="121">
        <v>5</v>
      </c>
      <c r="U38" s="121">
        <v>8613</v>
      </c>
      <c r="V38" s="121">
        <f t="shared" si="9"/>
        <v>55825</v>
      </c>
      <c r="W38" s="121">
        <f t="shared" si="10"/>
        <v>37072</v>
      </c>
      <c r="X38" s="121">
        <f t="shared" si="11"/>
        <v>0</v>
      </c>
      <c r="Y38" s="121">
        <f t="shared" si="12"/>
        <v>0</v>
      </c>
      <c r="Z38" s="121">
        <f t="shared" si="13"/>
        <v>0</v>
      </c>
      <c r="AA38" s="121">
        <f t="shared" si="14"/>
        <v>25682</v>
      </c>
      <c r="AB38" s="121">
        <f t="shared" si="15"/>
        <v>212933</v>
      </c>
      <c r="AC38" s="121">
        <f t="shared" si="7"/>
        <v>11390</v>
      </c>
      <c r="AD38" s="121">
        <f t="shared" si="8"/>
        <v>18753</v>
      </c>
      <c r="AE38" s="159" t="s">
        <v>430</v>
      </c>
      <c r="AF38" s="158"/>
    </row>
    <row r="39" spans="1:32" s="136" customFormat="1" ht="13.5" customHeight="1" x14ac:dyDescent="0.15">
      <c r="A39" s="119" t="s">
        <v>17</v>
      </c>
      <c r="B39" s="120" t="s">
        <v>351</v>
      </c>
      <c r="C39" s="119" t="s">
        <v>352</v>
      </c>
      <c r="D39" s="121">
        <f t="shared" si="0"/>
        <v>26260</v>
      </c>
      <c r="E39" s="121">
        <f t="shared" si="1"/>
        <v>26260</v>
      </c>
      <c r="F39" s="121">
        <v>0</v>
      </c>
      <c r="G39" s="121">
        <v>0</v>
      </c>
      <c r="H39" s="121">
        <v>22100</v>
      </c>
      <c r="I39" s="121">
        <v>4160</v>
      </c>
      <c r="J39" s="121">
        <v>258692</v>
      </c>
      <c r="K39" s="121">
        <v>0</v>
      </c>
      <c r="L39" s="121">
        <v>0</v>
      </c>
      <c r="M39" s="121">
        <f t="shared" si="3"/>
        <v>2329</v>
      </c>
      <c r="N39" s="121">
        <f t="shared" si="4"/>
        <v>2329</v>
      </c>
      <c r="O39" s="121">
        <v>0</v>
      </c>
      <c r="P39" s="121">
        <v>0</v>
      </c>
      <c r="Q39" s="121">
        <v>0</v>
      </c>
      <c r="R39" s="121">
        <v>2329</v>
      </c>
      <c r="S39" s="121">
        <v>83755</v>
      </c>
      <c r="T39" s="121">
        <v>0</v>
      </c>
      <c r="U39" s="121">
        <v>0</v>
      </c>
      <c r="V39" s="121">
        <f t="shared" si="9"/>
        <v>28589</v>
      </c>
      <c r="W39" s="121">
        <f t="shared" si="10"/>
        <v>28589</v>
      </c>
      <c r="X39" s="121">
        <f t="shared" si="11"/>
        <v>0</v>
      </c>
      <c r="Y39" s="121">
        <f t="shared" si="12"/>
        <v>0</v>
      </c>
      <c r="Z39" s="121">
        <f t="shared" si="13"/>
        <v>22100</v>
      </c>
      <c r="AA39" s="121">
        <f t="shared" si="14"/>
        <v>6489</v>
      </c>
      <c r="AB39" s="121">
        <f t="shared" si="15"/>
        <v>342447</v>
      </c>
      <c r="AC39" s="121">
        <f t="shared" si="7"/>
        <v>0</v>
      </c>
      <c r="AD39" s="121">
        <f t="shared" si="8"/>
        <v>0</v>
      </c>
      <c r="AE39" s="159" t="s">
        <v>433</v>
      </c>
      <c r="AF39" s="158"/>
    </row>
    <row r="40" spans="1:32" s="136" customFormat="1" ht="13.5" customHeight="1" x14ac:dyDescent="0.15">
      <c r="A40" s="119" t="s">
        <v>17</v>
      </c>
      <c r="B40" s="120" t="s">
        <v>367</v>
      </c>
      <c r="C40" s="119" t="s">
        <v>368</v>
      </c>
      <c r="D40" s="121">
        <f t="shared" si="0"/>
        <v>269784</v>
      </c>
      <c r="E40" s="121">
        <f t="shared" si="1"/>
        <v>266195</v>
      </c>
      <c r="F40" s="121">
        <v>0</v>
      </c>
      <c r="G40" s="121">
        <v>0</v>
      </c>
      <c r="H40" s="121">
        <v>0</v>
      </c>
      <c r="I40" s="121">
        <v>215212</v>
      </c>
      <c r="J40" s="121">
        <v>387524</v>
      </c>
      <c r="K40" s="121">
        <v>50983</v>
      </c>
      <c r="L40" s="121">
        <v>3589</v>
      </c>
      <c r="M40" s="121">
        <f t="shared" si="3"/>
        <v>0</v>
      </c>
      <c r="N40" s="121">
        <f t="shared" si="4"/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 t="shared" si="9"/>
        <v>269784</v>
      </c>
      <c r="W40" s="121">
        <f t="shared" si="10"/>
        <v>266195</v>
      </c>
      <c r="X40" s="121">
        <f t="shared" si="11"/>
        <v>0</v>
      </c>
      <c r="Y40" s="121">
        <f t="shared" si="12"/>
        <v>0</v>
      </c>
      <c r="Z40" s="121">
        <f t="shared" si="13"/>
        <v>0</v>
      </c>
      <c r="AA40" s="121">
        <f t="shared" si="14"/>
        <v>215212</v>
      </c>
      <c r="AB40" s="121">
        <f t="shared" si="15"/>
        <v>387524</v>
      </c>
      <c r="AC40" s="121">
        <f t="shared" si="7"/>
        <v>50983</v>
      </c>
      <c r="AD40" s="121">
        <f t="shared" si="8"/>
        <v>3589</v>
      </c>
      <c r="AE40" s="159" t="s">
        <v>434</v>
      </c>
      <c r="AF40" s="158"/>
    </row>
    <row r="41" spans="1:32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 t="shared" si="0"/>
        <v>148214</v>
      </c>
      <c r="E41" s="121">
        <f t="shared" si="1"/>
        <v>88234</v>
      </c>
      <c r="F41" s="121">
        <v>0</v>
      </c>
      <c r="G41" s="121">
        <v>0</v>
      </c>
      <c r="H41" s="121">
        <v>0</v>
      </c>
      <c r="I41" s="121">
        <v>88234</v>
      </c>
      <c r="J41" s="121">
        <v>522410</v>
      </c>
      <c r="K41" s="121">
        <v>0</v>
      </c>
      <c r="L41" s="121">
        <v>59980</v>
      </c>
      <c r="M41" s="121">
        <f t="shared" si="3"/>
        <v>0</v>
      </c>
      <c r="N41" s="121">
        <f t="shared" si="4"/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 t="shared" si="9"/>
        <v>148214</v>
      </c>
      <c r="W41" s="121">
        <f t="shared" si="10"/>
        <v>88234</v>
      </c>
      <c r="X41" s="121">
        <f t="shared" si="11"/>
        <v>0</v>
      </c>
      <c r="Y41" s="121">
        <f t="shared" si="12"/>
        <v>0</v>
      </c>
      <c r="Z41" s="121">
        <f t="shared" si="13"/>
        <v>0</v>
      </c>
      <c r="AA41" s="121">
        <f t="shared" si="14"/>
        <v>88234</v>
      </c>
      <c r="AB41" s="121">
        <f t="shared" si="15"/>
        <v>522410</v>
      </c>
      <c r="AC41" s="121">
        <f t="shared" si="7"/>
        <v>0</v>
      </c>
      <c r="AD41" s="121">
        <f t="shared" si="8"/>
        <v>59980</v>
      </c>
      <c r="AE41" s="159" t="s">
        <v>435</v>
      </c>
      <c r="AF41" s="158"/>
    </row>
    <row r="42" spans="1:32" s="136" customFormat="1" ht="13.5" customHeight="1" x14ac:dyDescent="0.15">
      <c r="A42" s="119" t="s">
        <v>17</v>
      </c>
      <c r="B42" s="120" t="s">
        <v>343</v>
      </c>
      <c r="C42" s="119" t="s">
        <v>398</v>
      </c>
      <c r="D42" s="121">
        <f t="shared" si="0"/>
        <v>330290</v>
      </c>
      <c r="E42" s="121">
        <f t="shared" si="1"/>
        <v>289128</v>
      </c>
      <c r="F42" s="121">
        <v>0</v>
      </c>
      <c r="G42" s="121">
        <v>0</v>
      </c>
      <c r="H42" s="121">
        <v>66400</v>
      </c>
      <c r="I42" s="121">
        <v>222728</v>
      </c>
      <c r="J42" s="121">
        <v>526331</v>
      </c>
      <c r="K42" s="121">
        <v>0</v>
      </c>
      <c r="L42" s="121">
        <v>41162</v>
      </c>
      <c r="M42" s="121">
        <f t="shared" si="3"/>
        <v>0</v>
      </c>
      <c r="N42" s="121">
        <f t="shared" si="4"/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3425</v>
      </c>
      <c r="T42" s="121">
        <v>0</v>
      </c>
      <c r="U42" s="121">
        <v>0</v>
      </c>
      <c r="V42" s="121">
        <f t="shared" si="9"/>
        <v>330290</v>
      </c>
      <c r="W42" s="121">
        <f t="shared" si="10"/>
        <v>289128</v>
      </c>
      <c r="X42" s="121">
        <f t="shared" si="11"/>
        <v>0</v>
      </c>
      <c r="Y42" s="121">
        <f t="shared" si="12"/>
        <v>0</v>
      </c>
      <c r="Z42" s="121">
        <f t="shared" si="13"/>
        <v>66400</v>
      </c>
      <c r="AA42" s="121">
        <f t="shared" si="14"/>
        <v>222728</v>
      </c>
      <c r="AB42" s="121">
        <f t="shared" si="15"/>
        <v>529756</v>
      </c>
      <c r="AC42" s="121">
        <f t="shared" si="7"/>
        <v>0</v>
      </c>
      <c r="AD42" s="121">
        <f t="shared" si="8"/>
        <v>41162</v>
      </c>
      <c r="AE42" s="159" t="s">
        <v>436</v>
      </c>
      <c r="AF42" s="158"/>
    </row>
    <row r="43" spans="1:32" s="136" customFormat="1" ht="13.5" customHeight="1" x14ac:dyDescent="0.15">
      <c r="A43" s="119" t="s">
        <v>17</v>
      </c>
      <c r="B43" s="120" t="s">
        <v>378</v>
      </c>
      <c r="C43" s="119" t="s">
        <v>379</v>
      </c>
      <c r="D43" s="121">
        <f t="shared" si="0"/>
        <v>223775</v>
      </c>
      <c r="E43" s="121">
        <f t="shared" si="1"/>
        <v>171877</v>
      </c>
      <c r="F43" s="121">
        <v>39850</v>
      </c>
      <c r="G43" s="121">
        <v>0</v>
      </c>
      <c r="H43" s="121">
        <v>62300</v>
      </c>
      <c r="I43" s="121">
        <v>69727</v>
      </c>
      <c r="J43" s="121">
        <v>402039</v>
      </c>
      <c r="K43" s="121">
        <v>0</v>
      </c>
      <c r="L43" s="121">
        <v>51898</v>
      </c>
      <c r="M43" s="121">
        <f t="shared" si="3"/>
        <v>12894</v>
      </c>
      <c r="N43" s="121">
        <f t="shared" si="4"/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62696</v>
      </c>
      <c r="T43" s="121">
        <v>0</v>
      </c>
      <c r="U43" s="121">
        <v>12894</v>
      </c>
      <c r="V43" s="121">
        <f t="shared" si="9"/>
        <v>236669</v>
      </c>
      <c r="W43" s="121">
        <f t="shared" si="10"/>
        <v>171877</v>
      </c>
      <c r="X43" s="121">
        <f t="shared" si="11"/>
        <v>39850</v>
      </c>
      <c r="Y43" s="121">
        <f t="shared" si="12"/>
        <v>0</v>
      </c>
      <c r="Z43" s="121">
        <f t="shared" si="13"/>
        <v>62300</v>
      </c>
      <c r="AA43" s="121">
        <f t="shared" si="14"/>
        <v>69727</v>
      </c>
      <c r="AB43" s="121">
        <f t="shared" si="15"/>
        <v>464735</v>
      </c>
      <c r="AC43" s="121">
        <f t="shared" si="7"/>
        <v>0</v>
      </c>
      <c r="AD43" s="121">
        <f t="shared" si="8"/>
        <v>64792</v>
      </c>
      <c r="AE43" s="159" t="s">
        <v>437</v>
      </c>
      <c r="AF43" s="158"/>
    </row>
    <row r="44" spans="1:32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 t="shared" si="0"/>
        <v>0</v>
      </c>
      <c r="E44" s="121">
        <f t="shared" si="1"/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 t="shared" si="3"/>
        <v>0</v>
      </c>
      <c r="N44" s="121">
        <f t="shared" si="4"/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162337</v>
      </c>
      <c r="T44" s="121">
        <v>0</v>
      </c>
      <c r="U44" s="121">
        <v>0</v>
      </c>
      <c r="V44" s="121">
        <f t="shared" si="9"/>
        <v>0</v>
      </c>
      <c r="W44" s="121">
        <f t="shared" si="10"/>
        <v>0</v>
      </c>
      <c r="X44" s="121">
        <f t="shared" si="11"/>
        <v>0</v>
      </c>
      <c r="Y44" s="121">
        <f t="shared" si="12"/>
        <v>0</v>
      </c>
      <c r="Z44" s="121">
        <f t="shared" si="13"/>
        <v>0</v>
      </c>
      <c r="AA44" s="121">
        <f t="shared" si="14"/>
        <v>0</v>
      </c>
      <c r="AB44" s="121">
        <f t="shared" si="15"/>
        <v>162337</v>
      </c>
      <c r="AC44" s="121">
        <f t="shared" si="7"/>
        <v>0</v>
      </c>
      <c r="AD44" s="121">
        <f t="shared" si="8"/>
        <v>0</v>
      </c>
      <c r="AE44" s="159" t="s">
        <v>438</v>
      </c>
      <c r="AF44" s="15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58"/>
      <c r="AF45" s="15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58"/>
      <c r="AF46" s="15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58"/>
      <c r="AF47" s="15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58"/>
      <c r="AF48" s="15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58"/>
      <c r="AF49" s="15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58"/>
      <c r="AF50" s="15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58"/>
      <c r="AF51" s="15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58"/>
      <c r="AF52" s="15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58"/>
      <c r="AF53" s="15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58"/>
      <c r="AF54" s="15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58"/>
      <c r="AF55" s="15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58"/>
      <c r="AF56" s="15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58"/>
      <c r="AF57" s="15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58"/>
      <c r="AF58" s="15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58"/>
      <c r="AF59" s="15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58"/>
      <c r="AF60" s="15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58"/>
      <c r="AF61" s="15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58"/>
      <c r="AF62" s="15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58"/>
      <c r="AF63" s="15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58"/>
      <c r="AF64" s="15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58"/>
      <c r="AF65" s="15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58"/>
      <c r="AF66" s="15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58"/>
      <c r="AF67" s="15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58"/>
      <c r="AF68" s="15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58"/>
      <c r="AF69" s="15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58"/>
      <c r="AF70" s="15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58"/>
      <c r="AF71" s="15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58"/>
      <c r="AF72" s="15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58"/>
      <c r="AF73" s="15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58"/>
      <c r="AF74" s="15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58"/>
      <c r="AF75" s="15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58"/>
      <c r="AF76" s="15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58"/>
      <c r="AF77" s="15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58"/>
      <c r="AF78" s="15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58"/>
      <c r="AF79" s="15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58"/>
      <c r="AF80" s="15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58"/>
      <c r="AF81" s="15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58"/>
      <c r="AF82" s="15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58"/>
      <c r="AF83" s="15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58"/>
      <c r="AF84" s="15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58"/>
      <c r="AF85" s="15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58"/>
      <c r="AF86" s="15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58"/>
      <c r="AF87" s="15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58"/>
      <c r="AF88" s="15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58"/>
      <c r="AF89" s="15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58"/>
      <c r="AF90" s="15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58"/>
      <c r="AF91" s="15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58"/>
      <c r="AF92" s="15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58"/>
      <c r="AF93" s="15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58"/>
      <c r="AF94" s="15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58"/>
      <c r="AF95" s="15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58"/>
      <c r="AF96" s="15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58"/>
      <c r="AF97" s="15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58"/>
      <c r="AF98" s="15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58"/>
      <c r="AF99" s="15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58"/>
      <c r="AF100" s="15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58"/>
      <c r="AF101" s="15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58"/>
      <c r="AF102" s="15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58"/>
      <c r="AF103" s="15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58"/>
      <c r="AF104" s="15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58"/>
      <c r="AF105" s="15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58"/>
      <c r="AF106" s="15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58"/>
      <c r="AF107" s="15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58"/>
      <c r="AF108" s="15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58"/>
      <c r="AF109" s="15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58"/>
      <c r="AF110" s="15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58"/>
      <c r="AF111" s="15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58"/>
      <c r="AF112" s="15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58"/>
      <c r="AF113" s="15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58"/>
      <c r="AF114" s="15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58"/>
      <c r="AF115" s="15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58"/>
      <c r="AF116" s="15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58"/>
      <c r="AF117" s="15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58"/>
      <c r="AF118" s="15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58"/>
      <c r="AF119" s="15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58"/>
      <c r="AF120" s="15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58"/>
      <c r="AF121" s="15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58"/>
      <c r="AF122" s="15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58"/>
      <c r="AF123" s="15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58"/>
      <c r="AF124" s="15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58"/>
      <c r="AF125" s="15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58"/>
      <c r="AF126" s="15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58"/>
      <c r="AF127" s="15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58"/>
      <c r="AF128" s="15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58"/>
      <c r="AF129" s="15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58"/>
      <c r="AF130" s="15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58"/>
      <c r="AF131" s="15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58"/>
      <c r="AF132" s="15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58"/>
      <c r="AF133" s="15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58"/>
      <c r="AF134" s="15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58"/>
      <c r="AF135" s="15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58"/>
      <c r="AF136" s="15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58"/>
      <c r="AF137" s="15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58"/>
      <c r="AF138" s="15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58"/>
      <c r="AF139" s="15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58"/>
      <c r="AF140" s="15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58"/>
      <c r="AF141" s="15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58"/>
      <c r="AF142" s="15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58"/>
      <c r="AF143" s="15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58"/>
      <c r="AF144" s="15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58"/>
      <c r="AF145" s="15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58"/>
      <c r="AF146" s="15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58"/>
      <c r="AF147" s="15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58"/>
      <c r="AF148" s="15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58"/>
      <c r="AF149" s="15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58"/>
      <c r="AF150" s="15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58"/>
      <c r="AF151" s="15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58"/>
      <c r="AF152" s="15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58"/>
      <c r="AF153" s="15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58"/>
      <c r="AF154" s="15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58"/>
      <c r="AF155" s="15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58"/>
      <c r="AF156" s="15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58"/>
      <c r="AF157" s="15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58"/>
      <c r="AF158" s="15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58"/>
      <c r="AF159" s="15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58"/>
      <c r="AF160" s="15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58"/>
      <c r="AF161" s="15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58"/>
      <c r="AF162" s="15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58"/>
      <c r="AF163" s="15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58"/>
      <c r="AF164" s="15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58"/>
      <c r="AF165" s="15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58"/>
      <c r="AF166" s="15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58"/>
      <c r="AF167" s="15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58"/>
      <c r="AF168" s="15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58"/>
      <c r="AF169" s="15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58"/>
      <c r="AF170" s="15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58"/>
      <c r="AF171" s="15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58"/>
      <c r="AF172" s="15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58"/>
      <c r="AF173" s="15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58"/>
      <c r="AF174" s="15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58"/>
      <c r="AF175" s="15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58"/>
      <c r="AF176" s="15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58"/>
      <c r="AF177" s="15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58"/>
      <c r="AF178" s="15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58"/>
      <c r="AF179" s="15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58"/>
      <c r="AF180" s="15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58"/>
      <c r="AF181" s="15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58"/>
      <c r="AF182" s="15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58"/>
      <c r="AF183" s="15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58"/>
      <c r="AF184" s="15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58"/>
      <c r="AF185" s="15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58"/>
      <c r="AF186" s="15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58"/>
      <c r="AF187" s="15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58"/>
      <c r="AF188" s="15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58"/>
      <c r="AF189" s="15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58"/>
      <c r="AF190" s="15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58"/>
      <c r="AF191" s="15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58"/>
      <c r="AF192" s="15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58"/>
      <c r="AF193" s="15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58"/>
      <c r="AF194" s="15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58"/>
      <c r="AF195" s="15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58"/>
      <c r="AF196" s="15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58"/>
      <c r="AF197" s="15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58"/>
      <c r="AF198" s="15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58"/>
      <c r="AF199" s="15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58"/>
      <c r="AF200" s="15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58"/>
      <c r="AF201" s="15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58"/>
      <c r="AF202" s="15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58"/>
      <c r="AF203" s="15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58"/>
      <c r="AF204" s="15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58"/>
      <c r="AF205" s="15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58"/>
      <c r="AF206" s="15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58"/>
      <c r="AF207" s="15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58"/>
      <c r="AF208" s="15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58"/>
      <c r="AF209" s="15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58"/>
      <c r="AF210" s="15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58"/>
      <c r="AF211" s="15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58"/>
      <c r="AF212" s="15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58"/>
      <c r="AF213" s="15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58"/>
      <c r="AF214" s="15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58"/>
      <c r="AF215" s="15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58"/>
      <c r="AF216" s="15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58"/>
      <c r="AF217" s="15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58"/>
      <c r="AF218" s="15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58"/>
      <c r="AF219" s="15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58"/>
      <c r="AF220" s="15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58"/>
      <c r="AF221" s="15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58"/>
      <c r="AF222" s="15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58"/>
      <c r="AF223" s="15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58"/>
      <c r="AF224" s="15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58"/>
      <c r="AF225" s="15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58"/>
      <c r="AF226" s="15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58"/>
      <c r="AF227" s="15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58"/>
      <c r="AF228" s="15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58"/>
      <c r="AF229" s="15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58"/>
      <c r="AF230" s="15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58"/>
      <c r="AF231" s="15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58"/>
      <c r="AF232" s="15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58"/>
      <c r="AF233" s="15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58"/>
      <c r="AF234" s="15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58"/>
      <c r="AF235" s="15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58"/>
      <c r="AF236" s="15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58"/>
      <c r="AF237" s="15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58"/>
      <c r="AF238" s="15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58"/>
      <c r="AF239" s="15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58"/>
      <c r="AF240" s="15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58"/>
      <c r="AF241" s="15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58"/>
      <c r="AF242" s="15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58"/>
      <c r="AF243" s="15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58"/>
      <c r="AF244" s="15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58"/>
      <c r="AF245" s="15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58"/>
      <c r="AF246" s="15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58"/>
      <c r="AF247" s="15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58"/>
      <c r="AF248" s="15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58"/>
      <c r="AF249" s="15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58"/>
      <c r="AF250" s="15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58"/>
      <c r="AF251" s="15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58"/>
      <c r="AF252" s="15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58"/>
      <c r="AF253" s="15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58"/>
      <c r="AF254" s="15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58"/>
      <c r="AF255" s="15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58"/>
      <c r="AF256" s="15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58"/>
      <c r="AF257" s="158"/>
    </row>
  </sheetData>
  <sortState xmlns:xlrd2="http://schemas.microsoft.com/office/spreadsheetml/2017/richdata2" ref="A8:AE44">
    <sortCondition ref="A8:A44"/>
    <sortCondition ref="B8:B44"/>
    <sortCondition ref="C8:C4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43" man="1"/>
    <brk id="21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257"/>
  <sheetViews>
    <sheetView zoomScaleNormal="100" workbookViewId="0">
      <pane xSplit="3" ySplit="6" topLeftCell="AQ7" activePane="bottomRight" state="frozen"/>
      <selection activeCell="D7" sqref="D7"/>
      <selection pane="topRight" activeCell="D7" sqref="D7"/>
      <selection pane="bottomLeft" activeCell="D7" sqref="D7"/>
      <selection pane="bottomRight" activeCell="AX28" sqref="AX28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61" t="s">
        <v>269</v>
      </c>
      <c r="B2" s="161" t="s">
        <v>270</v>
      </c>
      <c r="C2" s="168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62"/>
      <c r="B3" s="162"/>
      <c r="C3" s="167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62"/>
      <c r="B4" s="162"/>
      <c r="C4" s="167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60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60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60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62"/>
      <c r="B5" s="162"/>
      <c r="C5" s="167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60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60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60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62"/>
      <c r="B6" s="162"/>
      <c r="C6" s="167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275</v>
      </c>
      <c r="D7" s="140">
        <f t="shared" ref="D7:D44" si="0">+SUM(E7,J7)</f>
        <v>4164744</v>
      </c>
      <c r="E7" s="140">
        <f t="shared" ref="E7:E44" si="1">+SUM(F7:I7)</f>
        <v>4095540</v>
      </c>
      <c r="F7" s="140">
        <f t="shared" ref="F7:K7" si="2">SUM(F$8:F$257)</f>
        <v>0</v>
      </c>
      <c r="G7" s="140">
        <f t="shared" si="2"/>
        <v>3675392</v>
      </c>
      <c r="H7" s="140">
        <f t="shared" si="2"/>
        <v>420148</v>
      </c>
      <c r="I7" s="140">
        <f t="shared" si="2"/>
        <v>0</v>
      </c>
      <c r="J7" s="140">
        <f t="shared" si="2"/>
        <v>69204</v>
      </c>
      <c r="K7" s="140">
        <f t="shared" si="2"/>
        <v>20190</v>
      </c>
      <c r="L7" s="140">
        <f t="shared" ref="L7:L44" si="3">+SUM(M7,R7,V7,W7,AC7)</f>
        <v>25548944</v>
      </c>
      <c r="M7" s="140">
        <f t="shared" ref="M7:M44" si="4">+SUM(N7:Q7)</f>
        <v>3080147</v>
      </c>
      <c r="N7" s="140">
        <f>SUM(N$8:N$257)</f>
        <v>1880860</v>
      </c>
      <c r="O7" s="140">
        <f>SUM(O$8:O$257)</f>
        <v>461375</v>
      </c>
      <c r="P7" s="140">
        <f>SUM(P$8:P$257)</f>
        <v>554448</v>
      </c>
      <c r="Q7" s="140">
        <f>SUM(Q$8:Q$257)</f>
        <v>183464</v>
      </c>
      <c r="R7" s="140">
        <f t="shared" ref="R7:R44" si="5">+SUM(S7:U7)</f>
        <v>4632832</v>
      </c>
      <c r="S7" s="140">
        <f>SUM(S$8:S$257)</f>
        <v>310891</v>
      </c>
      <c r="T7" s="140">
        <f>SUM(T$8:T$257)</f>
        <v>3816900</v>
      </c>
      <c r="U7" s="140">
        <f>SUM(U$8:U$257)</f>
        <v>505041</v>
      </c>
      <c r="V7" s="140">
        <f>SUM(V$8:V$257)</f>
        <v>21696</v>
      </c>
      <c r="W7" s="140">
        <f t="shared" ref="W7:W44" si="6">+SUM(X7:AA7)</f>
        <v>17783209</v>
      </c>
      <c r="X7" s="140">
        <f t="shared" ref="X7:AD7" si="7">SUM(X$8:X$257)</f>
        <v>7599744</v>
      </c>
      <c r="Y7" s="140">
        <f t="shared" si="7"/>
        <v>8978570</v>
      </c>
      <c r="Z7" s="140">
        <f t="shared" si="7"/>
        <v>741109</v>
      </c>
      <c r="AA7" s="140">
        <f t="shared" si="7"/>
        <v>463786</v>
      </c>
      <c r="AB7" s="140">
        <f t="shared" si="7"/>
        <v>2206608</v>
      </c>
      <c r="AC7" s="140">
        <f t="shared" si="7"/>
        <v>31060</v>
      </c>
      <c r="AD7" s="140">
        <f t="shared" si="7"/>
        <v>1143316</v>
      </c>
      <c r="AE7" s="140">
        <f t="shared" ref="AE7:AE44" si="8">+SUM(D7,L7,AD7)</f>
        <v>30857004</v>
      </c>
      <c r="AF7" s="140">
        <f t="shared" ref="AF7:AF44" si="9">+SUM(AG7,AL7)</f>
        <v>722029</v>
      </c>
      <c r="AG7" s="140">
        <f t="shared" ref="AG7:AG44" si="10">+SUM(AH7:AK7)</f>
        <v>722029</v>
      </c>
      <c r="AH7" s="140">
        <f t="shared" ref="AH7:AM7" si="11">SUM(AH$8:AH$257)</f>
        <v>0</v>
      </c>
      <c r="AI7" s="140">
        <f t="shared" si="11"/>
        <v>706563</v>
      </c>
      <c r="AJ7" s="140">
        <f t="shared" si="11"/>
        <v>0</v>
      </c>
      <c r="AK7" s="140">
        <f t="shared" si="11"/>
        <v>15466</v>
      </c>
      <c r="AL7" s="140">
        <f t="shared" si="11"/>
        <v>0</v>
      </c>
      <c r="AM7" s="140">
        <f t="shared" si="11"/>
        <v>5076</v>
      </c>
      <c r="AN7" s="140">
        <f t="shared" ref="AN7:AN44" si="12">+SUM(AO7,AT7,AX7,AY7,BE7)</f>
        <v>4607501</v>
      </c>
      <c r="AO7" s="140">
        <f t="shared" ref="AO7:AO44" si="13">+SUM(AP7:AS7)</f>
        <v>714918</v>
      </c>
      <c r="AP7" s="140">
        <f>SUM(AP$8:AP$257)</f>
        <v>485874</v>
      </c>
      <c r="AQ7" s="140">
        <f>SUM(AQ$8:AQ$257)</f>
        <v>15832</v>
      </c>
      <c r="AR7" s="140">
        <f>SUM(AR$8:AR$257)</f>
        <v>213212</v>
      </c>
      <c r="AS7" s="140">
        <f>SUM(AS$8:AS$257)</f>
        <v>0</v>
      </c>
      <c r="AT7" s="140">
        <f t="shared" ref="AT7:AT44" si="14">+SUM(AU7:AW7)</f>
        <v>1687851</v>
      </c>
      <c r="AU7" s="140">
        <f>SUM(AU$8:AU$257)</f>
        <v>84573</v>
      </c>
      <c r="AV7" s="140">
        <f>SUM(AV$8:AV$257)</f>
        <v>1603278</v>
      </c>
      <c r="AW7" s="140">
        <f>SUM(AW$8:AW$257)</f>
        <v>0</v>
      </c>
      <c r="AX7" s="140">
        <f>SUM(AX$8:AX$257)</f>
        <v>0</v>
      </c>
      <c r="AY7" s="140">
        <f t="shared" ref="AY7:AY44" si="15">+SUM(AZ7:BC7)</f>
        <v>2200953</v>
      </c>
      <c r="AZ7" s="140">
        <f t="shared" ref="AZ7:BF7" si="16">SUM(AZ$8:AZ$257)</f>
        <v>1236313</v>
      </c>
      <c r="BA7" s="140">
        <f t="shared" si="16"/>
        <v>862788</v>
      </c>
      <c r="BB7" s="140">
        <f t="shared" si="16"/>
        <v>38152</v>
      </c>
      <c r="BC7" s="140">
        <f t="shared" si="16"/>
        <v>63700</v>
      </c>
      <c r="BD7" s="140">
        <f t="shared" si="16"/>
        <v>355772</v>
      </c>
      <c r="BE7" s="140">
        <f t="shared" si="16"/>
        <v>3779</v>
      </c>
      <c r="BF7" s="140">
        <f t="shared" si="16"/>
        <v>24915</v>
      </c>
      <c r="BG7" s="140">
        <f t="shared" ref="BG7:BG44" si="17">+SUM(BF7,AN7,AF7)</f>
        <v>5354445</v>
      </c>
      <c r="BH7" s="140">
        <f t="shared" ref="BH7:CI7" si="18">SUM(D7,AF7)</f>
        <v>4886773</v>
      </c>
      <c r="BI7" s="140">
        <f t="shared" si="18"/>
        <v>4817569</v>
      </c>
      <c r="BJ7" s="140">
        <f t="shared" si="18"/>
        <v>0</v>
      </c>
      <c r="BK7" s="140">
        <f t="shared" si="18"/>
        <v>4381955</v>
      </c>
      <c r="BL7" s="140">
        <f t="shared" si="18"/>
        <v>420148</v>
      </c>
      <c r="BM7" s="140">
        <f t="shared" si="18"/>
        <v>15466</v>
      </c>
      <c r="BN7" s="140">
        <f t="shared" si="18"/>
        <v>69204</v>
      </c>
      <c r="BO7" s="140">
        <f t="shared" si="18"/>
        <v>25266</v>
      </c>
      <c r="BP7" s="140">
        <f t="shared" si="18"/>
        <v>30156445</v>
      </c>
      <c r="BQ7" s="140">
        <f t="shared" si="18"/>
        <v>3795065</v>
      </c>
      <c r="BR7" s="140">
        <f t="shared" si="18"/>
        <v>2366734</v>
      </c>
      <c r="BS7" s="140">
        <f t="shared" si="18"/>
        <v>477207</v>
      </c>
      <c r="BT7" s="140">
        <f t="shared" si="18"/>
        <v>767660</v>
      </c>
      <c r="BU7" s="140">
        <f t="shared" si="18"/>
        <v>183464</v>
      </c>
      <c r="BV7" s="140">
        <f t="shared" si="18"/>
        <v>6320683</v>
      </c>
      <c r="BW7" s="140">
        <f t="shared" si="18"/>
        <v>395464</v>
      </c>
      <c r="BX7" s="140">
        <f t="shared" si="18"/>
        <v>5420178</v>
      </c>
      <c r="BY7" s="140">
        <f t="shared" si="18"/>
        <v>505041</v>
      </c>
      <c r="BZ7" s="140">
        <f t="shared" si="18"/>
        <v>21696</v>
      </c>
      <c r="CA7" s="140">
        <f t="shared" si="18"/>
        <v>19984162</v>
      </c>
      <c r="CB7" s="140">
        <f t="shared" si="18"/>
        <v>8836057</v>
      </c>
      <c r="CC7" s="140">
        <f t="shared" si="18"/>
        <v>9841358</v>
      </c>
      <c r="CD7" s="140">
        <f t="shared" si="18"/>
        <v>779261</v>
      </c>
      <c r="CE7" s="140">
        <f t="shared" si="18"/>
        <v>527486</v>
      </c>
      <c r="CF7" s="140">
        <f t="shared" si="18"/>
        <v>2562380</v>
      </c>
      <c r="CG7" s="140">
        <f t="shared" si="18"/>
        <v>34839</v>
      </c>
      <c r="CH7" s="140">
        <f t="shared" si="18"/>
        <v>1168231</v>
      </c>
      <c r="CI7" s="140">
        <f t="shared" si="18"/>
        <v>36211449</v>
      </c>
    </row>
    <row r="8" spans="1:8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 t="shared" si="0"/>
        <v>0</v>
      </c>
      <c r="E8" s="121">
        <f t="shared" si="1"/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 t="shared" si="3"/>
        <v>8276317</v>
      </c>
      <c r="M8" s="121">
        <f t="shared" si="4"/>
        <v>1292300</v>
      </c>
      <c r="N8" s="121">
        <v>365627</v>
      </c>
      <c r="O8" s="121">
        <v>427731</v>
      </c>
      <c r="P8" s="121">
        <v>388169</v>
      </c>
      <c r="Q8" s="121">
        <v>110773</v>
      </c>
      <c r="R8" s="121">
        <f t="shared" si="5"/>
        <v>875283</v>
      </c>
      <c r="S8" s="121">
        <v>34736</v>
      </c>
      <c r="T8" s="121">
        <v>775489</v>
      </c>
      <c r="U8" s="121">
        <v>65058</v>
      </c>
      <c r="V8" s="121">
        <v>5270</v>
      </c>
      <c r="W8" s="121">
        <f t="shared" si="6"/>
        <v>6095494</v>
      </c>
      <c r="X8" s="121">
        <v>2995096</v>
      </c>
      <c r="Y8" s="121">
        <v>2973634</v>
      </c>
      <c r="Z8" s="121">
        <v>126764</v>
      </c>
      <c r="AA8" s="121">
        <v>0</v>
      </c>
      <c r="AB8" s="121">
        <v>385632</v>
      </c>
      <c r="AC8" s="121">
        <v>7970</v>
      </c>
      <c r="AD8" s="121">
        <v>867185</v>
      </c>
      <c r="AE8" s="121">
        <f t="shared" si="8"/>
        <v>9143502</v>
      </c>
      <c r="AF8" s="121">
        <f t="shared" si="9"/>
        <v>0</v>
      </c>
      <c r="AG8" s="121">
        <f t="shared" si="10"/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 t="shared" si="12"/>
        <v>1135548</v>
      </c>
      <c r="AO8" s="121">
        <f t="shared" si="13"/>
        <v>332322</v>
      </c>
      <c r="AP8" s="121">
        <v>174635</v>
      </c>
      <c r="AQ8" s="121">
        <v>0</v>
      </c>
      <c r="AR8" s="121">
        <v>157687</v>
      </c>
      <c r="AS8" s="121">
        <v>0</v>
      </c>
      <c r="AT8" s="121">
        <f t="shared" si="14"/>
        <v>360789</v>
      </c>
      <c r="AU8" s="121">
        <v>0</v>
      </c>
      <c r="AV8" s="121">
        <v>360789</v>
      </c>
      <c r="AW8" s="121">
        <v>0</v>
      </c>
      <c r="AX8" s="121">
        <v>0</v>
      </c>
      <c r="AY8" s="121">
        <f t="shared" si="15"/>
        <v>442437</v>
      </c>
      <c r="AZ8" s="121">
        <v>342628</v>
      </c>
      <c r="BA8" s="121">
        <v>99809</v>
      </c>
      <c r="BB8" s="121">
        <v>0</v>
      </c>
      <c r="BC8" s="121">
        <v>0</v>
      </c>
      <c r="BD8" s="121">
        <v>82056</v>
      </c>
      <c r="BE8" s="121">
        <v>0</v>
      </c>
      <c r="BF8" s="121">
        <v>5851</v>
      </c>
      <c r="BG8" s="121">
        <f t="shared" si="17"/>
        <v>1141399</v>
      </c>
      <c r="BH8" s="121">
        <f t="shared" ref="BH8:BH44" si="19">SUM(D8,AF8)</f>
        <v>0</v>
      </c>
      <c r="BI8" s="121">
        <f t="shared" ref="BI8:BI44" si="20">SUM(E8,AG8)</f>
        <v>0</v>
      </c>
      <c r="BJ8" s="121">
        <f t="shared" ref="BJ8:BJ44" si="21">SUM(F8,AH8)</f>
        <v>0</v>
      </c>
      <c r="BK8" s="121">
        <f t="shared" ref="BK8:BK44" si="22">SUM(G8,AI8)</f>
        <v>0</v>
      </c>
      <c r="BL8" s="121">
        <f t="shared" ref="BL8:BL44" si="23">SUM(H8,AJ8)</f>
        <v>0</v>
      </c>
      <c r="BM8" s="121">
        <f t="shared" ref="BM8:BM44" si="24">SUM(I8,AK8)</f>
        <v>0</v>
      </c>
      <c r="BN8" s="121">
        <f t="shared" ref="BN8:BN44" si="25">SUM(J8,AL8)</f>
        <v>0</v>
      </c>
      <c r="BO8" s="121">
        <f t="shared" ref="BO8:BO44" si="26">SUM(K8,AM8)</f>
        <v>0</v>
      </c>
      <c r="BP8" s="121">
        <f t="shared" ref="BP8:BP44" si="27">SUM(L8,AN8)</f>
        <v>9411865</v>
      </c>
      <c r="BQ8" s="121">
        <f t="shared" ref="BQ8:BQ44" si="28">SUM(M8,AO8)</f>
        <v>1624622</v>
      </c>
      <c r="BR8" s="121">
        <f t="shared" ref="BR8:BR44" si="29">SUM(N8,AP8)</f>
        <v>540262</v>
      </c>
      <c r="BS8" s="121">
        <f t="shared" ref="BS8:BS44" si="30">SUM(O8,AQ8)</f>
        <v>427731</v>
      </c>
      <c r="BT8" s="121">
        <f t="shared" ref="BT8:BT44" si="31">SUM(P8,AR8)</f>
        <v>545856</v>
      </c>
      <c r="BU8" s="121">
        <f t="shared" ref="BU8:BU44" si="32">SUM(Q8,AS8)</f>
        <v>110773</v>
      </c>
      <c r="BV8" s="121">
        <f t="shared" ref="BV8:BV44" si="33">SUM(R8,AT8)</f>
        <v>1236072</v>
      </c>
      <c r="BW8" s="121">
        <f t="shared" ref="BW8:BW44" si="34">SUM(S8,AU8)</f>
        <v>34736</v>
      </c>
      <c r="BX8" s="121">
        <f t="shared" ref="BX8:BX44" si="35">SUM(T8,AV8)</f>
        <v>1136278</v>
      </c>
      <c r="BY8" s="121">
        <f t="shared" ref="BY8:BY44" si="36">SUM(U8,AW8)</f>
        <v>65058</v>
      </c>
      <c r="BZ8" s="121">
        <f t="shared" ref="BZ8:BZ44" si="37">SUM(V8,AX8)</f>
        <v>5270</v>
      </c>
      <c r="CA8" s="121">
        <f t="shared" ref="CA8:CA44" si="38">SUM(W8,AY8)</f>
        <v>6537931</v>
      </c>
      <c r="CB8" s="121">
        <f t="shared" ref="CB8:CB44" si="39">SUM(X8,AZ8)</f>
        <v>3337724</v>
      </c>
      <c r="CC8" s="121">
        <f t="shared" ref="CC8:CC44" si="40">SUM(Y8,BA8)</f>
        <v>3073443</v>
      </c>
      <c r="CD8" s="121">
        <f t="shared" ref="CD8:CD44" si="41">SUM(Z8,BB8)</f>
        <v>126764</v>
      </c>
      <c r="CE8" s="121">
        <f t="shared" ref="CE8:CE44" si="42">SUM(AA8,BC8)</f>
        <v>0</v>
      </c>
      <c r="CF8" s="121">
        <f t="shared" ref="CF8:CF44" si="43">SUM(AB8,BD8)</f>
        <v>467688</v>
      </c>
      <c r="CG8" s="121">
        <f t="shared" ref="CG8:CG44" si="44">SUM(AC8,BE8)</f>
        <v>7970</v>
      </c>
      <c r="CH8" s="121">
        <f t="shared" ref="CH8:CH44" si="45">SUM(AD8,BF8)</f>
        <v>873036</v>
      </c>
      <c r="CI8" s="121">
        <f t="shared" ref="CI8:CI44" si="46">SUM(AE8,BG8)</f>
        <v>10284901</v>
      </c>
    </row>
    <row r="9" spans="1:8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 t="shared" si="0"/>
        <v>412493</v>
      </c>
      <c r="E9" s="121">
        <f t="shared" si="1"/>
        <v>412493</v>
      </c>
      <c r="F9" s="121">
        <v>0</v>
      </c>
      <c r="G9" s="121">
        <v>207951</v>
      </c>
      <c r="H9" s="121">
        <v>204542</v>
      </c>
      <c r="I9" s="121">
        <v>0</v>
      </c>
      <c r="J9" s="121">
        <v>0</v>
      </c>
      <c r="K9" s="121">
        <v>0</v>
      </c>
      <c r="L9" s="121">
        <f t="shared" si="3"/>
        <v>1611704</v>
      </c>
      <c r="M9" s="121">
        <f t="shared" si="4"/>
        <v>211840</v>
      </c>
      <c r="N9" s="121">
        <v>146545</v>
      </c>
      <c r="O9" s="121">
        <v>0</v>
      </c>
      <c r="P9" s="121">
        <v>51869</v>
      </c>
      <c r="Q9" s="121">
        <v>13426</v>
      </c>
      <c r="R9" s="121">
        <f t="shared" si="5"/>
        <v>354394</v>
      </c>
      <c r="S9" s="121">
        <v>14383</v>
      </c>
      <c r="T9" s="121">
        <v>302247</v>
      </c>
      <c r="U9" s="121">
        <v>37764</v>
      </c>
      <c r="V9" s="121">
        <v>0</v>
      </c>
      <c r="W9" s="121">
        <f t="shared" si="6"/>
        <v>1025919</v>
      </c>
      <c r="X9" s="121">
        <v>22902</v>
      </c>
      <c r="Y9" s="121">
        <v>965393</v>
      </c>
      <c r="Z9" s="121">
        <v>29081</v>
      </c>
      <c r="AA9" s="121">
        <v>8543</v>
      </c>
      <c r="AB9" s="121">
        <v>0</v>
      </c>
      <c r="AC9" s="121">
        <v>19551</v>
      </c>
      <c r="AD9" s="121">
        <v>14876</v>
      </c>
      <c r="AE9" s="121">
        <f t="shared" si="8"/>
        <v>2039073</v>
      </c>
      <c r="AF9" s="121">
        <f t="shared" si="9"/>
        <v>8682</v>
      </c>
      <c r="AG9" s="121">
        <f t="shared" si="10"/>
        <v>8682</v>
      </c>
      <c r="AH9" s="121">
        <v>0</v>
      </c>
      <c r="AI9" s="121">
        <v>8682</v>
      </c>
      <c r="AJ9" s="121">
        <v>0</v>
      </c>
      <c r="AK9" s="121">
        <v>0</v>
      </c>
      <c r="AL9" s="121">
        <v>0</v>
      </c>
      <c r="AM9" s="121">
        <v>0</v>
      </c>
      <c r="AN9" s="121">
        <f t="shared" si="12"/>
        <v>157102</v>
      </c>
      <c r="AO9" s="121">
        <f t="shared" si="13"/>
        <v>6606</v>
      </c>
      <c r="AP9" s="121">
        <v>6606</v>
      </c>
      <c r="AQ9" s="121">
        <v>0</v>
      </c>
      <c r="AR9" s="121">
        <v>0</v>
      </c>
      <c r="AS9" s="121">
        <v>0</v>
      </c>
      <c r="AT9" s="121">
        <f t="shared" si="14"/>
        <v>54538</v>
      </c>
      <c r="AU9" s="121">
        <v>0</v>
      </c>
      <c r="AV9" s="121">
        <v>54538</v>
      </c>
      <c r="AW9" s="121">
        <v>0</v>
      </c>
      <c r="AX9" s="121">
        <v>0</v>
      </c>
      <c r="AY9" s="121">
        <f t="shared" si="15"/>
        <v>95179</v>
      </c>
      <c r="AZ9" s="121">
        <v>0</v>
      </c>
      <c r="BA9" s="121">
        <v>94455</v>
      </c>
      <c r="BB9" s="121">
        <v>0</v>
      </c>
      <c r="BC9" s="121">
        <v>724</v>
      </c>
      <c r="BD9" s="121">
        <v>0</v>
      </c>
      <c r="BE9" s="121">
        <v>779</v>
      </c>
      <c r="BF9" s="121">
        <v>0</v>
      </c>
      <c r="BG9" s="121">
        <f t="shared" si="17"/>
        <v>165784</v>
      </c>
      <c r="BH9" s="121">
        <f t="shared" si="19"/>
        <v>421175</v>
      </c>
      <c r="BI9" s="121">
        <f t="shared" si="20"/>
        <v>421175</v>
      </c>
      <c r="BJ9" s="121">
        <f t="shared" si="21"/>
        <v>0</v>
      </c>
      <c r="BK9" s="121">
        <f t="shared" si="22"/>
        <v>216633</v>
      </c>
      <c r="BL9" s="121">
        <f t="shared" si="23"/>
        <v>204542</v>
      </c>
      <c r="BM9" s="121">
        <f t="shared" si="24"/>
        <v>0</v>
      </c>
      <c r="BN9" s="121">
        <f t="shared" si="25"/>
        <v>0</v>
      </c>
      <c r="BO9" s="121">
        <f t="shared" si="26"/>
        <v>0</v>
      </c>
      <c r="BP9" s="121">
        <f t="shared" si="27"/>
        <v>1768806</v>
      </c>
      <c r="BQ9" s="121">
        <f t="shared" si="28"/>
        <v>218446</v>
      </c>
      <c r="BR9" s="121">
        <f t="shared" si="29"/>
        <v>153151</v>
      </c>
      <c r="BS9" s="121">
        <f t="shared" si="30"/>
        <v>0</v>
      </c>
      <c r="BT9" s="121">
        <f t="shared" si="31"/>
        <v>51869</v>
      </c>
      <c r="BU9" s="121">
        <f t="shared" si="32"/>
        <v>13426</v>
      </c>
      <c r="BV9" s="121">
        <f t="shared" si="33"/>
        <v>408932</v>
      </c>
      <c r="BW9" s="121">
        <f t="shared" si="34"/>
        <v>14383</v>
      </c>
      <c r="BX9" s="121">
        <f t="shared" si="35"/>
        <v>356785</v>
      </c>
      <c r="BY9" s="121">
        <f t="shared" si="36"/>
        <v>37764</v>
      </c>
      <c r="BZ9" s="121">
        <f t="shared" si="37"/>
        <v>0</v>
      </c>
      <c r="CA9" s="121">
        <f t="shared" si="38"/>
        <v>1121098</v>
      </c>
      <c r="CB9" s="121">
        <f t="shared" si="39"/>
        <v>22902</v>
      </c>
      <c r="CC9" s="121">
        <f t="shared" si="40"/>
        <v>1059848</v>
      </c>
      <c r="CD9" s="121">
        <f t="shared" si="41"/>
        <v>29081</v>
      </c>
      <c r="CE9" s="121">
        <f t="shared" si="42"/>
        <v>9267</v>
      </c>
      <c r="CF9" s="121">
        <f t="shared" si="43"/>
        <v>0</v>
      </c>
      <c r="CG9" s="121">
        <f t="shared" si="44"/>
        <v>20330</v>
      </c>
      <c r="CH9" s="121">
        <f t="shared" si="45"/>
        <v>14876</v>
      </c>
      <c r="CI9" s="121">
        <f t="shared" si="46"/>
        <v>2204857</v>
      </c>
    </row>
    <row r="10" spans="1:87" s="136" customFormat="1" ht="13.5" customHeight="1" x14ac:dyDescent="0.15">
      <c r="A10" s="119" t="s">
        <v>17</v>
      </c>
      <c r="B10" s="120" t="s">
        <v>334</v>
      </c>
      <c r="C10" s="119" t="s">
        <v>335</v>
      </c>
      <c r="D10" s="121">
        <f t="shared" si="0"/>
        <v>47724</v>
      </c>
      <c r="E10" s="121">
        <f t="shared" si="1"/>
        <v>43912</v>
      </c>
      <c r="F10" s="121">
        <v>0</v>
      </c>
      <c r="G10" s="121">
        <v>0</v>
      </c>
      <c r="H10" s="121">
        <v>43912</v>
      </c>
      <c r="I10" s="121">
        <v>0</v>
      </c>
      <c r="J10" s="121">
        <v>3812</v>
      </c>
      <c r="K10" s="121">
        <v>0</v>
      </c>
      <c r="L10" s="121">
        <f t="shared" si="3"/>
        <v>1054950</v>
      </c>
      <c r="M10" s="121">
        <f t="shared" si="4"/>
        <v>129149</v>
      </c>
      <c r="N10" s="121">
        <v>72596</v>
      </c>
      <c r="O10" s="121">
        <v>22031</v>
      </c>
      <c r="P10" s="121">
        <v>26623</v>
      </c>
      <c r="Q10" s="121">
        <v>7899</v>
      </c>
      <c r="R10" s="121">
        <f t="shared" si="5"/>
        <v>33610</v>
      </c>
      <c r="S10" s="121">
        <v>532</v>
      </c>
      <c r="T10" s="121">
        <v>10137</v>
      </c>
      <c r="U10" s="121">
        <v>22941</v>
      </c>
      <c r="V10" s="121">
        <v>0</v>
      </c>
      <c r="W10" s="121">
        <f t="shared" si="6"/>
        <v>888652</v>
      </c>
      <c r="X10" s="121">
        <v>325429</v>
      </c>
      <c r="Y10" s="121">
        <v>548605</v>
      </c>
      <c r="Z10" s="121">
        <v>11309</v>
      </c>
      <c r="AA10" s="121">
        <v>3309</v>
      </c>
      <c r="AB10" s="121">
        <v>0</v>
      </c>
      <c r="AC10" s="121">
        <v>3539</v>
      </c>
      <c r="AD10" s="121">
        <v>50699</v>
      </c>
      <c r="AE10" s="121">
        <f t="shared" si="8"/>
        <v>1153373</v>
      </c>
      <c r="AF10" s="121">
        <f t="shared" si="9"/>
        <v>0</v>
      </c>
      <c r="AG10" s="121">
        <f t="shared" si="10"/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 t="shared" si="12"/>
        <v>240186</v>
      </c>
      <c r="AO10" s="121">
        <f t="shared" si="13"/>
        <v>45972</v>
      </c>
      <c r="AP10" s="121">
        <v>12557</v>
      </c>
      <c r="AQ10" s="121">
        <v>0</v>
      </c>
      <c r="AR10" s="121">
        <v>33415</v>
      </c>
      <c r="AS10" s="121">
        <v>0</v>
      </c>
      <c r="AT10" s="121">
        <f t="shared" si="14"/>
        <v>119403</v>
      </c>
      <c r="AU10" s="121">
        <v>1080</v>
      </c>
      <c r="AV10" s="121">
        <v>118323</v>
      </c>
      <c r="AW10" s="121">
        <v>0</v>
      </c>
      <c r="AX10" s="121">
        <v>0</v>
      </c>
      <c r="AY10" s="121">
        <f t="shared" si="15"/>
        <v>74306</v>
      </c>
      <c r="AZ10" s="121">
        <v>58824</v>
      </c>
      <c r="BA10" s="121">
        <v>15482</v>
      </c>
      <c r="BB10" s="121">
        <v>0</v>
      </c>
      <c r="BC10" s="121">
        <v>0</v>
      </c>
      <c r="BD10" s="121">
        <v>0</v>
      </c>
      <c r="BE10" s="121">
        <v>505</v>
      </c>
      <c r="BF10" s="121">
        <v>285</v>
      </c>
      <c r="BG10" s="121">
        <f t="shared" si="17"/>
        <v>240471</v>
      </c>
      <c r="BH10" s="121">
        <f t="shared" si="19"/>
        <v>47724</v>
      </c>
      <c r="BI10" s="121">
        <f t="shared" si="20"/>
        <v>43912</v>
      </c>
      <c r="BJ10" s="121">
        <f t="shared" si="21"/>
        <v>0</v>
      </c>
      <c r="BK10" s="121">
        <f t="shared" si="22"/>
        <v>0</v>
      </c>
      <c r="BL10" s="121">
        <f t="shared" si="23"/>
        <v>43912</v>
      </c>
      <c r="BM10" s="121">
        <f t="shared" si="24"/>
        <v>0</v>
      </c>
      <c r="BN10" s="121">
        <f t="shared" si="25"/>
        <v>3812</v>
      </c>
      <c r="BO10" s="121">
        <f t="shared" si="26"/>
        <v>0</v>
      </c>
      <c r="BP10" s="121">
        <f t="shared" si="27"/>
        <v>1295136</v>
      </c>
      <c r="BQ10" s="121">
        <f t="shared" si="28"/>
        <v>175121</v>
      </c>
      <c r="BR10" s="121">
        <f t="shared" si="29"/>
        <v>85153</v>
      </c>
      <c r="BS10" s="121">
        <f t="shared" si="30"/>
        <v>22031</v>
      </c>
      <c r="BT10" s="121">
        <f t="shared" si="31"/>
        <v>60038</v>
      </c>
      <c r="BU10" s="121">
        <f t="shared" si="32"/>
        <v>7899</v>
      </c>
      <c r="BV10" s="121">
        <f t="shared" si="33"/>
        <v>153013</v>
      </c>
      <c r="BW10" s="121">
        <f t="shared" si="34"/>
        <v>1612</v>
      </c>
      <c r="BX10" s="121">
        <f t="shared" si="35"/>
        <v>128460</v>
      </c>
      <c r="BY10" s="121">
        <f t="shared" si="36"/>
        <v>22941</v>
      </c>
      <c r="BZ10" s="121">
        <f t="shared" si="37"/>
        <v>0</v>
      </c>
      <c r="CA10" s="121">
        <f t="shared" si="38"/>
        <v>962958</v>
      </c>
      <c r="CB10" s="121">
        <f t="shared" si="39"/>
        <v>384253</v>
      </c>
      <c r="CC10" s="121">
        <f t="shared" si="40"/>
        <v>564087</v>
      </c>
      <c r="CD10" s="121">
        <f t="shared" si="41"/>
        <v>11309</v>
      </c>
      <c r="CE10" s="121">
        <f t="shared" si="42"/>
        <v>3309</v>
      </c>
      <c r="CF10" s="121">
        <f t="shared" si="43"/>
        <v>0</v>
      </c>
      <c r="CG10" s="121">
        <f t="shared" si="44"/>
        <v>4044</v>
      </c>
      <c r="CH10" s="121">
        <f t="shared" si="45"/>
        <v>50984</v>
      </c>
      <c r="CI10" s="121">
        <f t="shared" si="46"/>
        <v>1393844</v>
      </c>
    </row>
    <row r="11" spans="1:87" s="136" customFormat="1" ht="13.5" customHeight="1" x14ac:dyDescent="0.15">
      <c r="A11" s="119" t="s">
        <v>17</v>
      </c>
      <c r="B11" s="120" t="s">
        <v>337</v>
      </c>
      <c r="C11" s="119" t="s">
        <v>338</v>
      </c>
      <c r="D11" s="121">
        <f t="shared" si="0"/>
        <v>0</v>
      </c>
      <c r="E11" s="121">
        <f t="shared" si="1"/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 t="shared" si="3"/>
        <v>854058</v>
      </c>
      <c r="M11" s="121">
        <f t="shared" si="4"/>
        <v>58367</v>
      </c>
      <c r="N11" s="121">
        <v>58367</v>
      </c>
      <c r="O11" s="121">
        <v>0</v>
      </c>
      <c r="P11" s="121">
        <v>0</v>
      </c>
      <c r="Q11" s="121">
        <v>0</v>
      </c>
      <c r="R11" s="121">
        <f t="shared" si="5"/>
        <v>351791</v>
      </c>
      <c r="S11" s="121">
        <v>8323</v>
      </c>
      <c r="T11" s="121">
        <v>322432</v>
      </c>
      <c r="U11" s="121">
        <v>21036</v>
      </c>
      <c r="V11" s="121">
        <v>11048</v>
      </c>
      <c r="W11" s="121">
        <f t="shared" si="6"/>
        <v>432852</v>
      </c>
      <c r="X11" s="121">
        <v>227390</v>
      </c>
      <c r="Y11" s="121">
        <v>140674</v>
      </c>
      <c r="Z11" s="121">
        <v>59551</v>
      </c>
      <c r="AA11" s="121">
        <v>5237</v>
      </c>
      <c r="AB11" s="121">
        <v>0</v>
      </c>
      <c r="AC11" s="121">
        <v>0</v>
      </c>
      <c r="AD11" s="121">
        <v>5424</v>
      </c>
      <c r="AE11" s="121">
        <f t="shared" si="8"/>
        <v>859482</v>
      </c>
      <c r="AF11" s="121">
        <f t="shared" si="9"/>
        <v>0</v>
      </c>
      <c r="AG11" s="121">
        <f t="shared" si="10"/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 t="shared" si="12"/>
        <v>177961</v>
      </c>
      <c r="AO11" s="121">
        <f t="shared" si="13"/>
        <v>53964</v>
      </c>
      <c r="AP11" s="121">
        <v>38132</v>
      </c>
      <c r="AQ11" s="121">
        <v>15832</v>
      </c>
      <c r="AR11" s="121">
        <v>0</v>
      </c>
      <c r="AS11" s="121">
        <v>0</v>
      </c>
      <c r="AT11" s="121">
        <f t="shared" si="14"/>
        <v>96116</v>
      </c>
      <c r="AU11" s="121">
        <v>5368</v>
      </c>
      <c r="AV11" s="121">
        <v>90748</v>
      </c>
      <c r="AW11" s="121">
        <v>0</v>
      </c>
      <c r="AX11" s="121">
        <v>0</v>
      </c>
      <c r="AY11" s="121">
        <f t="shared" si="15"/>
        <v>27881</v>
      </c>
      <c r="AZ11" s="121">
        <v>439</v>
      </c>
      <c r="BA11" s="121">
        <v>24008</v>
      </c>
      <c r="BB11" s="121">
        <v>0</v>
      </c>
      <c r="BC11" s="121">
        <v>3434</v>
      </c>
      <c r="BD11" s="121">
        <v>0</v>
      </c>
      <c r="BE11" s="121">
        <v>0</v>
      </c>
      <c r="BF11" s="121">
        <v>530</v>
      </c>
      <c r="BG11" s="121">
        <f t="shared" si="17"/>
        <v>178491</v>
      </c>
      <c r="BH11" s="121">
        <f t="shared" si="19"/>
        <v>0</v>
      </c>
      <c r="BI11" s="121">
        <f t="shared" si="20"/>
        <v>0</v>
      </c>
      <c r="BJ11" s="121">
        <f t="shared" si="21"/>
        <v>0</v>
      </c>
      <c r="BK11" s="121">
        <f t="shared" si="22"/>
        <v>0</v>
      </c>
      <c r="BL11" s="121">
        <f t="shared" si="23"/>
        <v>0</v>
      </c>
      <c r="BM11" s="121">
        <f t="shared" si="24"/>
        <v>0</v>
      </c>
      <c r="BN11" s="121">
        <f t="shared" si="25"/>
        <v>0</v>
      </c>
      <c r="BO11" s="121">
        <f t="shared" si="26"/>
        <v>0</v>
      </c>
      <c r="BP11" s="121">
        <f t="shared" si="27"/>
        <v>1032019</v>
      </c>
      <c r="BQ11" s="121">
        <f t="shared" si="28"/>
        <v>112331</v>
      </c>
      <c r="BR11" s="121">
        <f t="shared" si="29"/>
        <v>96499</v>
      </c>
      <c r="BS11" s="121">
        <f t="shared" si="30"/>
        <v>15832</v>
      </c>
      <c r="BT11" s="121">
        <f t="shared" si="31"/>
        <v>0</v>
      </c>
      <c r="BU11" s="121">
        <f t="shared" si="32"/>
        <v>0</v>
      </c>
      <c r="BV11" s="121">
        <f t="shared" si="33"/>
        <v>447907</v>
      </c>
      <c r="BW11" s="121">
        <f t="shared" si="34"/>
        <v>13691</v>
      </c>
      <c r="BX11" s="121">
        <f t="shared" si="35"/>
        <v>413180</v>
      </c>
      <c r="BY11" s="121">
        <f t="shared" si="36"/>
        <v>21036</v>
      </c>
      <c r="BZ11" s="121">
        <f t="shared" si="37"/>
        <v>11048</v>
      </c>
      <c r="CA11" s="121">
        <f t="shared" si="38"/>
        <v>460733</v>
      </c>
      <c r="CB11" s="121">
        <f t="shared" si="39"/>
        <v>227829</v>
      </c>
      <c r="CC11" s="121">
        <f t="shared" si="40"/>
        <v>164682</v>
      </c>
      <c r="CD11" s="121">
        <f t="shared" si="41"/>
        <v>59551</v>
      </c>
      <c r="CE11" s="121">
        <f t="shared" si="42"/>
        <v>8671</v>
      </c>
      <c r="CF11" s="121">
        <f t="shared" si="43"/>
        <v>0</v>
      </c>
      <c r="CG11" s="121">
        <f t="shared" si="44"/>
        <v>0</v>
      </c>
      <c r="CH11" s="121">
        <f t="shared" si="45"/>
        <v>5954</v>
      </c>
      <c r="CI11" s="121">
        <f t="shared" si="46"/>
        <v>1037973</v>
      </c>
    </row>
    <row r="12" spans="1:87" s="136" customFormat="1" ht="13.5" customHeight="1" x14ac:dyDescent="0.15">
      <c r="A12" s="119" t="s">
        <v>17</v>
      </c>
      <c r="B12" s="120" t="s">
        <v>340</v>
      </c>
      <c r="C12" s="119" t="s">
        <v>341</v>
      </c>
      <c r="D12" s="121">
        <f t="shared" si="0"/>
        <v>0</v>
      </c>
      <c r="E12" s="121">
        <f t="shared" si="1"/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 t="shared" si="3"/>
        <v>317317</v>
      </c>
      <c r="M12" s="121">
        <f t="shared" si="4"/>
        <v>14396</v>
      </c>
      <c r="N12" s="121">
        <v>14396</v>
      </c>
      <c r="O12" s="121">
        <v>0</v>
      </c>
      <c r="P12" s="121">
        <v>0</v>
      </c>
      <c r="Q12" s="121">
        <v>0</v>
      </c>
      <c r="R12" s="121">
        <f t="shared" si="5"/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 t="shared" si="6"/>
        <v>302921</v>
      </c>
      <c r="X12" s="121">
        <v>302921</v>
      </c>
      <c r="Y12" s="121">
        <v>0</v>
      </c>
      <c r="Z12" s="121">
        <v>0</v>
      </c>
      <c r="AA12" s="121">
        <v>0</v>
      </c>
      <c r="AB12" s="121">
        <v>391939</v>
      </c>
      <c r="AC12" s="121">
        <v>0</v>
      </c>
      <c r="AD12" s="121">
        <v>0</v>
      </c>
      <c r="AE12" s="121">
        <f t="shared" si="8"/>
        <v>317317</v>
      </c>
      <c r="AF12" s="121">
        <f t="shared" si="9"/>
        <v>0</v>
      </c>
      <c r="AG12" s="121">
        <f t="shared" si="10"/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3425</v>
      </c>
      <c r="AN12" s="121">
        <f t="shared" si="12"/>
        <v>290689</v>
      </c>
      <c r="AO12" s="121">
        <f t="shared" si="13"/>
        <v>14396</v>
      </c>
      <c r="AP12" s="121">
        <v>14396</v>
      </c>
      <c r="AQ12" s="121">
        <v>0</v>
      </c>
      <c r="AR12" s="121">
        <v>0</v>
      </c>
      <c r="AS12" s="121">
        <v>0</v>
      </c>
      <c r="AT12" s="121">
        <f t="shared" si="14"/>
        <v>128242</v>
      </c>
      <c r="AU12" s="121">
        <v>0</v>
      </c>
      <c r="AV12" s="121">
        <v>128242</v>
      </c>
      <c r="AW12" s="121">
        <v>0</v>
      </c>
      <c r="AX12" s="121">
        <v>0</v>
      </c>
      <c r="AY12" s="121">
        <f t="shared" si="15"/>
        <v>148051</v>
      </c>
      <c r="AZ12" s="121">
        <v>85016</v>
      </c>
      <c r="BA12" s="121">
        <v>63035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 t="shared" si="17"/>
        <v>290689</v>
      </c>
      <c r="BH12" s="121">
        <f t="shared" si="19"/>
        <v>0</v>
      </c>
      <c r="BI12" s="121">
        <f t="shared" si="20"/>
        <v>0</v>
      </c>
      <c r="BJ12" s="121">
        <f t="shared" si="21"/>
        <v>0</v>
      </c>
      <c r="BK12" s="121">
        <f t="shared" si="22"/>
        <v>0</v>
      </c>
      <c r="BL12" s="121">
        <f t="shared" si="23"/>
        <v>0</v>
      </c>
      <c r="BM12" s="121">
        <f t="shared" si="24"/>
        <v>0</v>
      </c>
      <c r="BN12" s="121">
        <f t="shared" si="25"/>
        <v>0</v>
      </c>
      <c r="BO12" s="121">
        <f t="shared" si="26"/>
        <v>3425</v>
      </c>
      <c r="BP12" s="121">
        <f t="shared" si="27"/>
        <v>608006</v>
      </c>
      <c r="BQ12" s="121">
        <f t="shared" si="28"/>
        <v>28792</v>
      </c>
      <c r="BR12" s="121">
        <f t="shared" si="29"/>
        <v>28792</v>
      </c>
      <c r="BS12" s="121">
        <f t="shared" si="30"/>
        <v>0</v>
      </c>
      <c r="BT12" s="121">
        <f t="shared" si="31"/>
        <v>0</v>
      </c>
      <c r="BU12" s="121">
        <f t="shared" si="32"/>
        <v>0</v>
      </c>
      <c r="BV12" s="121">
        <f t="shared" si="33"/>
        <v>128242</v>
      </c>
      <c r="BW12" s="121">
        <f t="shared" si="34"/>
        <v>0</v>
      </c>
      <c r="BX12" s="121">
        <f t="shared" si="35"/>
        <v>128242</v>
      </c>
      <c r="BY12" s="121">
        <f t="shared" si="36"/>
        <v>0</v>
      </c>
      <c r="BZ12" s="121">
        <f t="shared" si="37"/>
        <v>0</v>
      </c>
      <c r="CA12" s="121">
        <f t="shared" si="38"/>
        <v>450972</v>
      </c>
      <c r="CB12" s="121">
        <f t="shared" si="39"/>
        <v>387937</v>
      </c>
      <c r="CC12" s="121">
        <f t="shared" si="40"/>
        <v>63035</v>
      </c>
      <c r="CD12" s="121">
        <f t="shared" si="41"/>
        <v>0</v>
      </c>
      <c r="CE12" s="121">
        <f t="shared" si="42"/>
        <v>0</v>
      </c>
      <c r="CF12" s="121">
        <f t="shared" si="43"/>
        <v>391939</v>
      </c>
      <c r="CG12" s="121">
        <f t="shared" si="44"/>
        <v>0</v>
      </c>
      <c r="CH12" s="121">
        <f t="shared" si="45"/>
        <v>0</v>
      </c>
      <c r="CI12" s="121">
        <f t="shared" si="46"/>
        <v>608006</v>
      </c>
    </row>
    <row r="13" spans="1:87" s="136" customFormat="1" ht="13.5" customHeight="1" x14ac:dyDescent="0.15">
      <c r="A13" s="119" t="s">
        <v>17</v>
      </c>
      <c r="B13" s="120" t="s">
        <v>345</v>
      </c>
      <c r="C13" s="119" t="s">
        <v>346</v>
      </c>
      <c r="D13" s="121">
        <f t="shared" si="0"/>
        <v>121989</v>
      </c>
      <c r="E13" s="121">
        <f t="shared" si="1"/>
        <v>121989</v>
      </c>
      <c r="F13" s="121">
        <v>0</v>
      </c>
      <c r="G13" s="121">
        <v>97690</v>
      </c>
      <c r="H13" s="121">
        <v>24299</v>
      </c>
      <c r="I13" s="121">
        <v>0</v>
      </c>
      <c r="J13" s="121">
        <v>0</v>
      </c>
      <c r="K13" s="121">
        <v>0</v>
      </c>
      <c r="L13" s="121">
        <f t="shared" si="3"/>
        <v>503400</v>
      </c>
      <c r="M13" s="121">
        <f t="shared" si="4"/>
        <v>41987</v>
      </c>
      <c r="N13" s="121">
        <v>29958</v>
      </c>
      <c r="O13" s="121">
        <v>0</v>
      </c>
      <c r="P13" s="121">
        <v>12029</v>
      </c>
      <c r="Q13" s="121">
        <v>0</v>
      </c>
      <c r="R13" s="121">
        <f t="shared" si="5"/>
        <v>117292</v>
      </c>
      <c r="S13" s="121">
        <v>0</v>
      </c>
      <c r="T13" s="121">
        <v>117292</v>
      </c>
      <c r="U13" s="121">
        <v>0</v>
      </c>
      <c r="V13" s="121">
        <v>0</v>
      </c>
      <c r="W13" s="121">
        <f t="shared" si="6"/>
        <v>344121</v>
      </c>
      <c r="X13" s="121">
        <v>112413</v>
      </c>
      <c r="Y13" s="121">
        <v>165804</v>
      </c>
      <c r="Z13" s="121">
        <v>53238</v>
      </c>
      <c r="AA13" s="121">
        <v>12666</v>
      </c>
      <c r="AB13" s="121">
        <v>0</v>
      </c>
      <c r="AC13" s="121">
        <v>0</v>
      </c>
      <c r="AD13" s="121">
        <v>2155</v>
      </c>
      <c r="AE13" s="121">
        <f t="shared" si="8"/>
        <v>627544</v>
      </c>
      <c r="AF13" s="121">
        <f t="shared" si="9"/>
        <v>16339</v>
      </c>
      <c r="AG13" s="121">
        <f t="shared" si="10"/>
        <v>16339</v>
      </c>
      <c r="AH13" s="121">
        <v>0</v>
      </c>
      <c r="AI13" s="121">
        <v>16339</v>
      </c>
      <c r="AJ13" s="121">
        <v>0</v>
      </c>
      <c r="AK13" s="121">
        <v>0</v>
      </c>
      <c r="AL13" s="121">
        <v>0</v>
      </c>
      <c r="AM13" s="121">
        <v>0</v>
      </c>
      <c r="AN13" s="121">
        <f t="shared" si="12"/>
        <v>49557</v>
      </c>
      <c r="AO13" s="121">
        <f t="shared" si="13"/>
        <v>5777</v>
      </c>
      <c r="AP13" s="121">
        <v>0</v>
      </c>
      <c r="AQ13" s="121">
        <v>0</v>
      </c>
      <c r="AR13" s="121">
        <v>5777</v>
      </c>
      <c r="AS13" s="121">
        <v>0</v>
      </c>
      <c r="AT13" s="121">
        <f t="shared" si="14"/>
        <v>22179</v>
      </c>
      <c r="AU13" s="121">
        <v>0</v>
      </c>
      <c r="AV13" s="121">
        <v>22179</v>
      </c>
      <c r="AW13" s="121">
        <v>0</v>
      </c>
      <c r="AX13" s="121">
        <v>0</v>
      </c>
      <c r="AY13" s="121">
        <f t="shared" si="15"/>
        <v>21601</v>
      </c>
      <c r="AZ13" s="121">
        <v>0</v>
      </c>
      <c r="BA13" s="121">
        <v>21601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 t="shared" si="17"/>
        <v>65896</v>
      </c>
      <c r="BH13" s="121">
        <f t="shared" si="19"/>
        <v>138328</v>
      </c>
      <c r="BI13" s="121">
        <f t="shared" si="20"/>
        <v>138328</v>
      </c>
      <c r="BJ13" s="121">
        <f t="shared" si="21"/>
        <v>0</v>
      </c>
      <c r="BK13" s="121">
        <f t="shared" si="22"/>
        <v>114029</v>
      </c>
      <c r="BL13" s="121">
        <f t="shared" si="23"/>
        <v>24299</v>
      </c>
      <c r="BM13" s="121">
        <f t="shared" si="24"/>
        <v>0</v>
      </c>
      <c r="BN13" s="121">
        <f t="shared" si="25"/>
        <v>0</v>
      </c>
      <c r="BO13" s="121">
        <f t="shared" si="26"/>
        <v>0</v>
      </c>
      <c r="BP13" s="121">
        <f t="shared" si="27"/>
        <v>552957</v>
      </c>
      <c r="BQ13" s="121">
        <f t="shared" si="28"/>
        <v>47764</v>
      </c>
      <c r="BR13" s="121">
        <f t="shared" si="29"/>
        <v>29958</v>
      </c>
      <c r="BS13" s="121">
        <f t="shared" si="30"/>
        <v>0</v>
      </c>
      <c r="BT13" s="121">
        <f t="shared" si="31"/>
        <v>17806</v>
      </c>
      <c r="BU13" s="121">
        <f t="shared" si="32"/>
        <v>0</v>
      </c>
      <c r="BV13" s="121">
        <f t="shared" si="33"/>
        <v>139471</v>
      </c>
      <c r="BW13" s="121">
        <f t="shared" si="34"/>
        <v>0</v>
      </c>
      <c r="BX13" s="121">
        <f t="shared" si="35"/>
        <v>139471</v>
      </c>
      <c r="BY13" s="121">
        <f t="shared" si="36"/>
        <v>0</v>
      </c>
      <c r="BZ13" s="121">
        <f t="shared" si="37"/>
        <v>0</v>
      </c>
      <c r="CA13" s="121">
        <f t="shared" si="38"/>
        <v>365722</v>
      </c>
      <c r="CB13" s="121">
        <f t="shared" si="39"/>
        <v>112413</v>
      </c>
      <c r="CC13" s="121">
        <f t="shared" si="40"/>
        <v>187405</v>
      </c>
      <c r="CD13" s="121">
        <f t="shared" si="41"/>
        <v>53238</v>
      </c>
      <c r="CE13" s="121">
        <f t="shared" si="42"/>
        <v>12666</v>
      </c>
      <c r="CF13" s="121">
        <f t="shared" si="43"/>
        <v>0</v>
      </c>
      <c r="CG13" s="121">
        <f t="shared" si="44"/>
        <v>0</v>
      </c>
      <c r="CH13" s="121">
        <f t="shared" si="45"/>
        <v>2155</v>
      </c>
      <c r="CI13" s="121">
        <f t="shared" si="46"/>
        <v>693440</v>
      </c>
    </row>
    <row r="14" spans="1:87" s="136" customFormat="1" ht="13.5" customHeight="1" x14ac:dyDescent="0.15">
      <c r="A14" s="119" t="s">
        <v>17</v>
      </c>
      <c r="B14" s="120" t="s">
        <v>348</v>
      </c>
      <c r="C14" s="119" t="s">
        <v>349</v>
      </c>
      <c r="D14" s="121">
        <f t="shared" si="0"/>
        <v>0</v>
      </c>
      <c r="E14" s="121">
        <f t="shared" si="1"/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 t="shared" si="3"/>
        <v>101557</v>
      </c>
      <c r="M14" s="121">
        <f t="shared" si="4"/>
        <v>14595</v>
      </c>
      <c r="N14" s="121">
        <v>14595</v>
      </c>
      <c r="O14" s="121">
        <v>0</v>
      </c>
      <c r="P14" s="121">
        <v>0</v>
      </c>
      <c r="Q14" s="121">
        <v>0</v>
      </c>
      <c r="R14" s="121">
        <f t="shared" si="5"/>
        <v>487</v>
      </c>
      <c r="S14" s="121">
        <v>0</v>
      </c>
      <c r="T14" s="121">
        <v>0</v>
      </c>
      <c r="U14" s="121">
        <v>487</v>
      </c>
      <c r="V14" s="121">
        <v>0</v>
      </c>
      <c r="W14" s="121">
        <f t="shared" si="6"/>
        <v>86475</v>
      </c>
      <c r="X14" s="121">
        <v>82202</v>
      </c>
      <c r="Y14" s="121">
        <v>0</v>
      </c>
      <c r="Z14" s="121">
        <v>3672</v>
      </c>
      <c r="AA14" s="121">
        <v>601</v>
      </c>
      <c r="AB14" s="121">
        <v>180708</v>
      </c>
      <c r="AC14" s="121">
        <v>0</v>
      </c>
      <c r="AD14" s="121">
        <v>0</v>
      </c>
      <c r="AE14" s="121">
        <f t="shared" si="8"/>
        <v>101557</v>
      </c>
      <c r="AF14" s="121">
        <f t="shared" si="9"/>
        <v>0</v>
      </c>
      <c r="AG14" s="121">
        <f t="shared" si="10"/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 t="shared" si="12"/>
        <v>7297</v>
      </c>
      <c r="AO14" s="121">
        <f t="shared" si="13"/>
        <v>7297</v>
      </c>
      <c r="AP14" s="121">
        <v>7297</v>
      </c>
      <c r="AQ14" s="121">
        <v>0</v>
      </c>
      <c r="AR14" s="121">
        <v>0</v>
      </c>
      <c r="AS14" s="121">
        <v>0</v>
      </c>
      <c r="AT14" s="121">
        <f t="shared" si="14"/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 t="shared" si="15"/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48395</v>
      </c>
      <c r="BE14" s="121">
        <v>0</v>
      </c>
      <c r="BF14" s="121">
        <v>0</v>
      </c>
      <c r="BG14" s="121">
        <f t="shared" si="17"/>
        <v>7297</v>
      </c>
      <c r="BH14" s="121">
        <f t="shared" si="19"/>
        <v>0</v>
      </c>
      <c r="BI14" s="121">
        <f t="shared" si="20"/>
        <v>0</v>
      </c>
      <c r="BJ14" s="121">
        <f t="shared" si="21"/>
        <v>0</v>
      </c>
      <c r="BK14" s="121">
        <f t="shared" si="22"/>
        <v>0</v>
      </c>
      <c r="BL14" s="121">
        <f t="shared" si="23"/>
        <v>0</v>
      </c>
      <c r="BM14" s="121">
        <f t="shared" si="24"/>
        <v>0</v>
      </c>
      <c r="BN14" s="121">
        <f t="shared" si="25"/>
        <v>0</v>
      </c>
      <c r="BO14" s="121">
        <f t="shared" si="26"/>
        <v>0</v>
      </c>
      <c r="BP14" s="121">
        <f t="shared" si="27"/>
        <v>108854</v>
      </c>
      <c r="BQ14" s="121">
        <f t="shared" si="28"/>
        <v>21892</v>
      </c>
      <c r="BR14" s="121">
        <f t="shared" si="29"/>
        <v>21892</v>
      </c>
      <c r="BS14" s="121">
        <f t="shared" si="30"/>
        <v>0</v>
      </c>
      <c r="BT14" s="121">
        <f t="shared" si="31"/>
        <v>0</v>
      </c>
      <c r="BU14" s="121">
        <f t="shared" si="32"/>
        <v>0</v>
      </c>
      <c r="BV14" s="121">
        <f t="shared" si="33"/>
        <v>487</v>
      </c>
      <c r="BW14" s="121">
        <f t="shared" si="34"/>
        <v>0</v>
      </c>
      <c r="BX14" s="121">
        <f t="shared" si="35"/>
        <v>0</v>
      </c>
      <c r="BY14" s="121">
        <f t="shared" si="36"/>
        <v>487</v>
      </c>
      <c r="BZ14" s="121">
        <f t="shared" si="37"/>
        <v>0</v>
      </c>
      <c r="CA14" s="121">
        <f t="shared" si="38"/>
        <v>86475</v>
      </c>
      <c r="CB14" s="121">
        <f t="shared" si="39"/>
        <v>82202</v>
      </c>
      <c r="CC14" s="121">
        <f t="shared" si="40"/>
        <v>0</v>
      </c>
      <c r="CD14" s="121">
        <f t="shared" si="41"/>
        <v>3672</v>
      </c>
      <c r="CE14" s="121">
        <f t="shared" si="42"/>
        <v>601</v>
      </c>
      <c r="CF14" s="121">
        <f t="shared" si="43"/>
        <v>229103</v>
      </c>
      <c r="CG14" s="121">
        <f t="shared" si="44"/>
        <v>0</v>
      </c>
      <c r="CH14" s="121">
        <f t="shared" si="45"/>
        <v>0</v>
      </c>
      <c r="CI14" s="121">
        <f t="shared" si="46"/>
        <v>108854</v>
      </c>
    </row>
    <row r="15" spans="1:87" s="136" customFormat="1" ht="13.5" customHeight="1" x14ac:dyDescent="0.15">
      <c r="A15" s="119" t="s">
        <v>17</v>
      </c>
      <c r="B15" s="120" t="s">
        <v>353</v>
      </c>
      <c r="C15" s="119" t="s">
        <v>354</v>
      </c>
      <c r="D15" s="121">
        <f t="shared" si="0"/>
        <v>41617</v>
      </c>
      <c r="E15" s="121">
        <f t="shared" si="1"/>
        <v>41617</v>
      </c>
      <c r="F15" s="121">
        <v>0</v>
      </c>
      <c r="G15" s="121">
        <v>35791</v>
      </c>
      <c r="H15" s="121">
        <v>5826</v>
      </c>
      <c r="I15" s="121">
        <v>0</v>
      </c>
      <c r="J15" s="121">
        <v>0</v>
      </c>
      <c r="K15" s="121">
        <v>1053</v>
      </c>
      <c r="L15" s="121">
        <f t="shared" si="3"/>
        <v>435559</v>
      </c>
      <c r="M15" s="121">
        <f t="shared" si="4"/>
        <v>15077</v>
      </c>
      <c r="N15" s="121">
        <v>15077</v>
      </c>
      <c r="O15" s="121">
        <v>0</v>
      </c>
      <c r="P15" s="121">
        <v>0</v>
      </c>
      <c r="Q15" s="121">
        <v>0</v>
      </c>
      <c r="R15" s="121">
        <f t="shared" si="5"/>
        <v>95124</v>
      </c>
      <c r="S15" s="121">
        <v>2345</v>
      </c>
      <c r="T15" s="121">
        <v>71709</v>
      </c>
      <c r="U15" s="121">
        <v>21070</v>
      </c>
      <c r="V15" s="121">
        <v>0</v>
      </c>
      <c r="W15" s="121">
        <f t="shared" si="6"/>
        <v>325358</v>
      </c>
      <c r="X15" s="121">
        <v>201443</v>
      </c>
      <c r="Y15" s="121">
        <v>101882</v>
      </c>
      <c r="Z15" s="121">
        <v>10547</v>
      </c>
      <c r="AA15" s="121">
        <v>11486</v>
      </c>
      <c r="AB15" s="121">
        <v>5426</v>
      </c>
      <c r="AC15" s="121">
        <v>0</v>
      </c>
      <c r="AD15" s="121">
        <v>0</v>
      </c>
      <c r="AE15" s="121">
        <f t="shared" si="8"/>
        <v>477176</v>
      </c>
      <c r="AF15" s="121">
        <f t="shared" si="9"/>
        <v>7344</v>
      </c>
      <c r="AG15" s="121">
        <f t="shared" si="10"/>
        <v>7344</v>
      </c>
      <c r="AH15" s="121">
        <v>0</v>
      </c>
      <c r="AI15" s="121">
        <v>7344</v>
      </c>
      <c r="AJ15" s="121">
        <v>0</v>
      </c>
      <c r="AK15" s="121">
        <v>0</v>
      </c>
      <c r="AL15" s="121">
        <v>0</v>
      </c>
      <c r="AM15" s="121">
        <v>768</v>
      </c>
      <c r="AN15" s="121">
        <f t="shared" si="12"/>
        <v>84056</v>
      </c>
      <c r="AO15" s="121">
        <f t="shared" si="13"/>
        <v>10923</v>
      </c>
      <c r="AP15" s="121">
        <v>10923</v>
      </c>
      <c r="AQ15" s="121">
        <v>0</v>
      </c>
      <c r="AR15" s="121">
        <v>0</v>
      </c>
      <c r="AS15" s="121">
        <v>0</v>
      </c>
      <c r="AT15" s="121">
        <f t="shared" si="14"/>
        <v>19181</v>
      </c>
      <c r="AU15" s="121">
        <v>0</v>
      </c>
      <c r="AV15" s="121">
        <v>19181</v>
      </c>
      <c r="AW15" s="121">
        <v>0</v>
      </c>
      <c r="AX15" s="121">
        <v>0</v>
      </c>
      <c r="AY15" s="121">
        <f t="shared" si="15"/>
        <v>53952</v>
      </c>
      <c r="AZ15" s="121">
        <v>40111</v>
      </c>
      <c r="BA15" s="121">
        <v>13179</v>
      </c>
      <c r="BB15" s="121">
        <v>0</v>
      </c>
      <c r="BC15" s="121">
        <v>662</v>
      </c>
      <c r="BD15" s="121">
        <v>22876</v>
      </c>
      <c r="BE15" s="121">
        <v>0</v>
      </c>
      <c r="BF15" s="121">
        <v>0</v>
      </c>
      <c r="BG15" s="121">
        <f t="shared" si="17"/>
        <v>91400</v>
      </c>
      <c r="BH15" s="121">
        <f t="shared" si="19"/>
        <v>48961</v>
      </c>
      <c r="BI15" s="121">
        <f t="shared" si="20"/>
        <v>48961</v>
      </c>
      <c r="BJ15" s="121">
        <f t="shared" si="21"/>
        <v>0</v>
      </c>
      <c r="BK15" s="121">
        <f t="shared" si="22"/>
        <v>43135</v>
      </c>
      <c r="BL15" s="121">
        <f t="shared" si="23"/>
        <v>5826</v>
      </c>
      <c r="BM15" s="121">
        <f t="shared" si="24"/>
        <v>0</v>
      </c>
      <c r="BN15" s="121">
        <f t="shared" si="25"/>
        <v>0</v>
      </c>
      <c r="BO15" s="121">
        <f t="shared" si="26"/>
        <v>1821</v>
      </c>
      <c r="BP15" s="121">
        <f t="shared" si="27"/>
        <v>519615</v>
      </c>
      <c r="BQ15" s="121">
        <f t="shared" si="28"/>
        <v>26000</v>
      </c>
      <c r="BR15" s="121">
        <f t="shared" si="29"/>
        <v>26000</v>
      </c>
      <c r="BS15" s="121">
        <f t="shared" si="30"/>
        <v>0</v>
      </c>
      <c r="BT15" s="121">
        <f t="shared" si="31"/>
        <v>0</v>
      </c>
      <c r="BU15" s="121">
        <f t="shared" si="32"/>
        <v>0</v>
      </c>
      <c r="BV15" s="121">
        <f t="shared" si="33"/>
        <v>114305</v>
      </c>
      <c r="BW15" s="121">
        <f t="shared" si="34"/>
        <v>2345</v>
      </c>
      <c r="BX15" s="121">
        <f t="shared" si="35"/>
        <v>90890</v>
      </c>
      <c r="BY15" s="121">
        <f t="shared" si="36"/>
        <v>21070</v>
      </c>
      <c r="BZ15" s="121">
        <f t="shared" si="37"/>
        <v>0</v>
      </c>
      <c r="CA15" s="121">
        <f t="shared" si="38"/>
        <v>379310</v>
      </c>
      <c r="CB15" s="121">
        <f t="shared" si="39"/>
        <v>241554</v>
      </c>
      <c r="CC15" s="121">
        <f t="shared" si="40"/>
        <v>115061</v>
      </c>
      <c r="CD15" s="121">
        <f t="shared" si="41"/>
        <v>10547</v>
      </c>
      <c r="CE15" s="121">
        <f t="shared" si="42"/>
        <v>12148</v>
      </c>
      <c r="CF15" s="121">
        <f t="shared" si="43"/>
        <v>28302</v>
      </c>
      <c r="CG15" s="121">
        <f t="shared" si="44"/>
        <v>0</v>
      </c>
      <c r="CH15" s="121">
        <f t="shared" si="45"/>
        <v>0</v>
      </c>
      <c r="CI15" s="121">
        <f t="shared" si="46"/>
        <v>568576</v>
      </c>
    </row>
    <row r="16" spans="1:87" s="136" customFormat="1" ht="13.5" customHeight="1" x14ac:dyDescent="0.15">
      <c r="A16" s="119" t="s">
        <v>17</v>
      </c>
      <c r="B16" s="120" t="s">
        <v>358</v>
      </c>
      <c r="C16" s="119" t="s">
        <v>359</v>
      </c>
      <c r="D16" s="121">
        <f t="shared" si="0"/>
        <v>784000</v>
      </c>
      <c r="E16" s="121">
        <f t="shared" si="1"/>
        <v>784000</v>
      </c>
      <c r="F16" s="121">
        <v>0</v>
      </c>
      <c r="G16" s="121">
        <v>784000</v>
      </c>
      <c r="H16" s="121">
        <v>0</v>
      </c>
      <c r="I16" s="121">
        <v>0</v>
      </c>
      <c r="J16" s="121">
        <v>0</v>
      </c>
      <c r="K16" s="121">
        <v>0</v>
      </c>
      <c r="L16" s="121">
        <f t="shared" si="3"/>
        <v>491278</v>
      </c>
      <c r="M16" s="121">
        <f t="shared" si="4"/>
        <v>43299</v>
      </c>
      <c r="N16" s="121">
        <v>43299</v>
      </c>
      <c r="O16" s="121">
        <v>0</v>
      </c>
      <c r="P16" s="121">
        <v>0</v>
      </c>
      <c r="Q16" s="121">
        <v>0</v>
      </c>
      <c r="R16" s="121">
        <f t="shared" si="5"/>
        <v>128270</v>
      </c>
      <c r="S16" s="121">
        <v>309</v>
      </c>
      <c r="T16" s="121">
        <v>113610</v>
      </c>
      <c r="U16" s="121">
        <v>14351</v>
      </c>
      <c r="V16" s="121">
        <v>0</v>
      </c>
      <c r="W16" s="121">
        <f t="shared" si="6"/>
        <v>319709</v>
      </c>
      <c r="X16" s="121">
        <v>116843</v>
      </c>
      <c r="Y16" s="121">
        <v>149670</v>
      </c>
      <c r="Z16" s="121">
        <v>33084</v>
      </c>
      <c r="AA16" s="121">
        <v>20112</v>
      </c>
      <c r="AB16" s="121">
        <v>0</v>
      </c>
      <c r="AC16" s="121">
        <v>0</v>
      </c>
      <c r="AD16" s="121">
        <v>0</v>
      </c>
      <c r="AE16" s="121">
        <f t="shared" si="8"/>
        <v>1275278</v>
      </c>
      <c r="AF16" s="121">
        <f t="shared" si="9"/>
        <v>0</v>
      </c>
      <c r="AG16" s="121">
        <f t="shared" si="10"/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 t="shared" si="12"/>
        <v>20355</v>
      </c>
      <c r="AO16" s="121">
        <f t="shared" si="13"/>
        <v>2008</v>
      </c>
      <c r="AP16" s="121">
        <v>2008</v>
      </c>
      <c r="AQ16" s="121">
        <v>0</v>
      </c>
      <c r="AR16" s="121">
        <v>0</v>
      </c>
      <c r="AS16" s="121">
        <v>0</v>
      </c>
      <c r="AT16" s="121">
        <f t="shared" si="14"/>
        <v>5233</v>
      </c>
      <c r="AU16" s="121">
        <v>0</v>
      </c>
      <c r="AV16" s="121">
        <v>5233</v>
      </c>
      <c r="AW16" s="121">
        <v>0</v>
      </c>
      <c r="AX16" s="121">
        <v>0</v>
      </c>
      <c r="AY16" s="121">
        <f t="shared" si="15"/>
        <v>13114</v>
      </c>
      <c r="AZ16" s="121">
        <v>12960</v>
      </c>
      <c r="BA16" s="121">
        <v>0</v>
      </c>
      <c r="BB16" s="121">
        <v>0</v>
      </c>
      <c r="BC16" s="121">
        <v>154</v>
      </c>
      <c r="BD16" s="121">
        <v>0</v>
      </c>
      <c r="BE16" s="121">
        <v>0</v>
      </c>
      <c r="BF16" s="121">
        <v>0</v>
      </c>
      <c r="BG16" s="121">
        <f t="shared" si="17"/>
        <v>20355</v>
      </c>
      <c r="BH16" s="121">
        <f t="shared" si="19"/>
        <v>784000</v>
      </c>
      <c r="BI16" s="121">
        <f t="shared" si="20"/>
        <v>784000</v>
      </c>
      <c r="BJ16" s="121">
        <f t="shared" si="21"/>
        <v>0</v>
      </c>
      <c r="BK16" s="121">
        <f t="shared" si="22"/>
        <v>784000</v>
      </c>
      <c r="BL16" s="121">
        <f t="shared" si="23"/>
        <v>0</v>
      </c>
      <c r="BM16" s="121">
        <f t="shared" si="24"/>
        <v>0</v>
      </c>
      <c r="BN16" s="121">
        <f t="shared" si="25"/>
        <v>0</v>
      </c>
      <c r="BO16" s="121">
        <f t="shared" si="26"/>
        <v>0</v>
      </c>
      <c r="BP16" s="121">
        <f t="shared" si="27"/>
        <v>511633</v>
      </c>
      <c r="BQ16" s="121">
        <f t="shared" si="28"/>
        <v>45307</v>
      </c>
      <c r="BR16" s="121">
        <f t="shared" si="29"/>
        <v>45307</v>
      </c>
      <c r="BS16" s="121">
        <f t="shared" si="30"/>
        <v>0</v>
      </c>
      <c r="BT16" s="121">
        <f t="shared" si="31"/>
        <v>0</v>
      </c>
      <c r="BU16" s="121">
        <f t="shared" si="32"/>
        <v>0</v>
      </c>
      <c r="BV16" s="121">
        <f t="shared" si="33"/>
        <v>133503</v>
      </c>
      <c r="BW16" s="121">
        <f t="shared" si="34"/>
        <v>309</v>
      </c>
      <c r="BX16" s="121">
        <f t="shared" si="35"/>
        <v>118843</v>
      </c>
      <c r="BY16" s="121">
        <f t="shared" si="36"/>
        <v>14351</v>
      </c>
      <c r="BZ16" s="121">
        <f t="shared" si="37"/>
        <v>0</v>
      </c>
      <c r="CA16" s="121">
        <f t="shared" si="38"/>
        <v>332823</v>
      </c>
      <c r="CB16" s="121">
        <f t="shared" si="39"/>
        <v>129803</v>
      </c>
      <c r="CC16" s="121">
        <f t="shared" si="40"/>
        <v>149670</v>
      </c>
      <c r="CD16" s="121">
        <f t="shared" si="41"/>
        <v>33084</v>
      </c>
      <c r="CE16" s="121">
        <f t="shared" si="42"/>
        <v>20266</v>
      </c>
      <c r="CF16" s="121">
        <f t="shared" si="43"/>
        <v>0</v>
      </c>
      <c r="CG16" s="121">
        <f t="shared" si="44"/>
        <v>0</v>
      </c>
      <c r="CH16" s="121">
        <f t="shared" si="45"/>
        <v>0</v>
      </c>
      <c r="CI16" s="121">
        <f t="shared" si="46"/>
        <v>1295633</v>
      </c>
    </row>
    <row r="17" spans="1:87" s="136" customFormat="1" ht="13.5" customHeight="1" x14ac:dyDescent="0.15">
      <c r="A17" s="119" t="s">
        <v>17</v>
      </c>
      <c r="B17" s="120" t="s">
        <v>361</v>
      </c>
      <c r="C17" s="119" t="s">
        <v>362</v>
      </c>
      <c r="D17" s="121">
        <f t="shared" si="0"/>
        <v>61395</v>
      </c>
      <c r="E17" s="121">
        <f t="shared" si="1"/>
        <v>61395</v>
      </c>
      <c r="F17" s="121">
        <v>0</v>
      </c>
      <c r="G17" s="121">
        <v>0</v>
      </c>
      <c r="H17" s="121">
        <v>61395</v>
      </c>
      <c r="I17" s="121">
        <v>0</v>
      </c>
      <c r="J17" s="121">
        <v>0</v>
      </c>
      <c r="K17" s="121">
        <v>0</v>
      </c>
      <c r="L17" s="121">
        <f t="shared" si="3"/>
        <v>802706</v>
      </c>
      <c r="M17" s="121">
        <f t="shared" si="4"/>
        <v>69190</v>
      </c>
      <c r="N17" s="121">
        <v>69190</v>
      </c>
      <c r="O17" s="121">
        <v>0</v>
      </c>
      <c r="P17" s="121">
        <v>0</v>
      </c>
      <c r="Q17" s="121">
        <v>0</v>
      </c>
      <c r="R17" s="121">
        <f t="shared" si="5"/>
        <v>52780</v>
      </c>
      <c r="S17" s="121">
        <v>33283</v>
      </c>
      <c r="T17" s="121">
        <v>1149</v>
      </c>
      <c r="U17" s="121">
        <v>18348</v>
      </c>
      <c r="V17" s="121">
        <v>0</v>
      </c>
      <c r="W17" s="121">
        <f t="shared" si="6"/>
        <v>680736</v>
      </c>
      <c r="X17" s="121">
        <v>265246</v>
      </c>
      <c r="Y17" s="121">
        <v>386520</v>
      </c>
      <c r="Z17" s="121">
        <v>28970</v>
      </c>
      <c r="AA17" s="121">
        <v>0</v>
      </c>
      <c r="AB17" s="121">
        <v>0</v>
      </c>
      <c r="AC17" s="121">
        <v>0</v>
      </c>
      <c r="AD17" s="121">
        <v>0</v>
      </c>
      <c r="AE17" s="121">
        <f t="shared" si="8"/>
        <v>864101</v>
      </c>
      <c r="AF17" s="121">
        <f t="shared" si="9"/>
        <v>0</v>
      </c>
      <c r="AG17" s="121">
        <f t="shared" si="10"/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 t="shared" si="12"/>
        <v>295485</v>
      </c>
      <c r="AO17" s="121">
        <f t="shared" si="13"/>
        <v>8747</v>
      </c>
      <c r="AP17" s="121">
        <v>8747</v>
      </c>
      <c r="AQ17" s="121">
        <v>0</v>
      </c>
      <c r="AR17" s="121">
        <v>0</v>
      </c>
      <c r="AS17" s="121">
        <v>0</v>
      </c>
      <c r="AT17" s="121">
        <f t="shared" si="14"/>
        <v>41529</v>
      </c>
      <c r="AU17" s="121">
        <v>234</v>
      </c>
      <c r="AV17" s="121">
        <v>41295</v>
      </c>
      <c r="AW17" s="121">
        <v>0</v>
      </c>
      <c r="AX17" s="121">
        <v>0</v>
      </c>
      <c r="AY17" s="121">
        <f t="shared" si="15"/>
        <v>245209</v>
      </c>
      <c r="AZ17" s="121">
        <v>126595</v>
      </c>
      <c r="BA17" s="121">
        <v>118614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 t="shared" si="17"/>
        <v>295485</v>
      </c>
      <c r="BH17" s="121">
        <f t="shared" si="19"/>
        <v>61395</v>
      </c>
      <c r="BI17" s="121">
        <f t="shared" si="20"/>
        <v>61395</v>
      </c>
      <c r="BJ17" s="121">
        <f t="shared" si="21"/>
        <v>0</v>
      </c>
      <c r="BK17" s="121">
        <f t="shared" si="22"/>
        <v>0</v>
      </c>
      <c r="BL17" s="121">
        <f t="shared" si="23"/>
        <v>61395</v>
      </c>
      <c r="BM17" s="121">
        <f t="shared" si="24"/>
        <v>0</v>
      </c>
      <c r="BN17" s="121">
        <f t="shared" si="25"/>
        <v>0</v>
      </c>
      <c r="BO17" s="121">
        <f t="shared" si="26"/>
        <v>0</v>
      </c>
      <c r="BP17" s="121">
        <f t="shared" si="27"/>
        <v>1098191</v>
      </c>
      <c r="BQ17" s="121">
        <f t="shared" si="28"/>
        <v>77937</v>
      </c>
      <c r="BR17" s="121">
        <f t="shared" si="29"/>
        <v>77937</v>
      </c>
      <c r="BS17" s="121">
        <f t="shared" si="30"/>
        <v>0</v>
      </c>
      <c r="BT17" s="121">
        <f t="shared" si="31"/>
        <v>0</v>
      </c>
      <c r="BU17" s="121">
        <f t="shared" si="32"/>
        <v>0</v>
      </c>
      <c r="BV17" s="121">
        <f t="shared" si="33"/>
        <v>94309</v>
      </c>
      <c r="BW17" s="121">
        <f t="shared" si="34"/>
        <v>33517</v>
      </c>
      <c r="BX17" s="121">
        <f t="shared" si="35"/>
        <v>42444</v>
      </c>
      <c r="BY17" s="121">
        <f t="shared" si="36"/>
        <v>18348</v>
      </c>
      <c r="BZ17" s="121">
        <f t="shared" si="37"/>
        <v>0</v>
      </c>
      <c r="CA17" s="121">
        <f t="shared" si="38"/>
        <v>925945</v>
      </c>
      <c r="CB17" s="121">
        <f t="shared" si="39"/>
        <v>391841</v>
      </c>
      <c r="CC17" s="121">
        <f t="shared" si="40"/>
        <v>505134</v>
      </c>
      <c r="CD17" s="121">
        <f t="shared" si="41"/>
        <v>28970</v>
      </c>
      <c r="CE17" s="121">
        <f t="shared" si="42"/>
        <v>0</v>
      </c>
      <c r="CF17" s="121">
        <f t="shared" si="43"/>
        <v>0</v>
      </c>
      <c r="CG17" s="121">
        <f t="shared" si="44"/>
        <v>0</v>
      </c>
      <c r="CH17" s="121">
        <f t="shared" si="45"/>
        <v>0</v>
      </c>
      <c r="CI17" s="121">
        <f t="shared" si="46"/>
        <v>1159586</v>
      </c>
    </row>
    <row r="18" spans="1:87" s="136" customFormat="1" ht="13.5" customHeight="1" x14ac:dyDescent="0.15">
      <c r="A18" s="119" t="s">
        <v>17</v>
      </c>
      <c r="B18" s="120" t="s">
        <v>364</v>
      </c>
      <c r="C18" s="119" t="s">
        <v>365</v>
      </c>
      <c r="D18" s="121">
        <f t="shared" si="0"/>
        <v>0</v>
      </c>
      <c r="E18" s="121">
        <f t="shared" si="1"/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 t="shared" si="3"/>
        <v>432543</v>
      </c>
      <c r="M18" s="121">
        <f t="shared" si="4"/>
        <v>99422</v>
      </c>
      <c r="N18" s="121">
        <v>99422</v>
      </c>
      <c r="O18" s="121">
        <v>0</v>
      </c>
      <c r="P18" s="121">
        <v>0</v>
      </c>
      <c r="Q18" s="121">
        <v>0</v>
      </c>
      <c r="R18" s="121">
        <f t="shared" si="5"/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 t="shared" si="6"/>
        <v>333121</v>
      </c>
      <c r="X18" s="121">
        <v>310731</v>
      </c>
      <c r="Y18" s="121">
        <v>21892</v>
      </c>
      <c r="Z18" s="121">
        <v>498</v>
      </c>
      <c r="AA18" s="121">
        <v>0</v>
      </c>
      <c r="AB18" s="121">
        <v>362966</v>
      </c>
      <c r="AC18" s="121">
        <v>0</v>
      </c>
      <c r="AD18" s="121">
        <v>0</v>
      </c>
      <c r="AE18" s="121">
        <f t="shared" si="8"/>
        <v>432543</v>
      </c>
      <c r="AF18" s="121">
        <f t="shared" si="9"/>
        <v>0</v>
      </c>
      <c r="AG18" s="121">
        <f t="shared" si="10"/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 t="shared" si="12"/>
        <v>116220</v>
      </c>
      <c r="AO18" s="121">
        <f t="shared" si="13"/>
        <v>51764</v>
      </c>
      <c r="AP18" s="121">
        <v>51764</v>
      </c>
      <c r="AQ18" s="121">
        <v>0</v>
      </c>
      <c r="AR18" s="121">
        <v>0</v>
      </c>
      <c r="AS18" s="121">
        <v>0</v>
      </c>
      <c r="AT18" s="121">
        <f t="shared" si="14"/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 t="shared" si="15"/>
        <v>64456</v>
      </c>
      <c r="AZ18" s="121">
        <v>60472</v>
      </c>
      <c r="BA18" s="121">
        <v>3984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 t="shared" si="17"/>
        <v>116220</v>
      </c>
      <c r="BH18" s="121">
        <f t="shared" si="19"/>
        <v>0</v>
      </c>
      <c r="BI18" s="121">
        <f t="shared" si="20"/>
        <v>0</v>
      </c>
      <c r="BJ18" s="121">
        <f t="shared" si="21"/>
        <v>0</v>
      </c>
      <c r="BK18" s="121">
        <f t="shared" si="22"/>
        <v>0</v>
      </c>
      <c r="BL18" s="121">
        <f t="shared" si="23"/>
        <v>0</v>
      </c>
      <c r="BM18" s="121">
        <f t="shared" si="24"/>
        <v>0</v>
      </c>
      <c r="BN18" s="121">
        <f t="shared" si="25"/>
        <v>0</v>
      </c>
      <c r="BO18" s="121">
        <f t="shared" si="26"/>
        <v>0</v>
      </c>
      <c r="BP18" s="121">
        <f t="shared" si="27"/>
        <v>548763</v>
      </c>
      <c r="BQ18" s="121">
        <f t="shared" si="28"/>
        <v>151186</v>
      </c>
      <c r="BR18" s="121">
        <f t="shared" si="29"/>
        <v>151186</v>
      </c>
      <c r="BS18" s="121">
        <f t="shared" si="30"/>
        <v>0</v>
      </c>
      <c r="BT18" s="121">
        <f t="shared" si="31"/>
        <v>0</v>
      </c>
      <c r="BU18" s="121">
        <f t="shared" si="32"/>
        <v>0</v>
      </c>
      <c r="BV18" s="121">
        <f t="shared" si="33"/>
        <v>0</v>
      </c>
      <c r="BW18" s="121">
        <f t="shared" si="34"/>
        <v>0</v>
      </c>
      <c r="BX18" s="121">
        <f t="shared" si="35"/>
        <v>0</v>
      </c>
      <c r="BY18" s="121">
        <f t="shared" si="36"/>
        <v>0</v>
      </c>
      <c r="BZ18" s="121">
        <f t="shared" si="37"/>
        <v>0</v>
      </c>
      <c r="CA18" s="121">
        <f t="shared" si="38"/>
        <v>397577</v>
      </c>
      <c r="CB18" s="121">
        <f t="shared" si="39"/>
        <v>371203</v>
      </c>
      <c r="CC18" s="121">
        <f t="shared" si="40"/>
        <v>25876</v>
      </c>
      <c r="CD18" s="121">
        <f t="shared" si="41"/>
        <v>498</v>
      </c>
      <c r="CE18" s="121">
        <f t="shared" si="42"/>
        <v>0</v>
      </c>
      <c r="CF18" s="121">
        <f t="shared" si="43"/>
        <v>362966</v>
      </c>
      <c r="CG18" s="121">
        <f t="shared" si="44"/>
        <v>0</v>
      </c>
      <c r="CH18" s="121">
        <f t="shared" si="45"/>
        <v>0</v>
      </c>
      <c r="CI18" s="121">
        <f t="shared" si="46"/>
        <v>548763</v>
      </c>
    </row>
    <row r="19" spans="1:87" s="136" customFormat="1" ht="13.5" customHeight="1" x14ac:dyDescent="0.15">
      <c r="A19" s="119" t="s">
        <v>17</v>
      </c>
      <c r="B19" s="120" t="s">
        <v>369</v>
      </c>
      <c r="C19" s="119" t="s">
        <v>370</v>
      </c>
      <c r="D19" s="121">
        <f t="shared" si="0"/>
        <v>23425</v>
      </c>
      <c r="E19" s="121">
        <f t="shared" si="1"/>
        <v>21699</v>
      </c>
      <c r="F19" s="121">
        <v>0</v>
      </c>
      <c r="G19" s="121">
        <v>15489</v>
      </c>
      <c r="H19" s="121">
        <v>6210</v>
      </c>
      <c r="I19" s="121">
        <v>0</v>
      </c>
      <c r="J19" s="121">
        <v>1726</v>
      </c>
      <c r="K19" s="121">
        <v>0</v>
      </c>
      <c r="L19" s="121">
        <f t="shared" si="3"/>
        <v>896229</v>
      </c>
      <c r="M19" s="121">
        <f t="shared" si="4"/>
        <v>55574</v>
      </c>
      <c r="N19" s="121">
        <v>55574</v>
      </c>
      <c r="O19" s="121">
        <v>0</v>
      </c>
      <c r="P19" s="121">
        <v>0</v>
      </c>
      <c r="Q19" s="121">
        <v>0</v>
      </c>
      <c r="R19" s="121">
        <f t="shared" si="5"/>
        <v>183552</v>
      </c>
      <c r="S19" s="121">
        <v>0</v>
      </c>
      <c r="T19" s="121">
        <v>183552</v>
      </c>
      <c r="U19" s="121">
        <v>0</v>
      </c>
      <c r="V19" s="121">
        <v>0</v>
      </c>
      <c r="W19" s="121">
        <f t="shared" si="6"/>
        <v>657103</v>
      </c>
      <c r="X19" s="121">
        <v>168021</v>
      </c>
      <c r="Y19" s="121">
        <v>489082</v>
      </c>
      <c r="Z19" s="121">
        <v>0</v>
      </c>
      <c r="AA19" s="121">
        <v>0</v>
      </c>
      <c r="AB19" s="121">
        <v>0</v>
      </c>
      <c r="AC19" s="121">
        <v>0</v>
      </c>
      <c r="AD19" s="121">
        <v>0</v>
      </c>
      <c r="AE19" s="121">
        <f t="shared" si="8"/>
        <v>919654</v>
      </c>
      <c r="AF19" s="121">
        <f t="shared" si="9"/>
        <v>11502</v>
      </c>
      <c r="AG19" s="121">
        <f t="shared" si="10"/>
        <v>11502</v>
      </c>
      <c r="AH19" s="121">
        <v>0</v>
      </c>
      <c r="AI19" s="121">
        <v>11502</v>
      </c>
      <c r="AJ19" s="121">
        <v>0</v>
      </c>
      <c r="AK19" s="121">
        <v>0</v>
      </c>
      <c r="AL19" s="121">
        <v>0</v>
      </c>
      <c r="AM19" s="121">
        <v>0</v>
      </c>
      <c r="AN19" s="121">
        <f t="shared" si="12"/>
        <v>70984</v>
      </c>
      <c r="AO19" s="121">
        <f t="shared" si="13"/>
        <v>11697</v>
      </c>
      <c r="AP19" s="121">
        <v>11697</v>
      </c>
      <c r="AQ19" s="121">
        <v>0</v>
      </c>
      <c r="AR19" s="121">
        <v>0</v>
      </c>
      <c r="AS19" s="121">
        <v>0</v>
      </c>
      <c r="AT19" s="121">
        <f t="shared" si="14"/>
        <v>21380</v>
      </c>
      <c r="AU19" s="121">
        <v>0</v>
      </c>
      <c r="AV19" s="121">
        <v>21380</v>
      </c>
      <c r="AW19" s="121">
        <v>0</v>
      </c>
      <c r="AX19" s="121">
        <v>0</v>
      </c>
      <c r="AY19" s="121">
        <f t="shared" si="15"/>
        <v>37907</v>
      </c>
      <c r="AZ19" s="121">
        <v>14089</v>
      </c>
      <c r="BA19" s="121">
        <v>23818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 t="shared" si="17"/>
        <v>82486</v>
      </c>
      <c r="BH19" s="121">
        <f t="shared" si="19"/>
        <v>34927</v>
      </c>
      <c r="BI19" s="121">
        <f t="shared" si="20"/>
        <v>33201</v>
      </c>
      <c r="BJ19" s="121">
        <f t="shared" si="21"/>
        <v>0</v>
      </c>
      <c r="BK19" s="121">
        <f t="shared" si="22"/>
        <v>26991</v>
      </c>
      <c r="BL19" s="121">
        <f t="shared" si="23"/>
        <v>6210</v>
      </c>
      <c r="BM19" s="121">
        <f t="shared" si="24"/>
        <v>0</v>
      </c>
      <c r="BN19" s="121">
        <f t="shared" si="25"/>
        <v>1726</v>
      </c>
      <c r="BO19" s="121">
        <f t="shared" si="26"/>
        <v>0</v>
      </c>
      <c r="BP19" s="121">
        <f t="shared" si="27"/>
        <v>967213</v>
      </c>
      <c r="BQ19" s="121">
        <f t="shared" si="28"/>
        <v>67271</v>
      </c>
      <c r="BR19" s="121">
        <f t="shared" si="29"/>
        <v>67271</v>
      </c>
      <c r="BS19" s="121">
        <f t="shared" si="30"/>
        <v>0</v>
      </c>
      <c r="BT19" s="121">
        <f t="shared" si="31"/>
        <v>0</v>
      </c>
      <c r="BU19" s="121">
        <f t="shared" si="32"/>
        <v>0</v>
      </c>
      <c r="BV19" s="121">
        <f t="shared" si="33"/>
        <v>204932</v>
      </c>
      <c r="BW19" s="121">
        <f t="shared" si="34"/>
        <v>0</v>
      </c>
      <c r="BX19" s="121">
        <f t="shared" si="35"/>
        <v>204932</v>
      </c>
      <c r="BY19" s="121">
        <f t="shared" si="36"/>
        <v>0</v>
      </c>
      <c r="BZ19" s="121">
        <f t="shared" si="37"/>
        <v>0</v>
      </c>
      <c r="CA19" s="121">
        <f t="shared" si="38"/>
        <v>695010</v>
      </c>
      <c r="CB19" s="121">
        <f t="shared" si="39"/>
        <v>182110</v>
      </c>
      <c r="CC19" s="121">
        <f t="shared" si="40"/>
        <v>512900</v>
      </c>
      <c r="CD19" s="121">
        <f t="shared" si="41"/>
        <v>0</v>
      </c>
      <c r="CE19" s="121">
        <f t="shared" si="42"/>
        <v>0</v>
      </c>
      <c r="CF19" s="121">
        <f t="shared" si="43"/>
        <v>0</v>
      </c>
      <c r="CG19" s="121">
        <f t="shared" si="44"/>
        <v>0</v>
      </c>
      <c r="CH19" s="121">
        <f t="shared" si="45"/>
        <v>0</v>
      </c>
      <c r="CI19" s="121">
        <f t="shared" si="46"/>
        <v>1002140</v>
      </c>
    </row>
    <row r="20" spans="1:87" s="136" customFormat="1" ht="13.5" customHeight="1" x14ac:dyDescent="0.15">
      <c r="A20" s="119" t="s">
        <v>17</v>
      </c>
      <c r="B20" s="120" t="s">
        <v>372</v>
      </c>
      <c r="C20" s="119" t="s">
        <v>373</v>
      </c>
      <c r="D20" s="121">
        <f t="shared" si="0"/>
        <v>0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 t="shared" si="3"/>
        <v>164884</v>
      </c>
      <c r="M20" s="121">
        <f t="shared" si="4"/>
        <v>21992</v>
      </c>
      <c r="N20" s="121">
        <v>21992</v>
      </c>
      <c r="O20" s="121">
        <v>0</v>
      </c>
      <c r="P20" s="121">
        <v>0</v>
      </c>
      <c r="Q20" s="121">
        <v>0</v>
      </c>
      <c r="R20" s="121">
        <f t="shared" si="5"/>
        <v>19132</v>
      </c>
      <c r="S20" s="121">
        <v>0</v>
      </c>
      <c r="T20" s="121">
        <v>19132</v>
      </c>
      <c r="U20" s="121">
        <v>0</v>
      </c>
      <c r="V20" s="121">
        <v>0</v>
      </c>
      <c r="W20" s="121">
        <f t="shared" si="6"/>
        <v>123760</v>
      </c>
      <c r="X20" s="121">
        <v>85772</v>
      </c>
      <c r="Y20" s="121">
        <v>37988</v>
      </c>
      <c r="Z20" s="121">
        <v>0</v>
      </c>
      <c r="AA20" s="121">
        <v>0</v>
      </c>
      <c r="AB20" s="121">
        <v>0</v>
      </c>
      <c r="AC20" s="121">
        <v>0</v>
      </c>
      <c r="AD20" s="121">
        <v>13696</v>
      </c>
      <c r="AE20" s="121">
        <f t="shared" si="8"/>
        <v>178580</v>
      </c>
      <c r="AF20" s="121">
        <f t="shared" si="9"/>
        <v>0</v>
      </c>
      <c r="AG20" s="121">
        <f t="shared" si="10"/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 t="shared" si="12"/>
        <v>47180</v>
      </c>
      <c r="AO20" s="121">
        <f t="shared" si="13"/>
        <v>1000</v>
      </c>
      <c r="AP20" s="121">
        <v>1000</v>
      </c>
      <c r="AQ20" s="121">
        <v>0</v>
      </c>
      <c r="AR20" s="121">
        <v>0</v>
      </c>
      <c r="AS20" s="121">
        <v>0</v>
      </c>
      <c r="AT20" s="121">
        <f t="shared" si="14"/>
        <v>9991</v>
      </c>
      <c r="AU20" s="121">
        <v>9991</v>
      </c>
      <c r="AV20" s="121">
        <v>0</v>
      </c>
      <c r="AW20" s="121">
        <v>0</v>
      </c>
      <c r="AX20" s="121">
        <v>0</v>
      </c>
      <c r="AY20" s="121">
        <f t="shared" si="15"/>
        <v>36189</v>
      </c>
      <c r="AZ20" s="121">
        <v>20073</v>
      </c>
      <c r="BA20" s="121">
        <v>16116</v>
      </c>
      <c r="BB20" s="121">
        <v>0</v>
      </c>
      <c r="BC20" s="121">
        <v>0</v>
      </c>
      <c r="BD20" s="121">
        <v>0</v>
      </c>
      <c r="BE20" s="121">
        <v>0</v>
      </c>
      <c r="BF20" s="121">
        <v>13000</v>
      </c>
      <c r="BG20" s="121">
        <f t="shared" si="17"/>
        <v>60180</v>
      </c>
      <c r="BH20" s="121">
        <f t="shared" si="19"/>
        <v>0</v>
      </c>
      <c r="BI20" s="121">
        <f t="shared" si="20"/>
        <v>0</v>
      </c>
      <c r="BJ20" s="121">
        <f t="shared" si="21"/>
        <v>0</v>
      </c>
      <c r="BK20" s="121">
        <f t="shared" si="22"/>
        <v>0</v>
      </c>
      <c r="BL20" s="121">
        <f t="shared" si="23"/>
        <v>0</v>
      </c>
      <c r="BM20" s="121">
        <f t="shared" si="24"/>
        <v>0</v>
      </c>
      <c r="BN20" s="121">
        <f t="shared" si="25"/>
        <v>0</v>
      </c>
      <c r="BO20" s="121">
        <f t="shared" si="26"/>
        <v>0</v>
      </c>
      <c r="BP20" s="121">
        <f t="shared" si="27"/>
        <v>212064</v>
      </c>
      <c r="BQ20" s="121">
        <f t="shared" si="28"/>
        <v>22992</v>
      </c>
      <c r="BR20" s="121">
        <f t="shared" si="29"/>
        <v>22992</v>
      </c>
      <c r="BS20" s="121">
        <f t="shared" si="30"/>
        <v>0</v>
      </c>
      <c r="BT20" s="121">
        <f t="shared" si="31"/>
        <v>0</v>
      </c>
      <c r="BU20" s="121">
        <f t="shared" si="32"/>
        <v>0</v>
      </c>
      <c r="BV20" s="121">
        <f t="shared" si="33"/>
        <v>29123</v>
      </c>
      <c r="BW20" s="121">
        <f t="shared" si="34"/>
        <v>9991</v>
      </c>
      <c r="BX20" s="121">
        <f t="shared" si="35"/>
        <v>19132</v>
      </c>
      <c r="BY20" s="121">
        <f t="shared" si="36"/>
        <v>0</v>
      </c>
      <c r="BZ20" s="121">
        <f t="shared" si="37"/>
        <v>0</v>
      </c>
      <c r="CA20" s="121">
        <f t="shared" si="38"/>
        <v>159949</v>
      </c>
      <c r="CB20" s="121">
        <f t="shared" si="39"/>
        <v>105845</v>
      </c>
      <c r="CC20" s="121">
        <f t="shared" si="40"/>
        <v>54104</v>
      </c>
      <c r="CD20" s="121">
        <f t="shared" si="41"/>
        <v>0</v>
      </c>
      <c r="CE20" s="121">
        <f t="shared" si="42"/>
        <v>0</v>
      </c>
      <c r="CF20" s="121">
        <f t="shared" si="43"/>
        <v>0</v>
      </c>
      <c r="CG20" s="121">
        <f t="shared" si="44"/>
        <v>0</v>
      </c>
      <c r="CH20" s="121">
        <f t="shared" si="45"/>
        <v>26696</v>
      </c>
      <c r="CI20" s="121">
        <f t="shared" si="46"/>
        <v>238760</v>
      </c>
    </row>
    <row r="21" spans="1:87" s="136" customFormat="1" ht="13.5" customHeight="1" x14ac:dyDescent="0.15">
      <c r="A21" s="119" t="s">
        <v>17</v>
      </c>
      <c r="B21" s="120" t="s">
        <v>375</v>
      </c>
      <c r="C21" s="119" t="s">
        <v>376</v>
      </c>
      <c r="D21" s="121">
        <f t="shared" si="0"/>
        <v>0</v>
      </c>
      <c r="E21" s="121">
        <f t="shared" si="1"/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 t="shared" si="3"/>
        <v>215830</v>
      </c>
      <c r="M21" s="121">
        <f t="shared" si="4"/>
        <v>13084</v>
      </c>
      <c r="N21" s="121">
        <v>11759</v>
      </c>
      <c r="O21" s="121">
        <v>1325</v>
      </c>
      <c r="P21" s="121">
        <v>0</v>
      </c>
      <c r="Q21" s="121">
        <v>0</v>
      </c>
      <c r="R21" s="121">
        <f t="shared" si="5"/>
        <v>287</v>
      </c>
      <c r="S21" s="121">
        <v>248</v>
      </c>
      <c r="T21" s="121">
        <v>0</v>
      </c>
      <c r="U21" s="121">
        <v>39</v>
      </c>
      <c r="V21" s="121">
        <v>0</v>
      </c>
      <c r="W21" s="121">
        <f t="shared" si="6"/>
        <v>202459</v>
      </c>
      <c r="X21" s="121">
        <v>194405</v>
      </c>
      <c r="Y21" s="121">
        <v>5670</v>
      </c>
      <c r="Z21" s="121">
        <v>2384</v>
      </c>
      <c r="AA21" s="121">
        <v>0</v>
      </c>
      <c r="AB21" s="121">
        <v>317912</v>
      </c>
      <c r="AC21" s="121">
        <v>0</v>
      </c>
      <c r="AD21" s="121">
        <v>0</v>
      </c>
      <c r="AE21" s="121">
        <f t="shared" si="8"/>
        <v>215830</v>
      </c>
      <c r="AF21" s="121">
        <f t="shared" si="9"/>
        <v>0</v>
      </c>
      <c r="AG21" s="121">
        <f t="shared" si="10"/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 t="shared" si="12"/>
        <v>77245</v>
      </c>
      <c r="AO21" s="121">
        <f t="shared" si="13"/>
        <v>11759</v>
      </c>
      <c r="AP21" s="121">
        <v>11759</v>
      </c>
      <c r="AQ21" s="121">
        <v>0</v>
      </c>
      <c r="AR21" s="121">
        <v>0</v>
      </c>
      <c r="AS21" s="121">
        <v>0</v>
      </c>
      <c r="AT21" s="121">
        <f t="shared" si="14"/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 t="shared" si="15"/>
        <v>65486</v>
      </c>
      <c r="AZ21" s="121">
        <v>65486</v>
      </c>
      <c r="BA21" s="121">
        <v>0</v>
      </c>
      <c r="BB21" s="121">
        <v>0</v>
      </c>
      <c r="BC21" s="121">
        <v>0</v>
      </c>
      <c r="BD21" s="121">
        <v>51895</v>
      </c>
      <c r="BE21" s="121">
        <v>0</v>
      </c>
      <c r="BF21" s="121">
        <v>0</v>
      </c>
      <c r="BG21" s="121">
        <f t="shared" si="17"/>
        <v>77245</v>
      </c>
      <c r="BH21" s="121">
        <f t="shared" si="19"/>
        <v>0</v>
      </c>
      <c r="BI21" s="121">
        <f t="shared" si="20"/>
        <v>0</v>
      </c>
      <c r="BJ21" s="121">
        <f t="shared" si="21"/>
        <v>0</v>
      </c>
      <c r="BK21" s="121">
        <f t="shared" si="22"/>
        <v>0</v>
      </c>
      <c r="BL21" s="121">
        <f t="shared" si="23"/>
        <v>0</v>
      </c>
      <c r="BM21" s="121">
        <f t="shared" si="24"/>
        <v>0</v>
      </c>
      <c r="BN21" s="121">
        <f t="shared" si="25"/>
        <v>0</v>
      </c>
      <c r="BO21" s="121">
        <f t="shared" si="26"/>
        <v>0</v>
      </c>
      <c r="BP21" s="121">
        <f t="shared" si="27"/>
        <v>293075</v>
      </c>
      <c r="BQ21" s="121">
        <f t="shared" si="28"/>
        <v>24843</v>
      </c>
      <c r="BR21" s="121">
        <f t="shared" si="29"/>
        <v>23518</v>
      </c>
      <c r="BS21" s="121">
        <f t="shared" si="30"/>
        <v>1325</v>
      </c>
      <c r="BT21" s="121">
        <f t="shared" si="31"/>
        <v>0</v>
      </c>
      <c r="BU21" s="121">
        <f t="shared" si="32"/>
        <v>0</v>
      </c>
      <c r="BV21" s="121">
        <f t="shared" si="33"/>
        <v>287</v>
      </c>
      <c r="BW21" s="121">
        <f t="shared" si="34"/>
        <v>248</v>
      </c>
      <c r="BX21" s="121">
        <f t="shared" si="35"/>
        <v>0</v>
      </c>
      <c r="BY21" s="121">
        <f t="shared" si="36"/>
        <v>39</v>
      </c>
      <c r="BZ21" s="121">
        <f t="shared" si="37"/>
        <v>0</v>
      </c>
      <c r="CA21" s="121">
        <f t="shared" si="38"/>
        <v>267945</v>
      </c>
      <c r="CB21" s="121">
        <f t="shared" si="39"/>
        <v>259891</v>
      </c>
      <c r="CC21" s="121">
        <f t="shared" si="40"/>
        <v>5670</v>
      </c>
      <c r="CD21" s="121">
        <f t="shared" si="41"/>
        <v>2384</v>
      </c>
      <c r="CE21" s="121">
        <f t="shared" si="42"/>
        <v>0</v>
      </c>
      <c r="CF21" s="121">
        <f t="shared" si="43"/>
        <v>369807</v>
      </c>
      <c r="CG21" s="121">
        <f t="shared" si="44"/>
        <v>0</v>
      </c>
      <c r="CH21" s="121">
        <f t="shared" si="45"/>
        <v>0</v>
      </c>
      <c r="CI21" s="121">
        <f t="shared" si="46"/>
        <v>293075</v>
      </c>
    </row>
    <row r="22" spans="1:87" s="136" customFormat="1" ht="13.5" customHeight="1" x14ac:dyDescent="0.15">
      <c r="A22" s="119" t="s">
        <v>17</v>
      </c>
      <c r="B22" s="120" t="s">
        <v>380</v>
      </c>
      <c r="C22" s="119" t="s">
        <v>381</v>
      </c>
      <c r="D22" s="121">
        <f t="shared" si="0"/>
        <v>2029759</v>
      </c>
      <c r="E22" s="121">
        <f t="shared" si="1"/>
        <v>2029759</v>
      </c>
      <c r="F22" s="121">
        <v>0</v>
      </c>
      <c r="G22" s="121">
        <v>2029759</v>
      </c>
      <c r="H22" s="121">
        <v>0</v>
      </c>
      <c r="I22" s="121">
        <v>0</v>
      </c>
      <c r="J22" s="121">
        <v>0</v>
      </c>
      <c r="K22" s="121">
        <v>0</v>
      </c>
      <c r="L22" s="121">
        <f t="shared" si="3"/>
        <v>2109712</v>
      </c>
      <c r="M22" s="121">
        <f t="shared" si="4"/>
        <v>175981</v>
      </c>
      <c r="N22" s="121">
        <v>175981</v>
      </c>
      <c r="O22" s="121">
        <v>0</v>
      </c>
      <c r="P22" s="121">
        <v>0</v>
      </c>
      <c r="Q22" s="121">
        <v>0</v>
      </c>
      <c r="R22" s="121">
        <f t="shared" si="5"/>
        <v>10620</v>
      </c>
      <c r="S22" s="121">
        <v>0</v>
      </c>
      <c r="T22" s="121">
        <v>10620</v>
      </c>
      <c r="U22" s="121">
        <v>0</v>
      </c>
      <c r="V22" s="121">
        <v>0</v>
      </c>
      <c r="W22" s="121">
        <f t="shared" si="6"/>
        <v>1923111</v>
      </c>
      <c r="X22" s="121">
        <v>840212</v>
      </c>
      <c r="Y22" s="121">
        <v>698635</v>
      </c>
      <c r="Z22" s="121">
        <v>208512</v>
      </c>
      <c r="AA22" s="121">
        <v>175752</v>
      </c>
      <c r="AB22" s="121">
        <v>0</v>
      </c>
      <c r="AC22" s="121">
        <v>0</v>
      </c>
      <c r="AD22" s="121">
        <v>122967</v>
      </c>
      <c r="AE22" s="121">
        <f t="shared" si="8"/>
        <v>4262438</v>
      </c>
      <c r="AF22" s="121">
        <f t="shared" si="9"/>
        <v>0</v>
      </c>
      <c r="AG22" s="121">
        <f t="shared" si="10"/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 t="shared" si="12"/>
        <v>524294</v>
      </c>
      <c r="AO22" s="121">
        <f t="shared" si="13"/>
        <v>59684</v>
      </c>
      <c r="AP22" s="121">
        <v>59684</v>
      </c>
      <c r="AQ22" s="121">
        <v>0</v>
      </c>
      <c r="AR22" s="121">
        <v>0</v>
      </c>
      <c r="AS22" s="121">
        <v>0</v>
      </c>
      <c r="AT22" s="121">
        <f t="shared" si="14"/>
        <v>253330</v>
      </c>
      <c r="AU22" s="121">
        <v>0</v>
      </c>
      <c r="AV22" s="121">
        <v>253330</v>
      </c>
      <c r="AW22" s="121">
        <v>0</v>
      </c>
      <c r="AX22" s="121">
        <v>0</v>
      </c>
      <c r="AY22" s="121">
        <f t="shared" si="15"/>
        <v>211280</v>
      </c>
      <c r="AZ22" s="121">
        <v>66191</v>
      </c>
      <c r="BA22" s="121">
        <v>139579</v>
      </c>
      <c r="BB22" s="121">
        <v>1345</v>
      </c>
      <c r="BC22" s="121">
        <v>4165</v>
      </c>
      <c r="BD22" s="121">
        <v>0</v>
      </c>
      <c r="BE22" s="121">
        <v>0</v>
      </c>
      <c r="BF22" s="121">
        <v>342</v>
      </c>
      <c r="BG22" s="121">
        <f t="shared" si="17"/>
        <v>524636</v>
      </c>
      <c r="BH22" s="121">
        <f t="shared" si="19"/>
        <v>2029759</v>
      </c>
      <c r="BI22" s="121">
        <f t="shared" si="20"/>
        <v>2029759</v>
      </c>
      <c r="BJ22" s="121">
        <f t="shared" si="21"/>
        <v>0</v>
      </c>
      <c r="BK22" s="121">
        <f t="shared" si="22"/>
        <v>2029759</v>
      </c>
      <c r="BL22" s="121">
        <f t="shared" si="23"/>
        <v>0</v>
      </c>
      <c r="BM22" s="121">
        <f t="shared" si="24"/>
        <v>0</v>
      </c>
      <c r="BN22" s="121">
        <f t="shared" si="25"/>
        <v>0</v>
      </c>
      <c r="BO22" s="121">
        <f t="shared" si="26"/>
        <v>0</v>
      </c>
      <c r="BP22" s="121">
        <f t="shared" si="27"/>
        <v>2634006</v>
      </c>
      <c r="BQ22" s="121">
        <f t="shared" si="28"/>
        <v>235665</v>
      </c>
      <c r="BR22" s="121">
        <f t="shared" si="29"/>
        <v>235665</v>
      </c>
      <c r="BS22" s="121">
        <f t="shared" si="30"/>
        <v>0</v>
      </c>
      <c r="BT22" s="121">
        <f t="shared" si="31"/>
        <v>0</v>
      </c>
      <c r="BU22" s="121">
        <f t="shared" si="32"/>
        <v>0</v>
      </c>
      <c r="BV22" s="121">
        <f t="shared" si="33"/>
        <v>263950</v>
      </c>
      <c r="BW22" s="121">
        <f t="shared" si="34"/>
        <v>0</v>
      </c>
      <c r="BX22" s="121">
        <f t="shared" si="35"/>
        <v>263950</v>
      </c>
      <c r="BY22" s="121">
        <f t="shared" si="36"/>
        <v>0</v>
      </c>
      <c r="BZ22" s="121">
        <f t="shared" si="37"/>
        <v>0</v>
      </c>
      <c r="CA22" s="121">
        <f t="shared" si="38"/>
        <v>2134391</v>
      </c>
      <c r="CB22" s="121">
        <f t="shared" si="39"/>
        <v>906403</v>
      </c>
      <c r="CC22" s="121">
        <f t="shared" si="40"/>
        <v>838214</v>
      </c>
      <c r="CD22" s="121">
        <f t="shared" si="41"/>
        <v>209857</v>
      </c>
      <c r="CE22" s="121">
        <f t="shared" si="42"/>
        <v>179917</v>
      </c>
      <c r="CF22" s="121">
        <f t="shared" si="43"/>
        <v>0</v>
      </c>
      <c r="CG22" s="121">
        <f t="shared" si="44"/>
        <v>0</v>
      </c>
      <c r="CH22" s="121">
        <f t="shared" si="45"/>
        <v>123309</v>
      </c>
      <c r="CI22" s="121">
        <f t="shared" si="46"/>
        <v>4787074</v>
      </c>
    </row>
    <row r="23" spans="1:87" s="136" customFormat="1" ht="13.5" customHeight="1" x14ac:dyDescent="0.15">
      <c r="A23" s="119" t="s">
        <v>17</v>
      </c>
      <c r="B23" s="120" t="s">
        <v>383</v>
      </c>
      <c r="C23" s="119" t="s">
        <v>384</v>
      </c>
      <c r="D23" s="121">
        <f t="shared" si="0"/>
        <v>104425</v>
      </c>
      <c r="E23" s="121">
        <f t="shared" si="1"/>
        <v>104425</v>
      </c>
      <c r="F23" s="121">
        <v>0</v>
      </c>
      <c r="G23" s="121">
        <v>89810</v>
      </c>
      <c r="H23" s="121">
        <v>14615</v>
      </c>
      <c r="I23" s="121">
        <v>0</v>
      </c>
      <c r="J23" s="121">
        <v>0</v>
      </c>
      <c r="K23" s="121">
        <v>0</v>
      </c>
      <c r="L23" s="121">
        <f t="shared" si="3"/>
        <v>369202</v>
      </c>
      <c r="M23" s="121">
        <f t="shared" si="4"/>
        <v>50103</v>
      </c>
      <c r="N23" s="121">
        <v>50103</v>
      </c>
      <c r="O23" s="121">
        <v>0</v>
      </c>
      <c r="P23" s="121">
        <v>0</v>
      </c>
      <c r="Q23" s="121">
        <v>0</v>
      </c>
      <c r="R23" s="121">
        <f t="shared" si="5"/>
        <v>66918</v>
      </c>
      <c r="S23" s="121">
        <v>0</v>
      </c>
      <c r="T23" s="121">
        <v>65551</v>
      </c>
      <c r="U23" s="121">
        <v>1367</v>
      </c>
      <c r="V23" s="121">
        <v>0</v>
      </c>
      <c r="W23" s="121">
        <f t="shared" si="6"/>
        <v>252181</v>
      </c>
      <c r="X23" s="121">
        <v>176981</v>
      </c>
      <c r="Y23" s="121">
        <v>73299</v>
      </c>
      <c r="Z23" s="121">
        <v>1901</v>
      </c>
      <c r="AA23" s="121">
        <v>0</v>
      </c>
      <c r="AB23" s="121">
        <v>66174</v>
      </c>
      <c r="AC23" s="121">
        <v>0</v>
      </c>
      <c r="AD23" s="121">
        <v>7236</v>
      </c>
      <c r="AE23" s="121">
        <f t="shared" si="8"/>
        <v>480863</v>
      </c>
      <c r="AF23" s="121">
        <f t="shared" si="9"/>
        <v>0</v>
      </c>
      <c r="AG23" s="121">
        <f t="shared" si="10"/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 t="shared" si="12"/>
        <v>51518</v>
      </c>
      <c r="AO23" s="121">
        <f t="shared" si="13"/>
        <v>7157</v>
      </c>
      <c r="AP23" s="121">
        <v>7157</v>
      </c>
      <c r="AQ23" s="121">
        <v>0</v>
      </c>
      <c r="AR23" s="121">
        <v>0</v>
      </c>
      <c r="AS23" s="121">
        <v>0</v>
      </c>
      <c r="AT23" s="121">
        <f t="shared" si="14"/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 t="shared" si="15"/>
        <v>44361</v>
      </c>
      <c r="AZ23" s="121">
        <v>44361</v>
      </c>
      <c r="BA23" s="121">
        <v>0</v>
      </c>
      <c r="BB23" s="121">
        <v>0</v>
      </c>
      <c r="BC23" s="121">
        <v>0</v>
      </c>
      <c r="BD23" s="121">
        <v>91082</v>
      </c>
      <c r="BE23" s="121">
        <v>0</v>
      </c>
      <c r="BF23" s="121">
        <v>81</v>
      </c>
      <c r="BG23" s="121">
        <f t="shared" si="17"/>
        <v>51599</v>
      </c>
      <c r="BH23" s="121">
        <f t="shared" si="19"/>
        <v>104425</v>
      </c>
      <c r="BI23" s="121">
        <f t="shared" si="20"/>
        <v>104425</v>
      </c>
      <c r="BJ23" s="121">
        <f t="shared" si="21"/>
        <v>0</v>
      </c>
      <c r="BK23" s="121">
        <f t="shared" si="22"/>
        <v>89810</v>
      </c>
      <c r="BL23" s="121">
        <f t="shared" si="23"/>
        <v>14615</v>
      </c>
      <c r="BM23" s="121">
        <f t="shared" si="24"/>
        <v>0</v>
      </c>
      <c r="BN23" s="121">
        <f t="shared" si="25"/>
        <v>0</v>
      </c>
      <c r="BO23" s="121">
        <f t="shared" si="26"/>
        <v>0</v>
      </c>
      <c r="BP23" s="121">
        <f t="shared" si="27"/>
        <v>420720</v>
      </c>
      <c r="BQ23" s="121">
        <f t="shared" si="28"/>
        <v>57260</v>
      </c>
      <c r="BR23" s="121">
        <f t="shared" si="29"/>
        <v>57260</v>
      </c>
      <c r="BS23" s="121">
        <f t="shared" si="30"/>
        <v>0</v>
      </c>
      <c r="BT23" s="121">
        <f t="shared" si="31"/>
        <v>0</v>
      </c>
      <c r="BU23" s="121">
        <f t="shared" si="32"/>
        <v>0</v>
      </c>
      <c r="BV23" s="121">
        <f t="shared" si="33"/>
        <v>66918</v>
      </c>
      <c r="BW23" s="121">
        <f t="shared" si="34"/>
        <v>0</v>
      </c>
      <c r="BX23" s="121">
        <f t="shared" si="35"/>
        <v>65551</v>
      </c>
      <c r="BY23" s="121">
        <f t="shared" si="36"/>
        <v>1367</v>
      </c>
      <c r="BZ23" s="121">
        <f t="shared" si="37"/>
        <v>0</v>
      </c>
      <c r="CA23" s="121">
        <f t="shared" si="38"/>
        <v>296542</v>
      </c>
      <c r="CB23" s="121">
        <f t="shared" si="39"/>
        <v>221342</v>
      </c>
      <c r="CC23" s="121">
        <f t="shared" si="40"/>
        <v>73299</v>
      </c>
      <c r="CD23" s="121">
        <f t="shared" si="41"/>
        <v>1901</v>
      </c>
      <c r="CE23" s="121">
        <f t="shared" si="42"/>
        <v>0</v>
      </c>
      <c r="CF23" s="121">
        <f t="shared" si="43"/>
        <v>157256</v>
      </c>
      <c r="CG23" s="121">
        <f t="shared" si="44"/>
        <v>0</v>
      </c>
      <c r="CH23" s="121">
        <f t="shared" si="45"/>
        <v>7317</v>
      </c>
      <c r="CI23" s="121">
        <f t="shared" si="46"/>
        <v>532462</v>
      </c>
    </row>
    <row r="24" spans="1:87" s="136" customFormat="1" ht="13.5" customHeight="1" x14ac:dyDescent="0.15">
      <c r="A24" s="119" t="s">
        <v>17</v>
      </c>
      <c r="B24" s="120" t="s">
        <v>386</v>
      </c>
      <c r="C24" s="119" t="s">
        <v>387</v>
      </c>
      <c r="D24" s="121">
        <f t="shared" si="0"/>
        <v>0</v>
      </c>
      <c r="E24" s="121">
        <f t="shared" si="1"/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 t="shared" si="3"/>
        <v>1217138</v>
      </c>
      <c r="M24" s="121">
        <f t="shared" si="4"/>
        <v>89789</v>
      </c>
      <c r="N24" s="121">
        <v>69285</v>
      </c>
      <c r="O24" s="121">
        <v>0</v>
      </c>
      <c r="P24" s="121">
        <v>10252</v>
      </c>
      <c r="Q24" s="121">
        <v>10252</v>
      </c>
      <c r="R24" s="121">
        <f t="shared" si="5"/>
        <v>48410</v>
      </c>
      <c r="S24" s="121">
        <v>0</v>
      </c>
      <c r="T24" s="121">
        <v>0</v>
      </c>
      <c r="U24" s="121">
        <v>48410</v>
      </c>
      <c r="V24" s="121">
        <v>0</v>
      </c>
      <c r="W24" s="121">
        <f t="shared" si="6"/>
        <v>1078939</v>
      </c>
      <c r="X24" s="121">
        <v>393323</v>
      </c>
      <c r="Y24" s="121">
        <v>515546</v>
      </c>
      <c r="Z24" s="121">
        <v>18212</v>
      </c>
      <c r="AA24" s="121">
        <v>151858</v>
      </c>
      <c r="AB24" s="121">
        <v>0</v>
      </c>
      <c r="AC24" s="121">
        <v>0</v>
      </c>
      <c r="AD24" s="121">
        <v>0</v>
      </c>
      <c r="AE24" s="121">
        <f t="shared" si="8"/>
        <v>1217138</v>
      </c>
      <c r="AF24" s="121">
        <f t="shared" si="9"/>
        <v>0</v>
      </c>
      <c r="AG24" s="121">
        <f t="shared" si="10"/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 t="shared" si="12"/>
        <v>282097</v>
      </c>
      <c r="AO24" s="121">
        <f t="shared" si="13"/>
        <v>8287</v>
      </c>
      <c r="AP24" s="121">
        <v>0</v>
      </c>
      <c r="AQ24" s="121">
        <v>0</v>
      </c>
      <c r="AR24" s="121">
        <v>8287</v>
      </c>
      <c r="AS24" s="121">
        <v>0</v>
      </c>
      <c r="AT24" s="121">
        <f t="shared" si="14"/>
        <v>134007</v>
      </c>
      <c r="AU24" s="121">
        <v>0</v>
      </c>
      <c r="AV24" s="121">
        <v>134007</v>
      </c>
      <c r="AW24" s="121">
        <v>0</v>
      </c>
      <c r="AX24" s="121">
        <v>0</v>
      </c>
      <c r="AY24" s="121">
        <f t="shared" si="15"/>
        <v>139803</v>
      </c>
      <c r="AZ24" s="121">
        <v>131517</v>
      </c>
      <c r="BA24" s="121">
        <v>0</v>
      </c>
      <c r="BB24" s="121">
        <v>0</v>
      </c>
      <c r="BC24" s="121">
        <v>8286</v>
      </c>
      <c r="BD24" s="121">
        <v>0</v>
      </c>
      <c r="BE24" s="121">
        <v>0</v>
      </c>
      <c r="BF24" s="121">
        <v>0</v>
      </c>
      <c r="BG24" s="121">
        <f t="shared" si="17"/>
        <v>282097</v>
      </c>
      <c r="BH24" s="121">
        <f t="shared" si="19"/>
        <v>0</v>
      </c>
      <c r="BI24" s="121">
        <f t="shared" si="20"/>
        <v>0</v>
      </c>
      <c r="BJ24" s="121">
        <f t="shared" si="21"/>
        <v>0</v>
      </c>
      <c r="BK24" s="121">
        <f t="shared" si="22"/>
        <v>0</v>
      </c>
      <c r="BL24" s="121">
        <f t="shared" si="23"/>
        <v>0</v>
      </c>
      <c r="BM24" s="121">
        <f t="shared" si="24"/>
        <v>0</v>
      </c>
      <c r="BN24" s="121">
        <f t="shared" si="25"/>
        <v>0</v>
      </c>
      <c r="BO24" s="121">
        <f t="shared" si="26"/>
        <v>0</v>
      </c>
      <c r="BP24" s="121">
        <f t="shared" si="27"/>
        <v>1499235</v>
      </c>
      <c r="BQ24" s="121">
        <f t="shared" si="28"/>
        <v>98076</v>
      </c>
      <c r="BR24" s="121">
        <f t="shared" si="29"/>
        <v>69285</v>
      </c>
      <c r="BS24" s="121">
        <f t="shared" si="30"/>
        <v>0</v>
      </c>
      <c r="BT24" s="121">
        <f t="shared" si="31"/>
        <v>18539</v>
      </c>
      <c r="BU24" s="121">
        <f t="shared" si="32"/>
        <v>10252</v>
      </c>
      <c r="BV24" s="121">
        <f t="shared" si="33"/>
        <v>182417</v>
      </c>
      <c r="BW24" s="121">
        <f t="shared" si="34"/>
        <v>0</v>
      </c>
      <c r="BX24" s="121">
        <f t="shared" si="35"/>
        <v>134007</v>
      </c>
      <c r="BY24" s="121">
        <f t="shared" si="36"/>
        <v>48410</v>
      </c>
      <c r="BZ24" s="121">
        <f t="shared" si="37"/>
        <v>0</v>
      </c>
      <c r="CA24" s="121">
        <f t="shared" si="38"/>
        <v>1218742</v>
      </c>
      <c r="CB24" s="121">
        <f t="shared" si="39"/>
        <v>524840</v>
      </c>
      <c r="CC24" s="121">
        <f t="shared" si="40"/>
        <v>515546</v>
      </c>
      <c r="CD24" s="121">
        <f t="shared" si="41"/>
        <v>18212</v>
      </c>
      <c r="CE24" s="121">
        <f t="shared" si="42"/>
        <v>160144</v>
      </c>
      <c r="CF24" s="121">
        <f t="shared" si="43"/>
        <v>0</v>
      </c>
      <c r="CG24" s="121">
        <f t="shared" si="44"/>
        <v>0</v>
      </c>
      <c r="CH24" s="121">
        <f t="shared" si="45"/>
        <v>0</v>
      </c>
      <c r="CI24" s="121">
        <f t="shared" si="46"/>
        <v>1499235</v>
      </c>
    </row>
    <row r="25" spans="1:87" s="136" customFormat="1" ht="13.5" customHeight="1" x14ac:dyDescent="0.15">
      <c r="A25" s="119" t="s">
        <v>17</v>
      </c>
      <c r="B25" s="120" t="s">
        <v>389</v>
      </c>
      <c r="C25" s="119" t="s">
        <v>390</v>
      </c>
      <c r="D25" s="121">
        <f t="shared" si="0"/>
        <v>0</v>
      </c>
      <c r="E25" s="121">
        <f t="shared" si="1"/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 t="shared" si="3"/>
        <v>690353</v>
      </c>
      <c r="M25" s="121">
        <f t="shared" si="4"/>
        <v>100471</v>
      </c>
      <c r="N25" s="121">
        <v>64910</v>
      </c>
      <c r="O25" s="121">
        <v>0</v>
      </c>
      <c r="P25" s="121">
        <v>35561</v>
      </c>
      <c r="Q25" s="121">
        <v>0</v>
      </c>
      <c r="R25" s="121">
        <f t="shared" si="5"/>
        <v>281378</v>
      </c>
      <c r="S25" s="121">
        <v>1600</v>
      </c>
      <c r="T25" s="121">
        <v>279778</v>
      </c>
      <c r="U25" s="121">
        <v>0</v>
      </c>
      <c r="V25" s="121">
        <v>0</v>
      </c>
      <c r="W25" s="121">
        <f t="shared" si="6"/>
        <v>308504</v>
      </c>
      <c r="X25" s="121">
        <v>162516</v>
      </c>
      <c r="Y25" s="121">
        <v>75969</v>
      </c>
      <c r="Z25" s="121">
        <v>58971</v>
      </c>
      <c r="AA25" s="121">
        <v>11048</v>
      </c>
      <c r="AB25" s="121">
        <v>0</v>
      </c>
      <c r="AC25" s="121">
        <v>0</v>
      </c>
      <c r="AD25" s="121">
        <v>0</v>
      </c>
      <c r="AE25" s="121">
        <f t="shared" si="8"/>
        <v>690353</v>
      </c>
      <c r="AF25" s="121">
        <f t="shared" si="9"/>
        <v>0</v>
      </c>
      <c r="AG25" s="121">
        <f t="shared" si="10"/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 t="shared" si="12"/>
        <v>63412</v>
      </c>
      <c r="AO25" s="121">
        <f t="shared" si="13"/>
        <v>1759</v>
      </c>
      <c r="AP25" s="121">
        <v>1759</v>
      </c>
      <c r="AQ25" s="121">
        <v>0</v>
      </c>
      <c r="AR25" s="121">
        <v>0</v>
      </c>
      <c r="AS25" s="121">
        <v>0</v>
      </c>
      <c r="AT25" s="121">
        <f t="shared" si="14"/>
        <v>1177</v>
      </c>
      <c r="AU25" s="121">
        <v>0</v>
      </c>
      <c r="AV25" s="121">
        <v>1177</v>
      </c>
      <c r="AW25" s="121">
        <v>0</v>
      </c>
      <c r="AX25" s="121">
        <v>0</v>
      </c>
      <c r="AY25" s="121">
        <f t="shared" si="15"/>
        <v>60476</v>
      </c>
      <c r="AZ25" s="121">
        <v>47304</v>
      </c>
      <c r="BA25" s="121">
        <v>13172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 t="shared" si="17"/>
        <v>63412</v>
      </c>
      <c r="BH25" s="121">
        <f t="shared" si="19"/>
        <v>0</v>
      </c>
      <c r="BI25" s="121">
        <f t="shared" si="20"/>
        <v>0</v>
      </c>
      <c r="BJ25" s="121">
        <f t="shared" si="21"/>
        <v>0</v>
      </c>
      <c r="BK25" s="121">
        <f t="shared" si="22"/>
        <v>0</v>
      </c>
      <c r="BL25" s="121">
        <f t="shared" si="23"/>
        <v>0</v>
      </c>
      <c r="BM25" s="121">
        <f t="shared" si="24"/>
        <v>0</v>
      </c>
      <c r="BN25" s="121">
        <f t="shared" si="25"/>
        <v>0</v>
      </c>
      <c r="BO25" s="121">
        <f t="shared" si="26"/>
        <v>0</v>
      </c>
      <c r="BP25" s="121">
        <f t="shared" si="27"/>
        <v>753765</v>
      </c>
      <c r="BQ25" s="121">
        <f t="shared" si="28"/>
        <v>102230</v>
      </c>
      <c r="BR25" s="121">
        <f t="shared" si="29"/>
        <v>66669</v>
      </c>
      <c r="BS25" s="121">
        <f t="shared" si="30"/>
        <v>0</v>
      </c>
      <c r="BT25" s="121">
        <f t="shared" si="31"/>
        <v>35561</v>
      </c>
      <c r="BU25" s="121">
        <f t="shared" si="32"/>
        <v>0</v>
      </c>
      <c r="BV25" s="121">
        <f t="shared" si="33"/>
        <v>282555</v>
      </c>
      <c r="BW25" s="121">
        <f t="shared" si="34"/>
        <v>1600</v>
      </c>
      <c r="BX25" s="121">
        <f t="shared" si="35"/>
        <v>280955</v>
      </c>
      <c r="BY25" s="121">
        <f t="shared" si="36"/>
        <v>0</v>
      </c>
      <c r="BZ25" s="121">
        <f t="shared" si="37"/>
        <v>0</v>
      </c>
      <c r="CA25" s="121">
        <f t="shared" si="38"/>
        <v>368980</v>
      </c>
      <c r="CB25" s="121">
        <f t="shared" si="39"/>
        <v>209820</v>
      </c>
      <c r="CC25" s="121">
        <f t="shared" si="40"/>
        <v>89141</v>
      </c>
      <c r="CD25" s="121">
        <f t="shared" si="41"/>
        <v>58971</v>
      </c>
      <c r="CE25" s="121">
        <f t="shared" si="42"/>
        <v>11048</v>
      </c>
      <c r="CF25" s="121">
        <f t="shared" si="43"/>
        <v>0</v>
      </c>
      <c r="CG25" s="121">
        <f t="shared" si="44"/>
        <v>0</v>
      </c>
      <c r="CH25" s="121">
        <f t="shared" si="45"/>
        <v>0</v>
      </c>
      <c r="CI25" s="121">
        <f t="shared" si="46"/>
        <v>753765</v>
      </c>
    </row>
    <row r="26" spans="1:87" s="136" customFormat="1" ht="13.5" customHeight="1" x14ac:dyDescent="0.15">
      <c r="A26" s="119" t="s">
        <v>17</v>
      </c>
      <c r="B26" s="120" t="s">
        <v>392</v>
      </c>
      <c r="C26" s="119" t="s">
        <v>393</v>
      </c>
      <c r="D26" s="121">
        <f t="shared" si="0"/>
        <v>2233</v>
      </c>
      <c r="E26" s="121">
        <f t="shared" si="1"/>
        <v>438</v>
      </c>
      <c r="F26" s="121">
        <v>0</v>
      </c>
      <c r="G26" s="121">
        <v>438</v>
      </c>
      <c r="H26" s="121">
        <v>0</v>
      </c>
      <c r="I26" s="121">
        <v>0</v>
      </c>
      <c r="J26" s="121">
        <v>1795</v>
      </c>
      <c r="K26" s="121">
        <v>0</v>
      </c>
      <c r="L26" s="121">
        <f t="shared" si="3"/>
        <v>1108998</v>
      </c>
      <c r="M26" s="121">
        <f t="shared" si="4"/>
        <v>75090</v>
      </c>
      <c r="N26" s="121">
        <v>75090</v>
      </c>
      <c r="O26" s="121">
        <v>0</v>
      </c>
      <c r="P26" s="121">
        <v>0</v>
      </c>
      <c r="Q26" s="121">
        <v>0</v>
      </c>
      <c r="R26" s="121">
        <f t="shared" si="5"/>
        <v>363885</v>
      </c>
      <c r="S26" s="121">
        <v>39187</v>
      </c>
      <c r="T26" s="121">
        <v>315363</v>
      </c>
      <c r="U26" s="121">
        <v>9335</v>
      </c>
      <c r="V26" s="121">
        <v>0</v>
      </c>
      <c r="W26" s="121">
        <f t="shared" si="6"/>
        <v>670023</v>
      </c>
      <c r="X26" s="121">
        <v>161134</v>
      </c>
      <c r="Y26" s="121">
        <v>476522</v>
      </c>
      <c r="Z26" s="121">
        <v>32367</v>
      </c>
      <c r="AA26" s="121">
        <v>0</v>
      </c>
      <c r="AB26" s="121">
        <v>0</v>
      </c>
      <c r="AC26" s="121">
        <v>0</v>
      </c>
      <c r="AD26" s="121">
        <v>11622</v>
      </c>
      <c r="AE26" s="121">
        <f t="shared" si="8"/>
        <v>1122853</v>
      </c>
      <c r="AF26" s="121">
        <f t="shared" si="9"/>
        <v>359980</v>
      </c>
      <c r="AG26" s="121">
        <f t="shared" si="10"/>
        <v>359980</v>
      </c>
      <c r="AH26" s="121">
        <v>0</v>
      </c>
      <c r="AI26" s="121">
        <v>359980</v>
      </c>
      <c r="AJ26" s="121">
        <v>0</v>
      </c>
      <c r="AK26" s="121">
        <v>0</v>
      </c>
      <c r="AL26" s="121">
        <v>0</v>
      </c>
      <c r="AM26" s="121">
        <v>0</v>
      </c>
      <c r="AN26" s="121">
        <f t="shared" si="12"/>
        <v>141593</v>
      </c>
      <c r="AO26" s="121">
        <f t="shared" si="13"/>
        <v>15448</v>
      </c>
      <c r="AP26" s="121">
        <v>15448</v>
      </c>
      <c r="AQ26" s="121">
        <v>0</v>
      </c>
      <c r="AR26" s="121">
        <v>0</v>
      </c>
      <c r="AS26" s="121">
        <v>0</v>
      </c>
      <c r="AT26" s="121">
        <f t="shared" si="14"/>
        <v>52162</v>
      </c>
      <c r="AU26" s="121">
        <v>0</v>
      </c>
      <c r="AV26" s="121">
        <v>52162</v>
      </c>
      <c r="AW26" s="121">
        <v>0</v>
      </c>
      <c r="AX26" s="121">
        <v>0</v>
      </c>
      <c r="AY26" s="121">
        <f t="shared" si="15"/>
        <v>73983</v>
      </c>
      <c r="AZ26" s="121">
        <v>37156</v>
      </c>
      <c r="BA26" s="121">
        <v>36827</v>
      </c>
      <c r="BB26" s="121">
        <v>0</v>
      </c>
      <c r="BC26" s="121">
        <v>0</v>
      </c>
      <c r="BD26" s="121">
        <v>0</v>
      </c>
      <c r="BE26" s="121">
        <v>0</v>
      </c>
      <c r="BF26" s="121">
        <v>1232</v>
      </c>
      <c r="BG26" s="121">
        <f t="shared" si="17"/>
        <v>502805</v>
      </c>
      <c r="BH26" s="121">
        <f t="shared" si="19"/>
        <v>362213</v>
      </c>
      <c r="BI26" s="121">
        <f t="shared" si="20"/>
        <v>360418</v>
      </c>
      <c r="BJ26" s="121">
        <f t="shared" si="21"/>
        <v>0</v>
      </c>
      <c r="BK26" s="121">
        <f t="shared" si="22"/>
        <v>360418</v>
      </c>
      <c r="BL26" s="121">
        <f t="shared" si="23"/>
        <v>0</v>
      </c>
      <c r="BM26" s="121">
        <f t="shared" si="24"/>
        <v>0</v>
      </c>
      <c r="BN26" s="121">
        <f t="shared" si="25"/>
        <v>1795</v>
      </c>
      <c r="BO26" s="121">
        <f t="shared" si="26"/>
        <v>0</v>
      </c>
      <c r="BP26" s="121">
        <f t="shared" si="27"/>
        <v>1250591</v>
      </c>
      <c r="BQ26" s="121">
        <f t="shared" si="28"/>
        <v>90538</v>
      </c>
      <c r="BR26" s="121">
        <f t="shared" si="29"/>
        <v>90538</v>
      </c>
      <c r="BS26" s="121">
        <f t="shared" si="30"/>
        <v>0</v>
      </c>
      <c r="BT26" s="121">
        <f t="shared" si="31"/>
        <v>0</v>
      </c>
      <c r="BU26" s="121">
        <f t="shared" si="32"/>
        <v>0</v>
      </c>
      <c r="BV26" s="121">
        <f t="shared" si="33"/>
        <v>416047</v>
      </c>
      <c r="BW26" s="121">
        <f t="shared" si="34"/>
        <v>39187</v>
      </c>
      <c r="BX26" s="121">
        <f t="shared" si="35"/>
        <v>367525</v>
      </c>
      <c r="BY26" s="121">
        <f t="shared" si="36"/>
        <v>9335</v>
      </c>
      <c r="BZ26" s="121">
        <f t="shared" si="37"/>
        <v>0</v>
      </c>
      <c r="CA26" s="121">
        <f t="shared" si="38"/>
        <v>744006</v>
      </c>
      <c r="CB26" s="121">
        <f t="shared" si="39"/>
        <v>198290</v>
      </c>
      <c r="CC26" s="121">
        <f t="shared" si="40"/>
        <v>513349</v>
      </c>
      <c r="CD26" s="121">
        <f t="shared" si="41"/>
        <v>32367</v>
      </c>
      <c r="CE26" s="121">
        <f t="shared" si="42"/>
        <v>0</v>
      </c>
      <c r="CF26" s="121">
        <f t="shared" si="43"/>
        <v>0</v>
      </c>
      <c r="CG26" s="121">
        <f t="shared" si="44"/>
        <v>0</v>
      </c>
      <c r="CH26" s="121">
        <f t="shared" si="45"/>
        <v>12854</v>
      </c>
      <c r="CI26" s="121">
        <f t="shared" si="46"/>
        <v>1625658</v>
      </c>
    </row>
    <row r="27" spans="1:87" s="136" customFormat="1" ht="13.5" customHeight="1" x14ac:dyDescent="0.15">
      <c r="A27" s="119" t="s">
        <v>17</v>
      </c>
      <c r="B27" s="120" t="s">
        <v>395</v>
      </c>
      <c r="C27" s="119" t="s">
        <v>396</v>
      </c>
      <c r="D27" s="121">
        <f t="shared" si="0"/>
        <v>0</v>
      </c>
      <c r="E27" s="121">
        <f t="shared" si="1"/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 t="shared" si="3"/>
        <v>140963</v>
      </c>
      <c r="M27" s="121">
        <f t="shared" si="4"/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 t="shared" si="5"/>
        <v>140963</v>
      </c>
      <c r="S27" s="121">
        <v>140963</v>
      </c>
      <c r="T27" s="121">
        <v>0</v>
      </c>
      <c r="U27" s="121">
        <v>0</v>
      </c>
      <c r="V27" s="121">
        <v>0</v>
      </c>
      <c r="W27" s="121">
        <f t="shared" si="6"/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134392</v>
      </c>
      <c r="AC27" s="121">
        <v>0</v>
      </c>
      <c r="AD27" s="121">
        <v>0</v>
      </c>
      <c r="AE27" s="121">
        <f t="shared" si="8"/>
        <v>140963</v>
      </c>
      <c r="AF27" s="121">
        <f t="shared" si="9"/>
        <v>268496</v>
      </c>
      <c r="AG27" s="121">
        <f t="shared" si="10"/>
        <v>268496</v>
      </c>
      <c r="AH27" s="121">
        <v>0</v>
      </c>
      <c r="AI27" s="121">
        <v>253030</v>
      </c>
      <c r="AJ27" s="121">
        <v>0</v>
      </c>
      <c r="AK27" s="121">
        <v>15466</v>
      </c>
      <c r="AL27" s="121">
        <v>0</v>
      </c>
      <c r="AM27" s="121">
        <v>0</v>
      </c>
      <c r="AN27" s="121">
        <f t="shared" si="12"/>
        <v>160640</v>
      </c>
      <c r="AO27" s="121">
        <f t="shared" si="13"/>
        <v>4465</v>
      </c>
      <c r="AP27" s="121">
        <v>4465</v>
      </c>
      <c r="AQ27" s="121">
        <v>0</v>
      </c>
      <c r="AR27" s="121">
        <v>0</v>
      </c>
      <c r="AS27" s="121">
        <v>0</v>
      </c>
      <c r="AT27" s="121">
        <f t="shared" si="14"/>
        <v>63764</v>
      </c>
      <c r="AU27" s="121">
        <v>63764</v>
      </c>
      <c r="AV27" s="121">
        <v>0</v>
      </c>
      <c r="AW27" s="121">
        <v>0</v>
      </c>
      <c r="AX27" s="121">
        <v>0</v>
      </c>
      <c r="AY27" s="121">
        <f t="shared" si="15"/>
        <v>92411</v>
      </c>
      <c r="AZ27" s="121">
        <v>45684</v>
      </c>
      <c r="BA27" s="121">
        <v>36521</v>
      </c>
      <c r="BB27" s="121">
        <v>0</v>
      </c>
      <c r="BC27" s="121">
        <v>10206</v>
      </c>
      <c r="BD27" s="121">
        <v>0</v>
      </c>
      <c r="BE27" s="121">
        <v>0</v>
      </c>
      <c r="BF27" s="121">
        <v>0</v>
      </c>
      <c r="BG27" s="121">
        <f t="shared" si="17"/>
        <v>429136</v>
      </c>
      <c r="BH27" s="121">
        <f t="shared" si="19"/>
        <v>268496</v>
      </c>
      <c r="BI27" s="121">
        <f t="shared" si="20"/>
        <v>268496</v>
      </c>
      <c r="BJ27" s="121">
        <f t="shared" si="21"/>
        <v>0</v>
      </c>
      <c r="BK27" s="121">
        <f t="shared" si="22"/>
        <v>253030</v>
      </c>
      <c r="BL27" s="121">
        <f t="shared" si="23"/>
        <v>0</v>
      </c>
      <c r="BM27" s="121">
        <f t="shared" si="24"/>
        <v>15466</v>
      </c>
      <c r="BN27" s="121">
        <f t="shared" si="25"/>
        <v>0</v>
      </c>
      <c r="BO27" s="121">
        <f t="shared" si="26"/>
        <v>0</v>
      </c>
      <c r="BP27" s="121">
        <f t="shared" si="27"/>
        <v>301603</v>
      </c>
      <c r="BQ27" s="121">
        <f t="shared" si="28"/>
        <v>4465</v>
      </c>
      <c r="BR27" s="121">
        <f t="shared" si="29"/>
        <v>4465</v>
      </c>
      <c r="BS27" s="121">
        <f t="shared" si="30"/>
        <v>0</v>
      </c>
      <c r="BT27" s="121">
        <f t="shared" si="31"/>
        <v>0</v>
      </c>
      <c r="BU27" s="121">
        <f t="shared" si="32"/>
        <v>0</v>
      </c>
      <c r="BV27" s="121">
        <f t="shared" si="33"/>
        <v>204727</v>
      </c>
      <c r="BW27" s="121">
        <f t="shared" si="34"/>
        <v>204727</v>
      </c>
      <c r="BX27" s="121">
        <f t="shared" si="35"/>
        <v>0</v>
      </c>
      <c r="BY27" s="121">
        <f t="shared" si="36"/>
        <v>0</v>
      </c>
      <c r="BZ27" s="121">
        <f t="shared" si="37"/>
        <v>0</v>
      </c>
      <c r="CA27" s="121">
        <f t="shared" si="38"/>
        <v>92411</v>
      </c>
      <c r="CB27" s="121">
        <f t="shared" si="39"/>
        <v>45684</v>
      </c>
      <c r="CC27" s="121">
        <f t="shared" si="40"/>
        <v>36521</v>
      </c>
      <c r="CD27" s="121">
        <f t="shared" si="41"/>
        <v>0</v>
      </c>
      <c r="CE27" s="121">
        <f t="shared" si="42"/>
        <v>10206</v>
      </c>
      <c r="CF27" s="121">
        <f t="shared" si="43"/>
        <v>134392</v>
      </c>
      <c r="CG27" s="121">
        <f t="shared" si="44"/>
        <v>0</v>
      </c>
      <c r="CH27" s="121">
        <f t="shared" si="45"/>
        <v>0</v>
      </c>
      <c r="CI27" s="121">
        <f t="shared" si="46"/>
        <v>570099</v>
      </c>
    </row>
    <row r="28" spans="1:87" s="136" customFormat="1" ht="13.5" customHeight="1" x14ac:dyDescent="0.15">
      <c r="A28" s="119" t="s">
        <v>17</v>
      </c>
      <c r="B28" s="120" t="s">
        <v>399</v>
      </c>
      <c r="C28" s="119" t="s">
        <v>400</v>
      </c>
      <c r="D28" s="121">
        <f t="shared" si="0"/>
        <v>0</v>
      </c>
      <c r="E28" s="121">
        <f t="shared" si="1"/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 t="shared" si="3"/>
        <v>87257</v>
      </c>
      <c r="M28" s="121">
        <f t="shared" si="4"/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 t="shared" si="5"/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 t="shared" si="6"/>
        <v>87257</v>
      </c>
      <c r="X28" s="121">
        <v>70323</v>
      </c>
      <c r="Y28" s="121">
        <v>15656</v>
      </c>
      <c r="Z28" s="121">
        <v>0</v>
      </c>
      <c r="AA28" s="121">
        <v>1278</v>
      </c>
      <c r="AB28" s="121">
        <v>136778</v>
      </c>
      <c r="AC28" s="121">
        <v>0</v>
      </c>
      <c r="AD28" s="121">
        <v>45983</v>
      </c>
      <c r="AE28" s="121">
        <f t="shared" si="8"/>
        <v>133240</v>
      </c>
      <c r="AF28" s="121">
        <f t="shared" si="9"/>
        <v>0</v>
      </c>
      <c r="AG28" s="121">
        <f t="shared" si="10"/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 t="shared" si="12"/>
        <v>11753</v>
      </c>
      <c r="AO28" s="121">
        <f t="shared" si="13"/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 t="shared" si="14"/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 t="shared" si="15"/>
        <v>11753</v>
      </c>
      <c r="AZ28" s="121">
        <v>0</v>
      </c>
      <c r="BA28" s="121">
        <v>0</v>
      </c>
      <c r="BB28" s="121">
        <v>11753</v>
      </c>
      <c r="BC28" s="121">
        <v>0</v>
      </c>
      <c r="BD28" s="121">
        <v>0</v>
      </c>
      <c r="BE28" s="121">
        <v>0</v>
      </c>
      <c r="BF28" s="121">
        <v>16</v>
      </c>
      <c r="BG28" s="121">
        <f t="shared" si="17"/>
        <v>11769</v>
      </c>
      <c r="BH28" s="121">
        <f t="shared" si="19"/>
        <v>0</v>
      </c>
      <c r="BI28" s="121">
        <f t="shared" si="20"/>
        <v>0</v>
      </c>
      <c r="BJ28" s="121">
        <f t="shared" si="21"/>
        <v>0</v>
      </c>
      <c r="BK28" s="121">
        <f t="shared" si="22"/>
        <v>0</v>
      </c>
      <c r="BL28" s="121">
        <f t="shared" si="23"/>
        <v>0</v>
      </c>
      <c r="BM28" s="121">
        <f t="shared" si="24"/>
        <v>0</v>
      </c>
      <c r="BN28" s="121">
        <f t="shared" si="25"/>
        <v>0</v>
      </c>
      <c r="BO28" s="121">
        <f t="shared" si="26"/>
        <v>0</v>
      </c>
      <c r="BP28" s="121">
        <f t="shared" si="27"/>
        <v>99010</v>
      </c>
      <c r="BQ28" s="121">
        <f t="shared" si="28"/>
        <v>0</v>
      </c>
      <c r="BR28" s="121">
        <f t="shared" si="29"/>
        <v>0</v>
      </c>
      <c r="BS28" s="121">
        <f t="shared" si="30"/>
        <v>0</v>
      </c>
      <c r="BT28" s="121">
        <f t="shared" si="31"/>
        <v>0</v>
      </c>
      <c r="BU28" s="121">
        <f t="shared" si="32"/>
        <v>0</v>
      </c>
      <c r="BV28" s="121">
        <f t="shared" si="33"/>
        <v>0</v>
      </c>
      <c r="BW28" s="121">
        <f t="shared" si="34"/>
        <v>0</v>
      </c>
      <c r="BX28" s="121">
        <f t="shared" si="35"/>
        <v>0</v>
      </c>
      <c r="BY28" s="121">
        <f t="shared" si="36"/>
        <v>0</v>
      </c>
      <c r="BZ28" s="121">
        <f t="shared" si="37"/>
        <v>0</v>
      </c>
      <c r="CA28" s="121">
        <f t="shared" si="38"/>
        <v>99010</v>
      </c>
      <c r="CB28" s="121">
        <f t="shared" si="39"/>
        <v>70323</v>
      </c>
      <c r="CC28" s="121">
        <f t="shared" si="40"/>
        <v>15656</v>
      </c>
      <c r="CD28" s="121">
        <f t="shared" si="41"/>
        <v>11753</v>
      </c>
      <c r="CE28" s="121">
        <f t="shared" si="42"/>
        <v>1278</v>
      </c>
      <c r="CF28" s="121">
        <f t="shared" si="43"/>
        <v>136778</v>
      </c>
      <c r="CG28" s="121">
        <f t="shared" si="44"/>
        <v>0</v>
      </c>
      <c r="CH28" s="121">
        <f t="shared" si="45"/>
        <v>45999</v>
      </c>
      <c r="CI28" s="121">
        <f t="shared" si="46"/>
        <v>145009</v>
      </c>
    </row>
    <row r="29" spans="1:87" s="136" customFormat="1" ht="13.5" customHeight="1" x14ac:dyDescent="0.15">
      <c r="A29" s="119" t="s">
        <v>17</v>
      </c>
      <c r="B29" s="120" t="s">
        <v>402</v>
      </c>
      <c r="C29" s="119" t="s">
        <v>403</v>
      </c>
      <c r="D29" s="121">
        <f t="shared" si="0"/>
        <v>0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 t="shared" si="3"/>
        <v>27121</v>
      </c>
      <c r="M29" s="121">
        <f t="shared" si="4"/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 t="shared" si="5"/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 t="shared" si="6"/>
        <v>27121</v>
      </c>
      <c r="X29" s="121">
        <v>27121</v>
      </c>
      <c r="Y29" s="121">
        <v>0</v>
      </c>
      <c r="Z29" s="121">
        <v>0</v>
      </c>
      <c r="AA29" s="121">
        <v>0</v>
      </c>
      <c r="AB29" s="121">
        <v>24558</v>
      </c>
      <c r="AC29" s="121">
        <v>0</v>
      </c>
      <c r="AD29" s="121">
        <v>0</v>
      </c>
      <c r="AE29" s="121">
        <f t="shared" si="8"/>
        <v>27121</v>
      </c>
      <c r="AF29" s="121">
        <f t="shared" si="9"/>
        <v>0</v>
      </c>
      <c r="AG29" s="121">
        <f t="shared" si="10"/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 t="shared" si="12"/>
        <v>7084</v>
      </c>
      <c r="AO29" s="121">
        <f t="shared" si="13"/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 t="shared" si="14"/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 t="shared" si="15"/>
        <v>7084</v>
      </c>
      <c r="AZ29" s="121">
        <v>3951</v>
      </c>
      <c r="BA29" s="121">
        <v>0</v>
      </c>
      <c r="BB29" s="121">
        <v>3133</v>
      </c>
      <c r="BC29" s="121">
        <v>0</v>
      </c>
      <c r="BD29" s="121">
        <v>0</v>
      </c>
      <c r="BE29" s="121">
        <v>0</v>
      </c>
      <c r="BF29" s="121">
        <v>0</v>
      </c>
      <c r="BG29" s="121">
        <f t="shared" si="17"/>
        <v>7084</v>
      </c>
      <c r="BH29" s="121">
        <f t="shared" si="19"/>
        <v>0</v>
      </c>
      <c r="BI29" s="121">
        <f t="shared" si="20"/>
        <v>0</v>
      </c>
      <c r="BJ29" s="121">
        <f t="shared" si="21"/>
        <v>0</v>
      </c>
      <c r="BK29" s="121">
        <f t="shared" si="22"/>
        <v>0</v>
      </c>
      <c r="BL29" s="121">
        <f t="shared" si="23"/>
        <v>0</v>
      </c>
      <c r="BM29" s="121">
        <f t="shared" si="24"/>
        <v>0</v>
      </c>
      <c r="BN29" s="121">
        <f t="shared" si="25"/>
        <v>0</v>
      </c>
      <c r="BO29" s="121">
        <f t="shared" si="26"/>
        <v>0</v>
      </c>
      <c r="BP29" s="121">
        <f t="shared" si="27"/>
        <v>34205</v>
      </c>
      <c r="BQ29" s="121">
        <f t="shared" si="28"/>
        <v>0</v>
      </c>
      <c r="BR29" s="121">
        <f t="shared" si="29"/>
        <v>0</v>
      </c>
      <c r="BS29" s="121">
        <f t="shared" si="30"/>
        <v>0</v>
      </c>
      <c r="BT29" s="121">
        <f t="shared" si="31"/>
        <v>0</v>
      </c>
      <c r="BU29" s="121">
        <f t="shared" si="32"/>
        <v>0</v>
      </c>
      <c r="BV29" s="121">
        <f t="shared" si="33"/>
        <v>0</v>
      </c>
      <c r="BW29" s="121">
        <f t="shared" si="34"/>
        <v>0</v>
      </c>
      <c r="BX29" s="121">
        <f t="shared" si="35"/>
        <v>0</v>
      </c>
      <c r="BY29" s="121">
        <f t="shared" si="36"/>
        <v>0</v>
      </c>
      <c r="BZ29" s="121">
        <f t="shared" si="37"/>
        <v>0</v>
      </c>
      <c r="CA29" s="121">
        <f t="shared" si="38"/>
        <v>34205</v>
      </c>
      <c r="CB29" s="121">
        <f t="shared" si="39"/>
        <v>31072</v>
      </c>
      <c r="CC29" s="121">
        <f t="shared" si="40"/>
        <v>0</v>
      </c>
      <c r="CD29" s="121">
        <f t="shared" si="41"/>
        <v>3133</v>
      </c>
      <c r="CE29" s="121">
        <f t="shared" si="42"/>
        <v>0</v>
      </c>
      <c r="CF29" s="121">
        <f t="shared" si="43"/>
        <v>24558</v>
      </c>
      <c r="CG29" s="121">
        <f t="shared" si="44"/>
        <v>0</v>
      </c>
      <c r="CH29" s="121">
        <f t="shared" si="45"/>
        <v>0</v>
      </c>
      <c r="CI29" s="121">
        <f t="shared" si="46"/>
        <v>34205</v>
      </c>
    </row>
    <row r="30" spans="1:87" s="136" customFormat="1" ht="13.5" customHeight="1" x14ac:dyDescent="0.15">
      <c r="A30" s="119" t="s">
        <v>17</v>
      </c>
      <c r="B30" s="120" t="s">
        <v>405</v>
      </c>
      <c r="C30" s="119" t="s">
        <v>406</v>
      </c>
      <c r="D30" s="121">
        <f t="shared" si="0"/>
        <v>0</v>
      </c>
      <c r="E30" s="121">
        <f t="shared" si="1"/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 t="shared" si="3"/>
        <v>32942</v>
      </c>
      <c r="M30" s="121">
        <f t="shared" si="4"/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 t="shared" si="5"/>
        <v>32942</v>
      </c>
      <c r="S30" s="121">
        <v>32942</v>
      </c>
      <c r="T30" s="121">
        <v>0</v>
      </c>
      <c r="U30" s="121">
        <v>0</v>
      </c>
      <c r="V30" s="121">
        <v>0</v>
      </c>
      <c r="W30" s="121">
        <f t="shared" si="6"/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77984</v>
      </c>
      <c r="AC30" s="121">
        <v>0</v>
      </c>
      <c r="AD30" s="121">
        <v>0</v>
      </c>
      <c r="AE30" s="121">
        <f t="shared" si="8"/>
        <v>32942</v>
      </c>
      <c r="AF30" s="121">
        <f t="shared" si="9"/>
        <v>0</v>
      </c>
      <c r="AG30" s="121">
        <f t="shared" si="10"/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 t="shared" si="12"/>
        <v>4136</v>
      </c>
      <c r="AO30" s="121">
        <f t="shared" si="13"/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 t="shared" si="14"/>
        <v>4136</v>
      </c>
      <c r="AU30" s="121">
        <v>4136</v>
      </c>
      <c r="AV30" s="121">
        <v>0</v>
      </c>
      <c r="AW30" s="121">
        <v>0</v>
      </c>
      <c r="AX30" s="121">
        <v>0</v>
      </c>
      <c r="AY30" s="121">
        <f t="shared" si="15"/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35360</v>
      </c>
      <c r="BE30" s="121">
        <v>0</v>
      </c>
      <c r="BF30" s="121">
        <v>149</v>
      </c>
      <c r="BG30" s="121">
        <f t="shared" si="17"/>
        <v>4285</v>
      </c>
      <c r="BH30" s="121">
        <f t="shared" si="19"/>
        <v>0</v>
      </c>
      <c r="BI30" s="121">
        <f t="shared" si="20"/>
        <v>0</v>
      </c>
      <c r="BJ30" s="121">
        <f t="shared" si="21"/>
        <v>0</v>
      </c>
      <c r="BK30" s="121">
        <f t="shared" si="22"/>
        <v>0</v>
      </c>
      <c r="BL30" s="121">
        <f t="shared" si="23"/>
        <v>0</v>
      </c>
      <c r="BM30" s="121">
        <f t="shared" si="24"/>
        <v>0</v>
      </c>
      <c r="BN30" s="121">
        <f t="shared" si="25"/>
        <v>0</v>
      </c>
      <c r="BO30" s="121">
        <f t="shared" si="26"/>
        <v>0</v>
      </c>
      <c r="BP30" s="121">
        <f t="shared" si="27"/>
        <v>37078</v>
      </c>
      <c r="BQ30" s="121">
        <f t="shared" si="28"/>
        <v>0</v>
      </c>
      <c r="BR30" s="121">
        <f t="shared" si="29"/>
        <v>0</v>
      </c>
      <c r="BS30" s="121">
        <f t="shared" si="30"/>
        <v>0</v>
      </c>
      <c r="BT30" s="121">
        <f t="shared" si="31"/>
        <v>0</v>
      </c>
      <c r="BU30" s="121">
        <f t="shared" si="32"/>
        <v>0</v>
      </c>
      <c r="BV30" s="121">
        <f t="shared" si="33"/>
        <v>37078</v>
      </c>
      <c r="BW30" s="121">
        <f t="shared" si="34"/>
        <v>37078</v>
      </c>
      <c r="BX30" s="121">
        <f t="shared" si="35"/>
        <v>0</v>
      </c>
      <c r="BY30" s="121">
        <f t="shared" si="36"/>
        <v>0</v>
      </c>
      <c r="BZ30" s="121">
        <f t="shared" si="37"/>
        <v>0</v>
      </c>
      <c r="CA30" s="121">
        <f t="shared" si="38"/>
        <v>0</v>
      </c>
      <c r="CB30" s="121">
        <f t="shared" si="39"/>
        <v>0</v>
      </c>
      <c r="CC30" s="121">
        <f t="shared" si="40"/>
        <v>0</v>
      </c>
      <c r="CD30" s="121">
        <f t="shared" si="41"/>
        <v>0</v>
      </c>
      <c r="CE30" s="121">
        <f t="shared" si="42"/>
        <v>0</v>
      </c>
      <c r="CF30" s="121">
        <f t="shared" si="43"/>
        <v>113344</v>
      </c>
      <c r="CG30" s="121">
        <f t="shared" si="44"/>
        <v>0</v>
      </c>
      <c r="CH30" s="121">
        <f t="shared" si="45"/>
        <v>149</v>
      </c>
      <c r="CI30" s="121">
        <f t="shared" si="46"/>
        <v>37227</v>
      </c>
    </row>
    <row r="31" spans="1:87" s="136" customFormat="1" ht="13.5" customHeight="1" x14ac:dyDescent="0.15">
      <c r="A31" s="119" t="s">
        <v>17</v>
      </c>
      <c r="B31" s="120" t="s">
        <v>409</v>
      </c>
      <c r="C31" s="119" t="s">
        <v>410</v>
      </c>
      <c r="D31" s="121">
        <f t="shared" si="0"/>
        <v>11612</v>
      </c>
      <c r="E31" s="121">
        <f t="shared" si="1"/>
        <v>11612</v>
      </c>
      <c r="F31" s="121">
        <v>0</v>
      </c>
      <c r="G31" s="121">
        <v>0</v>
      </c>
      <c r="H31" s="121">
        <v>11612</v>
      </c>
      <c r="I31" s="121">
        <v>0</v>
      </c>
      <c r="J31" s="121">
        <v>0</v>
      </c>
      <c r="K31" s="121">
        <v>0</v>
      </c>
      <c r="L31" s="121">
        <f t="shared" si="3"/>
        <v>294282</v>
      </c>
      <c r="M31" s="121">
        <f t="shared" si="4"/>
        <v>24956</v>
      </c>
      <c r="N31" s="121">
        <v>21106</v>
      </c>
      <c r="O31" s="121">
        <v>3777</v>
      </c>
      <c r="P31" s="121">
        <v>0</v>
      </c>
      <c r="Q31" s="121">
        <v>73</v>
      </c>
      <c r="R31" s="121">
        <f t="shared" si="5"/>
        <v>103142</v>
      </c>
      <c r="S31" s="121">
        <v>0</v>
      </c>
      <c r="T31" s="121">
        <v>92230</v>
      </c>
      <c r="U31" s="121">
        <v>10912</v>
      </c>
      <c r="V31" s="121">
        <v>0</v>
      </c>
      <c r="W31" s="121">
        <f t="shared" si="6"/>
        <v>166184</v>
      </c>
      <c r="X31" s="121">
        <v>124495</v>
      </c>
      <c r="Y31" s="121">
        <v>38925</v>
      </c>
      <c r="Z31" s="121">
        <v>2764</v>
      </c>
      <c r="AA31" s="121">
        <v>0</v>
      </c>
      <c r="AB31" s="121">
        <v>17953</v>
      </c>
      <c r="AC31" s="121">
        <v>0</v>
      </c>
      <c r="AD31" s="121">
        <v>117</v>
      </c>
      <c r="AE31" s="121">
        <f t="shared" si="8"/>
        <v>306011</v>
      </c>
      <c r="AF31" s="121">
        <f t="shared" si="9"/>
        <v>0</v>
      </c>
      <c r="AG31" s="121">
        <f t="shared" si="10"/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 t="shared" si="12"/>
        <v>104345</v>
      </c>
      <c r="AO31" s="121">
        <f t="shared" si="13"/>
        <v>6</v>
      </c>
      <c r="AP31" s="121">
        <v>0</v>
      </c>
      <c r="AQ31" s="121">
        <v>0</v>
      </c>
      <c r="AR31" s="121">
        <v>6</v>
      </c>
      <c r="AS31" s="121">
        <v>0</v>
      </c>
      <c r="AT31" s="121">
        <f t="shared" si="14"/>
        <v>66669</v>
      </c>
      <c r="AU31" s="121">
        <v>0</v>
      </c>
      <c r="AV31" s="121">
        <v>66669</v>
      </c>
      <c r="AW31" s="121">
        <v>0</v>
      </c>
      <c r="AX31" s="121">
        <v>0</v>
      </c>
      <c r="AY31" s="121">
        <f t="shared" si="15"/>
        <v>35175</v>
      </c>
      <c r="AZ31" s="121">
        <v>8580</v>
      </c>
      <c r="BA31" s="121">
        <v>24358</v>
      </c>
      <c r="BB31" s="121">
        <v>1331</v>
      </c>
      <c r="BC31" s="121">
        <v>906</v>
      </c>
      <c r="BD31" s="121">
        <v>0</v>
      </c>
      <c r="BE31" s="121">
        <v>2495</v>
      </c>
      <c r="BF31" s="121">
        <v>4</v>
      </c>
      <c r="BG31" s="121">
        <f t="shared" si="17"/>
        <v>104349</v>
      </c>
      <c r="BH31" s="121">
        <f t="shared" si="19"/>
        <v>11612</v>
      </c>
      <c r="BI31" s="121">
        <f t="shared" si="20"/>
        <v>11612</v>
      </c>
      <c r="BJ31" s="121">
        <f t="shared" si="21"/>
        <v>0</v>
      </c>
      <c r="BK31" s="121">
        <f t="shared" si="22"/>
        <v>0</v>
      </c>
      <c r="BL31" s="121">
        <f t="shared" si="23"/>
        <v>11612</v>
      </c>
      <c r="BM31" s="121">
        <f t="shared" si="24"/>
        <v>0</v>
      </c>
      <c r="BN31" s="121">
        <f t="shared" si="25"/>
        <v>0</v>
      </c>
      <c r="BO31" s="121">
        <f t="shared" si="26"/>
        <v>0</v>
      </c>
      <c r="BP31" s="121">
        <f t="shared" si="27"/>
        <v>398627</v>
      </c>
      <c r="BQ31" s="121">
        <f t="shared" si="28"/>
        <v>24962</v>
      </c>
      <c r="BR31" s="121">
        <f t="shared" si="29"/>
        <v>21106</v>
      </c>
      <c r="BS31" s="121">
        <f t="shared" si="30"/>
        <v>3777</v>
      </c>
      <c r="BT31" s="121">
        <f t="shared" si="31"/>
        <v>6</v>
      </c>
      <c r="BU31" s="121">
        <f t="shared" si="32"/>
        <v>73</v>
      </c>
      <c r="BV31" s="121">
        <f t="shared" si="33"/>
        <v>169811</v>
      </c>
      <c r="BW31" s="121">
        <f t="shared" si="34"/>
        <v>0</v>
      </c>
      <c r="BX31" s="121">
        <f t="shared" si="35"/>
        <v>158899</v>
      </c>
      <c r="BY31" s="121">
        <f t="shared" si="36"/>
        <v>10912</v>
      </c>
      <c r="BZ31" s="121">
        <f t="shared" si="37"/>
        <v>0</v>
      </c>
      <c r="CA31" s="121">
        <f t="shared" si="38"/>
        <v>201359</v>
      </c>
      <c r="CB31" s="121">
        <f t="shared" si="39"/>
        <v>133075</v>
      </c>
      <c r="CC31" s="121">
        <f t="shared" si="40"/>
        <v>63283</v>
      </c>
      <c r="CD31" s="121">
        <f t="shared" si="41"/>
        <v>4095</v>
      </c>
      <c r="CE31" s="121">
        <f t="shared" si="42"/>
        <v>906</v>
      </c>
      <c r="CF31" s="121">
        <f t="shared" si="43"/>
        <v>17953</v>
      </c>
      <c r="CG31" s="121">
        <f t="shared" si="44"/>
        <v>2495</v>
      </c>
      <c r="CH31" s="121">
        <f t="shared" si="45"/>
        <v>121</v>
      </c>
      <c r="CI31" s="121">
        <f t="shared" si="46"/>
        <v>410360</v>
      </c>
    </row>
    <row r="32" spans="1:87" s="136" customFormat="1" ht="13.5" customHeight="1" x14ac:dyDescent="0.15">
      <c r="A32" s="119" t="s">
        <v>17</v>
      </c>
      <c r="B32" s="120" t="s">
        <v>412</v>
      </c>
      <c r="C32" s="119" t="s">
        <v>413</v>
      </c>
      <c r="D32" s="121">
        <f t="shared" si="0"/>
        <v>0</v>
      </c>
      <c r="E32" s="121">
        <f t="shared" si="1"/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 t="shared" si="3"/>
        <v>67086</v>
      </c>
      <c r="M32" s="121">
        <f t="shared" si="4"/>
        <v>4873</v>
      </c>
      <c r="N32" s="121">
        <v>4873</v>
      </c>
      <c r="O32" s="121">
        <v>0</v>
      </c>
      <c r="P32" s="121">
        <v>0</v>
      </c>
      <c r="Q32" s="121">
        <v>0</v>
      </c>
      <c r="R32" s="121">
        <f t="shared" si="5"/>
        <v>694</v>
      </c>
      <c r="S32" s="121">
        <v>694</v>
      </c>
      <c r="T32" s="121">
        <v>0</v>
      </c>
      <c r="U32" s="121">
        <v>0</v>
      </c>
      <c r="V32" s="121">
        <v>0</v>
      </c>
      <c r="W32" s="121">
        <f t="shared" si="6"/>
        <v>61519</v>
      </c>
      <c r="X32" s="121">
        <v>33749</v>
      </c>
      <c r="Y32" s="121">
        <v>23924</v>
      </c>
      <c r="Z32" s="121">
        <v>63</v>
      </c>
      <c r="AA32" s="121">
        <v>3783</v>
      </c>
      <c r="AB32" s="121">
        <v>0</v>
      </c>
      <c r="AC32" s="121">
        <v>0</v>
      </c>
      <c r="AD32" s="121">
        <v>0</v>
      </c>
      <c r="AE32" s="121">
        <f t="shared" si="8"/>
        <v>67086</v>
      </c>
      <c r="AF32" s="121">
        <f t="shared" si="9"/>
        <v>0</v>
      </c>
      <c r="AG32" s="121">
        <f t="shared" si="10"/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 t="shared" si="12"/>
        <v>11037</v>
      </c>
      <c r="AO32" s="121">
        <f t="shared" si="13"/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 t="shared" si="14"/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 t="shared" si="15"/>
        <v>11037</v>
      </c>
      <c r="AZ32" s="121">
        <v>758</v>
      </c>
      <c r="BA32" s="121">
        <v>10279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 t="shared" si="17"/>
        <v>11037</v>
      </c>
      <c r="BH32" s="121">
        <f t="shared" si="19"/>
        <v>0</v>
      </c>
      <c r="BI32" s="121">
        <f t="shared" si="20"/>
        <v>0</v>
      </c>
      <c r="BJ32" s="121">
        <f t="shared" si="21"/>
        <v>0</v>
      </c>
      <c r="BK32" s="121">
        <f t="shared" si="22"/>
        <v>0</v>
      </c>
      <c r="BL32" s="121">
        <f t="shared" si="23"/>
        <v>0</v>
      </c>
      <c r="BM32" s="121">
        <f t="shared" si="24"/>
        <v>0</v>
      </c>
      <c r="BN32" s="121">
        <f t="shared" si="25"/>
        <v>0</v>
      </c>
      <c r="BO32" s="121">
        <f t="shared" si="26"/>
        <v>0</v>
      </c>
      <c r="BP32" s="121">
        <f t="shared" si="27"/>
        <v>78123</v>
      </c>
      <c r="BQ32" s="121">
        <f t="shared" si="28"/>
        <v>4873</v>
      </c>
      <c r="BR32" s="121">
        <f t="shared" si="29"/>
        <v>4873</v>
      </c>
      <c r="BS32" s="121">
        <f t="shared" si="30"/>
        <v>0</v>
      </c>
      <c r="BT32" s="121">
        <f t="shared" si="31"/>
        <v>0</v>
      </c>
      <c r="BU32" s="121">
        <f t="shared" si="32"/>
        <v>0</v>
      </c>
      <c r="BV32" s="121">
        <f t="shared" si="33"/>
        <v>694</v>
      </c>
      <c r="BW32" s="121">
        <f t="shared" si="34"/>
        <v>694</v>
      </c>
      <c r="BX32" s="121">
        <f t="shared" si="35"/>
        <v>0</v>
      </c>
      <c r="BY32" s="121">
        <f t="shared" si="36"/>
        <v>0</v>
      </c>
      <c r="BZ32" s="121">
        <f t="shared" si="37"/>
        <v>0</v>
      </c>
      <c r="CA32" s="121">
        <f t="shared" si="38"/>
        <v>72556</v>
      </c>
      <c r="CB32" s="121">
        <f t="shared" si="39"/>
        <v>34507</v>
      </c>
      <c r="CC32" s="121">
        <f t="shared" si="40"/>
        <v>34203</v>
      </c>
      <c r="CD32" s="121">
        <f t="shared" si="41"/>
        <v>63</v>
      </c>
      <c r="CE32" s="121">
        <f t="shared" si="42"/>
        <v>3783</v>
      </c>
      <c r="CF32" s="121">
        <f t="shared" si="43"/>
        <v>0</v>
      </c>
      <c r="CG32" s="121">
        <f t="shared" si="44"/>
        <v>0</v>
      </c>
      <c r="CH32" s="121">
        <f t="shared" si="45"/>
        <v>0</v>
      </c>
      <c r="CI32" s="121">
        <f t="shared" si="46"/>
        <v>78123</v>
      </c>
    </row>
    <row r="33" spans="1:87" s="136" customFormat="1" ht="13.5" customHeight="1" x14ac:dyDescent="0.15">
      <c r="A33" s="119" t="s">
        <v>17</v>
      </c>
      <c r="B33" s="120" t="s">
        <v>415</v>
      </c>
      <c r="C33" s="119" t="s">
        <v>416</v>
      </c>
      <c r="D33" s="121">
        <f t="shared" si="0"/>
        <v>287</v>
      </c>
      <c r="E33" s="121">
        <f t="shared" si="1"/>
        <v>54</v>
      </c>
      <c r="F33" s="121">
        <v>0</v>
      </c>
      <c r="G33" s="121">
        <v>54</v>
      </c>
      <c r="H33" s="121">
        <v>0</v>
      </c>
      <c r="I33" s="121">
        <v>0</v>
      </c>
      <c r="J33" s="121">
        <v>233</v>
      </c>
      <c r="K33" s="121">
        <v>0</v>
      </c>
      <c r="L33" s="121">
        <f t="shared" si="3"/>
        <v>333633</v>
      </c>
      <c r="M33" s="121">
        <f t="shared" si="4"/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 t="shared" si="5"/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 t="shared" si="6"/>
        <v>333633</v>
      </c>
      <c r="X33" s="121">
        <v>105152</v>
      </c>
      <c r="Y33" s="121">
        <v>227424</v>
      </c>
      <c r="Z33" s="121">
        <v>0</v>
      </c>
      <c r="AA33" s="121">
        <v>1057</v>
      </c>
      <c r="AB33" s="121">
        <v>0</v>
      </c>
      <c r="AC33" s="121">
        <v>0</v>
      </c>
      <c r="AD33" s="121">
        <v>1356</v>
      </c>
      <c r="AE33" s="121">
        <f t="shared" si="8"/>
        <v>335276</v>
      </c>
      <c r="AF33" s="121">
        <f t="shared" si="9"/>
        <v>44804</v>
      </c>
      <c r="AG33" s="121">
        <f t="shared" si="10"/>
        <v>44804</v>
      </c>
      <c r="AH33" s="121">
        <v>0</v>
      </c>
      <c r="AI33" s="121">
        <v>44804</v>
      </c>
      <c r="AJ33" s="121">
        <v>0</v>
      </c>
      <c r="AK33" s="121">
        <v>0</v>
      </c>
      <c r="AL33" s="121">
        <v>0</v>
      </c>
      <c r="AM33" s="121">
        <v>0</v>
      </c>
      <c r="AN33" s="121">
        <f t="shared" si="12"/>
        <v>14552</v>
      </c>
      <c r="AO33" s="121">
        <f t="shared" si="13"/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 t="shared" si="14"/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 t="shared" si="15"/>
        <v>14552</v>
      </c>
      <c r="AZ33" s="121">
        <v>0</v>
      </c>
      <c r="BA33" s="121">
        <v>14552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 t="shared" si="17"/>
        <v>59356</v>
      </c>
      <c r="BH33" s="121">
        <f t="shared" si="19"/>
        <v>45091</v>
      </c>
      <c r="BI33" s="121">
        <f t="shared" si="20"/>
        <v>44858</v>
      </c>
      <c r="BJ33" s="121">
        <f t="shared" si="21"/>
        <v>0</v>
      </c>
      <c r="BK33" s="121">
        <f t="shared" si="22"/>
        <v>44858</v>
      </c>
      <c r="BL33" s="121">
        <f t="shared" si="23"/>
        <v>0</v>
      </c>
      <c r="BM33" s="121">
        <f t="shared" si="24"/>
        <v>0</v>
      </c>
      <c r="BN33" s="121">
        <f t="shared" si="25"/>
        <v>233</v>
      </c>
      <c r="BO33" s="121">
        <f t="shared" si="26"/>
        <v>0</v>
      </c>
      <c r="BP33" s="121">
        <f t="shared" si="27"/>
        <v>348185</v>
      </c>
      <c r="BQ33" s="121">
        <f t="shared" si="28"/>
        <v>0</v>
      </c>
      <c r="BR33" s="121">
        <f t="shared" si="29"/>
        <v>0</v>
      </c>
      <c r="BS33" s="121">
        <f t="shared" si="30"/>
        <v>0</v>
      </c>
      <c r="BT33" s="121">
        <f t="shared" si="31"/>
        <v>0</v>
      </c>
      <c r="BU33" s="121">
        <f t="shared" si="32"/>
        <v>0</v>
      </c>
      <c r="BV33" s="121">
        <f t="shared" si="33"/>
        <v>0</v>
      </c>
      <c r="BW33" s="121">
        <f t="shared" si="34"/>
        <v>0</v>
      </c>
      <c r="BX33" s="121">
        <f t="shared" si="35"/>
        <v>0</v>
      </c>
      <c r="BY33" s="121">
        <f t="shared" si="36"/>
        <v>0</v>
      </c>
      <c r="BZ33" s="121">
        <f t="shared" si="37"/>
        <v>0</v>
      </c>
      <c r="CA33" s="121">
        <f t="shared" si="38"/>
        <v>348185</v>
      </c>
      <c r="CB33" s="121">
        <f t="shared" si="39"/>
        <v>105152</v>
      </c>
      <c r="CC33" s="121">
        <f t="shared" si="40"/>
        <v>241976</v>
      </c>
      <c r="CD33" s="121">
        <f t="shared" si="41"/>
        <v>0</v>
      </c>
      <c r="CE33" s="121">
        <f t="shared" si="42"/>
        <v>1057</v>
      </c>
      <c r="CF33" s="121">
        <f t="shared" si="43"/>
        <v>0</v>
      </c>
      <c r="CG33" s="121">
        <f t="shared" si="44"/>
        <v>0</v>
      </c>
      <c r="CH33" s="121">
        <f t="shared" si="45"/>
        <v>1356</v>
      </c>
      <c r="CI33" s="121">
        <f t="shared" si="46"/>
        <v>394632</v>
      </c>
    </row>
    <row r="34" spans="1:87" s="136" customFormat="1" ht="13.5" customHeight="1" x14ac:dyDescent="0.15">
      <c r="A34" s="119" t="s">
        <v>17</v>
      </c>
      <c r="B34" s="120" t="s">
        <v>418</v>
      </c>
      <c r="C34" s="119" t="s">
        <v>419</v>
      </c>
      <c r="D34" s="121">
        <f t="shared" si="0"/>
        <v>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19137</v>
      </c>
      <c r="L34" s="121">
        <f t="shared" si="3"/>
        <v>0</v>
      </c>
      <c r="M34" s="121">
        <f t="shared" si="4"/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 t="shared" si="5"/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 t="shared" si="6"/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104186</v>
      </c>
      <c r="AC34" s="121">
        <v>0</v>
      </c>
      <c r="AD34" s="121">
        <v>0</v>
      </c>
      <c r="AE34" s="121">
        <f t="shared" si="8"/>
        <v>0</v>
      </c>
      <c r="AF34" s="121">
        <f t="shared" si="9"/>
        <v>0</v>
      </c>
      <c r="AG34" s="121">
        <f t="shared" si="10"/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883</v>
      </c>
      <c r="AN34" s="121">
        <f t="shared" si="12"/>
        <v>0</v>
      </c>
      <c r="AO34" s="121">
        <f t="shared" si="13"/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 t="shared" si="14"/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 t="shared" si="15"/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24108</v>
      </c>
      <c r="BE34" s="121">
        <v>0</v>
      </c>
      <c r="BF34" s="121">
        <v>0</v>
      </c>
      <c r="BG34" s="121">
        <f t="shared" si="17"/>
        <v>0</v>
      </c>
      <c r="BH34" s="121">
        <f t="shared" si="19"/>
        <v>0</v>
      </c>
      <c r="BI34" s="121">
        <f t="shared" si="20"/>
        <v>0</v>
      </c>
      <c r="BJ34" s="121">
        <f t="shared" si="21"/>
        <v>0</v>
      </c>
      <c r="BK34" s="121">
        <f t="shared" si="22"/>
        <v>0</v>
      </c>
      <c r="BL34" s="121">
        <f t="shared" si="23"/>
        <v>0</v>
      </c>
      <c r="BM34" s="121">
        <f t="shared" si="24"/>
        <v>0</v>
      </c>
      <c r="BN34" s="121">
        <f t="shared" si="25"/>
        <v>0</v>
      </c>
      <c r="BO34" s="121">
        <f t="shared" si="26"/>
        <v>20020</v>
      </c>
      <c r="BP34" s="121">
        <f t="shared" si="27"/>
        <v>0</v>
      </c>
      <c r="BQ34" s="121">
        <f t="shared" si="28"/>
        <v>0</v>
      </c>
      <c r="BR34" s="121">
        <f t="shared" si="29"/>
        <v>0</v>
      </c>
      <c r="BS34" s="121">
        <f t="shared" si="30"/>
        <v>0</v>
      </c>
      <c r="BT34" s="121">
        <f t="shared" si="31"/>
        <v>0</v>
      </c>
      <c r="BU34" s="121">
        <f t="shared" si="32"/>
        <v>0</v>
      </c>
      <c r="BV34" s="121">
        <f t="shared" si="33"/>
        <v>0</v>
      </c>
      <c r="BW34" s="121">
        <f t="shared" si="34"/>
        <v>0</v>
      </c>
      <c r="BX34" s="121">
        <f t="shared" si="35"/>
        <v>0</v>
      </c>
      <c r="BY34" s="121">
        <f t="shared" si="36"/>
        <v>0</v>
      </c>
      <c r="BZ34" s="121">
        <f t="shared" si="37"/>
        <v>0</v>
      </c>
      <c r="CA34" s="121">
        <f t="shared" si="38"/>
        <v>0</v>
      </c>
      <c r="CB34" s="121">
        <f t="shared" si="39"/>
        <v>0</v>
      </c>
      <c r="CC34" s="121">
        <f t="shared" si="40"/>
        <v>0</v>
      </c>
      <c r="CD34" s="121">
        <f t="shared" si="41"/>
        <v>0</v>
      </c>
      <c r="CE34" s="121">
        <f t="shared" si="42"/>
        <v>0</v>
      </c>
      <c r="CF34" s="121">
        <f t="shared" si="43"/>
        <v>128294</v>
      </c>
      <c r="CG34" s="121">
        <f t="shared" si="44"/>
        <v>0</v>
      </c>
      <c r="CH34" s="121">
        <f t="shared" si="45"/>
        <v>0</v>
      </c>
      <c r="CI34" s="121">
        <f t="shared" si="46"/>
        <v>0</v>
      </c>
    </row>
    <row r="35" spans="1:87" s="136" customFormat="1" ht="13.5" customHeight="1" x14ac:dyDescent="0.15">
      <c r="A35" s="119" t="s">
        <v>17</v>
      </c>
      <c r="B35" s="120" t="s">
        <v>421</v>
      </c>
      <c r="C35" s="119" t="s">
        <v>422</v>
      </c>
      <c r="D35" s="121">
        <f t="shared" si="0"/>
        <v>0</v>
      </c>
      <c r="E35" s="121">
        <f t="shared" si="1"/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 t="shared" si="3"/>
        <v>53293</v>
      </c>
      <c r="M35" s="121">
        <f t="shared" si="4"/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 t="shared" si="5"/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 t="shared" si="6"/>
        <v>53293</v>
      </c>
      <c r="X35" s="121">
        <v>19559</v>
      </c>
      <c r="Y35" s="121">
        <v>17666</v>
      </c>
      <c r="Z35" s="121">
        <v>2878</v>
      </c>
      <c r="AA35" s="121">
        <v>13190</v>
      </c>
      <c r="AB35" s="121">
        <v>0</v>
      </c>
      <c r="AC35" s="121">
        <v>0</v>
      </c>
      <c r="AD35" s="121">
        <v>0</v>
      </c>
      <c r="AE35" s="121">
        <f t="shared" si="8"/>
        <v>53293</v>
      </c>
      <c r="AF35" s="121">
        <f t="shared" si="9"/>
        <v>0</v>
      </c>
      <c r="AG35" s="121">
        <f t="shared" si="10"/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 t="shared" si="12"/>
        <v>33186</v>
      </c>
      <c r="AO35" s="121">
        <f t="shared" si="13"/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 t="shared" si="14"/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 t="shared" si="15"/>
        <v>33186</v>
      </c>
      <c r="AZ35" s="121">
        <v>2528</v>
      </c>
      <c r="BA35" s="121">
        <v>8230</v>
      </c>
      <c r="BB35" s="121">
        <v>0</v>
      </c>
      <c r="BC35" s="121">
        <v>22428</v>
      </c>
      <c r="BD35" s="121">
        <v>0</v>
      </c>
      <c r="BE35" s="121">
        <v>0</v>
      </c>
      <c r="BF35" s="121">
        <v>0</v>
      </c>
      <c r="BG35" s="121">
        <f t="shared" si="17"/>
        <v>33186</v>
      </c>
      <c r="BH35" s="121">
        <f t="shared" si="19"/>
        <v>0</v>
      </c>
      <c r="BI35" s="121">
        <f t="shared" si="20"/>
        <v>0</v>
      </c>
      <c r="BJ35" s="121">
        <f t="shared" si="21"/>
        <v>0</v>
      </c>
      <c r="BK35" s="121">
        <f t="shared" si="22"/>
        <v>0</v>
      </c>
      <c r="BL35" s="121">
        <f t="shared" si="23"/>
        <v>0</v>
      </c>
      <c r="BM35" s="121">
        <f t="shared" si="24"/>
        <v>0</v>
      </c>
      <c r="BN35" s="121">
        <f t="shared" si="25"/>
        <v>0</v>
      </c>
      <c r="BO35" s="121">
        <f t="shared" si="26"/>
        <v>0</v>
      </c>
      <c r="BP35" s="121">
        <f t="shared" si="27"/>
        <v>86479</v>
      </c>
      <c r="BQ35" s="121">
        <f t="shared" si="28"/>
        <v>0</v>
      </c>
      <c r="BR35" s="121">
        <f t="shared" si="29"/>
        <v>0</v>
      </c>
      <c r="BS35" s="121">
        <f t="shared" si="30"/>
        <v>0</v>
      </c>
      <c r="BT35" s="121">
        <f t="shared" si="31"/>
        <v>0</v>
      </c>
      <c r="BU35" s="121">
        <f t="shared" si="32"/>
        <v>0</v>
      </c>
      <c r="BV35" s="121">
        <f t="shared" si="33"/>
        <v>0</v>
      </c>
      <c r="BW35" s="121">
        <f t="shared" si="34"/>
        <v>0</v>
      </c>
      <c r="BX35" s="121">
        <f t="shared" si="35"/>
        <v>0</v>
      </c>
      <c r="BY35" s="121">
        <f t="shared" si="36"/>
        <v>0</v>
      </c>
      <c r="BZ35" s="121">
        <f t="shared" si="37"/>
        <v>0</v>
      </c>
      <c r="CA35" s="121">
        <f t="shared" si="38"/>
        <v>86479</v>
      </c>
      <c r="CB35" s="121">
        <f t="shared" si="39"/>
        <v>22087</v>
      </c>
      <c r="CC35" s="121">
        <f t="shared" si="40"/>
        <v>25896</v>
      </c>
      <c r="CD35" s="121">
        <f t="shared" si="41"/>
        <v>2878</v>
      </c>
      <c r="CE35" s="121">
        <f t="shared" si="42"/>
        <v>35618</v>
      </c>
      <c r="CF35" s="121">
        <f t="shared" si="43"/>
        <v>0</v>
      </c>
      <c r="CG35" s="121">
        <f t="shared" si="44"/>
        <v>0</v>
      </c>
      <c r="CH35" s="121">
        <f t="shared" si="45"/>
        <v>0</v>
      </c>
      <c r="CI35" s="121">
        <f t="shared" si="46"/>
        <v>86479</v>
      </c>
    </row>
    <row r="36" spans="1:87" s="136" customFormat="1" ht="13.5" customHeight="1" x14ac:dyDescent="0.15">
      <c r="A36" s="119" t="s">
        <v>17</v>
      </c>
      <c r="B36" s="120" t="s">
        <v>424</v>
      </c>
      <c r="C36" s="119" t="s">
        <v>425</v>
      </c>
      <c r="D36" s="121">
        <f t="shared" si="0"/>
        <v>0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 t="shared" si="3"/>
        <v>80198</v>
      </c>
      <c r="M36" s="121">
        <f t="shared" si="4"/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 t="shared" si="5"/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 t="shared" si="6"/>
        <v>80198</v>
      </c>
      <c r="X36" s="121">
        <v>41123</v>
      </c>
      <c r="Y36" s="121">
        <v>35558</v>
      </c>
      <c r="Z36" s="121">
        <v>3517</v>
      </c>
      <c r="AA36" s="121">
        <v>0</v>
      </c>
      <c r="AB36" s="121">
        <v>0</v>
      </c>
      <c r="AC36" s="121">
        <v>0</v>
      </c>
      <c r="AD36" s="121">
        <v>0</v>
      </c>
      <c r="AE36" s="121">
        <f t="shared" si="8"/>
        <v>80198</v>
      </c>
      <c r="AF36" s="121">
        <f t="shared" si="9"/>
        <v>0</v>
      </c>
      <c r="AG36" s="121">
        <f t="shared" si="10"/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 t="shared" si="12"/>
        <v>20590</v>
      </c>
      <c r="AO36" s="121">
        <f t="shared" si="13"/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 t="shared" si="14"/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 t="shared" si="15"/>
        <v>20590</v>
      </c>
      <c r="AZ36" s="121">
        <v>0</v>
      </c>
      <c r="BA36" s="121">
        <v>0</v>
      </c>
      <c r="BB36" s="121">
        <v>20590</v>
      </c>
      <c r="BC36" s="121">
        <v>0</v>
      </c>
      <c r="BD36" s="121">
        <v>0</v>
      </c>
      <c r="BE36" s="121">
        <v>0</v>
      </c>
      <c r="BF36" s="121">
        <v>0</v>
      </c>
      <c r="BG36" s="121">
        <f t="shared" si="17"/>
        <v>20590</v>
      </c>
      <c r="BH36" s="121">
        <f t="shared" si="19"/>
        <v>0</v>
      </c>
      <c r="BI36" s="121">
        <f t="shared" si="20"/>
        <v>0</v>
      </c>
      <c r="BJ36" s="121">
        <f t="shared" si="21"/>
        <v>0</v>
      </c>
      <c r="BK36" s="121">
        <f t="shared" si="22"/>
        <v>0</v>
      </c>
      <c r="BL36" s="121">
        <f t="shared" si="23"/>
        <v>0</v>
      </c>
      <c r="BM36" s="121">
        <f t="shared" si="24"/>
        <v>0</v>
      </c>
      <c r="BN36" s="121">
        <f t="shared" si="25"/>
        <v>0</v>
      </c>
      <c r="BO36" s="121">
        <f t="shared" si="26"/>
        <v>0</v>
      </c>
      <c r="BP36" s="121">
        <f t="shared" si="27"/>
        <v>100788</v>
      </c>
      <c r="BQ36" s="121">
        <f t="shared" si="28"/>
        <v>0</v>
      </c>
      <c r="BR36" s="121">
        <f t="shared" si="29"/>
        <v>0</v>
      </c>
      <c r="BS36" s="121">
        <f t="shared" si="30"/>
        <v>0</v>
      </c>
      <c r="BT36" s="121">
        <f t="shared" si="31"/>
        <v>0</v>
      </c>
      <c r="BU36" s="121">
        <f t="shared" si="32"/>
        <v>0</v>
      </c>
      <c r="BV36" s="121">
        <f t="shared" si="33"/>
        <v>0</v>
      </c>
      <c r="BW36" s="121">
        <f t="shared" si="34"/>
        <v>0</v>
      </c>
      <c r="BX36" s="121">
        <f t="shared" si="35"/>
        <v>0</v>
      </c>
      <c r="BY36" s="121">
        <f t="shared" si="36"/>
        <v>0</v>
      </c>
      <c r="BZ36" s="121">
        <f t="shared" si="37"/>
        <v>0</v>
      </c>
      <c r="CA36" s="121">
        <f t="shared" si="38"/>
        <v>100788</v>
      </c>
      <c r="CB36" s="121">
        <f t="shared" si="39"/>
        <v>41123</v>
      </c>
      <c r="CC36" s="121">
        <f t="shared" si="40"/>
        <v>35558</v>
      </c>
      <c r="CD36" s="121">
        <f t="shared" si="41"/>
        <v>24107</v>
      </c>
      <c r="CE36" s="121">
        <f t="shared" si="42"/>
        <v>0</v>
      </c>
      <c r="CF36" s="121">
        <f t="shared" si="43"/>
        <v>0</v>
      </c>
      <c r="CG36" s="121">
        <f t="shared" si="44"/>
        <v>0</v>
      </c>
      <c r="CH36" s="121">
        <f t="shared" si="45"/>
        <v>0</v>
      </c>
      <c r="CI36" s="121">
        <f t="shared" si="46"/>
        <v>100788</v>
      </c>
    </row>
    <row r="37" spans="1:87" s="136" customFormat="1" ht="13.5" customHeight="1" x14ac:dyDescent="0.15">
      <c r="A37" s="119" t="s">
        <v>17</v>
      </c>
      <c r="B37" s="120" t="s">
        <v>427</v>
      </c>
      <c r="C37" s="119" t="s">
        <v>428</v>
      </c>
      <c r="D37" s="121">
        <f t="shared" si="0"/>
        <v>2767</v>
      </c>
      <c r="E37" s="121">
        <f t="shared" si="1"/>
        <v>2767</v>
      </c>
      <c r="F37" s="121">
        <v>0</v>
      </c>
      <c r="G37" s="121">
        <v>2767</v>
      </c>
      <c r="H37" s="121">
        <v>0</v>
      </c>
      <c r="I37" s="121">
        <v>0</v>
      </c>
      <c r="J37" s="121">
        <v>0</v>
      </c>
      <c r="K37" s="121">
        <v>0</v>
      </c>
      <c r="L37" s="121">
        <f t="shared" si="3"/>
        <v>23645</v>
      </c>
      <c r="M37" s="121">
        <f t="shared" si="4"/>
        <v>6519</v>
      </c>
      <c r="N37" s="121">
        <v>8</v>
      </c>
      <c r="O37" s="121">
        <v>6511</v>
      </c>
      <c r="P37" s="121">
        <v>0</v>
      </c>
      <c r="Q37" s="121">
        <v>0</v>
      </c>
      <c r="R37" s="121">
        <f t="shared" si="5"/>
        <v>10589</v>
      </c>
      <c r="S37" s="121">
        <v>1346</v>
      </c>
      <c r="T37" s="121">
        <v>9243</v>
      </c>
      <c r="U37" s="121">
        <v>0</v>
      </c>
      <c r="V37" s="121">
        <v>0</v>
      </c>
      <c r="W37" s="121">
        <f t="shared" si="6"/>
        <v>6537</v>
      </c>
      <c r="X37" s="121">
        <v>0</v>
      </c>
      <c r="Y37" s="121">
        <v>1728</v>
      </c>
      <c r="Z37" s="121">
        <v>4712</v>
      </c>
      <c r="AA37" s="121">
        <v>97</v>
      </c>
      <c r="AB37" s="121">
        <v>0</v>
      </c>
      <c r="AC37" s="121">
        <v>0</v>
      </c>
      <c r="AD37" s="121">
        <v>0</v>
      </c>
      <c r="AE37" s="121">
        <f t="shared" si="8"/>
        <v>26412</v>
      </c>
      <c r="AF37" s="121">
        <f t="shared" si="9"/>
        <v>0</v>
      </c>
      <c r="AG37" s="121">
        <f t="shared" si="10"/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 t="shared" si="12"/>
        <v>0</v>
      </c>
      <c r="AO37" s="121">
        <f t="shared" si="13"/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 t="shared" si="14"/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 t="shared" si="15"/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 t="shared" si="17"/>
        <v>0</v>
      </c>
      <c r="BH37" s="121">
        <f t="shared" si="19"/>
        <v>2767</v>
      </c>
      <c r="BI37" s="121">
        <f t="shared" si="20"/>
        <v>2767</v>
      </c>
      <c r="BJ37" s="121">
        <f t="shared" si="21"/>
        <v>0</v>
      </c>
      <c r="BK37" s="121">
        <f t="shared" si="22"/>
        <v>2767</v>
      </c>
      <c r="BL37" s="121">
        <f t="shared" si="23"/>
        <v>0</v>
      </c>
      <c r="BM37" s="121">
        <f t="shared" si="24"/>
        <v>0</v>
      </c>
      <c r="BN37" s="121">
        <f t="shared" si="25"/>
        <v>0</v>
      </c>
      <c r="BO37" s="121">
        <f t="shared" si="26"/>
        <v>0</v>
      </c>
      <c r="BP37" s="121">
        <f t="shared" si="27"/>
        <v>23645</v>
      </c>
      <c r="BQ37" s="121">
        <f t="shared" si="28"/>
        <v>6519</v>
      </c>
      <c r="BR37" s="121">
        <f t="shared" si="29"/>
        <v>8</v>
      </c>
      <c r="BS37" s="121">
        <f t="shared" si="30"/>
        <v>6511</v>
      </c>
      <c r="BT37" s="121">
        <f t="shared" si="31"/>
        <v>0</v>
      </c>
      <c r="BU37" s="121">
        <f t="shared" si="32"/>
        <v>0</v>
      </c>
      <c r="BV37" s="121">
        <f t="shared" si="33"/>
        <v>10589</v>
      </c>
      <c r="BW37" s="121">
        <f t="shared" si="34"/>
        <v>1346</v>
      </c>
      <c r="BX37" s="121">
        <f t="shared" si="35"/>
        <v>9243</v>
      </c>
      <c r="BY37" s="121">
        <f t="shared" si="36"/>
        <v>0</v>
      </c>
      <c r="BZ37" s="121">
        <f t="shared" si="37"/>
        <v>0</v>
      </c>
      <c r="CA37" s="121">
        <f t="shared" si="38"/>
        <v>6537</v>
      </c>
      <c r="CB37" s="121">
        <f t="shared" si="39"/>
        <v>0</v>
      </c>
      <c r="CC37" s="121">
        <f t="shared" si="40"/>
        <v>1728</v>
      </c>
      <c r="CD37" s="121">
        <f t="shared" si="41"/>
        <v>4712</v>
      </c>
      <c r="CE37" s="121">
        <f t="shared" si="42"/>
        <v>97</v>
      </c>
      <c r="CF37" s="121">
        <f t="shared" si="43"/>
        <v>0</v>
      </c>
      <c r="CG37" s="121">
        <f t="shared" si="44"/>
        <v>0</v>
      </c>
      <c r="CH37" s="121">
        <f t="shared" si="45"/>
        <v>0</v>
      </c>
      <c r="CI37" s="121">
        <f t="shared" si="46"/>
        <v>26412</v>
      </c>
    </row>
    <row r="38" spans="1:87" s="136" customFormat="1" ht="13.5" customHeight="1" x14ac:dyDescent="0.15">
      <c r="A38" s="119" t="s">
        <v>17</v>
      </c>
      <c r="B38" s="120" t="s">
        <v>356</v>
      </c>
      <c r="C38" s="119" t="s">
        <v>357</v>
      </c>
      <c r="D38" s="121">
        <f t="shared" si="0"/>
        <v>35937</v>
      </c>
      <c r="E38" s="121">
        <f t="shared" si="1"/>
        <v>35937</v>
      </c>
      <c r="F38" s="121">
        <v>0</v>
      </c>
      <c r="G38" s="121">
        <v>29857</v>
      </c>
      <c r="H38" s="121">
        <v>6080</v>
      </c>
      <c r="I38" s="121">
        <v>0</v>
      </c>
      <c r="J38" s="121">
        <v>0</v>
      </c>
      <c r="K38" s="121">
        <v>0</v>
      </c>
      <c r="L38" s="121">
        <f t="shared" si="3"/>
        <v>144551</v>
      </c>
      <c r="M38" s="121">
        <f t="shared" si="4"/>
        <v>29929</v>
      </c>
      <c r="N38" s="121">
        <v>15409</v>
      </c>
      <c r="O38" s="121">
        <v>0</v>
      </c>
      <c r="P38" s="121">
        <v>6108</v>
      </c>
      <c r="Q38" s="121">
        <v>8412</v>
      </c>
      <c r="R38" s="121">
        <f t="shared" si="5"/>
        <v>44472</v>
      </c>
      <c r="S38" s="121">
        <v>0</v>
      </c>
      <c r="T38" s="121">
        <v>39702</v>
      </c>
      <c r="U38" s="121">
        <v>4770</v>
      </c>
      <c r="V38" s="121">
        <v>0</v>
      </c>
      <c r="W38" s="121">
        <f t="shared" si="6"/>
        <v>70150</v>
      </c>
      <c r="X38" s="121">
        <v>33242</v>
      </c>
      <c r="Y38" s="121">
        <v>13266</v>
      </c>
      <c r="Z38" s="121">
        <v>1143</v>
      </c>
      <c r="AA38" s="121">
        <v>22499</v>
      </c>
      <c r="AB38" s="121">
        <v>0</v>
      </c>
      <c r="AC38" s="121">
        <v>0</v>
      </c>
      <c r="AD38" s="121">
        <v>0</v>
      </c>
      <c r="AE38" s="121">
        <f t="shared" si="8"/>
        <v>180488</v>
      </c>
      <c r="AF38" s="121">
        <f t="shared" si="9"/>
        <v>4882</v>
      </c>
      <c r="AG38" s="121">
        <f t="shared" si="10"/>
        <v>4882</v>
      </c>
      <c r="AH38" s="121">
        <v>0</v>
      </c>
      <c r="AI38" s="121">
        <v>4882</v>
      </c>
      <c r="AJ38" s="121">
        <v>0</v>
      </c>
      <c r="AK38" s="121">
        <v>0</v>
      </c>
      <c r="AL38" s="121">
        <v>0</v>
      </c>
      <c r="AM38" s="121">
        <v>0</v>
      </c>
      <c r="AN38" s="121">
        <f t="shared" si="12"/>
        <v>83388</v>
      </c>
      <c r="AO38" s="121">
        <f t="shared" si="13"/>
        <v>19707</v>
      </c>
      <c r="AP38" s="121">
        <v>11667</v>
      </c>
      <c r="AQ38" s="121">
        <v>0</v>
      </c>
      <c r="AR38" s="121">
        <v>8040</v>
      </c>
      <c r="AS38" s="121">
        <v>0</v>
      </c>
      <c r="AT38" s="121">
        <f t="shared" si="14"/>
        <v>24866</v>
      </c>
      <c r="AU38" s="121">
        <v>0</v>
      </c>
      <c r="AV38" s="121">
        <v>24866</v>
      </c>
      <c r="AW38" s="121">
        <v>0</v>
      </c>
      <c r="AX38" s="121">
        <v>0</v>
      </c>
      <c r="AY38" s="121">
        <f t="shared" si="15"/>
        <v>38815</v>
      </c>
      <c r="AZ38" s="121">
        <v>21590</v>
      </c>
      <c r="BA38" s="121">
        <v>7188</v>
      </c>
      <c r="BB38" s="121">
        <v>0</v>
      </c>
      <c r="BC38" s="121">
        <v>10037</v>
      </c>
      <c r="BD38" s="121">
        <v>0</v>
      </c>
      <c r="BE38" s="121">
        <v>0</v>
      </c>
      <c r="BF38" s="121">
        <v>0</v>
      </c>
      <c r="BG38" s="121">
        <f t="shared" si="17"/>
        <v>88270</v>
      </c>
      <c r="BH38" s="121">
        <f t="shared" si="19"/>
        <v>40819</v>
      </c>
      <c r="BI38" s="121">
        <f t="shared" si="20"/>
        <v>40819</v>
      </c>
      <c r="BJ38" s="121">
        <f t="shared" si="21"/>
        <v>0</v>
      </c>
      <c r="BK38" s="121">
        <f t="shared" si="22"/>
        <v>34739</v>
      </c>
      <c r="BL38" s="121">
        <f t="shared" si="23"/>
        <v>6080</v>
      </c>
      <c r="BM38" s="121">
        <f t="shared" si="24"/>
        <v>0</v>
      </c>
      <c r="BN38" s="121">
        <f t="shared" si="25"/>
        <v>0</v>
      </c>
      <c r="BO38" s="121">
        <f t="shared" si="26"/>
        <v>0</v>
      </c>
      <c r="BP38" s="121">
        <f t="shared" si="27"/>
        <v>227939</v>
      </c>
      <c r="BQ38" s="121">
        <f t="shared" si="28"/>
        <v>49636</v>
      </c>
      <c r="BR38" s="121">
        <f t="shared" si="29"/>
        <v>27076</v>
      </c>
      <c r="BS38" s="121">
        <f t="shared" si="30"/>
        <v>0</v>
      </c>
      <c r="BT38" s="121">
        <f t="shared" si="31"/>
        <v>14148</v>
      </c>
      <c r="BU38" s="121">
        <f t="shared" si="32"/>
        <v>8412</v>
      </c>
      <c r="BV38" s="121">
        <f t="shared" si="33"/>
        <v>69338</v>
      </c>
      <c r="BW38" s="121">
        <f t="shared" si="34"/>
        <v>0</v>
      </c>
      <c r="BX38" s="121">
        <f t="shared" si="35"/>
        <v>64568</v>
      </c>
      <c r="BY38" s="121">
        <f t="shared" si="36"/>
        <v>4770</v>
      </c>
      <c r="BZ38" s="121">
        <f t="shared" si="37"/>
        <v>0</v>
      </c>
      <c r="CA38" s="121">
        <f t="shared" si="38"/>
        <v>108965</v>
      </c>
      <c r="CB38" s="121">
        <f t="shared" si="39"/>
        <v>54832</v>
      </c>
      <c r="CC38" s="121">
        <f t="shared" si="40"/>
        <v>20454</v>
      </c>
      <c r="CD38" s="121">
        <f t="shared" si="41"/>
        <v>1143</v>
      </c>
      <c r="CE38" s="121">
        <f t="shared" si="42"/>
        <v>32536</v>
      </c>
      <c r="CF38" s="121">
        <f t="shared" si="43"/>
        <v>0</v>
      </c>
      <c r="CG38" s="121">
        <f t="shared" si="44"/>
        <v>0</v>
      </c>
      <c r="CH38" s="121">
        <f t="shared" si="45"/>
        <v>0</v>
      </c>
      <c r="CI38" s="121">
        <f t="shared" si="46"/>
        <v>268758</v>
      </c>
    </row>
    <row r="39" spans="1:87" s="136" customFormat="1" ht="13.5" customHeight="1" x14ac:dyDescent="0.15">
      <c r="A39" s="119" t="s">
        <v>17</v>
      </c>
      <c r="B39" s="120" t="s">
        <v>351</v>
      </c>
      <c r="C39" s="119" t="s">
        <v>352</v>
      </c>
      <c r="D39" s="121">
        <f t="shared" si="0"/>
        <v>29506</v>
      </c>
      <c r="E39" s="121">
        <f t="shared" si="1"/>
        <v>29506</v>
      </c>
      <c r="F39" s="121">
        <v>0</v>
      </c>
      <c r="G39" s="121">
        <v>0</v>
      </c>
      <c r="H39" s="121">
        <v>29506</v>
      </c>
      <c r="I39" s="121">
        <v>0</v>
      </c>
      <c r="J39" s="121">
        <v>0</v>
      </c>
      <c r="K39" s="121">
        <v>0</v>
      </c>
      <c r="L39" s="121">
        <f t="shared" si="3"/>
        <v>255446</v>
      </c>
      <c r="M39" s="121">
        <f t="shared" si="4"/>
        <v>10157</v>
      </c>
      <c r="N39" s="121">
        <v>2335</v>
      </c>
      <c r="O39" s="121">
        <v>0</v>
      </c>
      <c r="P39" s="121">
        <v>7822</v>
      </c>
      <c r="Q39" s="121">
        <v>0</v>
      </c>
      <c r="R39" s="121">
        <f t="shared" si="5"/>
        <v>161533</v>
      </c>
      <c r="S39" s="121">
        <v>0</v>
      </c>
      <c r="T39" s="121">
        <v>127307</v>
      </c>
      <c r="U39" s="121">
        <v>34226</v>
      </c>
      <c r="V39" s="121">
        <v>5378</v>
      </c>
      <c r="W39" s="121">
        <f t="shared" si="6"/>
        <v>78378</v>
      </c>
      <c r="X39" s="121">
        <v>0</v>
      </c>
      <c r="Y39" s="121">
        <v>77355</v>
      </c>
      <c r="Z39" s="121">
        <v>1023</v>
      </c>
      <c r="AA39" s="121">
        <v>0</v>
      </c>
      <c r="AB39" s="121">
        <v>0</v>
      </c>
      <c r="AC39" s="121">
        <v>0</v>
      </c>
      <c r="AD39" s="121">
        <v>0</v>
      </c>
      <c r="AE39" s="121">
        <f t="shared" si="8"/>
        <v>284952</v>
      </c>
      <c r="AF39" s="121">
        <f t="shared" si="9"/>
        <v>0</v>
      </c>
      <c r="AG39" s="121">
        <f t="shared" si="10"/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 t="shared" si="12"/>
        <v>86084</v>
      </c>
      <c r="AO39" s="121">
        <f t="shared" si="13"/>
        <v>2200</v>
      </c>
      <c r="AP39" s="121">
        <v>2200</v>
      </c>
      <c r="AQ39" s="121">
        <v>0</v>
      </c>
      <c r="AR39" s="121">
        <v>0</v>
      </c>
      <c r="AS39" s="121">
        <v>0</v>
      </c>
      <c r="AT39" s="121">
        <f t="shared" si="14"/>
        <v>60179</v>
      </c>
      <c r="AU39" s="121">
        <v>0</v>
      </c>
      <c r="AV39" s="121">
        <v>60179</v>
      </c>
      <c r="AW39" s="121">
        <v>0</v>
      </c>
      <c r="AX39" s="121">
        <v>0</v>
      </c>
      <c r="AY39" s="121">
        <f t="shared" si="15"/>
        <v>23705</v>
      </c>
      <c r="AZ39" s="121">
        <v>0</v>
      </c>
      <c r="BA39" s="121">
        <v>23705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 t="shared" si="17"/>
        <v>86084</v>
      </c>
      <c r="BH39" s="121">
        <f t="shared" si="19"/>
        <v>29506</v>
      </c>
      <c r="BI39" s="121">
        <f t="shared" si="20"/>
        <v>29506</v>
      </c>
      <c r="BJ39" s="121">
        <f t="shared" si="21"/>
        <v>0</v>
      </c>
      <c r="BK39" s="121">
        <f t="shared" si="22"/>
        <v>0</v>
      </c>
      <c r="BL39" s="121">
        <f t="shared" si="23"/>
        <v>29506</v>
      </c>
      <c r="BM39" s="121">
        <f t="shared" si="24"/>
        <v>0</v>
      </c>
      <c r="BN39" s="121">
        <f t="shared" si="25"/>
        <v>0</v>
      </c>
      <c r="BO39" s="121">
        <f t="shared" si="26"/>
        <v>0</v>
      </c>
      <c r="BP39" s="121">
        <f t="shared" si="27"/>
        <v>341530</v>
      </c>
      <c r="BQ39" s="121">
        <f t="shared" si="28"/>
        <v>12357</v>
      </c>
      <c r="BR39" s="121">
        <f t="shared" si="29"/>
        <v>4535</v>
      </c>
      <c r="BS39" s="121">
        <f t="shared" si="30"/>
        <v>0</v>
      </c>
      <c r="BT39" s="121">
        <f t="shared" si="31"/>
        <v>7822</v>
      </c>
      <c r="BU39" s="121">
        <f t="shared" si="32"/>
        <v>0</v>
      </c>
      <c r="BV39" s="121">
        <f t="shared" si="33"/>
        <v>221712</v>
      </c>
      <c r="BW39" s="121">
        <f t="shared" si="34"/>
        <v>0</v>
      </c>
      <c r="BX39" s="121">
        <f t="shared" si="35"/>
        <v>187486</v>
      </c>
      <c r="BY39" s="121">
        <f t="shared" si="36"/>
        <v>34226</v>
      </c>
      <c r="BZ39" s="121">
        <f t="shared" si="37"/>
        <v>5378</v>
      </c>
      <c r="CA39" s="121">
        <f t="shared" si="38"/>
        <v>102083</v>
      </c>
      <c r="CB39" s="121">
        <f t="shared" si="39"/>
        <v>0</v>
      </c>
      <c r="CC39" s="121">
        <f t="shared" si="40"/>
        <v>101060</v>
      </c>
      <c r="CD39" s="121">
        <f t="shared" si="41"/>
        <v>1023</v>
      </c>
      <c r="CE39" s="121">
        <f t="shared" si="42"/>
        <v>0</v>
      </c>
      <c r="CF39" s="121">
        <f t="shared" si="43"/>
        <v>0</v>
      </c>
      <c r="CG39" s="121">
        <f t="shared" si="44"/>
        <v>0</v>
      </c>
      <c r="CH39" s="121">
        <f t="shared" si="45"/>
        <v>0</v>
      </c>
      <c r="CI39" s="121">
        <f t="shared" si="46"/>
        <v>371036</v>
      </c>
    </row>
    <row r="40" spans="1:87" s="136" customFormat="1" ht="13.5" customHeight="1" x14ac:dyDescent="0.15">
      <c r="A40" s="119" t="s">
        <v>17</v>
      </c>
      <c r="B40" s="120" t="s">
        <v>367</v>
      </c>
      <c r="C40" s="119" t="s">
        <v>368</v>
      </c>
      <c r="D40" s="121">
        <f t="shared" si="0"/>
        <v>0</v>
      </c>
      <c r="E40" s="121">
        <f t="shared" si="1"/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 t="shared" si="3"/>
        <v>657308</v>
      </c>
      <c r="M40" s="121">
        <f t="shared" si="4"/>
        <v>87700</v>
      </c>
      <c r="N40" s="121">
        <v>39336</v>
      </c>
      <c r="O40" s="121">
        <v>0</v>
      </c>
      <c r="P40" s="121">
        <v>15735</v>
      </c>
      <c r="Q40" s="121">
        <v>32629</v>
      </c>
      <c r="R40" s="121">
        <f t="shared" si="5"/>
        <v>341565</v>
      </c>
      <c r="S40" s="121">
        <v>0</v>
      </c>
      <c r="T40" s="121">
        <v>306091</v>
      </c>
      <c r="U40" s="121">
        <v>35474</v>
      </c>
      <c r="V40" s="121">
        <v>0</v>
      </c>
      <c r="W40" s="121">
        <f t="shared" si="6"/>
        <v>228043</v>
      </c>
      <c r="X40" s="121">
        <v>0</v>
      </c>
      <c r="Y40" s="121">
        <v>225048</v>
      </c>
      <c r="Z40" s="121">
        <v>2995</v>
      </c>
      <c r="AA40" s="121">
        <v>0</v>
      </c>
      <c r="AB40" s="121">
        <v>0</v>
      </c>
      <c r="AC40" s="121">
        <v>0</v>
      </c>
      <c r="AD40" s="121">
        <v>0</v>
      </c>
      <c r="AE40" s="121">
        <f t="shared" si="8"/>
        <v>657308</v>
      </c>
      <c r="AF40" s="121">
        <f t="shared" si="9"/>
        <v>0</v>
      </c>
      <c r="AG40" s="121">
        <f t="shared" si="10"/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 t="shared" si="12"/>
        <v>0</v>
      </c>
      <c r="AO40" s="121">
        <f t="shared" si="13"/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 t="shared" si="14"/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 t="shared" si="15"/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 t="shared" si="17"/>
        <v>0</v>
      </c>
      <c r="BH40" s="121">
        <f t="shared" si="19"/>
        <v>0</v>
      </c>
      <c r="BI40" s="121">
        <f t="shared" si="20"/>
        <v>0</v>
      </c>
      <c r="BJ40" s="121">
        <f t="shared" si="21"/>
        <v>0</v>
      </c>
      <c r="BK40" s="121">
        <f t="shared" si="22"/>
        <v>0</v>
      </c>
      <c r="BL40" s="121">
        <f t="shared" si="23"/>
        <v>0</v>
      </c>
      <c r="BM40" s="121">
        <f t="shared" si="24"/>
        <v>0</v>
      </c>
      <c r="BN40" s="121">
        <f t="shared" si="25"/>
        <v>0</v>
      </c>
      <c r="BO40" s="121">
        <f t="shared" si="26"/>
        <v>0</v>
      </c>
      <c r="BP40" s="121">
        <f t="shared" si="27"/>
        <v>657308</v>
      </c>
      <c r="BQ40" s="121">
        <f t="shared" si="28"/>
        <v>87700</v>
      </c>
      <c r="BR40" s="121">
        <f t="shared" si="29"/>
        <v>39336</v>
      </c>
      <c r="BS40" s="121">
        <f t="shared" si="30"/>
        <v>0</v>
      </c>
      <c r="BT40" s="121">
        <f t="shared" si="31"/>
        <v>15735</v>
      </c>
      <c r="BU40" s="121">
        <f t="shared" si="32"/>
        <v>32629</v>
      </c>
      <c r="BV40" s="121">
        <f t="shared" si="33"/>
        <v>341565</v>
      </c>
      <c r="BW40" s="121">
        <f t="shared" si="34"/>
        <v>0</v>
      </c>
      <c r="BX40" s="121">
        <f t="shared" si="35"/>
        <v>306091</v>
      </c>
      <c r="BY40" s="121">
        <f t="shared" si="36"/>
        <v>35474</v>
      </c>
      <c r="BZ40" s="121">
        <f t="shared" si="37"/>
        <v>0</v>
      </c>
      <c r="CA40" s="121">
        <f t="shared" si="38"/>
        <v>228043</v>
      </c>
      <c r="CB40" s="121">
        <f t="shared" si="39"/>
        <v>0</v>
      </c>
      <c r="CC40" s="121">
        <f t="shared" si="40"/>
        <v>225048</v>
      </c>
      <c r="CD40" s="121">
        <f t="shared" si="41"/>
        <v>2995</v>
      </c>
      <c r="CE40" s="121">
        <f t="shared" si="42"/>
        <v>0</v>
      </c>
      <c r="CF40" s="121">
        <f t="shared" si="43"/>
        <v>0</v>
      </c>
      <c r="CG40" s="121">
        <f t="shared" si="44"/>
        <v>0</v>
      </c>
      <c r="CH40" s="121">
        <f t="shared" si="45"/>
        <v>0</v>
      </c>
      <c r="CI40" s="121">
        <f t="shared" si="46"/>
        <v>657308</v>
      </c>
    </row>
    <row r="41" spans="1:87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 t="shared" si="0"/>
        <v>191999</v>
      </c>
      <c r="E41" s="121">
        <f t="shared" si="1"/>
        <v>191999</v>
      </c>
      <c r="F41" s="121">
        <v>0</v>
      </c>
      <c r="G41" s="121">
        <v>186058</v>
      </c>
      <c r="H41" s="121">
        <v>5941</v>
      </c>
      <c r="I41" s="121">
        <v>0</v>
      </c>
      <c r="J41" s="121">
        <v>0</v>
      </c>
      <c r="K41" s="121">
        <v>0</v>
      </c>
      <c r="L41" s="121">
        <f t="shared" si="3"/>
        <v>478625</v>
      </c>
      <c r="M41" s="121">
        <f t="shared" si="4"/>
        <v>143477</v>
      </c>
      <c r="N41" s="121">
        <v>143477</v>
      </c>
      <c r="O41" s="121">
        <v>0</v>
      </c>
      <c r="P41" s="121">
        <v>0</v>
      </c>
      <c r="Q41" s="121">
        <v>0</v>
      </c>
      <c r="R41" s="121">
        <f t="shared" si="5"/>
        <v>205663</v>
      </c>
      <c r="S41" s="121">
        <v>0</v>
      </c>
      <c r="T41" s="121">
        <v>194190</v>
      </c>
      <c r="U41" s="121">
        <v>11473</v>
      </c>
      <c r="V41" s="121">
        <v>0</v>
      </c>
      <c r="W41" s="121">
        <f t="shared" si="6"/>
        <v>129485</v>
      </c>
      <c r="X41" s="121">
        <v>0</v>
      </c>
      <c r="Y41" s="121">
        <v>103723</v>
      </c>
      <c r="Z41" s="121">
        <v>25762</v>
      </c>
      <c r="AA41" s="121">
        <v>0</v>
      </c>
      <c r="AB41" s="121">
        <v>0</v>
      </c>
      <c r="AC41" s="121">
        <v>0</v>
      </c>
      <c r="AD41" s="121">
        <v>0</v>
      </c>
      <c r="AE41" s="121">
        <f t="shared" si="8"/>
        <v>670624</v>
      </c>
      <c r="AF41" s="121">
        <f t="shared" si="9"/>
        <v>0</v>
      </c>
      <c r="AG41" s="121">
        <f t="shared" si="10"/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 t="shared" si="12"/>
        <v>0</v>
      </c>
      <c r="AO41" s="121">
        <f t="shared" si="13"/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 t="shared" si="14"/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 t="shared" si="15"/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 t="shared" si="17"/>
        <v>0</v>
      </c>
      <c r="BH41" s="121">
        <f t="shared" si="19"/>
        <v>191999</v>
      </c>
      <c r="BI41" s="121">
        <f t="shared" si="20"/>
        <v>191999</v>
      </c>
      <c r="BJ41" s="121">
        <f t="shared" si="21"/>
        <v>0</v>
      </c>
      <c r="BK41" s="121">
        <f t="shared" si="22"/>
        <v>186058</v>
      </c>
      <c r="BL41" s="121">
        <f t="shared" si="23"/>
        <v>5941</v>
      </c>
      <c r="BM41" s="121">
        <f t="shared" si="24"/>
        <v>0</v>
      </c>
      <c r="BN41" s="121">
        <f t="shared" si="25"/>
        <v>0</v>
      </c>
      <c r="BO41" s="121">
        <f t="shared" si="26"/>
        <v>0</v>
      </c>
      <c r="BP41" s="121">
        <f t="shared" si="27"/>
        <v>478625</v>
      </c>
      <c r="BQ41" s="121">
        <f t="shared" si="28"/>
        <v>143477</v>
      </c>
      <c r="BR41" s="121">
        <f t="shared" si="29"/>
        <v>143477</v>
      </c>
      <c r="BS41" s="121">
        <f t="shared" si="30"/>
        <v>0</v>
      </c>
      <c r="BT41" s="121">
        <f t="shared" si="31"/>
        <v>0</v>
      </c>
      <c r="BU41" s="121">
        <f t="shared" si="32"/>
        <v>0</v>
      </c>
      <c r="BV41" s="121">
        <f t="shared" si="33"/>
        <v>205663</v>
      </c>
      <c r="BW41" s="121">
        <f t="shared" si="34"/>
        <v>0</v>
      </c>
      <c r="BX41" s="121">
        <f t="shared" si="35"/>
        <v>194190</v>
      </c>
      <c r="BY41" s="121">
        <f t="shared" si="36"/>
        <v>11473</v>
      </c>
      <c r="BZ41" s="121">
        <f t="shared" si="37"/>
        <v>0</v>
      </c>
      <c r="CA41" s="121">
        <f t="shared" si="38"/>
        <v>129485</v>
      </c>
      <c r="CB41" s="121">
        <f t="shared" si="39"/>
        <v>0</v>
      </c>
      <c r="CC41" s="121">
        <f t="shared" si="40"/>
        <v>103723</v>
      </c>
      <c r="CD41" s="121">
        <f t="shared" si="41"/>
        <v>25762</v>
      </c>
      <c r="CE41" s="121">
        <f t="shared" si="42"/>
        <v>0</v>
      </c>
      <c r="CF41" s="121">
        <f t="shared" si="43"/>
        <v>0</v>
      </c>
      <c r="CG41" s="121">
        <f t="shared" si="44"/>
        <v>0</v>
      </c>
      <c r="CH41" s="121">
        <f t="shared" si="45"/>
        <v>0</v>
      </c>
      <c r="CI41" s="121">
        <f t="shared" si="46"/>
        <v>670624</v>
      </c>
    </row>
    <row r="42" spans="1:87" s="136" customFormat="1" ht="13.5" customHeight="1" x14ac:dyDescent="0.15">
      <c r="A42" s="119" t="s">
        <v>17</v>
      </c>
      <c r="B42" s="120" t="s">
        <v>343</v>
      </c>
      <c r="C42" s="119" t="s">
        <v>398</v>
      </c>
      <c r="D42" s="121">
        <f t="shared" si="0"/>
        <v>201938</v>
      </c>
      <c r="E42" s="121">
        <f t="shared" si="1"/>
        <v>201938</v>
      </c>
      <c r="F42" s="121">
        <v>0</v>
      </c>
      <c r="G42" s="121">
        <v>195728</v>
      </c>
      <c r="H42" s="121">
        <v>6210</v>
      </c>
      <c r="I42" s="121">
        <v>0</v>
      </c>
      <c r="J42" s="121">
        <v>0</v>
      </c>
      <c r="K42" s="121">
        <v>0</v>
      </c>
      <c r="L42" s="121">
        <f t="shared" si="3"/>
        <v>654683</v>
      </c>
      <c r="M42" s="121">
        <f t="shared" si="4"/>
        <v>89983</v>
      </c>
      <c r="N42" s="121">
        <v>89703</v>
      </c>
      <c r="O42" s="121">
        <v>0</v>
      </c>
      <c r="P42" s="121">
        <v>280</v>
      </c>
      <c r="Q42" s="121">
        <v>0</v>
      </c>
      <c r="R42" s="121">
        <f t="shared" si="5"/>
        <v>301688</v>
      </c>
      <c r="S42" s="121">
        <v>0</v>
      </c>
      <c r="T42" s="121">
        <v>238094</v>
      </c>
      <c r="U42" s="121">
        <v>63594</v>
      </c>
      <c r="V42" s="121">
        <v>0</v>
      </c>
      <c r="W42" s="121">
        <f t="shared" si="6"/>
        <v>263012</v>
      </c>
      <c r="X42" s="121">
        <v>0</v>
      </c>
      <c r="Y42" s="121">
        <v>252594</v>
      </c>
      <c r="Z42" s="121">
        <v>10418</v>
      </c>
      <c r="AA42" s="121">
        <v>0</v>
      </c>
      <c r="AB42" s="121">
        <v>0</v>
      </c>
      <c r="AC42" s="121">
        <v>0</v>
      </c>
      <c r="AD42" s="121">
        <v>0</v>
      </c>
      <c r="AE42" s="121">
        <f t="shared" si="8"/>
        <v>856621</v>
      </c>
      <c r="AF42" s="121">
        <f t="shared" si="9"/>
        <v>0</v>
      </c>
      <c r="AG42" s="121">
        <f t="shared" si="10"/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 t="shared" si="12"/>
        <v>0</v>
      </c>
      <c r="AO42" s="121">
        <f t="shared" si="13"/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 t="shared" si="14"/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 t="shared" si="15"/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3425</v>
      </c>
      <c r="BG42" s="121">
        <f t="shared" si="17"/>
        <v>3425</v>
      </c>
      <c r="BH42" s="121">
        <f t="shared" si="19"/>
        <v>201938</v>
      </c>
      <c r="BI42" s="121">
        <f t="shared" si="20"/>
        <v>201938</v>
      </c>
      <c r="BJ42" s="121">
        <f t="shared" si="21"/>
        <v>0</v>
      </c>
      <c r="BK42" s="121">
        <f t="shared" si="22"/>
        <v>195728</v>
      </c>
      <c r="BL42" s="121">
        <f t="shared" si="23"/>
        <v>6210</v>
      </c>
      <c r="BM42" s="121">
        <f t="shared" si="24"/>
        <v>0</v>
      </c>
      <c r="BN42" s="121">
        <f t="shared" si="25"/>
        <v>0</v>
      </c>
      <c r="BO42" s="121">
        <f t="shared" si="26"/>
        <v>0</v>
      </c>
      <c r="BP42" s="121">
        <f t="shared" si="27"/>
        <v>654683</v>
      </c>
      <c r="BQ42" s="121">
        <f t="shared" si="28"/>
        <v>89983</v>
      </c>
      <c r="BR42" s="121">
        <f t="shared" si="29"/>
        <v>89703</v>
      </c>
      <c r="BS42" s="121">
        <f t="shared" si="30"/>
        <v>0</v>
      </c>
      <c r="BT42" s="121">
        <f t="shared" si="31"/>
        <v>280</v>
      </c>
      <c r="BU42" s="121">
        <f t="shared" si="32"/>
        <v>0</v>
      </c>
      <c r="BV42" s="121">
        <f t="shared" si="33"/>
        <v>301688</v>
      </c>
      <c r="BW42" s="121">
        <f t="shared" si="34"/>
        <v>0</v>
      </c>
      <c r="BX42" s="121">
        <f t="shared" si="35"/>
        <v>238094</v>
      </c>
      <c r="BY42" s="121">
        <f t="shared" si="36"/>
        <v>63594</v>
      </c>
      <c r="BZ42" s="121">
        <f t="shared" si="37"/>
        <v>0</v>
      </c>
      <c r="CA42" s="121">
        <f t="shared" si="38"/>
        <v>263012</v>
      </c>
      <c r="CB42" s="121">
        <f t="shared" si="39"/>
        <v>0</v>
      </c>
      <c r="CC42" s="121">
        <f t="shared" si="40"/>
        <v>252594</v>
      </c>
      <c r="CD42" s="121">
        <f t="shared" si="41"/>
        <v>10418</v>
      </c>
      <c r="CE42" s="121">
        <f t="shared" si="42"/>
        <v>0</v>
      </c>
      <c r="CF42" s="121">
        <f t="shared" si="43"/>
        <v>0</v>
      </c>
      <c r="CG42" s="121">
        <f t="shared" si="44"/>
        <v>0</v>
      </c>
      <c r="CH42" s="121">
        <f t="shared" si="45"/>
        <v>3425</v>
      </c>
      <c r="CI42" s="121">
        <f t="shared" si="46"/>
        <v>860046</v>
      </c>
    </row>
    <row r="43" spans="1:87" s="136" customFormat="1" ht="13.5" customHeight="1" x14ac:dyDescent="0.15">
      <c r="A43" s="119" t="s">
        <v>17</v>
      </c>
      <c r="B43" s="120" t="s">
        <v>378</v>
      </c>
      <c r="C43" s="119" t="s">
        <v>379</v>
      </c>
      <c r="D43" s="121">
        <f t="shared" si="0"/>
        <v>61638</v>
      </c>
      <c r="E43" s="121">
        <f t="shared" si="1"/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61638</v>
      </c>
      <c r="K43" s="121">
        <v>0</v>
      </c>
      <c r="L43" s="121">
        <f t="shared" si="3"/>
        <v>564176</v>
      </c>
      <c r="M43" s="121">
        <f t="shared" si="4"/>
        <v>110847</v>
      </c>
      <c r="N43" s="121">
        <v>110847</v>
      </c>
      <c r="O43" s="121">
        <v>0</v>
      </c>
      <c r="P43" s="121">
        <v>0</v>
      </c>
      <c r="Q43" s="121">
        <v>0</v>
      </c>
      <c r="R43" s="121">
        <f t="shared" si="5"/>
        <v>306368</v>
      </c>
      <c r="S43" s="121">
        <v>0</v>
      </c>
      <c r="T43" s="121">
        <v>221982</v>
      </c>
      <c r="U43" s="121">
        <v>84386</v>
      </c>
      <c r="V43" s="121">
        <v>0</v>
      </c>
      <c r="W43" s="121">
        <f t="shared" si="6"/>
        <v>146961</v>
      </c>
      <c r="X43" s="121">
        <v>0</v>
      </c>
      <c r="Y43" s="121">
        <v>118918</v>
      </c>
      <c r="Z43" s="121">
        <v>6773</v>
      </c>
      <c r="AA43" s="121">
        <v>21270</v>
      </c>
      <c r="AB43" s="121">
        <v>0</v>
      </c>
      <c r="AC43" s="121">
        <v>0</v>
      </c>
      <c r="AD43" s="121">
        <v>0</v>
      </c>
      <c r="AE43" s="121">
        <f t="shared" si="8"/>
        <v>625814</v>
      </c>
      <c r="AF43" s="121">
        <f t="shared" si="9"/>
        <v>0</v>
      </c>
      <c r="AG43" s="121">
        <f t="shared" si="10"/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 t="shared" si="12"/>
        <v>75590</v>
      </c>
      <c r="AO43" s="121">
        <f t="shared" si="13"/>
        <v>13786</v>
      </c>
      <c r="AP43" s="121">
        <v>13786</v>
      </c>
      <c r="AQ43" s="121">
        <v>0</v>
      </c>
      <c r="AR43" s="121">
        <v>0</v>
      </c>
      <c r="AS43" s="121">
        <v>0</v>
      </c>
      <c r="AT43" s="121">
        <f t="shared" si="14"/>
        <v>38558</v>
      </c>
      <c r="AU43" s="121">
        <v>0</v>
      </c>
      <c r="AV43" s="121">
        <v>38558</v>
      </c>
      <c r="AW43" s="121">
        <v>0</v>
      </c>
      <c r="AX43" s="121">
        <v>0</v>
      </c>
      <c r="AY43" s="121">
        <f t="shared" si="15"/>
        <v>23246</v>
      </c>
      <c r="AZ43" s="121">
        <v>0</v>
      </c>
      <c r="BA43" s="121">
        <v>20548</v>
      </c>
      <c r="BB43" s="121">
        <v>0</v>
      </c>
      <c r="BC43" s="121">
        <v>2698</v>
      </c>
      <c r="BD43" s="121">
        <v>0</v>
      </c>
      <c r="BE43" s="121">
        <v>0</v>
      </c>
      <c r="BF43" s="121">
        <v>0</v>
      </c>
      <c r="BG43" s="121">
        <f t="shared" si="17"/>
        <v>75590</v>
      </c>
      <c r="BH43" s="121">
        <f t="shared" si="19"/>
        <v>61638</v>
      </c>
      <c r="BI43" s="121">
        <f t="shared" si="20"/>
        <v>0</v>
      </c>
      <c r="BJ43" s="121">
        <f t="shared" si="21"/>
        <v>0</v>
      </c>
      <c r="BK43" s="121">
        <f t="shared" si="22"/>
        <v>0</v>
      </c>
      <c r="BL43" s="121">
        <f t="shared" si="23"/>
        <v>0</v>
      </c>
      <c r="BM43" s="121">
        <f t="shared" si="24"/>
        <v>0</v>
      </c>
      <c r="BN43" s="121">
        <f t="shared" si="25"/>
        <v>61638</v>
      </c>
      <c r="BO43" s="121">
        <f t="shared" si="26"/>
        <v>0</v>
      </c>
      <c r="BP43" s="121">
        <f t="shared" si="27"/>
        <v>639766</v>
      </c>
      <c r="BQ43" s="121">
        <f t="shared" si="28"/>
        <v>124633</v>
      </c>
      <c r="BR43" s="121">
        <f t="shared" si="29"/>
        <v>124633</v>
      </c>
      <c r="BS43" s="121">
        <f t="shared" si="30"/>
        <v>0</v>
      </c>
      <c r="BT43" s="121">
        <f t="shared" si="31"/>
        <v>0</v>
      </c>
      <c r="BU43" s="121">
        <f t="shared" si="32"/>
        <v>0</v>
      </c>
      <c r="BV43" s="121">
        <f t="shared" si="33"/>
        <v>344926</v>
      </c>
      <c r="BW43" s="121">
        <f t="shared" si="34"/>
        <v>0</v>
      </c>
      <c r="BX43" s="121">
        <f t="shared" si="35"/>
        <v>260540</v>
      </c>
      <c r="BY43" s="121">
        <f t="shared" si="36"/>
        <v>84386</v>
      </c>
      <c r="BZ43" s="121">
        <f t="shared" si="37"/>
        <v>0</v>
      </c>
      <c r="CA43" s="121">
        <f t="shared" si="38"/>
        <v>170207</v>
      </c>
      <c r="CB43" s="121">
        <f t="shared" si="39"/>
        <v>0</v>
      </c>
      <c r="CC43" s="121">
        <f t="shared" si="40"/>
        <v>139466</v>
      </c>
      <c r="CD43" s="121">
        <f t="shared" si="41"/>
        <v>6773</v>
      </c>
      <c r="CE43" s="121">
        <f t="shared" si="42"/>
        <v>23968</v>
      </c>
      <c r="CF43" s="121">
        <f t="shared" si="43"/>
        <v>0</v>
      </c>
      <c r="CG43" s="121">
        <f t="shared" si="44"/>
        <v>0</v>
      </c>
      <c r="CH43" s="121">
        <f t="shared" si="45"/>
        <v>0</v>
      </c>
      <c r="CI43" s="121">
        <f t="shared" si="46"/>
        <v>701404</v>
      </c>
    </row>
    <row r="44" spans="1:87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 t="shared" si="0"/>
        <v>0</v>
      </c>
      <c r="E44" s="121">
        <f t="shared" si="1"/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 t="shared" si="3"/>
        <v>0</v>
      </c>
      <c r="M44" s="121">
        <f t="shared" si="4"/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 t="shared" si="5"/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 t="shared" si="6"/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 t="shared" si="8"/>
        <v>0</v>
      </c>
      <c r="AF44" s="121">
        <f t="shared" si="9"/>
        <v>0</v>
      </c>
      <c r="AG44" s="121">
        <f t="shared" si="10"/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 t="shared" si="12"/>
        <v>162337</v>
      </c>
      <c r="AO44" s="121">
        <f t="shared" si="13"/>
        <v>18187</v>
      </c>
      <c r="AP44" s="121">
        <v>18187</v>
      </c>
      <c r="AQ44" s="121">
        <v>0</v>
      </c>
      <c r="AR44" s="121">
        <v>0</v>
      </c>
      <c r="AS44" s="121">
        <v>0</v>
      </c>
      <c r="AT44" s="121">
        <f t="shared" si="14"/>
        <v>110422</v>
      </c>
      <c r="AU44" s="121">
        <v>0</v>
      </c>
      <c r="AV44" s="121">
        <v>110422</v>
      </c>
      <c r="AW44" s="121">
        <v>0</v>
      </c>
      <c r="AX44" s="121">
        <v>0</v>
      </c>
      <c r="AY44" s="121">
        <f t="shared" si="15"/>
        <v>33728</v>
      </c>
      <c r="AZ44" s="121">
        <v>0</v>
      </c>
      <c r="BA44" s="121">
        <v>33728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 t="shared" si="17"/>
        <v>162337</v>
      </c>
      <c r="BH44" s="121">
        <f t="shared" si="19"/>
        <v>0</v>
      </c>
      <c r="BI44" s="121">
        <f t="shared" si="20"/>
        <v>0</v>
      </c>
      <c r="BJ44" s="121">
        <f t="shared" si="21"/>
        <v>0</v>
      </c>
      <c r="BK44" s="121">
        <f t="shared" si="22"/>
        <v>0</v>
      </c>
      <c r="BL44" s="121">
        <f t="shared" si="23"/>
        <v>0</v>
      </c>
      <c r="BM44" s="121">
        <f t="shared" si="24"/>
        <v>0</v>
      </c>
      <c r="BN44" s="121">
        <f t="shared" si="25"/>
        <v>0</v>
      </c>
      <c r="BO44" s="121">
        <f t="shared" si="26"/>
        <v>0</v>
      </c>
      <c r="BP44" s="121">
        <f t="shared" si="27"/>
        <v>162337</v>
      </c>
      <c r="BQ44" s="121">
        <f t="shared" si="28"/>
        <v>18187</v>
      </c>
      <c r="BR44" s="121">
        <f t="shared" si="29"/>
        <v>18187</v>
      </c>
      <c r="BS44" s="121">
        <f t="shared" si="30"/>
        <v>0</v>
      </c>
      <c r="BT44" s="121">
        <f t="shared" si="31"/>
        <v>0</v>
      </c>
      <c r="BU44" s="121">
        <f t="shared" si="32"/>
        <v>0</v>
      </c>
      <c r="BV44" s="121">
        <f t="shared" si="33"/>
        <v>110422</v>
      </c>
      <c r="BW44" s="121">
        <f t="shared" si="34"/>
        <v>0</v>
      </c>
      <c r="BX44" s="121">
        <f t="shared" si="35"/>
        <v>110422</v>
      </c>
      <c r="BY44" s="121">
        <f t="shared" si="36"/>
        <v>0</v>
      </c>
      <c r="BZ44" s="121">
        <f t="shared" si="37"/>
        <v>0</v>
      </c>
      <c r="CA44" s="121">
        <f t="shared" si="38"/>
        <v>33728</v>
      </c>
      <c r="CB44" s="121">
        <f t="shared" si="39"/>
        <v>0</v>
      </c>
      <c r="CC44" s="121">
        <f t="shared" si="40"/>
        <v>33728</v>
      </c>
      <c r="CD44" s="121">
        <f t="shared" si="41"/>
        <v>0</v>
      </c>
      <c r="CE44" s="121">
        <f t="shared" si="42"/>
        <v>0</v>
      </c>
      <c r="CF44" s="121">
        <f t="shared" si="43"/>
        <v>0</v>
      </c>
      <c r="CG44" s="121">
        <f t="shared" si="44"/>
        <v>0</v>
      </c>
      <c r="CH44" s="121">
        <f t="shared" si="45"/>
        <v>0</v>
      </c>
      <c r="CI44" s="121">
        <f t="shared" si="46"/>
        <v>162337</v>
      </c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xmlns:xlrd2="http://schemas.microsoft.com/office/spreadsheetml/2017/richdata2" ref="A8:XFD44">
    <sortCondition ref="A8:A44"/>
    <sortCondition ref="B8:B44"/>
    <sortCondition ref="C8:C4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43" man="1"/>
    <brk id="67" min="1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71" t="s">
        <v>269</v>
      </c>
      <c r="B2" s="161" t="s">
        <v>270</v>
      </c>
      <c r="C2" s="173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72"/>
      <c r="B3" s="162"/>
      <c r="C3" s="174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72"/>
      <c r="B4" s="162"/>
      <c r="C4" s="170"/>
      <c r="D4" s="108" t="s">
        <v>308</v>
      </c>
      <c r="E4" s="101"/>
      <c r="F4" s="107"/>
      <c r="G4" s="108" t="s">
        <v>309</v>
      </c>
      <c r="H4" s="101"/>
      <c r="I4" s="107"/>
      <c r="J4" s="171" t="s">
        <v>316</v>
      </c>
      <c r="K4" s="169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71" t="s">
        <v>316</v>
      </c>
      <c r="S4" s="169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71" t="s">
        <v>316</v>
      </c>
      <c r="AA4" s="169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71" t="s">
        <v>316</v>
      </c>
      <c r="AI4" s="169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71" t="s">
        <v>316</v>
      </c>
      <c r="AQ4" s="169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71" t="s">
        <v>316</v>
      </c>
      <c r="AY4" s="169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72"/>
      <c r="B5" s="162"/>
      <c r="C5" s="170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72"/>
      <c r="K5" s="170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72"/>
      <c r="S5" s="170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72"/>
      <c r="AA5" s="170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72"/>
      <c r="AI5" s="170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72"/>
      <c r="AQ5" s="170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72"/>
      <c r="AY5" s="170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72"/>
      <c r="B6" s="162"/>
      <c r="C6" s="170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72"/>
      <c r="K6" s="170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72"/>
      <c r="S6" s="170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72"/>
      <c r="AA6" s="170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72"/>
      <c r="AI6" s="170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72"/>
      <c r="AQ6" s="170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72"/>
      <c r="AY6" s="170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279</v>
      </c>
      <c r="D7" s="140">
        <f t="shared" ref="D7:D37" si="0">SUM(L7,T7,AB7,AJ7,AR7,AZ7)</f>
        <v>20190</v>
      </c>
      <c r="E7" s="140">
        <f t="shared" ref="E7:E37" si="1">SUM(M7,U7,AC7,AK7,AS7,BA7)</f>
        <v>2206608</v>
      </c>
      <c r="F7" s="140">
        <f t="shared" ref="F7:F37" si="2">SUM(D7:E7)</f>
        <v>2226798</v>
      </c>
      <c r="G7" s="140">
        <f t="shared" ref="G7:G37" si="3">SUM(O7,W7,AE7,AM7,AU7,BC7)</f>
        <v>5076</v>
      </c>
      <c r="H7" s="140">
        <f t="shared" ref="H7:H37" si="4">SUM(P7,X7,AF7,AN7,AV7,BD7)</f>
        <v>355772</v>
      </c>
      <c r="I7" s="140">
        <f t="shared" ref="I7:I37" si="5">SUM(G7:H7)</f>
        <v>360848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20190</v>
      </c>
      <c r="M7" s="140">
        <f>SUM(M$8:M$207)</f>
        <v>2140434</v>
      </c>
      <c r="N7" s="140">
        <f t="shared" ref="N7:N37" si="6">IF(AND(L7&lt;&gt;"",M7&lt;&gt;""),SUM(L7:M7),"")</f>
        <v>2160624</v>
      </c>
      <c r="O7" s="140">
        <f>SUM(O$8:O$207)</f>
        <v>5076</v>
      </c>
      <c r="P7" s="140">
        <f>SUM(P$8:P$207)</f>
        <v>262915</v>
      </c>
      <c r="Q7" s="140">
        <f t="shared" ref="Q7:Q37" si="7">IF(AND(O7&lt;&gt;"",P7&lt;&gt;""),SUM(O7:P7),"")</f>
        <v>267991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66174</v>
      </c>
      <c r="V7" s="140">
        <f t="shared" ref="V7:V37" si="8">IF(AND(T7&lt;&gt;"",U7&lt;&gt;""),SUM(T7:U7),"")</f>
        <v>66174</v>
      </c>
      <c r="W7" s="140">
        <f>SUM(W$8:W$207)</f>
        <v>0</v>
      </c>
      <c r="X7" s="140">
        <f>SUM(X$8:X$207)</f>
        <v>92857</v>
      </c>
      <c r="Y7" s="140">
        <f t="shared" ref="Y7:Y37" si="9">IF(AND(W7&lt;&gt;"",X7&lt;&gt;""),SUM(W7:X7),"")</f>
        <v>92857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 t="shared" ref="AD7:AD37" si="10"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 t="shared" ref="AG7:AG37" si="11"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 t="shared" ref="AL7:AL37" si="12"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 t="shared" ref="AO7:AO37" si="13"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 t="shared" ref="AT7:AT37" si="14"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 t="shared" ref="AW7:AW37" si="15"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 t="shared" ref="BB7:BB37" si="16"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 t="shared" ref="BE7:BE37" si="17">IF(AND(BC7&lt;&gt;"",BD7&lt;&gt;""),SUM(BC7:BD7),"")</f>
        <v>0</v>
      </c>
    </row>
    <row r="8" spans="1:5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 t="shared" si="0"/>
        <v>0</v>
      </c>
      <c r="E8" s="121">
        <f t="shared" si="1"/>
        <v>385632</v>
      </c>
      <c r="F8" s="121">
        <f t="shared" si="2"/>
        <v>385632</v>
      </c>
      <c r="G8" s="121">
        <f t="shared" si="3"/>
        <v>0</v>
      </c>
      <c r="H8" s="121">
        <f t="shared" si="4"/>
        <v>82056</v>
      </c>
      <c r="I8" s="121">
        <f t="shared" si="5"/>
        <v>82056</v>
      </c>
      <c r="J8" s="120" t="s">
        <v>327</v>
      </c>
      <c r="K8" s="119" t="s">
        <v>328</v>
      </c>
      <c r="L8" s="121">
        <v>0</v>
      </c>
      <c r="M8" s="121">
        <v>385632</v>
      </c>
      <c r="N8" s="121">
        <f t="shared" si="6"/>
        <v>385632</v>
      </c>
      <c r="O8" s="121">
        <v>0</v>
      </c>
      <c r="P8" s="121">
        <v>0</v>
      </c>
      <c r="Q8" s="121">
        <f t="shared" si="7"/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 t="shared" si="8"/>
        <v>0</v>
      </c>
      <c r="W8" s="121">
        <v>0</v>
      </c>
      <c r="X8" s="121">
        <v>82056</v>
      </c>
      <c r="Y8" s="121">
        <f t="shared" si="9"/>
        <v>82056</v>
      </c>
      <c r="Z8" s="120"/>
      <c r="AA8" s="119"/>
      <c r="AB8" s="121"/>
      <c r="AC8" s="121"/>
      <c r="AD8" s="121" t="str">
        <f t="shared" si="10"/>
        <v/>
      </c>
      <c r="AE8" s="121"/>
      <c r="AF8" s="121"/>
      <c r="AG8" s="121" t="str">
        <f t="shared" si="11"/>
        <v/>
      </c>
      <c r="AH8" s="120"/>
      <c r="AI8" s="119"/>
      <c r="AJ8" s="121"/>
      <c r="AK8" s="121"/>
      <c r="AL8" s="121" t="str">
        <f t="shared" si="12"/>
        <v/>
      </c>
      <c r="AM8" s="121"/>
      <c r="AN8" s="121"/>
      <c r="AO8" s="121" t="str">
        <f t="shared" si="13"/>
        <v/>
      </c>
      <c r="AP8" s="120"/>
      <c r="AQ8" s="119"/>
      <c r="AR8" s="121"/>
      <c r="AS8" s="121"/>
      <c r="AT8" s="121" t="str">
        <f t="shared" si="14"/>
        <v/>
      </c>
      <c r="AU8" s="121"/>
      <c r="AV8" s="121"/>
      <c r="AW8" s="121" t="str">
        <f t="shared" si="15"/>
        <v/>
      </c>
      <c r="AX8" s="120"/>
      <c r="AY8" s="119"/>
      <c r="AZ8" s="121"/>
      <c r="BA8" s="121"/>
      <c r="BB8" s="121" t="str">
        <f t="shared" si="16"/>
        <v/>
      </c>
      <c r="BC8" s="121"/>
      <c r="BD8" s="121"/>
      <c r="BE8" s="121" t="str">
        <f t="shared" si="17"/>
        <v/>
      </c>
    </row>
    <row r="9" spans="1:5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 t="shared" si="0"/>
        <v>0</v>
      </c>
      <c r="E9" s="121">
        <f t="shared" si="1"/>
        <v>0</v>
      </c>
      <c r="F9" s="121">
        <f t="shared" si="2"/>
        <v>0</v>
      </c>
      <c r="G9" s="121">
        <f t="shared" si="3"/>
        <v>0</v>
      </c>
      <c r="H9" s="121">
        <f t="shared" si="4"/>
        <v>0</v>
      </c>
      <c r="I9" s="121">
        <f t="shared" si="5"/>
        <v>0</v>
      </c>
      <c r="J9" s="120"/>
      <c r="K9" s="119"/>
      <c r="L9" s="121"/>
      <c r="M9" s="121"/>
      <c r="N9" s="121" t="str">
        <f t="shared" si="6"/>
        <v/>
      </c>
      <c r="O9" s="121"/>
      <c r="P9" s="121"/>
      <c r="Q9" s="121" t="str">
        <f t="shared" si="7"/>
        <v/>
      </c>
      <c r="R9" s="120"/>
      <c r="S9" s="119"/>
      <c r="T9" s="121"/>
      <c r="U9" s="121"/>
      <c r="V9" s="121" t="str">
        <f t="shared" si="8"/>
        <v/>
      </c>
      <c r="W9" s="121"/>
      <c r="X9" s="121"/>
      <c r="Y9" s="121" t="str">
        <f t="shared" si="9"/>
        <v/>
      </c>
      <c r="Z9" s="120"/>
      <c r="AA9" s="119"/>
      <c r="AB9" s="121"/>
      <c r="AC9" s="121"/>
      <c r="AD9" s="121" t="str">
        <f t="shared" si="10"/>
        <v/>
      </c>
      <c r="AE9" s="121"/>
      <c r="AF9" s="121"/>
      <c r="AG9" s="121" t="str">
        <f t="shared" si="11"/>
        <v/>
      </c>
      <c r="AH9" s="120"/>
      <c r="AI9" s="119"/>
      <c r="AJ9" s="121"/>
      <c r="AK9" s="121"/>
      <c r="AL9" s="121" t="str">
        <f t="shared" si="12"/>
        <v/>
      </c>
      <c r="AM9" s="121"/>
      <c r="AN9" s="121"/>
      <c r="AO9" s="121" t="str">
        <f t="shared" si="13"/>
        <v/>
      </c>
      <c r="AP9" s="120"/>
      <c r="AQ9" s="119"/>
      <c r="AR9" s="121"/>
      <c r="AS9" s="121"/>
      <c r="AT9" s="121" t="str">
        <f t="shared" si="14"/>
        <v/>
      </c>
      <c r="AU9" s="121"/>
      <c r="AV9" s="121"/>
      <c r="AW9" s="121" t="str">
        <f t="shared" si="15"/>
        <v/>
      </c>
      <c r="AX9" s="120"/>
      <c r="AY9" s="119"/>
      <c r="AZ9" s="121"/>
      <c r="BA9" s="121"/>
      <c r="BB9" s="121" t="str">
        <f t="shared" si="16"/>
        <v/>
      </c>
      <c r="BC9" s="121"/>
      <c r="BD9" s="121"/>
      <c r="BE9" s="121" t="str">
        <f t="shared" si="17"/>
        <v/>
      </c>
    </row>
    <row r="10" spans="1:57" s="136" customFormat="1" ht="13.5" customHeight="1" x14ac:dyDescent="0.15">
      <c r="A10" s="119" t="s">
        <v>17</v>
      </c>
      <c r="B10" s="120" t="s">
        <v>334</v>
      </c>
      <c r="C10" s="119" t="s">
        <v>335</v>
      </c>
      <c r="D10" s="121">
        <f t="shared" si="0"/>
        <v>0</v>
      </c>
      <c r="E10" s="121">
        <f t="shared" si="1"/>
        <v>0</v>
      </c>
      <c r="F10" s="121">
        <f t="shared" si="2"/>
        <v>0</v>
      </c>
      <c r="G10" s="121">
        <f t="shared" si="3"/>
        <v>0</v>
      </c>
      <c r="H10" s="121">
        <f t="shared" si="4"/>
        <v>0</v>
      </c>
      <c r="I10" s="121">
        <f t="shared" si="5"/>
        <v>0</v>
      </c>
      <c r="J10" s="120"/>
      <c r="K10" s="119"/>
      <c r="L10" s="121"/>
      <c r="M10" s="121"/>
      <c r="N10" s="121" t="str">
        <f t="shared" si="6"/>
        <v/>
      </c>
      <c r="O10" s="121"/>
      <c r="P10" s="121"/>
      <c r="Q10" s="121" t="str">
        <f t="shared" si="7"/>
        <v/>
      </c>
      <c r="R10" s="120"/>
      <c r="S10" s="119"/>
      <c r="T10" s="121"/>
      <c r="U10" s="121"/>
      <c r="V10" s="121" t="str">
        <f t="shared" si="8"/>
        <v/>
      </c>
      <c r="W10" s="121"/>
      <c r="X10" s="121"/>
      <c r="Y10" s="121" t="str">
        <f t="shared" si="9"/>
        <v/>
      </c>
      <c r="Z10" s="120"/>
      <c r="AA10" s="119"/>
      <c r="AB10" s="121"/>
      <c r="AC10" s="121"/>
      <c r="AD10" s="121" t="str">
        <f t="shared" si="10"/>
        <v/>
      </c>
      <c r="AE10" s="121"/>
      <c r="AF10" s="121"/>
      <c r="AG10" s="121" t="str">
        <f t="shared" si="11"/>
        <v/>
      </c>
      <c r="AH10" s="120"/>
      <c r="AI10" s="119"/>
      <c r="AJ10" s="121"/>
      <c r="AK10" s="121"/>
      <c r="AL10" s="121" t="str">
        <f t="shared" si="12"/>
        <v/>
      </c>
      <c r="AM10" s="121"/>
      <c r="AN10" s="121"/>
      <c r="AO10" s="121" t="str">
        <f t="shared" si="13"/>
        <v/>
      </c>
      <c r="AP10" s="120"/>
      <c r="AQ10" s="119"/>
      <c r="AR10" s="121"/>
      <c r="AS10" s="121"/>
      <c r="AT10" s="121" t="str">
        <f t="shared" si="14"/>
        <v/>
      </c>
      <c r="AU10" s="121"/>
      <c r="AV10" s="121"/>
      <c r="AW10" s="121" t="str">
        <f t="shared" si="15"/>
        <v/>
      </c>
      <c r="AX10" s="120"/>
      <c r="AY10" s="119"/>
      <c r="AZ10" s="121"/>
      <c r="BA10" s="121"/>
      <c r="BB10" s="121" t="str">
        <f t="shared" si="16"/>
        <v/>
      </c>
      <c r="BC10" s="121"/>
      <c r="BD10" s="121"/>
      <c r="BE10" s="121" t="str">
        <f t="shared" si="17"/>
        <v/>
      </c>
    </row>
    <row r="11" spans="1:57" s="136" customFormat="1" ht="13.5" customHeight="1" x14ac:dyDescent="0.15">
      <c r="A11" s="119" t="s">
        <v>17</v>
      </c>
      <c r="B11" s="120" t="s">
        <v>337</v>
      </c>
      <c r="C11" s="119" t="s">
        <v>338</v>
      </c>
      <c r="D11" s="121">
        <f t="shared" si="0"/>
        <v>0</v>
      </c>
      <c r="E11" s="121">
        <f t="shared" si="1"/>
        <v>0</v>
      </c>
      <c r="F11" s="121">
        <f t="shared" si="2"/>
        <v>0</v>
      </c>
      <c r="G11" s="121">
        <f t="shared" si="3"/>
        <v>0</v>
      </c>
      <c r="H11" s="121">
        <f t="shared" si="4"/>
        <v>0</v>
      </c>
      <c r="I11" s="121">
        <f t="shared" si="5"/>
        <v>0</v>
      </c>
      <c r="J11" s="120"/>
      <c r="K11" s="119"/>
      <c r="L11" s="121"/>
      <c r="M11" s="121"/>
      <c r="N11" s="121" t="str">
        <f t="shared" si="6"/>
        <v/>
      </c>
      <c r="O11" s="121"/>
      <c r="P11" s="121"/>
      <c r="Q11" s="121" t="str">
        <f t="shared" si="7"/>
        <v/>
      </c>
      <c r="R11" s="120"/>
      <c r="S11" s="119"/>
      <c r="T11" s="121"/>
      <c r="U11" s="121"/>
      <c r="V11" s="121" t="str">
        <f t="shared" si="8"/>
        <v/>
      </c>
      <c r="W11" s="121"/>
      <c r="X11" s="121"/>
      <c r="Y11" s="121" t="str">
        <f t="shared" si="9"/>
        <v/>
      </c>
      <c r="Z11" s="120"/>
      <c r="AA11" s="119"/>
      <c r="AB11" s="121"/>
      <c r="AC11" s="121"/>
      <c r="AD11" s="121" t="str">
        <f t="shared" si="10"/>
        <v/>
      </c>
      <c r="AE11" s="121"/>
      <c r="AF11" s="121"/>
      <c r="AG11" s="121" t="str">
        <f t="shared" si="11"/>
        <v/>
      </c>
      <c r="AH11" s="120"/>
      <c r="AI11" s="119"/>
      <c r="AJ11" s="121"/>
      <c r="AK11" s="121"/>
      <c r="AL11" s="121" t="str">
        <f t="shared" si="12"/>
        <v/>
      </c>
      <c r="AM11" s="121"/>
      <c r="AN11" s="121"/>
      <c r="AO11" s="121" t="str">
        <f t="shared" si="13"/>
        <v/>
      </c>
      <c r="AP11" s="120"/>
      <c r="AQ11" s="119"/>
      <c r="AR11" s="121"/>
      <c r="AS11" s="121"/>
      <c r="AT11" s="121" t="str">
        <f t="shared" si="14"/>
        <v/>
      </c>
      <c r="AU11" s="121"/>
      <c r="AV11" s="121"/>
      <c r="AW11" s="121" t="str">
        <f t="shared" si="15"/>
        <v/>
      </c>
      <c r="AX11" s="120"/>
      <c r="AY11" s="119"/>
      <c r="AZ11" s="121"/>
      <c r="BA11" s="121"/>
      <c r="BB11" s="121" t="str">
        <f t="shared" si="16"/>
        <v/>
      </c>
      <c r="BC11" s="121"/>
      <c r="BD11" s="121"/>
      <c r="BE11" s="121" t="str">
        <f t="shared" si="17"/>
        <v/>
      </c>
    </row>
    <row r="12" spans="1:57" s="136" customFormat="1" ht="13.5" customHeight="1" x14ac:dyDescent="0.15">
      <c r="A12" s="119" t="s">
        <v>17</v>
      </c>
      <c r="B12" s="120" t="s">
        <v>340</v>
      </c>
      <c r="C12" s="119" t="s">
        <v>341</v>
      </c>
      <c r="D12" s="121">
        <f t="shared" si="0"/>
        <v>0</v>
      </c>
      <c r="E12" s="121">
        <f t="shared" si="1"/>
        <v>391939</v>
      </c>
      <c r="F12" s="121">
        <f t="shared" si="2"/>
        <v>391939</v>
      </c>
      <c r="G12" s="121">
        <f t="shared" si="3"/>
        <v>3425</v>
      </c>
      <c r="H12" s="121">
        <f t="shared" si="4"/>
        <v>0</v>
      </c>
      <c r="I12" s="121">
        <f t="shared" si="5"/>
        <v>3425</v>
      </c>
      <c r="J12" s="120" t="s">
        <v>343</v>
      </c>
      <c r="K12" s="119" t="s">
        <v>344</v>
      </c>
      <c r="L12" s="121">
        <v>0</v>
      </c>
      <c r="M12" s="121">
        <v>391939</v>
      </c>
      <c r="N12" s="121">
        <f t="shared" si="6"/>
        <v>391939</v>
      </c>
      <c r="O12" s="121">
        <v>3425</v>
      </c>
      <c r="P12" s="121">
        <v>0</v>
      </c>
      <c r="Q12" s="121">
        <f t="shared" si="7"/>
        <v>3425</v>
      </c>
      <c r="R12" s="120"/>
      <c r="S12" s="119"/>
      <c r="T12" s="121"/>
      <c r="U12" s="121"/>
      <c r="V12" s="121" t="str">
        <f t="shared" si="8"/>
        <v/>
      </c>
      <c r="W12" s="121"/>
      <c r="X12" s="121"/>
      <c r="Y12" s="121" t="str">
        <f t="shared" si="9"/>
        <v/>
      </c>
      <c r="Z12" s="120"/>
      <c r="AA12" s="119"/>
      <c r="AB12" s="121"/>
      <c r="AC12" s="121"/>
      <c r="AD12" s="121" t="str">
        <f t="shared" si="10"/>
        <v/>
      </c>
      <c r="AE12" s="121"/>
      <c r="AF12" s="121"/>
      <c r="AG12" s="121" t="str">
        <f t="shared" si="11"/>
        <v/>
      </c>
      <c r="AH12" s="120"/>
      <c r="AI12" s="119"/>
      <c r="AJ12" s="121"/>
      <c r="AK12" s="121"/>
      <c r="AL12" s="121" t="str">
        <f t="shared" si="12"/>
        <v/>
      </c>
      <c r="AM12" s="121"/>
      <c r="AN12" s="121"/>
      <c r="AO12" s="121" t="str">
        <f t="shared" si="13"/>
        <v/>
      </c>
      <c r="AP12" s="120"/>
      <c r="AQ12" s="119"/>
      <c r="AR12" s="121"/>
      <c r="AS12" s="121"/>
      <c r="AT12" s="121" t="str">
        <f t="shared" si="14"/>
        <v/>
      </c>
      <c r="AU12" s="121"/>
      <c r="AV12" s="121"/>
      <c r="AW12" s="121" t="str">
        <f t="shared" si="15"/>
        <v/>
      </c>
      <c r="AX12" s="120"/>
      <c r="AY12" s="119"/>
      <c r="AZ12" s="121"/>
      <c r="BA12" s="121"/>
      <c r="BB12" s="121" t="str">
        <f t="shared" si="16"/>
        <v/>
      </c>
      <c r="BC12" s="121"/>
      <c r="BD12" s="121"/>
      <c r="BE12" s="121" t="str">
        <f t="shared" si="17"/>
        <v/>
      </c>
    </row>
    <row r="13" spans="1:57" s="136" customFormat="1" ht="13.5" customHeight="1" x14ac:dyDescent="0.15">
      <c r="A13" s="119" t="s">
        <v>17</v>
      </c>
      <c r="B13" s="120" t="s">
        <v>345</v>
      </c>
      <c r="C13" s="119" t="s">
        <v>346</v>
      </c>
      <c r="D13" s="121">
        <f t="shared" si="0"/>
        <v>0</v>
      </c>
      <c r="E13" s="121">
        <f t="shared" si="1"/>
        <v>0</v>
      </c>
      <c r="F13" s="121">
        <f t="shared" si="2"/>
        <v>0</v>
      </c>
      <c r="G13" s="121">
        <f t="shared" si="3"/>
        <v>0</v>
      </c>
      <c r="H13" s="121">
        <f t="shared" si="4"/>
        <v>0</v>
      </c>
      <c r="I13" s="121">
        <f t="shared" si="5"/>
        <v>0</v>
      </c>
      <c r="J13" s="120"/>
      <c r="K13" s="119"/>
      <c r="L13" s="121"/>
      <c r="M13" s="121"/>
      <c r="N13" s="121" t="str">
        <f t="shared" si="6"/>
        <v/>
      </c>
      <c r="O13" s="121"/>
      <c r="P13" s="121"/>
      <c r="Q13" s="121" t="str">
        <f t="shared" si="7"/>
        <v/>
      </c>
      <c r="R13" s="120"/>
      <c r="S13" s="119"/>
      <c r="T13" s="121"/>
      <c r="U13" s="121"/>
      <c r="V13" s="121" t="str">
        <f t="shared" si="8"/>
        <v/>
      </c>
      <c r="W13" s="121"/>
      <c r="X13" s="121"/>
      <c r="Y13" s="121" t="str">
        <f t="shared" si="9"/>
        <v/>
      </c>
      <c r="Z13" s="120"/>
      <c r="AA13" s="119"/>
      <c r="AB13" s="121"/>
      <c r="AC13" s="121"/>
      <c r="AD13" s="121" t="str">
        <f t="shared" si="10"/>
        <v/>
      </c>
      <c r="AE13" s="121"/>
      <c r="AF13" s="121"/>
      <c r="AG13" s="121" t="str">
        <f t="shared" si="11"/>
        <v/>
      </c>
      <c r="AH13" s="120"/>
      <c r="AI13" s="119"/>
      <c r="AJ13" s="121"/>
      <c r="AK13" s="121"/>
      <c r="AL13" s="121" t="str">
        <f t="shared" si="12"/>
        <v/>
      </c>
      <c r="AM13" s="121"/>
      <c r="AN13" s="121"/>
      <c r="AO13" s="121" t="str">
        <f t="shared" si="13"/>
        <v/>
      </c>
      <c r="AP13" s="120"/>
      <c r="AQ13" s="119"/>
      <c r="AR13" s="121"/>
      <c r="AS13" s="121"/>
      <c r="AT13" s="121" t="str">
        <f t="shared" si="14"/>
        <v/>
      </c>
      <c r="AU13" s="121"/>
      <c r="AV13" s="121"/>
      <c r="AW13" s="121" t="str">
        <f t="shared" si="15"/>
        <v/>
      </c>
      <c r="AX13" s="120"/>
      <c r="AY13" s="119"/>
      <c r="AZ13" s="121"/>
      <c r="BA13" s="121"/>
      <c r="BB13" s="121" t="str">
        <f t="shared" si="16"/>
        <v/>
      </c>
      <c r="BC13" s="121"/>
      <c r="BD13" s="121"/>
      <c r="BE13" s="121" t="str">
        <f t="shared" si="17"/>
        <v/>
      </c>
    </row>
    <row r="14" spans="1:57" s="136" customFormat="1" ht="13.5" customHeight="1" x14ac:dyDescent="0.15">
      <c r="A14" s="119" t="s">
        <v>17</v>
      </c>
      <c r="B14" s="120" t="s">
        <v>348</v>
      </c>
      <c r="C14" s="119" t="s">
        <v>349</v>
      </c>
      <c r="D14" s="121">
        <f t="shared" si="0"/>
        <v>0</v>
      </c>
      <c r="E14" s="121">
        <f t="shared" si="1"/>
        <v>180708</v>
      </c>
      <c r="F14" s="121">
        <f t="shared" si="2"/>
        <v>180708</v>
      </c>
      <c r="G14" s="121">
        <f t="shared" si="3"/>
        <v>0</v>
      </c>
      <c r="H14" s="121">
        <f t="shared" si="4"/>
        <v>48395</v>
      </c>
      <c r="I14" s="121">
        <f t="shared" si="5"/>
        <v>48395</v>
      </c>
      <c r="J14" s="120" t="s">
        <v>351</v>
      </c>
      <c r="K14" s="119" t="s">
        <v>352</v>
      </c>
      <c r="L14" s="121">
        <v>0</v>
      </c>
      <c r="M14" s="121">
        <v>180708</v>
      </c>
      <c r="N14" s="121">
        <f t="shared" si="6"/>
        <v>180708</v>
      </c>
      <c r="O14" s="121">
        <v>0</v>
      </c>
      <c r="P14" s="121">
        <v>48395</v>
      </c>
      <c r="Q14" s="121">
        <f t="shared" si="7"/>
        <v>48395</v>
      </c>
      <c r="R14" s="120"/>
      <c r="S14" s="119"/>
      <c r="T14" s="121"/>
      <c r="U14" s="121"/>
      <c r="V14" s="121" t="str">
        <f t="shared" si="8"/>
        <v/>
      </c>
      <c r="W14" s="121"/>
      <c r="X14" s="121"/>
      <c r="Y14" s="121" t="str">
        <f t="shared" si="9"/>
        <v/>
      </c>
      <c r="Z14" s="120"/>
      <c r="AA14" s="119"/>
      <c r="AB14" s="121"/>
      <c r="AC14" s="121"/>
      <c r="AD14" s="121" t="str">
        <f t="shared" si="10"/>
        <v/>
      </c>
      <c r="AE14" s="121"/>
      <c r="AF14" s="121"/>
      <c r="AG14" s="121" t="str">
        <f t="shared" si="11"/>
        <v/>
      </c>
      <c r="AH14" s="120"/>
      <c r="AI14" s="119"/>
      <c r="AJ14" s="121"/>
      <c r="AK14" s="121"/>
      <c r="AL14" s="121" t="str">
        <f t="shared" si="12"/>
        <v/>
      </c>
      <c r="AM14" s="121"/>
      <c r="AN14" s="121"/>
      <c r="AO14" s="121" t="str">
        <f t="shared" si="13"/>
        <v/>
      </c>
      <c r="AP14" s="120"/>
      <c r="AQ14" s="119"/>
      <c r="AR14" s="121"/>
      <c r="AS14" s="121"/>
      <c r="AT14" s="121" t="str">
        <f t="shared" si="14"/>
        <v/>
      </c>
      <c r="AU14" s="121"/>
      <c r="AV14" s="121"/>
      <c r="AW14" s="121" t="str">
        <f t="shared" si="15"/>
        <v/>
      </c>
      <c r="AX14" s="120"/>
      <c r="AY14" s="119"/>
      <c r="AZ14" s="121"/>
      <c r="BA14" s="121"/>
      <c r="BB14" s="121" t="str">
        <f t="shared" si="16"/>
        <v/>
      </c>
      <c r="BC14" s="121"/>
      <c r="BD14" s="121"/>
      <c r="BE14" s="121" t="str">
        <f t="shared" si="17"/>
        <v/>
      </c>
    </row>
    <row r="15" spans="1:57" s="136" customFormat="1" ht="13.5" customHeight="1" x14ac:dyDescent="0.15">
      <c r="A15" s="119" t="s">
        <v>17</v>
      </c>
      <c r="B15" s="120" t="s">
        <v>353</v>
      </c>
      <c r="C15" s="119" t="s">
        <v>354</v>
      </c>
      <c r="D15" s="121">
        <f t="shared" si="0"/>
        <v>1053</v>
      </c>
      <c r="E15" s="121">
        <f t="shared" si="1"/>
        <v>5426</v>
      </c>
      <c r="F15" s="121">
        <f t="shared" si="2"/>
        <v>6479</v>
      </c>
      <c r="G15" s="121">
        <f t="shared" si="3"/>
        <v>768</v>
      </c>
      <c r="H15" s="121">
        <f t="shared" si="4"/>
        <v>22876</v>
      </c>
      <c r="I15" s="121">
        <f t="shared" si="5"/>
        <v>23644</v>
      </c>
      <c r="J15" s="120" t="s">
        <v>356</v>
      </c>
      <c r="K15" s="119" t="s">
        <v>357</v>
      </c>
      <c r="L15" s="121">
        <v>1053</v>
      </c>
      <c r="M15" s="121">
        <v>5426</v>
      </c>
      <c r="N15" s="121">
        <f t="shared" si="6"/>
        <v>6479</v>
      </c>
      <c r="O15" s="121">
        <v>768</v>
      </c>
      <c r="P15" s="121">
        <v>22876</v>
      </c>
      <c r="Q15" s="121">
        <f t="shared" si="7"/>
        <v>23644</v>
      </c>
      <c r="R15" s="120"/>
      <c r="S15" s="119"/>
      <c r="T15" s="121"/>
      <c r="U15" s="121"/>
      <c r="V15" s="121" t="str">
        <f t="shared" si="8"/>
        <v/>
      </c>
      <c r="W15" s="121"/>
      <c r="X15" s="121"/>
      <c r="Y15" s="121" t="str">
        <f t="shared" si="9"/>
        <v/>
      </c>
      <c r="Z15" s="120"/>
      <c r="AA15" s="119"/>
      <c r="AB15" s="121"/>
      <c r="AC15" s="121"/>
      <c r="AD15" s="121" t="str">
        <f t="shared" si="10"/>
        <v/>
      </c>
      <c r="AE15" s="121"/>
      <c r="AF15" s="121"/>
      <c r="AG15" s="121" t="str">
        <f t="shared" si="11"/>
        <v/>
      </c>
      <c r="AH15" s="120"/>
      <c r="AI15" s="119"/>
      <c r="AJ15" s="121"/>
      <c r="AK15" s="121"/>
      <c r="AL15" s="121" t="str">
        <f t="shared" si="12"/>
        <v/>
      </c>
      <c r="AM15" s="121"/>
      <c r="AN15" s="121"/>
      <c r="AO15" s="121" t="str">
        <f t="shared" si="13"/>
        <v/>
      </c>
      <c r="AP15" s="120"/>
      <c r="AQ15" s="119"/>
      <c r="AR15" s="121"/>
      <c r="AS15" s="121"/>
      <c r="AT15" s="121" t="str">
        <f t="shared" si="14"/>
        <v/>
      </c>
      <c r="AU15" s="121"/>
      <c r="AV15" s="121"/>
      <c r="AW15" s="121" t="str">
        <f t="shared" si="15"/>
        <v/>
      </c>
      <c r="AX15" s="120"/>
      <c r="AY15" s="119"/>
      <c r="AZ15" s="121"/>
      <c r="BA15" s="121"/>
      <c r="BB15" s="121" t="str">
        <f t="shared" si="16"/>
        <v/>
      </c>
      <c r="BC15" s="121"/>
      <c r="BD15" s="121"/>
      <c r="BE15" s="121" t="str">
        <f t="shared" si="17"/>
        <v/>
      </c>
    </row>
    <row r="16" spans="1:57" s="136" customFormat="1" ht="13.5" customHeight="1" x14ac:dyDescent="0.15">
      <c r="A16" s="119" t="s">
        <v>17</v>
      </c>
      <c r="B16" s="120" t="s">
        <v>358</v>
      </c>
      <c r="C16" s="119" t="s">
        <v>359</v>
      </c>
      <c r="D16" s="121">
        <f t="shared" si="0"/>
        <v>0</v>
      </c>
      <c r="E16" s="121">
        <f t="shared" si="1"/>
        <v>0</v>
      </c>
      <c r="F16" s="121">
        <f t="shared" si="2"/>
        <v>0</v>
      </c>
      <c r="G16" s="121">
        <f t="shared" si="3"/>
        <v>0</v>
      </c>
      <c r="H16" s="121">
        <f t="shared" si="4"/>
        <v>0</v>
      </c>
      <c r="I16" s="121">
        <f t="shared" si="5"/>
        <v>0</v>
      </c>
      <c r="J16" s="120"/>
      <c r="K16" s="119"/>
      <c r="L16" s="121"/>
      <c r="M16" s="121"/>
      <c r="N16" s="121" t="str">
        <f t="shared" si="6"/>
        <v/>
      </c>
      <c r="O16" s="121"/>
      <c r="P16" s="121"/>
      <c r="Q16" s="121" t="str">
        <f t="shared" si="7"/>
        <v/>
      </c>
      <c r="R16" s="120"/>
      <c r="S16" s="119"/>
      <c r="T16" s="121"/>
      <c r="U16" s="121"/>
      <c r="V16" s="121" t="str">
        <f t="shared" si="8"/>
        <v/>
      </c>
      <c r="W16" s="121"/>
      <c r="X16" s="121"/>
      <c r="Y16" s="121" t="str">
        <f t="shared" si="9"/>
        <v/>
      </c>
      <c r="Z16" s="120"/>
      <c r="AA16" s="119"/>
      <c r="AB16" s="121"/>
      <c r="AC16" s="121"/>
      <c r="AD16" s="121" t="str">
        <f t="shared" si="10"/>
        <v/>
      </c>
      <c r="AE16" s="121"/>
      <c r="AF16" s="121"/>
      <c r="AG16" s="121" t="str">
        <f t="shared" si="11"/>
        <v/>
      </c>
      <c r="AH16" s="120"/>
      <c r="AI16" s="119"/>
      <c r="AJ16" s="121"/>
      <c r="AK16" s="121"/>
      <c r="AL16" s="121" t="str">
        <f t="shared" si="12"/>
        <v/>
      </c>
      <c r="AM16" s="121"/>
      <c r="AN16" s="121"/>
      <c r="AO16" s="121" t="str">
        <f t="shared" si="13"/>
        <v/>
      </c>
      <c r="AP16" s="120"/>
      <c r="AQ16" s="119"/>
      <c r="AR16" s="121"/>
      <c r="AS16" s="121"/>
      <c r="AT16" s="121" t="str">
        <f t="shared" si="14"/>
        <v/>
      </c>
      <c r="AU16" s="121"/>
      <c r="AV16" s="121"/>
      <c r="AW16" s="121" t="str">
        <f t="shared" si="15"/>
        <v/>
      </c>
      <c r="AX16" s="120"/>
      <c r="AY16" s="119"/>
      <c r="AZ16" s="121"/>
      <c r="BA16" s="121"/>
      <c r="BB16" s="121" t="str">
        <f t="shared" si="16"/>
        <v/>
      </c>
      <c r="BC16" s="121"/>
      <c r="BD16" s="121"/>
      <c r="BE16" s="121" t="str">
        <f t="shared" si="17"/>
        <v/>
      </c>
    </row>
    <row r="17" spans="1:57" s="136" customFormat="1" ht="13.5" customHeight="1" x14ac:dyDescent="0.15">
      <c r="A17" s="119" t="s">
        <v>17</v>
      </c>
      <c r="B17" s="120" t="s">
        <v>361</v>
      </c>
      <c r="C17" s="119" t="s">
        <v>362</v>
      </c>
      <c r="D17" s="121">
        <f t="shared" si="0"/>
        <v>0</v>
      </c>
      <c r="E17" s="121">
        <f t="shared" si="1"/>
        <v>0</v>
      </c>
      <c r="F17" s="121">
        <f t="shared" si="2"/>
        <v>0</v>
      </c>
      <c r="G17" s="121">
        <f t="shared" si="3"/>
        <v>0</v>
      </c>
      <c r="H17" s="121">
        <f t="shared" si="4"/>
        <v>0</v>
      </c>
      <c r="I17" s="121">
        <f t="shared" si="5"/>
        <v>0</v>
      </c>
      <c r="J17" s="120"/>
      <c r="K17" s="119"/>
      <c r="L17" s="121"/>
      <c r="M17" s="121"/>
      <c r="N17" s="121" t="str">
        <f t="shared" si="6"/>
        <v/>
      </c>
      <c r="O17" s="121"/>
      <c r="P17" s="121"/>
      <c r="Q17" s="121" t="str">
        <f t="shared" si="7"/>
        <v/>
      </c>
      <c r="R17" s="120"/>
      <c r="S17" s="119"/>
      <c r="T17" s="121"/>
      <c r="U17" s="121"/>
      <c r="V17" s="121" t="str">
        <f t="shared" si="8"/>
        <v/>
      </c>
      <c r="W17" s="121"/>
      <c r="X17" s="121"/>
      <c r="Y17" s="121" t="str">
        <f t="shared" si="9"/>
        <v/>
      </c>
      <c r="Z17" s="120"/>
      <c r="AA17" s="119"/>
      <c r="AB17" s="121"/>
      <c r="AC17" s="121"/>
      <c r="AD17" s="121" t="str">
        <f t="shared" si="10"/>
        <v/>
      </c>
      <c r="AE17" s="121"/>
      <c r="AF17" s="121"/>
      <c r="AG17" s="121" t="str">
        <f t="shared" si="11"/>
        <v/>
      </c>
      <c r="AH17" s="120"/>
      <c r="AI17" s="119"/>
      <c r="AJ17" s="121"/>
      <c r="AK17" s="121"/>
      <c r="AL17" s="121" t="str">
        <f t="shared" si="12"/>
        <v/>
      </c>
      <c r="AM17" s="121"/>
      <c r="AN17" s="121"/>
      <c r="AO17" s="121" t="str">
        <f t="shared" si="13"/>
        <v/>
      </c>
      <c r="AP17" s="120"/>
      <c r="AQ17" s="119"/>
      <c r="AR17" s="121"/>
      <c r="AS17" s="121"/>
      <c r="AT17" s="121" t="str">
        <f t="shared" si="14"/>
        <v/>
      </c>
      <c r="AU17" s="121"/>
      <c r="AV17" s="121"/>
      <c r="AW17" s="121" t="str">
        <f t="shared" si="15"/>
        <v/>
      </c>
      <c r="AX17" s="120"/>
      <c r="AY17" s="119"/>
      <c r="AZ17" s="121"/>
      <c r="BA17" s="121"/>
      <c r="BB17" s="121" t="str">
        <f t="shared" si="16"/>
        <v/>
      </c>
      <c r="BC17" s="121"/>
      <c r="BD17" s="121"/>
      <c r="BE17" s="121" t="str">
        <f t="shared" si="17"/>
        <v/>
      </c>
    </row>
    <row r="18" spans="1:57" s="136" customFormat="1" ht="13.5" customHeight="1" x14ac:dyDescent="0.15">
      <c r="A18" s="119" t="s">
        <v>17</v>
      </c>
      <c r="B18" s="120" t="s">
        <v>364</v>
      </c>
      <c r="C18" s="119" t="s">
        <v>365</v>
      </c>
      <c r="D18" s="121">
        <f t="shared" si="0"/>
        <v>0</v>
      </c>
      <c r="E18" s="121">
        <f t="shared" si="1"/>
        <v>362966</v>
      </c>
      <c r="F18" s="121">
        <f t="shared" si="2"/>
        <v>362966</v>
      </c>
      <c r="G18" s="121">
        <f t="shared" si="3"/>
        <v>0</v>
      </c>
      <c r="H18" s="121">
        <f t="shared" si="4"/>
        <v>0</v>
      </c>
      <c r="I18" s="121">
        <f t="shared" si="5"/>
        <v>0</v>
      </c>
      <c r="J18" s="120" t="s">
        <v>367</v>
      </c>
      <c r="K18" s="119" t="s">
        <v>368</v>
      </c>
      <c r="L18" s="121">
        <v>0</v>
      </c>
      <c r="M18" s="121">
        <v>362966</v>
      </c>
      <c r="N18" s="121">
        <f t="shared" si="6"/>
        <v>362966</v>
      </c>
      <c r="O18" s="121">
        <v>0</v>
      </c>
      <c r="P18" s="121">
        <v>0</v>
      </c>
      <c r="Q18" s="121">
        <f t="shared" si="7"/>
        <v>0</v>
      </c>
      <c r="R18" s="120"/>
      <c r="S18" s="119"/>
      <c r="T18" s="121"/>
      <c r="U18" s="121"/>
      <c r="V18" s="121" t="str">
        <f t="shared" si="8"/>
        <v/>
      </c>
      <c r="W18" s="121"/>
      <c r="X18" s="121"/>
      <c r="Y18" s="121" t="str">
        <f t="shared" si="9"/>
        <v/>
      </c>
      <c r="Z18" s="120"/>
      <c r="AA18" s="119"/>
      <c r="AB18" s="121"/>
      <c r="AC18" s="121"/>
      <c r="AD18" s="121" t="str">
        <f t="shared" si="10"/>
        <v/>
      </c>
      <c r="AE18" s="121"/>
      <c r="AF18" s="121"/>
      <c r="AG18" s="121" t="str">
        <f t="shared" si="11"/>
        <v/>
      </c>
      <c r="AH18" s="120"/>
      <c r="AI18" s="119"/>
      <c r="AJ18" s="121"/>
      <c r="AK18" s="121"/>
      <c r="AL18" s="121" t="str">
        <f t="shared" si="12"/>
        <v/>
      </c>
      <c r="AM18" s="121"/>
      <c r="AN18" s="121"/>
      <c r="AO18" s="121" t="str">
        <f t="shared" si="13"/>
        <v/>
      </c>
      <c r="AP18" s="120"/>
      <c r="AQ18" s="119"/>
      <c r="AR18" s="121"/>
      <c r="AS18" s="121"/>
      <c r="AT18" s="121" t="str">
        <f t="shared" si="14"/>
        <v/>
      </c>
      <c r="AU18" s="121"/>
      <c r="AV18" s="121"/>
      <c r="AW18" s="121" t="str">
        <f t="shared" si="15"/>
        <v/>
      </c>
      <c r="AX18" s="120"/>
      <c r="AY18" s="119"/>
      <c r="AZ18" s="121"/>
      <c r="BA18" s="121"/>
      <c r="BB18" s="121" t="str">
        <f t="shared" si="16"/>
        <v/>
      </c>
      <c r="BC18" s="121"/>
      <c r="BD18" s="121"/>
      <c r="BE18" s="121" t="str">
        <f t="shared" si="17"/>
        <v/>
      </c>
    </row>
    <row r="19" spans="1:57" s="136" customFormat="1" ht="13.5" customHeight="1" x14ac:dyDescent="0.15">
      <c r="A19" s="119" t="s">
        <v>17</v>
      </c>
      <c r="B19" s="120" t="s">
        <v>369</v>
      </c>
      <c r="C19" s="119" t="s">
        <v>370</v>
      </c>
      <c r="D19" s="121">
        <f t="shared" si="0"/>
        <v>0</v>
      </c>
      <c r="E19" s="121">
        <f t="shared" si="1"/>
        <v>0</v>
      </c>
      <c r="F19" s="121">
        <f t="shared" si="2"/>
        <v>0</v>
      </c>
      <c r="G19" s="121">
        <f t="shared" si="3"/>
        <v>0</v>
      </c>
      <c r="H19" s="121">
        <f t="shared" si="4"/>
        <v>0</v>
      </c>
      <c r="I19" s="121">
        <f t="shared" si="5"/>
        <v>0</v>
      </c>
      <c r="J19" s="120"/>
      <c r="K19" s="119"/>
      <c r="L19" s="121"/>
      <c r="M19" s="121"/>
      <c r="N19" s="121" t="str">
        <f t="shared" si="6"/>
        <v/>
      </c>
      <c r="O19" s="121"/>
      <c r="P19" s="121"/>
      <c r="Q19" s="121" t="str">
        <f t="shared" si="7"/>
        <v/>
      </c>
      <c r="R19" s="120"/>
      <c r="S19" s="119"/>
      <c r="T19" s="121"/>
      <c r="U19" s="121"/>
      <c r="V19" s="121" t="str">
        <f t="shared" si="8"/>
        <v/>
      </c>
      <c r="W19" s="121"/>
      <c r="X19" s="121"/>
      <c r="Y19" s="121" t="str">
        <f t="shared" si="9"/>
        <v/>
      </c>
      <c r="Z19" s="120"/>
      <c r="AA19" s="119"/>
      <c r="AB19" s="121"/>
      <c r="AC19" s="121"/>
      <c r="AD19" s="121" t="str">
        <f t="shared" si="10"/>
        <v/>
      </c>
      <c r="AE19" s="121"/>
      <c r="AF19" s="121"/>
      <c r="AG19" s="121" t="str">
        <f t="shared" si="11"/>
        <v/>
      </c>
      <c r="AH19" s="120"/>
      <c r="AI19" s="119"/>
      <c r="AJ19" s="121"/>
      <c r="AK19" s="121"/>
      <c r="AL19" s="121" t="str">
        <f t="shared" si="12"/>
        <v/>
      </c>
      <c r="AM19" s="121"/>
      <c r="AN19" s="121"/>
      <c r="AO19" s="121" t="str">
        <f t="shared" si="13"/>
        <v/>
      </c>
      <c r="AP19" s="120"/>
      <c r="AQ19" s="119"/>
      <c r="AR19" s="121"/>
      <c r="AS19" s="121"/>
      <c r="AT19" s="121" t="str">
        <f t="shared" si="14"/>
        <v/>
      </c>
      <c r="AU19" s="121"/>
      <c r="AV19" s="121"/>
      <c r="AW19" s="121" t="str">
        <f t="shared" si="15"/>
        <v/>
      </c>
      <c r="AX19" s="120"/>
      <c r="AY19" s="119"/>
      <c r="AZ19" s="121"/>
      <c r="BA19" s="121"/>
      <c r="BB19" s="121" t="str">
        <f t="shared" si="16"/>
        <v/>
      </c>
      <c r="BC19" s="121"/>
      <c r="BD19" s="121"/>
      <c r="BE19" s="121" t="str">
        <f t="shared" si="17"/>
        <v/>
      </c>
    </row>
    <row r="20" spans="1:57" s="136" customFormat="1" ht="13.5" customHeight="1" x14ac:dyDescent="0.15">
      <c r="A20" s="119" t="s">
        <v>17</v>
      </c>
      <c r="B20" s="120" t="s">
        <v>372</v>
      </c>
      <c r="C20" s="119" t="s">
        <v>373</v>
      </c>
      <c r="D20" s="121">
        <f t="shared" si="0"/>
        <v>0</v>
      </c>
      <c r="E20" s="121">
        <f t="shared" si="1"/>
        <v>0</v>
      </c>
      <c r="F20" s="121">
        <f t="shared" si="2"/>
        <v>0</v>
      </c>
      <c r="G20" s="121">
        <f t="shared" si="3"/>
        <v>0</v>
      </c>
      <c r="H20" s="121">
        <f t="shared" si="4"/>
        <v>0</v>
      </c>
      <c r="I20" s="121">
        <f t="shared" si="5"/>
        <v>0</v>
      </c>
      <c r="J20" s="120"/>
      <c r="K20" s="119"/>
      <c r="L20" s="121"/>
      <c r="M20" s="121"/>
      <c r="N20" s="121" t="str">
        <f t="shared" si="6"/>
        <v/>
      </c>
      <c r="O20" s="121"/>
      <c r="P20" s="121"/>
      <c r="Q20" s="121" t="str">
        <f t="shared" si="7"/>
        <v/>
      </c>
      <c r="R20" s="120"/>
      <c r="S20" s="119"/>
      <c r="T20" s="121"/>
      <c r="U20" s="121"/>
      <c r="V20" s="121" t="str">
        <f t="shared" si="8"/>
        <v/>
      </c>
      <c r="W20" s="121"/>
      <c r="X20" s="121"/>
      <c r="Y20" s="121" t="str">
        <f t="shared" si="9"/>
        <v/>
      </c>
      <c r="Z20" s="120"/>
      <c r="AA20" s="119"/>
      <c r="AB20" s="121"/>
      <c r="AC20" s="121"/>
      <c r="AD20" s="121" t="str">
        <f t="shared" si="10"/>
        <v/>
      </c>
      <c r="AE20" s="121"/>
      <c r="AF20" s="121"/>
      <c r="AG20" s="121" t="str">
        <f t="shared" si="11"/>
        <v/>
      </c>
      <c r="AH20" s="120"/>
      <c r="AI20" s="119"/>
      <c r="AJ20" s="121"/>
      <c r="AK20" s="121"/>
      <c r="AL20" s="121" t="str">
        <f t="shared" si="12"/>
        <v/>
      </c>
      <c r="AM20" s="121"/>
      <c r="AN20" s="121"/>
      <c r="AO20" s="121" t="str">
        <f t="shared" si="13"/>
        <v/>
      </c>
      <c r="AP20" s="120"/>
      <c r="AQ20" s="119"/>
      <c r="AR20" s="121"/>
      <c r="AS20" s="121"/>
      <c r="AT20" s="121" t="str">
        <f t="shared" si="14"/>
        <v/>
      </c>
      <c r="AU20" s="121"/>
      <c r="AV20" s="121"/>
      <c r="AW20" s="121" t="str">
        <f t="shared" si="15"/>
        <v/>
      </c>
      <c r="AX20" s="120"/>
      <c r="AY20" s="119"/>
      <c r="AZ20" s="121"/>
      <c r="BA20" s="121"/>
      <c r="BB20" s="121" t="str">
        <f t="shared" si="16"/>
        <v/>
      </c>
      <c r="BC20" s="121"/>
      <c r="BD20" s="121"/>
      <c r="BE20" s="121" t="str">
        <f t="shared" si="17"/>
        <v/>
      </c>
    </row>
    <row r="21" spans="1:57" s="136" customFormat="1" ht="13.5" customHeight="1" x14ac:dyDescent="0.15">
      <c r="A21" s="119" t="s">
        <v>17</v>
      </c>
      <c r="B21" s="120" t="s">
        <v>375</v>
      </c>
      <c r="C21" s="119" t="s">
        <v>376</v>
      </c>
      <c r="D21" s="121">
        <f t="shared" si="0"/>
        <v>0</v>
      </c>
      <c r="E21" s="121">
        <f t="shared" si="1"/>
        <v>317912</v>
      </c>
      <c r="F21" s="121">
        <f t="shared" si="2"/>
        <v>317912</v>
      </c>
      <c r="G21" s="121">
        <f t="shared" si="3"/>
        <v>0</v>
      </c>
      <c r="H21" s="121">
        <f t="shared" si="4"/>
        <v>51895</v>
      </c>
      <c r="I21" s="121">
        <f t="shared" si="5"/>
        <v>51895</v>
      </c>
      <c r="J21" s="120" t="s">
        <v>378</v>
      </c>
      <c r="K21" s="119" t="s">
        <v>379</v>
      </c>
      <c r="L21" s="121">
        <v>0</v>
      </c>
      <c r="M21" s="121">
        <v>317912</v>
      </c>
      <c r="N21" s="121">
        <f t="shared" si="6"/>
        <v>317912</v>
      </c>
      <c r="O21" s="121">
        <v>0</v>
      </c>
      <c r="P21" s="121">
        <v>51895</v>
      </c>
      <c r="Q21" s="121">
        <f t="shared" si="7"/>
        <v>51895</v>
      </c>
      <c r="R21" s="120"/>
      <c r="S21" s="119"/>
      <c r="T21" s="121"/>
      <c r="U21" s="121"/>
      <c r="V21" s="121" t="str">
        <f t="shared" si="8"/>
        <v/>
      </c>
      <c r="W21" s="121"/>
      <c r="X21" s="121"/>
      <c r="Y21" s="121" t="str">
        <f t="shared" si="9"/>
        <v/>
      </c>
      <c r="Z21" s="120"/>
      <c r="AA21" s="119"/>
      <c r="AB21" s="121"/>
      <c r="AC21" s="121"/>
      <c r="AD21" s="121" t="str">
        <f t="shared" si="10"/>
        <v/>
      </c>
      <c r="AE21" s="121"/>
      <c r="AF21" s="121"/>
      <c r="AG21" s="121" t="str">
        <f t="shared" si="11"/>
        <v/>
      </c>
      <c r="AH21" s="120"/>
      <c r="AI21" s="119"/>
      <c r="AJ21" s="121"/>
      <c r="AK21" s="121"/>
      <c r="AL21" s="121" t="str">
        <f t="shared" si="12"/>
        <v/>
      </c>
      <c r="AM21" s="121"/>
      <c r="AN21" s="121"/>
      <c r="AO21" s="121" t="str">
        <f t="shared" si="13"/>
        <v/>
      </c>
      <c r="AP21" s="120"/>
      <c r="AQ21" s="119"/>
      <c r="AR21" s="121"/>
      <c r="AS21" s="121"/>
      <c r="AT21" s="121" t="str">
        <f t="shared" si="14"/>
        <v/>
      </c>
      <c r="AU21" s="121"/>
      <c r="AV21" s="121"/>
      <c r="AW21" s="121" t="str">
        <f t="shared" si="15"/>
        <v/>
      </c>
      <c r="AX21" s="120"/>
      <c r="AY21" s="119"/>
      <c r="AZ21" s="121"/>
      <c r="BA21" s="121"/>
      <c r="BB21" s="121" t="str">
        <f t="shared" si="16"/>
        <v/>
      </c>
      <c r="BC21" s="121"/>
      <c r="BD21" s="121"/>
      <c r="BE21" s="121" t="str">
        <f t="shared" si="17"/>
        <v/>
      </c>
    </row>
    <row r="22" spans="1:57" s="136" customFormat="1" ht="13.5" customHeight="1" x14ac:dyDescent="0.15">
      <c r="A22" s="119" t="s">
        <v>17</v>
      </c>
      <c r="B22" s="120" t="s">
        <v>380</v>
      </c>
      <c r="C22" s="119" t="s">
        <v>381</v>
      </c>
      <c r="D22" s="121">
        <f t="shared" si="0"/>
        <v>0</v>
      </c>
      <c r="E22" s="121">
        <f t="shared" si="1"/>
        <v>0</v>
      </c>
      <c r="F22" s="121">
        <f t="shared" si="2"/>
        <v>0</v>
      </c>
      <c r="G22" s="121">
        <f t="shared" si="3"/>
        <v>0</v>
      </c>
      <c r="H22" s="121">
        <f t="shared" si="4"/>
        <v>0</v>
      </c>
      <c r="I22" s="121">
        <f t="shared" si="5"/>
        <v>0</v>
      </c>
      <c r="J22" s="120"/>
      <c r="K22" s="119"/>
      <c r="L22" s="121"/>
      <c r="M22" s="121"/>
      <c r="N22" s="121" t="str">
        <f t="shared" si="6"/>
        <v/>
      </c>
      <c r="O22" s="121"/>
      <c r="P22" s="121"/>
      <c r="Q22" s="121" t="str">
        <f t="shared" si="7"/>
        <v/>
      </c>
      <c r="R22" s="120"/>
      <c r="S22" s="119"/>
      <c r="T22" s="121"/>
      <c r="U22" s="121"/>
      <c r="V22" s="121" t="str">
        <f t="shared" si="8"/>
        <v/>
      </c>
      <c r="W22" s="121"/>
      <c r="X22" s="121"/>
      <c r="Y22" s="121" t="str">
        <f t="shared" si="9"/>
        <v/>
      </c>
      <c r="Z22" s="120"/>
      <c r="AA22" s="119"/>
      <c r="AB22" s="121"/>
      <c r="AC22" s="121"/>
      <c r="AD22" s="121" t="str">
        <f t="shared" si="10"/>
        <v/>
      </c>
      <c r="AE22" s="121"/>
      <c r="AF22" s="121"/>
      <c r="AG22" s="121" t="str">
        <f t="shared" si="11"/>
        <v/>
      </c>
      <c r="AH22" s="120"/>
      <c r="AI22" s="119"/>
      <c r="AJ22" s="121"/>
      <c r="AK22" s="121"/>
      <c r="AL22" s="121" t="str">
        <f t="shared" si="12"/>
        <v/>
      </c>
      <c r="AM22" s="121"/>
      <c r="AN22" s="121"/>
      <c r="AO22" s="121" t="str">
        <f t="shared" si="13"/>
        <v/>
      </c>
      <c r="AP22" s="120"/>
      <c r="AQ22" s="119"/>
      <c r="AR22" s="121"/>
      <c r="AS22" s="121"/>
      <c r="AT22" s="121" t="str">
        <f t="shared" si="14"/>
        <v/>
      </c>
      <c r="AU22" s="121"/>
      <c r="AV22" s="121"/>
      <c r="AW22" s="121" t="str">
        <f t="shared" si="15"/>
        <v/>
      </c>
      <c r="AX22" s="120"/>
      <c r="AY22" s="119"/>
      <c r="AZ22" s="121"/>
      <c r="BA22" s="121"/>
      <c r="BB22" s="121" t="str">
        <f t="shared" si="16"/>
        <v/>
      </c>
      <c r="BC22" s="121"/>
      <c r="BD22" s="121"/>
      <c r="BE22" s="121" t="str">
        <f t="shared" si="17"/>
        <v/>
      </c>
    </row>
    <row r="23" spans="1:57" s="136" customFormat="1" ht="13.5" customHeight="1" x14ac:dyDescent="0.15">
      <c r="A23" s="119" t="s">
        <v>17</v>
      </c>
      <c r="B23" s="120" t="s">
        <v>383</v>
      </c>
      <c r="C23" s="119" t="s">
        <v>384</v>
      </c>
      <c r="D23" s="121">
        <f t="shared" si="0"/>
        <v>0</v>
      </c>
      <c r="E23" s="121">
        <f t="shared" si="1"/>
        <v>66174</v>
      </c>
      <c r="F23" s="121">
        <f t="shared" si="2"/>
        <v>66174</v>
      </c>
      <c r="G23" s="121">
        <f t="shared" si="3"/>
        <v>0</v>
      </c>
      <c r="H23" s="121">
        <f t="shared" si="4"/>
        <v>91082</v>
      </c>
      <c r="I23" s="121">
        <f t="shared" si="5"/>
        <v>91082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 t="shared" si="6"/>
        <v>0</v>
      </c>
      <c r="O23" s="121">
        <v>0</v>
      </c>
      <c r="P23" s="121">
        <v>80281</v>
      </c>
      <c r="Q23" s="121">
        <f t="shared" si="7"/>
        <v>80281</v>
      </c>
      <c r="R23" s="120" t="s">
        <v>378</v>
      </c>
      <c r="S23" s="119" t="s">
        <v>379</v>
      </c>
      <c r="T23" s="121">
        <v>0</v>
      </c>
      <c r="U23" s="121">
        <v>66174</v>
      </c>
      <c r="V23" s="121">
        <f t="shared" si="8"/>
        <v>66174</v>
      </c>
      <c r="W23" s="121">
        <v>0</v>
      </c>
      <c r="X23" s="121">
        <v>10801</v>
      </c>
      <c r="Y23" s="121">
        <f t="shared" si="9"/>
        <v>10801</v>
      </c>
      <c r="Z23" s="120"/>
      <c r="AA23" s="119"/>
      <c r="AB23" s="121"/>
      <c r="AC23" s="121"/>
      <c r="AD23" s="121" t="str">
        <f t="shared" si="10"/>
        <v/>
      </c>
      <c r="AE23" s="121"/>
      <c r="AF23" s="121"/>
      <c r="AG23" s="121" t="str">
        <f t="shared" si="11"/>
        <v/>
      </c>
      <c r="AH23" s="120"/>
      <c r="AI23" s="119"/>
      <c r="AJ23" s="121"/>
      <c r="AK23" s="121"/>
      <c r="AL23" s="121" t="str">
        <f t="shared" si="12"/>
        <v/>
      </c>
      <c r="AM23" s="121"/>
      <c r="AN23" s="121"/>
      <c r="AO23" s="121" t="str">
        <f t="shared" si="13"/>
        <v/>
      </c>
      <c r="AP23" s="120"/>
      <c r="AQ23" s="119"/>
      <c r="AR23" s="121"/>
      <c r="AS23" s="121"/>
      <c r="AT23" s="121" t="str">
        <f t="shared" si="14"/>
        <v/>
      </c>
      <c r="AU23" s="121"/>
      <c r="AV23" s="121"/>
      <c r="AW23" s="121" t="str">
        <f t="shared" si="15"/>
        <v/>
      </c>
      <c r="AX23" s="120"/>
      <c r="AY23" s="119"/>
      <c r="AZ23" s="121"/>
      <c r="BA23" s="121"/>
      <c r="BB23" s="121" t="str">
        <f t="shared" si="16"/>
        <v/>
      </c>
      <c r="BC23" s="121"/>
      <c r="BD23" s="121"/>
      <c r="BE23" s="121" t="str">
        <f t="shared" si="17"/>
        <v/>
      </c>
    </row>
    <row r="24" spans="1:57" s="136" customFormat="1" ht="13.5" customHeight="1" x14ac:dyDescent="0.15">
      <c r="A24" s="119" t="s">
        <v>17</v>
      </c>
      <c r="B24" s="120" t="s">
        <v>386</v>
      </c>
      <c r="C24" s="119" t="s">
        <v>387</v>
      </c>
      <c r="D24" s="121">
        <f t="shared" si="0"/>
        <v>0</v>
      </c>
      <c r="E24" s="121">
        <f t="shared" si="1"/>
        <v>0</v>
      </c>
      <c r="F24" s="121">
        <f t="shared" si="2"/>
        <v>0</v>
      </c>
      <c r="G24" s="121">
        <f t="shared" si="3"/>
        <v>0</v>
      </c>
      <c r="H24" s="121">
        <f t="shared" si="4"/>
        <v>0</v>
      </c>
      <c r="I24" s="121">
        <f t="shared" si="5"/>
        <v>0</v>
      </c>
      <c r="J24" s="120"/>
      <c r="K24" s="119"/>
      <c r="L24" s="121"/>
      <c r="M24" s="121"/>
      <c r="N24" s="121" t="str">
        <f t="shared" si="6"/>
        <v/>
      </c>
      <c r="O24" s="121"/>
      <c r="P24" s="121"/>
      <c r="Q24" s="121" t="str">
        <f t="shared" si="7"/>
        <v/>
      </c>
      <c r="R24" s="120"/>
      <c r="S24" s="119"/>
      <c r="T24" s="121"/>
      <c r="U24" s="121"/>
      <c r="V24" s="121" t="str">
        <f t="shared" si="8"/>
        <v/>
      </c>
      <c r="W24" s="121"/>
      <c r="X24" s="121"/>
      <c r="Y24" s="121" t="str">
        <f t="shared" si="9"/>
        <v/>
      </c>
      <c r="Z24" s="120"/>
      <c r="AA24" s="119"/>
      <c r="AB24" s="121"/>
      <c r="AC24" s="121"/>
      <c r="AD24" s="121" t="str">
        <f t="shared" si="10"/>
        <v/>
      </c>
      <c r="AE24" s="121"/>
      <c r="AF24" s="121"/>
      <c r="AG24" s="121" t="str">
        <f t="shared" si="11"/>
        <v/>
      </c>
      <c r="AH24" s="120"/>
      <c r="AI24" s="119"/>
      <c r="AJ24" s="121"/>
      <c r="AK24" s="121"/>
      <c r="AL24" s="121" t="str">
        <f t="shared" si="12"/>
        <v/>
      </c>
      <c r="AM24" s="121"/>
      <c r="AN24" s="121"/>
      <c r="AO24" s="121" t="str">
        <f t="shared" si="13"/>
        <v/>
      </c>
      <c r="AP24" s="120"/>
      <c r="AQ24" s="119"/>
      <c r="AR24" s="121"/>
      <c r="AS24" s="121"/>
      <c r="AT24" s="121" t="str">
        <f t="shared" si="14"/>
        <v/>
      </c>
      <c r="AU24" s="121"/>
      <c r="AV24" s="121"/>
      <c r="AW24" s="121" t="str">
        <f t="shared" si="15"/>
        <v/>
      </c>
      <c r="AX24" s="120"/>
      <c r="AY24" s="119"/>
      <c r="AZ24" s="121"/>
      <c r="BA24" s="121"/>
      <c r="BB24" s="121" t="str">
        <f t="shared" si="16"/>
        <v/>
      </c>
      <c r="BC24" s="121"/>
      <c r="BD24" s="121"/>
      <c r="BE24" s="121" t="str">
        <f t="shared" si="17"/>
        <v/>
      </c>
    </row>
    <row r="25" spans="1:57" s="136" customFormat="1" ht="13.5" customHeight="1" x14ac:dyDescent="0.15">
      <c r="A25" s="119" t="s">
        <v>17</v>
      </c>
      <c r="B25" s="120" t="s">
        <v>389</v>
      </c>
      <c r="C25" s="119" t="s">
        <v>390</v>
      </c>
      <c r="D25" s="121">
        <f t="shared" si="0"/>
        <v>0</v>
      </c>
      <c r="E25" s="121">
        <f t="shared" si="1"/>
        <v>0</v>
      </c>
      <c r="F25" s="121">
        <f t="shared" si="2"/>
        <v>0</v>
      </c>
      <c r="G25" s="121">
        <f t="shared" si="3"/>
        <v>0</v>
      </c>
      <c r="H25" s="121">
        <f t="shared" si="4"/>
        <v>0</v>
      </c>
      <c r="I25" s="121">
        <f t="shared" si="5"/>
        <v>0</v>
      </c>
      <c r="J25" s="120"/>
      <c r="K25" s="119"/>
      <c r="L25" s="121"/>
      <c r="M25" s="121"/>
      <c r="N25" s="121" t="str">
        <f t="shared" si="6"/>
        <v/>
      </c>
      <c r="O25" s="121"/>
      <c r="P25" s="121"/>
      <c r="Q25" s="121" t="str">
        <f t="shared" si="7"/>
        <v/>
      </c>
      <c r="R25" s="120"/>
      <c r="S25" s="119"/>
      <c r="T25" s="121"/>
      <c r="U25" s="121"/>
      <c r="V25" s="121" t="str">
        <f t="shared" si="8"/>
        <v/>
      </c>
      <c r="W25" s="121"/>
      <c r="X25" s="121"/>
      <c r="Y25" s="121" t="str">
        <f t="shared" si="9"/>
        <v/>
      </c>
      <c r="Z25" s="120"/>
      <c r="AA25" s="119"/>
      <c r="AB25" s="121"/>
      <c r="AC25" s="121"/>
      <c r="AD25" s="121" t="str">
        <f t="shared" si="10"/>
        <v/>
      </c>
      <c r="AE25" s="121"/>
      <c r="AF25" s="121"/>
      <c r="AG25" s="121" t="str">
        <f t="shared" si="11"/>
        <v/>
      </c>
      <c r="AH25" s="120"/>
      <c r="AI25" s="119"/>
      <c r="AJ25" s="121"/>
      <c r="AK25" s="121"/>
      <c r="AL25" s="121" t="str">
        <f t="shared" si="12"/>
        <v/>
      </c>
      <c r="AM25" s="121"/>
      <c r="AN25" s="121"/>
      <c r="AO25" s="121" t="str">
        <f t="shared" si="13"/>
        <v/>
      </c>
      <c r="AP25" s="120"/>
      <c r="AQ25" s="119"/>
      <c r="AR25" s="121"/>
      <c r="AS25" s="121"/>
      <c r="AT25" s="121" t="str">
        <f t="shared" si="14"/>
        <v/>
      </c>
      <c r="AU25" s="121"/>
      <c r="AV25" s="121"/>
      <c r="AW25" s="121" t="str">
        <f t="shared" si="15"/>
        <v/>
      </c>
      <c r="AX25" s="120"/>
      <c r="AY25" s="119"/>
      <c r="AZ25" s="121"/>
      <c r="BA25" s="121"/>
      <c r="BB25" s="121" t="str">
        <f t="shared" si="16"/>
        <v/>
      </c>
      <c r="BC25" s="121"/>
      <c r="BD25" s="121"/>
      <c r="BE25" s="121" t="str">
        <f t="shared" si="17"/>
        <v/>
      </c>
    </row>
    <row r="26" spans="1:57" s="136" customFormat="1" ht="13.5" customHeight="1" x14ac:dyDescent="0.15">
      <c r="A26" s="119" t="s">
        <v>17</v>
      </c>
      <c r="B26" s="120" t="s">
        <v>392</v>
      </c>
      <c r="C26" s="119" t="s">
        <v>393</v>
      </c>
      <c r="D26" s="121">
        <f t="shared" si="0"/>
        <v>0</v>
      </c>
      <c r="E26" s="121">
        <f t="shared" si="1"/>
        <v>0</v>
      </c>
      <c r="F26" s="121">
        <f t="shared" si="2"/>
        <v>0</v>
      </c>
      <c r="G26" s="121">
        <f t="shared" si="3"/>
        <v>0</v>
      </c>
      <c r="H26" s="121">
        <f t="shared" si="4"/>
        <v>0</v>
      </c>
      <c r="I26" s="121">
        <f t="shared" si="5"/>
        <v>0</v>
      </c>
      <c r="J26" s="120"/>
      <c r="K26" s="119"/>
      <c r="L26" s="121"/>
      <c r="M26" s="121"/>
      <c r="N26" s="121" t="str">
        <f t="shared" si="6"/>
        <v/>
      </c>
      <c r="O26" s="121"/>
      <c r="P26" s="121"/>
      <c r="Q26" s="121" t="str">
        <f t="shared" si="7"/>
        <v/>
      </c>
      <c r="R26" s="120"/>
      <c r="S26" s="119"/>
      <c r="T26" s="121"/>
      <c r="U26" s="121"/>
      <c r="V26" s="121" t="str">
        <f t="shared" si="8"/>
        <v/>
      </c>
      <c r="W26" s="121"/>
      <c r="X26" s="121"/>
      <c r="Y26" s="121" t="str">
        <f t="shared" si="9"/>
        <v/>
      </c>
      <c r="Z26" s="120"/>
      <c r="AA26" s="119"/>
      <c r="AB26" s="121"/>
      <c r="AC26" s="121"/>
      <c r="AD26" s="121" t="str">
        <f t="shared" si="10"/>
        <v/>
      </c>
      <c r="AE26" s="121"/>
      <c r="AF26" s="121"/>
      <c r="AG26" s="121" t="str">
        <f t="shared" si="11"/>
        <v/>
      </c>
      <c r="AH26" s="120"/>
      <c r="AI26" s="119"/>
      <c r="AJ26" s="121"/>
      <c r="AK26" s="121"/>
      <c r="AL26" s="121" t="str">
        <f t="shared" si="12"/>
        <v/>
      </c>
      <c r="AM26" s="121"/>
      <c r="AN26" s="121"/>
      <c r="AO26" s="121" t="str">
        <f t="shared" si="13"/>
        <v/>
      </c>
      <c r="AP26" s="120"/>
      <c r="AQ26" s="119"/>
      <c r="AR26" s="121"/>
      <c r="AS26" s="121"/>
      <c r="AT26" s="121" t="str">
        <f t="shared" si="14"/>
        <v/>
      </c>
      <c r="AU26" s="121"/>
      <c r="AV26" s="121"/>
      <c r="AW26" s="121" t="str">
        <f t="shared" si="15"/>
        <v/>
      </c>
      <c r="AX26" s="120"/>
      <c r="AY26" s="119"/>
      <c r="AZ26" s="121"/>
      <c r="BA26" s="121"/>
      <c r="BB26" s="121" t="str">
        <f t="shared" si="16"/>
        <v/>
      </c>
      <c r="BC26" s="121"/>
      <c r="BD26" s="121"/>
      <c r="BE26" s="121" t="str">
        <f t="shared" si="17"/>
        <v/>
      </c>
    </row>
    <row r="27" spans="1:57" s="136" customFormat="1" ht="13.5" customHeight="1" x14ac:dyDescent="0.15">
      <c r="A27" s="119" t="s">
        <v>17</v>
      </c>
      <c r="B27" s="120" t="s">
        <v>395</v>
      </c>
      <c r="C27" s="119" t="s">
        <v>396</v>
      </c>
      <c r="D27" s="121">
        <f t="shared" si="0"/>
        <v>0</v>
      </c>
      <c r="E27" s="121">
        <f t="shared" si="1"/>
        <v>134392</v>
      </c>
      <c r="F27" s="121">
        <f t="shared" si="2"/>
        <v>134392</v>
      </c>
      <c r="G27" s="121">
        <f t="shared" si="3"/>
        <v>0</v>
      </c>
      <c r="H27" s="121">
        <f t="shared" si="4"/>
        <v>0</v>
      </c>
      <c r="I27" s="121">
        <f t="shared" si="5"/>
        <v>0</v>
      </c>
      <c r="J27" s="120" t="s">
        <v>343</v>
      </c>
      <c r="K27" s="119" t="s">
        <v>398</v>
      </c>
      <c r="L27" s="121">
        <v>0</v>
      </c>
      <c r="M27" s="121">
        <v>134392</v>
      </c>
      <c r="N27" s="121">
        <f t="shared" si="6"/>
        <v>134392</v>
      </c>
      <c r="O27" s="121">
        <v>0</v>
      </c>
      <c r="P27" s="121">
        <v>0</v>
      </c>
      <c r="Q27" s="121">
        <f t="shared" si="7"/>
        <v>0</v>
      </c>
      <c r="R27" s="120"/>
      <c r="S27" s="119"/>
      <c r="T27" s="121"/>
      <c r="U27" s="121"/>
      <c r="V27" s="121" t="str">
        <f t="shared" si="8"/>
        <v/>
      </c>
      <c r="W27" s="121"/>
      <c r="X27" s="121"/>
      <c r="Y27" s="121" t="str">
        <f t="shared" si="9"/>
        <v/>
      </c>
      <c r="Z27" s="120"/>
      <c r="AA27" s="119"/>
      <c r="AB27" s="121"/>
      <c r="AC27" s="121"/>
      <c r="AD27" s="121" t="str">
        <f t="shared" si="10"/>
        <v/>
      </c>
      <c r="AE27" s="121"/>
      <c r="AF27" s="121"/>
      <c r="AG27" s="121" t="str">
        <f t="shared" si="11"/>
        <v/>
      </c>
      <c r="AH27" s="120"/>
      <c r="AI27" s="119"/>
      <c r="AJ27" s="121"/>
      <c r="AK27" s="121"/>
      <c r="AL27" s="121" t="str">
        <f t="shared" si="12"/>
        <v/>
      </c>
      <c r="AM27" s="121"/>
      <c r="AN27" s="121"/>
      <c r="AO27" s="121" t="str">
        <f t="shared" si="13"/>
        <v/>
      </c>
      <c r="AP27" s="120"/>
      <c r="AQ27" s="119"/>
      <c r="AR27" s="121"/>
      <c r="AS27" s="121"/>
      <c r="AT27" s="121" t="str">
        <f t="shared" si="14"/>
        <v/>
      </c>
      <c r="AU27" s="121"/>
      <c r="AV27" s="121"/>
      <c r="AW27" s="121" t="str">
        <f t="shared" si="15"/>
        <v/>
      </c>
      <c r="AX27" s="120"/>
      <c r="AY27" s="119"/>
      <c r="AZ27" s="121"/>
      <c r="BA27" s="121"/>
      <c r="BB27" s="121" t="str">
        <f t="shared" si="16"/>
        <v/>
      </c>
      <c r="BC27" s="121"/>
      <c r="BD27" s="121"/>
      <c r="BE27" s="121" t="str">
        <f t="shared" si="17"/>
        <v/>
      </c>
    </row>
    <row r="28" spans="1:57" s="136" customFormat="1" ht="13.5" customHeight="1" x14ac:dyDescent="0.15">
      <c r="A28" s="119" t="s">
        <v>17</v>
      </c>
      <c r="B28" s="120" t="s">
        <v>399</v>
      </c>
      <c r="C28" s="119" t="s">
        <v>400</v>
      </c>
      <c r="D28" s="121">
        <f t="shared" si="0"/>
        <v>0</v>
      </c>
      <c r="E28" s="121">
        <f t="shared" si="1"/>
        <v>136778</v>
      </c>
      <c r="F28" s="121">
        <f t="shared" si="2"/>
        <v>136778</v>
      </c>
      <c r="G28" s="121">
        <f t="shared" si="3"/>
        <v>0</v>
      </c>
      <c r="H28" s="121">
        <f t="shared" si="4"/>
        <v>0</v>
      </c>
      <c r="I28" s="121">
        <f t="shared" si="5"/>
        <v>0</v>
      </c>
      <c r="J28" s="120" t="s">
        <v>327</v>
      </c>
      <c r="K28" s="119" t="s">
        <v>328</v>
      </c>
      <c r="L28" s="121">
        <v>0</v>
      </c>
      <c r="M28" s="121">
        <v>136778</v>
      </c>
      <c r="N28" s="121">
        <f t="shared" si="6"/>
        <v>136778</v>
      </c>
      <c r="O28" s="121">
        <v>0</v>
      </c>
      <c r="P28" s="121">
        <v>0</v>
      </c>
      <c r="Q28" s="121">
        <f t="shared" si="7"/>
        <v>0</v>
      </c>
      <c r="R28" s="120"/>
      <c r="S28" s="119"/>
      <c r="T28" s="121"/>
      <c r="U28" s="121"/>
      <c r="V28" s="121" t="str">
        <f t="shared" si="8"/>
        <v/>
      </c>
      <c r="W28" s="121"/>
      <c r="X28" s="121"/>
      <c r="Y28" s="121" t="str">
        <f t="shared" si="9"/>
        <v/>
      </c>
      <c r="Z28" s="120"/>
      <c r="AA28" s="119"/>
      <c r="AB28" s="121"/>
      <c r="AC28" s="121"/>
      <c r="AD28" s="121" t="str">
        <f t="shared" si="10"/>
        <v/>
      </c>
      <c r="AE28" s="121"/>
      <c r="AF28" s="121"/>
      <c r="AG28" s="121" t="str">
        <f t="shared" si="11"/>
        <v/>
      </c>
      <c r="AH28" s="120"/>
      <c r="AI28" s="119"/>
      <c r="AJ28" s="121"/>
      <c r="AK28" s="121"/>
      <c r="AL28" s="121" t="str">
        <f t="shared" si="12"/>
        <v/>
      </c>
      <c r="AM28" s="121"/>
      <c r="AN28" s="121"/>
      <c r="AO28" s="121" t="str">
        <f t="shared" si="13"/>
        <v/>
      </c>
      <c r="AP28" s="120"/>
      <c r="AQ28" s="119"/>
      <c r="AR28" s="121"/>
      <c r="AS28" s="121"/>
      <c r="AT28" s="121" t="str">
        <f t="shared" si="14"/>
        <v/>
      </c>
      <c r="AU28" s="121"/>
      <c r="AV28" s="121"/>
      <c r="AW28" s="121" t="str">
        <f t="shared" si="15"/>
        <v/>
      </c>
      <c r="AX28" s="120"/>
      <c r="AY28" s="119"/>
      <c r="AZ28" s="121"/>
      <c r="BA28" s="121"/>
      <c r="BB28" s="121" t="str">
        <f t="shared" si="16"/>
        <v/>
      </c>
      <c r="BC28" s="121"/>
      <c r="BD28" s="121"/>
      <c r="BE28" s="121" t="str">
        <f t="shared" si="17"/>
        <v/>
      </c>
    </row>
    <row r="29" spans="1:57" s="136" customFormat="1" ht="13.5" customHeight="1" x14ac:dyDescent="0.15">
      <c r="A29" s="119" t="s">
        <v>17</v>
      </c>
      <c r="B29" s="120" t="s">
        <v>402</v>
      </c>
      <c r="C29" s="119" t="s">
        <v>403</v>
      </c>
      <c r="D29" s="121">
        <f t="shared" si="0"/>
        <v>0</v>
      </c>
      <c r="E29" s="121">
        <f t="shared" si="1"/>
        <v>24558</v>
      </c>
      <c r="F29" s="121">
        <f t="shared" si="2"/>
        <v>24558</v>
      </c>
      <c r="G29" s="121">
        <f t="shared" si="3"/>
        <v>0</v>
      </c>
      <c r="H29" s="121">
        <f t="shared" si="4"/>
        <v>0</v>
      </c>
      <c r="I29" s="121">
        <f t="shared" si="5"/>
        <v>0</v>
      </c>
      <c r="J29" s="120" t="s">
        <v>367</v>
      </c>
      <c r="K29" s="119" t="s">
        <v>368</v>
      </c>
      <c r="L29" s="121">
        <v>0</v>
      </c>
      <c r="M29" s="121">
        <v>24558</v>
      </c>
      <c r="N29" s="121">
        <f t="shared" si="6"/>
        <v>24558</v>
      </c>
      <c r="O29" s="121">
        <v>0</v>
      </c>
      <c r="P29" s="121">
        <v>0</v>
      </c>
      <c r="Q29" s="121">
        <f t="shared" si="7"/>
        <v>0</v>
      </c>
      <c r="R29" s="120"/>
      <c r="S29" s="119"/>
      <c r="T29" s="121"/>
      <c r="U29" s="121"/>
      <c r="V29" s="121" t="str">
        <f t="shared" si="8"/>
        <v/>
      </c>
      <c r="W29" s="121"/>
      <c r="X29" s="121"/>
      <c r="Y29" s="121" t="str">
        <f t="shared" si="9"/>
        <v/>
      </c>
      <c r="Z29" s="120"/>
      <c r="AA29" s="119"/>
      <c r="AB29" s="121"/>
      <c r="AC29" s="121"/>
      <c r="AD29" s="121" t="str">
        <f t="shared" si="10"/>
        <v/>
      </c>
      <c r="AE29" s="121"/>
      <c r="AF29" s="121"/>
      <c r="AG29" s="121" t="str">
        <f t="shared" si="11"/>
        <v/>
      </c>
      <c r="AH29" s="120"/>
      <c r="AI29" s="119"/>
      <c r="AJ29" s="121"/>
      <c r="AK29" s="121"/>
      <c r="AL29" s="121" t="str">
        <f t="shared" si="12"/>
        <v/>
      </c>
      <c r="AM29" s="121"/>
      <c r="AN29" s="121"/>
      <c r="AO29" s="121" t="str">
        <f t="shared" si="13"/>
        <v/>
      </c>
      <c r="AP29" s="120"/>
      <c r="AQ29" s="119"/>
      <c r="AR29" s="121"/>
      <c r="AS29" s="121"/>
      <c r="AT29" s="121" t="str">
        <f t="shared" si="14"/>
        <v/>
      </c>
      <c r="AU29" s="121"/>
      <c r="AV29" s="121"/>
      <c r="AW29" s="121" t="str">
        <f t="shared" si="15"/>
        <v/>
      </c>
      <c r="AX29" s="120"/>
      <c r="AY29" s="119"/>
      <c r="AZ29" s="121"/>
      <c r="BA29" s="121"/>
      <c r="BB29" s="121" t="str">
        <f t="shared" si="16"/>
        <v/>
      </c>
      <c r="BC29" s="121"/>
      <c r="BD29" s="121"/>
      <c r="BE29" s="121" t="str">
        <f t="shared" si="17"/>
        <v/>
      </c>
    </row>
    <row r="30" spans="1:57" s="136" customFormat="1" ht="13.5" customHeight="1" x14ac:dyDescent="0.15">
      <c r="A30" s="119" t="s">
        <v>17</v>
      </c>
      <c r="B30" s="120" t="s">
        <v>405</v>
      </c>
      <c r="C30" s="119" t="s">
        <v>406</v>
      </c>
      <c r="D30" s="121">
        <f t="shared" si="0"/>
        <v>0</v>
      </c>
      <c r="E30" s="121">
        <f t="shared" si="1"/>
        <v>77984</v>
      </c>
      <c r="F30" s="121">
        <f t="shared" si="2"/>
        <v>77984</v>
      </c>
      <c r="G30" s="121">
        <f t="shared" si="3"/>
        <v>0</v>
      </c>
      <c r="H30" s="121">
        <f t="shared" si="4"/>
        <v>35360</v>
      </c>
      <c r="I30" s="121">
        <f t="shared" si="5"/>
        <v>35360</v>
      </c>
      <c r="J30" s="120" t="s">
        <v>351</v>
      </c>
      <c r="K30" s="119" t="s">
        <v>408</v>
      </c>
      <c r="L30" s="121">
        <v>0</v>
      </c>
      <c r="M30" s="121">
        <v>77984</v>
      </c>
      <c r="N30" s="121">
        <f t="shared" si="6"/>
        <v>77984</v>
      </c>
      <c r="O30" s="121">
        <v>0</v>
      </c>
      <c r="P30" s="121">
        <v>35360</v>
      </c>
      <c r="Q30" s="121">
        <f t="shared" si="7"/>
        <v>35360</v>
      </c>
      <c r="R30" s="120"/>
      <c r="S30" s="119"/>
      <c r="T30" s="121"/>
      <c r="U30" s="121"/>
      <c r="V30" s="121" t="str">
        <f t="shared" si="8"/>
        <v/>
      </c>
      <c r="W30" s="121"/>
      <c r="X30" s="121"/>
      <c r="Y30" s="121" t="str">
        <f t="shared" si="9"/>
        <v/>
      </c>
      <c r="Z30" s="120"/>
      <c r="AA30" s="119"/>
      <c r="AB30" s="121"/>
      <c r="AC30" s="121"/>
      <c r="AD30" s="121" t="str">
        <f t="shared" si="10"/>
        <v/>
      </c>
      <c r="AE30" s="121"/>
      <c r="AF30" s="121"/>
      <c r="AG30" s="121" t="str">
        <f t="shared" si="11"/>
        <v/>
      </c>
      <c r="AH30" s="120"/>
      <c r="AI30" s="119"/>
      <c r="AJ30" s="121"/>
      <c r="AK30" s="121"/>
      <c r="AL30" s="121" t="str">
        <f t="shared" si="12"/>
        <v/>
      </c>
      <c r="AM30" s="121"/>
      <c r="AN30" s="121"/>
      <c r="AO30" s="121" t="str">
        <f t="shared" si="13"/>
        <v/>
      </c>
      <c r="AP30" s="120"/>
      <c r="AQ30" s="119"/>
      <c r="AR30" s="121"/>
      <c r="AS30" s="121"/>
      <c r="AT30" s="121" t="str">
        <f t="shared" si="14"/>
        <v/>
      </c>
      <c r="AU30" s="121"/>
      <c r="AV30" s="121"/>
      <c r="AW30" s="121" t="str">
        <f t="shared" si="15"/>
        <v/>
      </c>
      <c r="AX30" s="120"/>
      <c r="AY30" s="119"/>
      <c r="AZ30" s="121"/>
      <c r="BA30" s="121"/>
      <c r="BB30" s="121" t="str">
        <f t="shared" si="16"/>
        <v/>
      </c>
      <c r="BC30" s="121"/>
      <c r="BD30" s="121"/>
      <c r="BE30" s="121" t="str">
        <f t="shared" si="17"/>
        <v/>
      </c>
    </row>
    <row r="31" spans="1:57" s="136" customFormat="1" ht="13.5" customHeight="1" x14ac:dyDescent="0.15">
      <c r="A31" s="119" t="s">
        <v>17</v>
      </c>
      <c r="B31" s="120" t="s">
        <v>409</v>
      </c>
      <c r="C31" s="119" t="s">
        <v>410</v>
      </c>
      <c r="D31" s="121">
        <f t="shared" si="0"/>
        <v>0</v>
      </c>
      <c r="E31" s="121">
        <f t="shared" si="1"/>
        <v>17953</v>
      </c>
      <c r="F31" s="121">
        <f t="shared" si="2"/>
        <v>17953</v>
      </c>
      <c r="G31" s="121">
        <f t="shared" si="3"/>
        <v>0</v>
      </c>
      <c r="H31" s="121">
        <f t="shared" si="4"/>
        <v>0</v>
      </c>
      <c r="I31" s="121">
        <f t="shared" si="5"/>
        <v>0</v>
      </c>
      <c r="J31" s="120" t="s">
        <v>378</v>
      </c>
      <c r="K31" s="119" t="s">
        <v>379</v>
      </c>
      <c r="L31" s="121">
        <v>0</v>
      </c>
      <c r="M31" s="121">
        <v>17953</v>
      </c>
      <c r="N31" s="121">
        <f t="shared" si="6"/>
        <v>17953</v>
      </c>
      <c r="O31" s="121">
        <v>0</v>
      </c>
      <c r="P31" s="121">
        <v>0</v>
      </c>
      <c r="Q31" s="121">
        <f t="shared" si="7"/>
        <v>0</v>
      </c>
      <c r="R31" s="120"/>
      <c r="S31" s="119"/>
      <c r="T31" s="121"/>
      <c r="U31" s="121"/>
      <c r="V31" s="121" t="str">
        <f t="shared" si="8"/>
        <v/>
      </c>
      <c r="W31" s="121"/>
      <c r="X31" s="121"/>
      <c r="Y31" s="121" t="str">
        <f t="shared" si="9"/>
        <v/>
      </c>
      <c r="Z31" s="120"/>
      <c r="AA31" s="119"/>
      <c r="AB31" s="121"/>
      <c r="AC31" s="121"/>
      <c r="AD31" s="121" t="str">
        <f t="shared" si="10"/>
        <v/>
      </c>
      <c r="AE31" s="121"/>
      <c r="AF31" s="121"/>
      <c r="AG31" s="121" t="str">
        <f t="shared" si="11"/>
        <v/>
      </c>
      <c r="AH31" s="120"/>
      <c r="AI31" s="119"/>
      <c r="AJ31" s="121"/>
      <c r="AK31" s="121"/>
      <c r="AL31" s="121" t="str">
        <f t="shared" si="12"/>
        <v/>
      </c>
      <c r="AM31" s="121"/>
      <c r="AN31" s="121"/>
      <c r="AO31" s="121" t="str">
        <f t="shared" si="13"/>
        <v/>
      </c>
      <c r="AP31" s="120"/>
      <c r="AQ31" s="119"/>
      <c r="AR31" s="121"/>
      <c r="AS31" s="121"/>
      <c r="AT31" s="121" t="str">
        <f t="shared" si="14"/>
        <v/>
      </c>
      <c r="AU31" s="121"/>
      <c r="AV31" s="121"/>
      <c r="AW31" s="121" t="str">
        <f t="shared" si="15"/>
        <v/>
      </c>
      <c r="AX31" s="120"/>
      <c r="AY31" s="119"/>
      <c r="AZ31" s="121"/>
      <c r="BA31" s="121"/>
      <c r="BB31" s="121" t="str">
        <f t="shared" si="16"/>
        <v/>
      </c>
      <c r="BC31" s="121"/>
      <c r="BD31" s="121"/>
      <c r="BE31" s="121" t="str">
        <f t="shared" si="17"/>
        <v/>
      </c>
    </row>
    <row r="32" spans="1:57" s="136" customFormat="1" ht="13.5" customHeight="1" x14ac:dyDescent="0.15">
      <c r="A32" s="119" t="s">
        <v>17</v>
      </c>
      <c r="B32" s="120" t="s">
        <v>412</v>
      </c>
      <c r="C32" s="119" t="s">
        <v>413</v>
      </c>
      <c r="D32" s="121">
        <f t="shared" si="0"/>
        <v>0</v>
      </c>
      <c r="E32" s="121">
        <f t="shared" si="1"/>
        <v>0</v>
      </c>
      <c r="F32" s="121">
        <f t="shared" si="2"/>
        <v>0</v>
      </c>
      <c r="G32" s="121">
        <f t="shared" si="3"/>
        <v>0</v>
      </c>
      <c r="H32" s="121">
        <f t="shared" si="4"/>
        <v>0</v>
      </c>
      <c r="I32" s="121">
        <f t="shared" si="5"/>
        <v>0</v>
      </c>
      <c r="J32" s="120"/>
      <c r="K32" s="119"/>
      <c r="L32" s="121"/>
      <c r="M32" s="121"/>
      <c r="N32" s="121" t="str">
        <f t="shared" si="6"/>
        <v/>
      </c>
      <c r="O32" s="121"/>
      <c r="P32" s="121"/>
      <c r="Q32" s="121" t="str">
        <f t="shared" si="7"/>
        <v/>
      </c>
      <c r="R32" s="120"/>
      <c r="S32" s="119"/>
      <c r="T32" s="121"/>
      <c r="U32" s="121"/>
      <c r="V32" s="121" t="str">
        <f t="shared" si="8"/>
        <v/>
      </c>
      <c r="W32" s="121"/>
      <c r="X32" s="121"/>
      <c r="Y32" s="121" t="str">
        <f t="shared" si="9"/>
        <v/>
      </c>
      <c r="Z32" s="120"/>
      <c r="AA32" s="119"/>
      <c r="AB32" s="121"/>
      <c r="AC32" s="121"/>
      <c r="AD32" s="121" t="str">
        <f t="shared" si="10"/>
        <v/>
      </c>
      <c r="AE32" s="121"/>
      <c r="AF32" s="121"/>
      <c r="AG32" s="121" t="str">
        <f t="shared" si="11"/>
        <v/>
      </c>
      <c r="AH32" s="120"/>
      <c r="AI32" s="119"/>
      <c r="AJ32" s="121"/>
      <c r="AK32" s="121"/>
      <c r="AL32" s="121" t="str">
        <f t="shared" si="12"/>
        <v/>
      </c>
      <c r="AM32" s="121"/>
      <c r="AN32" s="121"/>
      <c r="AO32" s="121" t="str">
        <f t="shared" si="13"/>
        <v/>
      </c>
      <c r="AP32" s="120"/>
      <c r="AQ32" s="119"/>
      <c r="AR32" s="121"/>
      <c r="AS32" s="121"/>
      <c r="AT32" s="121" t="str">
        <f t="shared" si="14"/>
        <v/>
      </c>
      <c r="AU32" s="121"/>
      <c r="AV32" s="121"/>
      <c r="AW32" s="121" t="str">
        <f t="shared" si="15"/>
        <v/>
      </c>
      <c r="AX32" s="120"/>
      <c r="AY32" s="119"/>
      <c r="AZ32" s="121"/>
      <c r="BA32" s="121"/>
      <c r="BB32" s="121" t="str">
        <f t="shared" si="16"/>
        <v/>
      </c>
      <c r="BC32" s="121"/>
      <c r="BD32" s="121"/>
      <c r="BE32" s="121" t="str">
        <f t="shared" si="17"/>
        <v/>
      </c>
    </row>
    <row r="33" spans="1:57" s="136" customFormat="1" ht="13.5" customHeight="1" x14ac:dyDescent="0.15">
      <c r="A33" s="119" t="s">
        <v>17</v>
      </c>
      <c r="B33" s="120" t="s">
        <v>415</v>
      </c>
      <c r="C33" s="119" t="s">
        <v>416</v>
      </c>
      <c r="D33" s="121">
        <f t="shared" si="0"/>
        <v>0</v>
      </c>
      <c r="E33" s="121">
        <f t="shared" si="1"/>
        <v>0</v>
      </c>
      <c r="F33" s="121">
        <f t="shared" si="2"/>
        <v>0</v>
      </c>
      <c r="G33" s="121">
        <f t="shared" si="3"/>
        <v>0</v>
      </c>
      <c r="H33" s="121">
        <f t="shared" si="4"/>
        <v>0</v>
      </c>
      <c r="I33" s="121">
        <f t="shared" si="5"/>
        <v>0</v>
      </c>
      <c r="J33" s="120"/>
      <c r="K33" s="119"/>
      <c r="L33" s="121"/>
      <c r="M33" s="121"/>
      <c r="N33" s="121" t="str">
        <f t="shared" si="6"/>
        <v/>
      </c>
      <c r="O33" s="121"/>
      <c r="P33" s="121"/>
      <c r="Q33" s="121" t="str">
        <f t="shared" si="7"/>
        <v/>
      </c>
      <c r="R33" s="120"/>
      <c r="S33" s="119"/>
      <c r="T33" s="121"/>
      <c r="U33" s="121"/>
      <c r="V33" s="121" t="str">
        <f t="shared" si="8"/>
        <v/>
      </c>
      <c r="W33" s="121"/>
      <c r="X33" s="121"/>
      <c r="Y33" s="121" t="str">
        <f t="shared" si="9"/>
        <v/>
      </c>
      <c r="Z33" s="120"/>
      <c r="AA33" s="119"/>
      <c r="AB33" s="121"/>
      <c r="AC33" s="121"/>
      <c r="AD33" s="121" t="str">
        <f t="shared" si="10"/>
        <v/>
      </c>
      <c r="AE33" s="121"/>
      <c r="AF33" s="121"/>
      <c r="AG33" s="121" t="str">
        <f t="shared" si="11"/>
        <v/>
      </c>
      <c r="AH33" s="120"/>
      <c r="AI33" s="119"/>
      <c r="AJ33" s="121"/>
      <c r="AK33" s="121"/>
      <c r="AL33" s="121" t="str">
        <f t="shared" si="12"/>
        <v/>
      </c>
      <c r="AM33" s="121"/>
      <c r="AN33" s="121"/>
      <c r="AO33" s="121" t="str">
        <f t="shared" si="13"/>
        <v/>
      </c>
      <c r="AP33" s="120"/>
      <c r="AQ33" s="119"/>
      <c r="AR33" s="121"/>
      <c r="AS33" s="121"/>
      <c r="AT33" s="121" t="str">
        <f t="shared" si="14"/>
        <v/>
      </c>
      <c r="AU33" s="121"/>
      <c r="AV33" s="121"/>
      <c r="AW33" s="121" t="str">
        <f t="shared" si="15"/>
        <v/>
      </c>
      <c r="AX33" s="120"/>
      <c r="AY33" s="119"/>
      <c r="AZ33" s="121"/>
      <c r="BA33" s="121"/>
      <c r="BB33" s="121" t="str">
        <f t="shared" si="16"/>
        <v/>
      </c>
      <c r="BC33" s="121"/>
      <c r="BD33" s="121"/>
      <c r="BE33" s="121" t="str">
        <f t="shared" si="17"/>
        <v/>
      </c>
    </row>
    <row r="34" spans="1:57" s="136" customFormat="1" ht="13.5" customHeight="1" x14ac:dyDescent="0.15">
      <c r="A34" s="119" t="s">
        <v>17</v>
      </c>
      <c r="B34" s="120" t="s">
        <v>418</v>
      </c>
      <c r="C34" s="119" t="s">
        <v>419</v>
      </c>
      <c r="D34" s="121">
        <f t="shared" si="0"/>
        <v>19137</v>
      </c>
      <c r="E34" s="121">
        <f t="shared" si="1"/>
        <v>104186</v>
      </c>
      <c r="F34" s="121">
        <f t="shared" si="2"/>
        <v>123323</v>
      </c>
      <c r="G34" s="121">
        <f t="shared" si="3"/>
        <v>883</v>
      </c>
      <c r="H34" s="121">
        <f t="shared" si="4"/>
        <v>24108</v>
      </c>
      <c r="I34" s="121">
        <f t="shared" si="5"/>
        <v>24991</v>
      </c>
      <c r="J34" s="120" t="s">
        <v>356</v>
      </c>
      <c r="K34" s="119" t="s">
        <v>357</v>
      </c>
      <c r="L34" s="121">
        <v>19137</v>
      </c>
      <c r="M34" s="121">
        <v>104186</v>
      </c>
      <c r="N34" s="121">
        <f t="shared" si="6"/>
        <v>123323</v>
      </c>
      <c r="O34" s="121">
        <v>883</v>
      </c>
      <c r="P34" s="121">
        <v>24108</v>
      </c>
      <c r="Q34" s="121">
        <f t="shared" si="7"/>
        <v>24991</v>
      </c>
      <c r="R34" s="120"/>
      <c r="S34" s="119"/>
      <c r="T34" s="121"/>
      <c r="U34" s="121"/>
      <c r="V34" s="121" t="str">
        <f t="shared" si="8"/>
        <v/>
      </c>
      <c r="W34" s="121"/>
      <c r="X34" s="121"/>
      <c r="Y34" s="121" t="str">
        <f t="shared" si="9"/>
        <v/>
      </c>
      <c r="Z34" s="120"/>
      <c r="AA34" s="119"/>
      <c r="AB34" s="121"/>
      <c r="AC34" s="121"/>
      <c r="AD34" s="121" t="str">
        <f t="shared" si="10"/>
        <v/>
      </c>
      <c r="AE34" s="121"/>
      <c r="AF34" s="121"/>
      <c r="AG34" s="121" t="str">
        <f t="shared" si="11"/>
        <v/>
      </c>
      <c r="AH34" s="120"/>
      <c r="AI34" s="119"/>
      <c r="AJ34" s="121"/>
      <c r="AK34" s="121"/>
      <c r="AL34" s="121" t="str">
        <f t="shared" si="12"/>
        <v/>
      </c>
      <c r="AM34" s="121"/>
      <c r="AN34" s="121"/>
      <c r="AO34" s="121" t="str">
        <f t="shared" si="13"/>
        <v/>
      </c>
      <c r="AP34" s="120"/>
      <c r="AQ34" s="119"/>
      <c r="AR34" s="121"/>
      <c r="AS34" s="121"/>
      <c r="AT34" s="121" t="str">
        <f t="shared" si="14"/>
        <v/>
      </c>
      <c r="AU34" s="121"/>
      <c r="AV34" s="121"/>
      <c r="AW34" s="121" t="str">
        <f t="shared" si="15"/>
        <v/>
      </c>
      <c r="AX34" s="120"/>
      <c r="AY34" s="119"/>
      <c r="AZ34" s="121"/>
      <c r="BA34" s="121"/>
      <c r="BB34" s="121" t="str">
        <f t="shared" si="16"/>
        <v/>
      </c>
      <c r="BC34" s="121"/>
      <c r="BD34" s="121"/>
      <c r="BE34" s="121" t="str">
        <f t="shared" si="17"/>
        <v/>
      </c>
    </row>
    <row r="35" spans="1:57" s="136" customFormat="1" ht="13.5" customHeight="1" x14ac:dyDescent="0.15">
      <c r="A35" s="119" t="s">
        <v>17</v>
      </c>
      <c r="B35" s="120" t="s">
        <v>421</v>
      </c>
      <c r="C35" s="119" t="s">
        <v>422</v>
      </c>
      <c r="D35" s="121">
        <f t="shared" si="0"/>
        <v>0</v>
      </c>
      <c r="E35" s="121">
        <f t="shared" si="1"/>
        <v>0</v>
      </c>
      <c r="F35" s="121">
        <f t="shared" si="2"/>
        <v>0</v>
      </c>
      <c r="G35" s="121">
        <f t="shared" si="3"/>
        <v>0</v>
      </c>
      <c r="H35" s="121">
        <f t="shared" si="4"/>
        <v>0</v>
      </c>
      <c r="I35" s="121">
        <f t="shared" si="5"/>
        <v>0</v>
      </c>
      <c r="J35" s="120"/>
      <c r="K35" s="119"/>
      <c r="L35" s="121"/>
      <c r="M35" s="121"/>
      <c r="N35" s="121" t="str">
        <f t="shared" si="6"/>
        <v/>
      </c>
      <c r="O35" s="121"/>
      <c r="P35" s="121"/>
      <c r="Q35" s="121" t="str">
        <f t="shared" si="7"/>
        <v/>
      </c>
      <c r="R35" s="120"/>
      <c r="S35" s="119"/>
      <c r="T35" s="121"/>
      <c r="U35" s="121"/>
      <c r="V35" s="121" t="str">
        <f t="shared" si="8"/>
        <v/>
      </c>
      <c r="W35" s="121"/>
      <c r="X35" s="121"/>
      <c r="Y35" s="121" t="str">
        <f t="shared" si="9"/>
        <v/>
      </c>
      <c r="Z35" s="120"/>
      <c r="AA35" s="119"/>
      <c r="AB35" s="121"/>
      <c r="AC35" s="121"/>
      <c r="AD35" s="121" t="str">
        <f t="shared" si="10"/>
        <v/>
      </c>
      <c r="AE35" s="121"/>
      <c r="AF35" s="121"/>
      <c r="AG35" s="121" t="str">
        <f t="shared" si="11"/>
        <v/>
      </c>
      <c r="AH35" s="120"/>
      <c r="AI35" s="119"/>
      <c r="AJ35" s="121"/>
      <c r="AK35" s="121"/>
      <c r="AL35" s="121" t="str">
        <f t="shared" si="12"/>
        <v/>
      </c>
      <c r="AM35" s="121"/>
      <c r="AN35" s="121"/>
      <c r="AO35" s="121" t="str">
        <f t="shared" si="13"/>
        <v/>
      </c>
      <c r="AP35" s="120"/>
      <c r="AQ35" s="119"/>
      <c r="AR35" s="121"/>
      <c r="AS35" s="121"/>
      <c r="AT35" s="121" t="str">
        <f t="shared" si="14"/>
        <v/>
      </c>
      <c r="AU35" s="121"/>
      <c r="AV35" s="121"/>
      <c r="AW35" s="121" t="str">
        <f t="shared" si="15"/>
        <v/>
      </c>
      <c r="AX35" s="120"/>
      <c r="AY35" s="119"/>
      <c r="AZ35" s="121"/>
      <c r="BA35" s="121"/>
      <c r="BB35" s="121" t="str">
        <f t="shared" si="16"/>
        <v/>
      </c>
      <c r="BC35" s="121"/>
      <c r="BD35" s="121"/>
      <c r="BE35" s="121" t="str">
        <f t="shared" si="17"/>
        <v/>
      </c>
    </row>
    <row r="36" spans="1:57" s="136" customFormat="1" ht="13.5" customHeight="1" x14ac:dyDescent="0.15">
      <c r="A36" s="119" t="s">
        <v>17</v>
      </c>
      <c r="B36" s="120" t="s">
        <v>424</v>
      </c>
      <c r="C36" s="119" t="s">
        <v>425</v>
      </c>
      <c r="D36" s="121">
        <f t="shared" si="0"/>
        <v>0</v>
      </c>
      <c r="E36" s="121">
        <f t="shared" si="1"/>
        <v>0</v>
      </c>
      <c r="F36" s="121">
        <f t="shared" si="2"/>
        <v>0</v>
      </c>
      <c r="G36" s="121">
        <f t="shared" si="3"/>
        <v>0</v>
      </c>
      <c r="H36" s="121">
        <f t="shared" si="4"/>
        <v>0</v>
      </c>
      <c r="I36" s="121">
        <f t="shared" si="5"/>
        <v>0</v>
      </c>
      <c r="J36" s="120"/>
      <c r="K36" s="119"/>
      <c r="L36" s="121"/>
      <c r="M36" s="121"/>
      <c r="N36" s="121" t="str">
        <f t="shared" si="6"/>
        <v/>
      </c>
      <c r="O36" s="121"/>
      <c r="P36" s="121"/>
      <c r="Q36" s="121" t="str">
        <f t="shared" si="7"/>
        <v/>
      </c>
      <c r="R36" s="120"/>
      <c r="S36" s="119"/>
      <c r="T36" s="121"/>
      <c r="U36" s="121"/>
      <c r="V36" s="121" t="str">
        <f t="shared" si="8"/>
        <v/>
      </c>
      <c r="W36" s="121"/>
      <c r="X36" s="121"/>
      <c r="Y36" s="121" t="str">
        <f t="shared" si="9"/>
        <v/>
      </c>
      <c r="Z36" s="120"/>
      <c r="AA36" s="119"/>
      <c r="AB36" s="121"/>
      <c r="AC36" s="121"/>
      <c r="AD36" s="121" t="str">
        <f t="shared" si="10"/>
        <v/>
      </c>
      <c r="AE36" s="121"/>
      <c r="AF36" s="121"/>
      <c r="AG36" s="121" t="str">
        <f t="shared" si="11"/>
        <v/>
      </c>
      <c r="AH36" s="120"/>
      <c r="AI36" s="119"/>
      <c r="AJ36" s="121"/>
      <c r="AK36" s="121"/>
      <c r="AL36" s="121" t="str">
        <f t="shared" si="12"/>
        <v/>
      </c>
      <c r="AM36" s="121"/>
      <c r="AN36" s="121"/>
      <c r="AO36" s="121" t="str">
        <f t="shared" si="13"/>
        <v/>
      </c>
      <c r="AP36" s="120"/>
      <c r="AQ36" s="119"/>
      <c r="AR36" s="121"/>
      <c r="AS36" s="121"/>
      <c r="AT36" s="121" t="str">
        <f t="shared" si="14"/>
        <v/>
      </c>
      <c r="AU36" s="121"/>
      <c r="AV36" s="121"/>
      <c r="AW36" s="121" t="str">
        <f t="shared" si="15"/>
        <v/>
      </c>
      <c r="AX36" s="120"/>
      <c r="AY36" s="119"/>
      <c r="AZ36" s="121"/>
      <c r="BA36" s="121"/>
      <c r="BB36" s="121" t="str">
        <f t="shared" si="16"/>
        <v/>
      </c>
      <c r="BC36" s="121"/>
      <c r="BD36" s="121"/>
      <c r="BE36" s="121" t="str">
        <f t="shared" si="17"/>
        <v/>
      </c>
    </row>
    <row r="37" spans="1:57" s="136" customFormat="1" ht="13.5" customHeight="1" x14ac:dyDescent="0.15">
      <c r="A37" s="119" t="s">
        <v>17</v>
      </c>
      <c r="B37" s="120" t="s">
        <v>427</v>
      </c>
      <c r="C37" s="119" t="s">
        <v>428</v>
      </c>
      <c r="D37" s="121">
        <f t="shared" si="0"/>
        <v>0</v>
      </c>
      <c r="E37" s="121">
        <f t="shared" si="1"/>
        <v>0</v>
      </c>
      <c r="F37" s="121">
        <f t="shared" si="2"/>
        <v>0</v>
      </c>
      <c r="G37" s="121">
        <f t="shared" si="3"/>
        <v>0</v>
      </c>
      <c r="H37" s="121">
        <f t="shared" si="4"/>
        <v>0</v>
      </c>
      <c r="I37" s="121">
        <f t="shared" si="5"/>
        <v>0</v>
      </c>
      <c r="J37" s="120"/>
      <c r="K37" s="119"/>
      <c r="L37" s="121"/>
      <c r="M37" s="121"/>
      <c r="N37" s="121" t="str">
        <f t="shared" si="6"/>
        <v/>
      </c>
      <c r="O37" s="121"/>
      <c r="P37" s="121"/>
      <c r="Q37" s="121" t="str">
        <f t="shared" si="7"/>
        <v/>
      </c>
      <c r="R37" s="120"/>
      <c r="S37" s="119"/>
      <c r="T37" s="121"/>
      <c r="U37" s="121"/>
      <c r="V37" s="121" t="str">
        <f t="shared" si="8"/>
        <v/>
      </c>
      <c r="W37" s="121"/>
      <c r="X37" s="121"/>
      <c r="Y37" s="121" t="str">
        <f t="shared" si="9"/>
        <v/>
      </c>
      <c r="Z37" s="120"/>
      <c r="AA37" s="119"/>
      <c r="AB37" s="121"/>
      <c r="AC37" s="121"/>
      <c r="AD37" s="121" t="str">
        <f t="shared" si="10"/>
        <v/>
      </c>
      <c r="AE37" s="121"/>
      <c r="AF37" s="121"/>
      <c r="AG37" s="121" t="str">
        <f t="shared" si="11"/>
        <v/>
      </c>
      <c r="AH37" s="120"/>
      <c r="AI37" s="119"/>
      <c r="AJ37" s="121"/>
      <c r="AK37" s="121"/>
      <c r="AL37" s="121" t="str">
        <f t="shared" si="12"/>
        <v/>
      </c>
      <c r="AM37" s="121"/>
      <c r="AN37" s="121"/>
      <c r="AO37" s="121" t="str">
        <f t="shared" si="13"/>
        <v/>
      </c>
      <c r="AP37" s="120"/>
      <c r="AQ37" s="119"/>
      <c r="AR37" s="121"/>
      <c r="AS37" s="121"/>
      <c r="AT37" s="121" t="str">
        <f t="shared" si="14"/>
        <v/>
      </c>
      <c r="AU37" s="121"/>
      <c r="AV37" s="121"/>
      <c r="AW37" s="121" t="str">
        <f t="shared" si="15"/>
        <v/>
      </c>
      <c r="AX37" s="120"/>
      <c r="AY37" s="119"/>
      <c r="AZ37" s="121"/>
      <c r="BA37" s="121"/>
      <c r="BB37" s="121" t="str">
        <f t="shared" si="16"/>
        <v/>
      </c>
      <c r="BC37" s="121"/>
      <c r="BD37" s="121"/>
      <c r="BE37" s="121" t="str">
        <f t="shared" si="17"/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xmlns:xlrd2="http://schemas.microsoft.com/office/spreadsheetml/2017/richdata2" ref="A8:BE37">
    <sortCondition ref="A8:A37"/>
    <sortCondition ref="B8:B37"/>
    <sortCondition ref="C8:C3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71" t="s">
        <v>53</v>
      </c>
      <c r="B2" s="161" t="s">
        <v>54</v>
      </c>
      <c r="C2" s="173" t="s">
        <v>108</v>
      </c>
      <c r="D2" s="177" t="s">
        <v>112</v>
      </c>
      <c r="E2" s="178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72"/>
      <c r="B3" s="162"/>
      <c r="C3" s="174"/>
      <c r="D3" s="179"/>
      <c r="E3" s="180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72"/>
      <c r="B4" s="162"/>
      <c r="C4" s="170"/>
      <c r="D4" s="171" t="s">
        <v>32</v>
      </c>
      <c r="E4" s="171" t="s">
        <v>58</v>
      </c>
      <c r="F4" s="175" t="s">
        <v>143</v>
      </c>
      <c r="G4" s="171" t="s">
        <v>55</v>
      </c>
      <c r="H4" s="171" t="s">
        <v>32</v>
      </c>
      <c r="I4" s="171" t="s">
        <v>58</v>
      </c>
      <c r="J4" s="175" t="s">
        <v>143</v>
      </c>
      <c r="K4" s="171" t="s">
        <v>55</v>
      </c>
      <c r="L4" s="171" t="s">
        <v>32</v>
      </c>
      <c r="M4" s="171" t="s">
        <v>58</v>
      </c>
      <c r="N4" s="175" t="s">
        <v>143</v>
      </c>
      <c r="O4" s="171" t="s">
        <v>55</v>
      </c>
      <c r="P4" s="171" t="s">
        <v>32</v>
      </c>
      <c r="Q4" s="171" t="s">
        <v>58</v>
      </c>
      <c r="R4" s="175" t="s">
        <v>143</v>
      </c>
      <c r="S4" s="171" t="s">
        <v>55</v>
      </c>
      <c r="T4" s="171" t="s">
        <v>32</v>
      </c>
      <c r="U4" s="171" t="s">
        <v>58</v>
      </c>
      <c r="V4" s="175" t="s">
        <v>143</v>
      </c>
      <c r="W4" s="171" t="s">
        <v>55</v>
      </c>
      <c r="X4" s="171" t="s">
        <v>32</v>
      </c>
      <c r="Y4" s="171" t="s">
        <v>58</v>
      </c>
      <c r="Z4" s="175" t="s">
        <v>143</v>
      </c>
      <c r="AA4" s="171" t="s">
        <v>55</v>
      </c>
      <c r="AB4" s="171" t="s">
        <v>32</v>
      </c>
      <c r="AC4" s="171" t="s">
        <v>58</v>
      </c>
      <c r="AD4" s="175" t="s">
        <v>143</v>
      </c>
      <c r="AE4" s="171" t="s">
        <v>55</v>
      </c>
      <c r="AF4" s="171" t="s">
        <v>32</v>
      </c>
      <c r="AG4" s="171" t="s">
        <v>58</v>
      </c>
      <c r="AH4" s="175" t="s">
        <v>143</v>
      </c>
      <c r="AI4" s="171" t="s">
        <v>55</v>
      </c>
      <c r="AJ4" s="171" t="s">
        <v>32</v>
      </c>
      <c r="AK4" s="171" t="s">
        <v>58</v>
      </c>
      <c r="AL4" s="175" t="s">
        <v>143</v>
      </c>
      <c r="AM4" s="171" t="s">
        <v>55</v>
      </c>
      <c r="AN4" s="171" t="s">
        <v>32</v>
      </c>
      <c r="AO4" s="171" t="s">
        <v>58</v>
      </c>
      <c r="AP4" s="175" t="s">
        <v>143</v>
      </c>
      <c r="AQ4" s="171" t="s">
        <v>55</v>
      </c>
      <c r="AR4" s="171" t="s">
        <v>32</v>
      </c>
      <c r="AS4" s="171" t="s">
        <v>58</v>
      </c>
      <c r="AT4" s="175" t="s">
        <v>143</v>
      </c>
      <c r="AU4" s="171" t="s">
        <v>55</v>
      </c>
      <c r="AV4" s="171" t="s">
        <v>32</v>
      </c>
      <c r="AW4" s="171" t="s">
        <v>58</v>
      </c>
      <c r="AX4" s="175" t="s">
        <v>143</v>
      </c>
      <c r="AY4" s="171" t="s">
        <v>55</v>
      </c>
      <c r="AZ4" s="171" t="s">
        <v>32</v>
      </c>
      <c r="BA4" s="171" t="s">
        <v>58</v>
      </c>
      <c r="BB4" s="175" t="s">
        <v>143</v>
      </c>
      <c r="BC4" s="171" t="s">
        <v>55</v>
      </c>
      <c r="BD4" s="171" t="s">
        <v>32</v>
      </c>
      <c r="BE4" s="171" t="s">
        <v>58</v>
      </c>
      <c r="BF4" s="175" t="s">
        <v>143</v>
      </c>
      <c r="BG4" s="171" t="s">
        <v>55</v>
      </c>
      <c r="BH4" s="171" t="s">
        <v>32</v>
      </c>
      <c r="BI4" s="171" t="s">
        <v>58</v>
      </c>
      <c r="BJ4" s="175" t="s">
        <v>143</v>
      </c>
      <c r="BK4" s="171" t="s">
        <v>55</v>
      </c>
      <c r="BL4" s="171" t="s">
        <v>32</v>
      </c>
      <c r="BM4" s="171" t="s">
        <v>58</v>
      </c>
      <c r="BN4" s="175" t="s">
        <v>143</v>
      </c>
      <c r="BO4" s="171" t="s">
        <v>55</v>
      </c>
      <c r="BP4" s="171" t="s">
        <v>32</v>
      </c>
      <c r="BQ4" s="171" t="s">
        <v>58</v>
      </c>
      <c r="BR4" s="175" t="s">
        <v>143</v>
      </c>
      <c r="BS4" s="171" t="s">
        <v>55</v>
      </c>
      <c r="BT4" s="171" t="s">
        <v>32</v>
      </c>
      <c r="BU4" s="171" t="s">
        <v>58</v>
      </c>
      <c r="BV4" s="175" t="s">
        <v>143</v>
      </c>
      <c r="BW4" s="171" t="s">
        <v>55</v>
      </c>
      <c r="BX4" s="171" t="s">
        <v>32</v>
      </c>
      <c r="BY4" s="171" t="s">
        <v>58</v>
      </c>
      <c r="BZ4" s="175" t="s">
        <v>143</v>
      </c>
      <c r="CA4" s="171" t="s">
        <v>55</v>
      </c>
      <c r="CB4" s="171" t="s">
        <v>32</v>
      </c>
      <c r="CC4" s="171" t="s">
        <v>58</v>
      </c>
      <c r="CD4" s="175" t="s">
        <v>143</v>
      </c>
      <c r="CE4" s="171" t="s">
        <v>55</v>
      </c>
      <c r="CF4" s="171" t="s">
        <v>32</v>
      </c>
      <c r="CG4" s="171" t="s">
        <v>58</v>
      </c>
      <c r="CH4" s="175" t="s">
        <v>143</v>
      </c>
      <c r="CI4" s="171" t="s">
        <v>55</v>
      </c>
      <c r="CJ4" s="171" t="s">
        <v>32</v>
      </c>
      <c r="CK4" s="171" t="s">
        <v>58</v>
      </c>
      <c r="CL4" s="175" t="s">
        <v>143</v>
      </c>
      <c r="CM4" s="171" t="s">
        <v>55</v>
      </c>
      <c r="CN4" s="171" t="s">
        <v>32</v>
      </c>
      <c r="CO4" s="171" t="s">
        <v>58</v>
      </c>
      <c r="CP4" s="175" t="s">
        <v>143</v>
      </c>
      <c r="CQ4" s="171" t="s">
        <v>55</v>
      </c>
      <c r="CR4" s="171" t="s">
        <v>32</v>
      </c>
      <c r="CS4" s="171" t="s">
        <v>58</v>
      </c>
      <c r="CT4" s="175" t="s">
        <v>143</v>
      </c>
      <c r="CU4" s="171" t="s">
        <v>55</v>
      </c>
      <c r="CV4" s="171" t="s">
        <v>32</v>
      </c>
      <c r="CW4" s="171" t="s">
        <v>58</v>
      </c>
      <c r="CX4" s="175" t="s">
        <v>143</v>
      </c>
      <c r="CY4" s="171" t="s">
        <v>55</v>
      </c>
      <c r="CZ4" s="171" t="s">
        <v>32</v>
      </c>
      <c r="DA4" s="171" t="s">
        <v>58</v>
      </c>
      <c r="DB4" s="175" t="s">
        <v>143</v>
      </c>
      <c r="DC4" s="171" t="s">
        <v>55</v>
      </c>
      <c r="DD4" s="171" t="s">
        <v>32</v>
      </c>
      <c r="DE4" s="171" t="s">
        <v>58</v>
      </c>
      <c r="DF4" s="175" t="s">
        <v>143</v>
      </c>
      <c r="DG4" s="171" t="s">
        <v>55</v>
      </c>
      <c r="DH4" s="171" t="s">
        <v>32</v>
      </c>
      <c r="DI4" s="171" t="s">
        <v>58</v>
      </c>
      <c r="DJ4" s="175" t="s">
        <v>143</v>
      </c>
      <c r="DK4" s="171" t="s">
        <v>55</v>
      </c>
      <c r="DL4" s="171" t="s">
        <v>32</v>
      </c>
      <c r="DM4" s="171" t="s">
        <v>58</v>
      </c>
      <c r="DN4" s="175" t="s">
        <v>143</v>
      </c>
      <c r="DO4" s="171" t="s">
        <v>55</v>
      </c>
      <c r="DP4" s="171" t="s">
        <v>32</v>
      </c>
      <c r="DQ4" s="171" t="s">
        <v>58</v>
      </c>
      <c r="DR4" s="175" t="s">
        <v>143</v>
      </c>
      <c r="DS4" s="171" t="s">
        <v>55</v>
      </c>
      <c r="DT4" s="171" t="s">
        <v>32</v>
      </c>
      <c r="DU4" s="171" t="s">
        <v>58</v>
      </c>
    </row>
    <row r="5" spans="1:125" s="62" customFormat="1" ht="22.5" customHeight="1" x14ac:dyDescent="0.15">
      <c r="A5" s="172"/>
      <c r="B5" s="162"/>
      <c r="C5" s="170"/>
      <c r="D5" s="172"/>
      <c r="E5" s="172"/>
      <c r="F5" s="176"/>
      <c r="G5" s="172"/>
      <c r="H5" s="172"/>
      <c r="I5" s="172"/>
      <c r="J5" s="176"/>
      <c r="K5" s="172"/>
      <c r="L5" s="172"/>
      <c r="M5" s="172"/>
      <c r="N5" s="176"/>
      <c r="O5" s="172"/>
      <c r="P5" s="172"/>
      <c r="Q5" s="172"/>
      <c r="R5" s="176"/>
      <c r="S5" s="172"/>
      <c r="T5" s="172"/>
      <c r="U5" s="172"/>
      <c r="V5" s="176"/>
      <c r="W5" s="172"/>
      <c r="X5" s="172"/>
      <c r="Y5" s="172"/>
      <c r="Z5" s="176"/>
      <c r="AA5" s="172"/>
      <c r="AB5" s="172"/>
      <c r="AC5" s="172"/>
      <c r="AD5" s="176"/>
      <c r="AE5" s="172"/>
      <c r="AF5" s="172"/>
      <c r="AG5" s="172"/>
      <c r="AH5" s="176"/>
      <c r="AI5" s="172"/>
      <c r="AJ5" s="172"/>
      <c r="AK5" s="172"/>
      <c r="AL5" s="176"/>
      <c r="AM5" s="172"/>
      <c r="AN5" s="172"/>
      <c r="AO5" s="172"/>
      <c r="AP5" s="176"/>
      <c r="AQ5" s="172"/>
      <c r="AR5" s="172"/>
      <c r="AS5" s="172"/>
      <c r="AT5" s="176"/>
      <c r="AU5" s="172"/>
      <c r="AV5" s="172"/>
      <c r="AW5" s="172"/>
      <c r="AX5" s="176"/>
      <c r="AY5" s="172"/>
      <c r="AZ5" s="172"/>
      <c r="BA5" s="172"/>
      <c r="BB5" s="176"/>
      <c r="BC5" s="172"/>
      <c r="BD5" s="172"/>
      <c r="BE5" s="172"/>
      <c r="BF5" s="176"/>
      <c r="BG5" s="172"/>
      <c r="BH5" s="172"/>
      <c r="BI5" s="172"/>
      <c r="BJ5" s="176"/>
      <c r="BK5" s="172"/>
      <c r="BL5" s="172"/>
      <c r="BM5" s="172"/>
      <c r="BN5" s="176"/>
      <c r="BO5" s="172"/>
      <c r="BP5" s="172"/>
      <c r="BQ5" s="172"/>
      <c r="BR5" s="176"/>
      <c r="BS5" s="172"/>
      <c r="BT5" s="172"/>
      <c r="BU5" s="172"/>
      <c r="BV5" s="176"/>
      <c r="BW5" s="172"/>
      <c r="BX5" s="172"/>
      <c r="BY5" s="172"/>
      <c r="BZ5" s="176"/>
      <c r="CA5" s="172"/>
      <c r="CB5" s="172"/>
      <c r="CC5" s="172"/>
      <c r="CD5" s="176"/>
      <c r="CE5" s="172"/>
      <c r="CF5" s="172"/>
      <c r="CG5" s="172"/>
      <c r="CH5" s="176"/>
      <c r="CI5" s="172"/>
      <c r="CJ5" s="172"/>
      <c r="CK5" s="172"/>
      <c r="CL5" s="176"/>
      <c r="CM5" s="172"/>
      <c r="CN5" s="172"/>
      <c r="CO5" s="172"/>
      <c r="CP5" s="176"/>
      <c r="CQ5" s="172"/>
      <c r="CR5" s="172"/>
      <c r="CS5" s="172"/>
      <c r="CT5" s="176"/>
      <c r="CU5" s="172"/>
      <c r="CV5" s="172"/>
      <c r="CW5" s="172"/>
      <c r="CX5" s="176"/>
      <c r="CY5" s="172"/>
      <c r="CZ5" s="172"/>
      <c r="DA5" s="172"/>
      <c r="DB5" s="176"/>
      <c r="DC5" s="172"/>
      <c r="DD5" s="172"/>
      <c r="DE5" s="172"/>
      <c r="DF5" s="176"/>
      <c r="DG5" s="172"/>
      <c r="DH5" s="172"/>
      <c r="DI5" s="172"/>
      <c r="DJ5" s="176"/>
      <c r="DK5" s="172"/>
      <c r="DL5" s="172"/>
      <c r="DM5" s="172"/>
      <c r="DN5" s="176"/>
      <c r="DO5" s="172"/>
      <c r="DP5" s="172"/>
      <c r="DQ5" s="172"/>
      <c r="DR5" s="176"/>
      <c r="DS5" s="172"/>
      <c r="DT5" s="172"/>
      <c r="DU5" s="172"/>
    </row>
    <row r="6" spans="1:125" s="86" customFormat="1" ht="13.5" customHeight="1" x14ac:dyDescent="0.15">
      <c r="A6" s="172"/>
      <c r="B6" s="162"/>
      <c r="C6" s="170"/>
      <c r="D6" s="131" t="s">
        <v>107</v>
      </c>
      <c r="E6" s="131" t="s">
        <v>107</v>
      </c>
      <c r="F6" s="176"/>
      <c r="G6" s="172"/>
      <c r="H6" s="131" t="s">
        <v>107</v>
      </c>
      <c r="I6" s="131" t="s">
        <v>107</v>
      </c>
      <c r="J6" s="176"/>
      <c r="K6" s="172"/>
      <c r="L6" s="131" t="s">
        <v>107</v>
      </c>
      <c r="M6" s="131" t="s">
        <v>107</v>
      </c>
      <c r="N6" s="176"/>
      <c r="O6" s="172"/>
      <c r="P6" s="131" t="s">
        <v>107</v>
      </c>
      <c r="Q6" s="131" t="s">
        <v>107</v>
      </c>
      <c r="R6" s="176"/>
      <c r="S6" s="172"/>
      <c r="T6" s="131" t="s">
        <v>107</v>
      </c>
      <c r="U6" s="131" t="s">
        <v>107</v>
      </c>
      <c r="V6" s="176"/>
      <c r="W6" s="172"/>
      <c r="X6" s="131" t="s">
        <v>107</v>
      </c>
      <c r="Y6" s="131" t="s">
        <v>107</v>
      </c>
      <c r="Z6" s="176"/>
      <c r="AA6" s="172"/>
      <c r="AB6" s="131" t="s">
        <v>107</v>
      </c>
      <c r="AC6" s="131" t="s">
        <v>107</v>
      </c>
      <c r="AD6" s="176"/>
      <c r="AE6" s="172"/>
      <c r="AF6" s="131" t="s">
        <v>107</v>
      </c>
      <c r="AG6" s="131" t="s">
        <v>107</v>
      </c>
      <c r="AH6" s="176"/>
      <c r="AI6" s="172"/>
      <c r="AJ6" s="131" t="s">
        <v>107</v>
      </c>
      <c r="AK6" s="131" t="s">
        <v>107</v>
      </c>
      <c r="AL6" s="176"/>
      <c r="AM6" s="172"/>
      <c r="AN6" s="131" t="s">
        <v>107</v>
      </c>
      <c r="AO6" s="131" t="s">
        <v>107</v>
      </c>
      <c r="AP6" s="176"/>
      <c r="AQ6" s="172"/>
      <c r="AR6" s="131" t="s">
        <v>107</v>
      </c>
      <c r="AS6" s="131" t="s">
        <v>107</v>
      </c>
      <c r="AT6" s="176"/>
      <c r="AU6" s="172"/>
      <c r="AV6" s="131" t="s">
        <v>107</v>
      </c>
      <c r="AW6" s="131" t="s">
        <v>107</v>
      </c>
      <c r="AX6" s="176"/>
      <c r="AY6" s="172"/>
      <c r="AZ6" s="131" t="s">
        <v>107</v>
      </c>
      <c r="BA6" s="131" t="s">
        <v>107</v>
      </c>
      <c r="BB6" s="176"/>
      <c r="BC6" s="172"/>
      <c r="BD6" s="131" t="s">
        <v>107</v>
      </c>
      <c r="BE6" s="131" t="s">
        <v>107</v>
      </c>
      <c r="BF6" s="176"/>
      <c r="BG6" s="172"/>
      <c r="BH6" s="131" t="s">
        <v>107</v>
      </c>
      <c r="BI6" s="131" t="s">
        <v>107</v>
      </c>
      <c r="BJ6" s="176"/>
      <c r="BK6" s="172"/>
      <c r="BL6" s="131" t="s">
        <v>107</v>
      </c>
      <c r="BM6" s="131" t="s">
        <v>107</v>
      </c>
      <c r="BN6" s="176"/>
      <c r="BO6" s="172"/>
      <c r="BP6" s="131" t="s">
        <v>107</v>
      </c>
      <c r="BQ6" s="131" t="s">
        <v>107</v>
      </c>
      <c r="BR6" s="176"/>
      <c r="BS6" s="172"/>
      <c r="BT6" s="131" t="s">
        <v>107</v>
      </c>
      <c r="BU6" s="131" t="s">
        <v>107</v>
      </c>
      <c r="BV6" s="176"/>
      <c r="BW6" s="172"/>
      <c r="BX6" s="131" t="s">
        <v>107</v>
      </c>
      <c r="BY6" s="131" t="s">
        <v>107</v>
      </c>
      <c r="BZ6" s="176"/>
      <c r="CA6" s="172"/>
      <c r="CB6" s="131" t="s">
        <v>107</v>
      </c>
      <c r="CC6" s="131" t="s">
        <v>107</v>
      </c>
      <c r="CD6" s="176"/>
      <c r="CE6" s="172"/>
      <c r="CF6" s="131" t="s">
        <v>107</v>
      </c>
      <c r="CG6" s="131" t="s">
        <v>107</v>
      </c>
      <c r="CH6" s="176"/>
      <c r="CI6" s="172"/>
      <c r="CJ6" s="131" t="s">
        <v>107</v>
      </c>
      <c r="CK6" s="131" t="s">
        <v>107</v>
      </c>
      <c r="CL6" s="176"/>
      <c r="CM6" s="172"/>
      <c r="CN6" s="131" t="s">
        <v>107</v>
      </c>
      <c r="CO6" s="131" t="s">
        <v>107</v>
      </c>
      <c r="CP6" s="176"/>
      <c r="CQ6" s="172"/>
      <c r="CR6" s="131" t="s">
        <v>107</v>
      </c>
      <c r="CS6" s="131" t="s">
        <v>107</v>
      </c>
      <c r="CT6" s="176"/>
      <c r="CU6" s="172"/>
      <c r="CV6" s="131" t="s">
        <v>107</v>
      </c>
      <c r="CW6" s="131" t="s">
        <v>107</v>
      </c>
      <c r="CX6" s="176"/>
      <c r="CY6" s="172"/>
      <c r="CZ6" s="131" t="s">
        <v>107</v>
      </c>
      <c r="DA6" s="131" t="s">
        <v>107</v>
      </c>
      <c r="DB6" s="176"/>
      <c r="DC6" s="172"/>
      <c r="DD6" s="131" t="s">
        <v>107</v>
      </c>
      <c r="DE6" s="131" t="s">
        <v>107</v>
      </c>
      <c r="DF6" s="176"/>
      <c r="DG6" s="172"/>
      <c r="DH6" s="131" t="s">
        <v>107</v>
      </c>
      <c r="DI6" s="131" t="s">
        <v>107</v>
      </c>
      <c r="DJ6" s="176"/>
      <c r="DK6" s="172"/>
      <c r="DL6" s="131" t="s">
        <v>107</v>
      </c>
      <c r="DM6" s="131" t="s">
        <v>107</v>
      </c>
      <c r="DN6" s="176"/>
      <c r="DO6" s="172"/>
      <c r="DP6" s="131" t="s">
        <v>107</v>
      </c>
      <c r="DQ6" s="131" t="s">
        <v>107</v>
      </c>
      <c r="DR6" s="176"/>
      <c r="DS6" s="172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 t="shared" ref="D7:E14" si="0">SUM(H7,L7,P7,T7,X7,AB7,AF7,AJ7,AN7,AR7,AV7,AZ7,BD7,BH7,BL7,BP7,BT7,BX7,CB7,CF7,CJ7,CN7,CR7,CV7,CZ7,DD7,DH7,DL7,DP7,DT7)</f>
        <v>2248273</v>
      </c>
      <c r="E7" s="140">
        <f t="shared" si="0"/>
        <v>373869</v>
      </c>
      <c r="F7" s="141">
        <f>COUNTIF(F$8:F$57,"&lt;&gt;")</f>
        <v>7</v>
      </c>
      <c r="G7" s="141">
        <f>COUNTIF(G$8:G$57,"&lt;&gt;")</f>
        <v>7</v>
      </c>
      <c r="H7" s="140">
        <f>SUM(H$8:H$57)</f>
        <v>1762480</v>
      </c>
      <c r="I7" s="140">
        <f>SUM(I$8:I$57)</f>
        <v>210762</v>
      </c>
      <c r="J7" s="141">
        <f>COUNTIF(J$8:J$57,"&lt;&gt;")</f>
        <v>7</v>
      </c>
      <c r="K7" s="141">
        <f>COUNTIF(K$8:K$57,"&lt;&gt;")</f>
        <v>7</v>
      </c>
      <c r="L7" s="140">
        <f>SUM(L$8:L$57)</f>
        <v>446365</v>
      </c>
      <c r="M7" s="140">
        <f>SUM(M$8:M$57)</f>
        <v>150086</v>
      </c>
      <c r="N7" s="141">
        <f>COUNTIF(N$8:N$57,"&lt;&gt;")</f>
        <v>3</v>
      </c>
      <c r="O7" s="141">
        <f>COUNTIF(O$8:O$57,"&lt;&gt;")</f>
        <v>3</v>
      </c>
      <c r="P7" s="140">
        <f>SUM(P$8:P$57)</f>
        <v>39428</v>
      </c>
      <c r="Q7" s="140">
        <f>SUM(Q$8:Q$57)</f>
        <v>13021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17</v>
      </c>
      <c r="B8" s="120" t="s">
        <v>356</v>
      </c>
      <c r="C8" s="119" t="s">
        <v>357</v>
      </c>
      <c r="D8" s="121">
        <f t="shared" si="0"/>
        <v>151277</v>
      </c>
      <c r="E8" s="121">
        <f t="shared" si="0"/>
        <v>61656</v>
      </c>
      <c r="F8" s="120" t="s">
        <v>418</v>
      </c>
      <c r="G8" s="119" t="s">
        <v>419</v>
      </c>
      <c r="H8" s="121">
        <v>123323</v>
      </c>
      <c r="I8" s="121">
        <v>24991</v>
      </c>
      <c r="J8" s="120" t="s">
        <v>353</v>
      </c>
      <c r="K8" s="119" t="s">
        <v>354</v>
      </c>
      <c r="L8" s="121">
        <v>6479</v>
      </c>
      <c r="M8" s="121">
        <v>23644</v>
      </c>
      <c r="N8" s="120" t="s">
        <v>431</v>
      </c>
      <c r="O8" s="119" t="s">
        <v>432</v>
      </c>
      <c r="P8" s="121">
        <v>21475</v>
      </c>
      <c r="Q8" s="121">
        <v>13021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17</v>
      </c>
      <c r="B9" s="120" t="s">
        <v>351</v>
      </c>
      <c r="C9" s="119" t="s">
        <v>352</v>
      </c>
      <c r="D9" s="121">
        <f t="shared" si="0"/>
        <v>258692</v>
      </c>
      <c r="E9" s="121">
        <f t="shared" si="0"/>
        <v>83755</v>
      </c>
      <c r="F9" s="120" t="s">
        <v>348</v>
      </c>
      <c r="G9" s="119" t="s">
        <v>349</v>
      </c>
      <c r="H9" s="121">
        <v>180708</v>
      </c>
      <c r="I9" s="121">
        <v>48395</v>
      </c>
      <c r="J9" s="120" t="s">
        <v>405</v>
      </c>
      <c r="K9" s="119" t="s">
        <v>406</v>
      </c>
      <c r="L9" s="121">
        <v>77984</v>
      </c>
      <c r="M9" s="121">
        <v>35360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17</v>
      </c>
      <c r="B10" s="120" t="s">
        <v>367</v>
      </c>
      <c r="C10" s="119" t="s">
        <v>368</v>
      </c>
      <c r="D10" s="121">
        <f t="shared" si="0"/>
        <v>387524</v>
      </c>
      <c r="E10" s="121">
        <f t="shared" si="0"/>
        <v>0</v>
      </c>
      <c r="F10" s="120" t="s">
        <v>364</v>
      </c>
      <c r="G10" s="119" t="s">
        <v>365</v>
      </c>
      <c r="H10" s="121">
        <v>362966</v>
      </c>
      <c r="I10" s="121">
        <v>0</v>
      </c>
      <c r="J10" s="120" t="s">
        <v>402</v>
      </c>
      <c r="K10" s="119" t="s">
        <v>403</v>
      </c>
      <c r="L10" s="121">
        <v>24558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 t="shared" si="0"/>
        <v>522410</v>
      </c>
      <c r="E11" s="121">
        <f t="shared" si="0"/>
        <v>0</v>
      </c>
      <c r="F11" s="120" t="s">
        <v>324</v>
      </c>
      <c r="G11" s="119" t="s">
        <v>325</v>
      </c>
      <c r="H11" s="121">
        <v>385632</v>
      </c>
      <c r="I11" s="121">
        <v>0</v>
      </c>
      <c r="J11" s="120" t="s">
        <v>399</v>
      </c>
      <c r="K11" s="119" t="s">
        <v>400</v>
      </c>
      <c r="L11" s="121">
        <v>136778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17</v>
      </c>
      <c r="B12" s="120" t="s">
        <v>343</v>
      </c>
      <c r="C12" s="119" t="s">
        <v>398</v>
      </c>
      <c r="D12" s="121">
        <f t="shared" si="0"/>
        <v>526331</v>
      </c>
      <c r="E12" s="121">
        <f t="shared" si="0"/>
        <v>3425</v>
      </c>
      <c r="F12" s="120" t="s">
        <v>340</v>
      </c>
      <c r="G12" s="119" t="s">
        <v>341</v>
      </c>
      <c r="H12" s="121">
        <v>391939</v>
      </c>
      <c r="I12" s="121">
        <v>3425</v>
      </c>
      <c r="J12" s="120" t="s">
        <v>395</v>
      </c>
      <c r="K12" s="119" t="s">
        <v>396</v>
      </c>
      <c r="L12" s="121">
        <v>134392</v>
      </c>
      <c r="M12" s="121">
        <v>0</v>
      </c>
      <c r="N12" s="120" t="s">
        <v>399</v>
      </c>
      <c r="O12" s="119" t="s">
        <v>400</v>
      </c>
      <c r="P12" s="121">
        <v>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17</v>
      </c>
      <c r="B13" s="120" t="s">
        <v>378</v>
      </c>
      <c r="C13" s="119" t="s">
        <v>379</v>
      </c>
      <c r="D13" s="121">
        <f t="shared" si="0"/>
        <v>402039</v>
      </c>
      <c r="E13" s="121">
        <f t="shared" si="0"/>
        <v>62696</v>
      </c>
      <c r="F13" s="120" t="s">
        <v>375</v>
      </c>
      <c r="G13" s="119" t="s">
        <v>376</v>
      </c>
      <c r="H13" s="121">
        <v>317912</v>
      </c>
      <c r="I13" s="121">
        <v>51895</v>
      </c>
      <c r="J13" s="120" t="s">
        <v>383</v>
      </c>
      <c r="K13" s="119" t="s">
        <v>384</v>
      </c>
      <c r="L13" s="121">
        <v>66174</v>
      </c>
      <c r="M13" s="121">
        <v>10801</v>
      </c>
      <c r="N13" s="120" t="s">
        <v>409</v>
      </c>
      <c r="O13" s="119" t="s">
        <v>410</v>
      </c>
      <c r="P13" s="121">
        <v>17953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 t="shared" si="0"/>
        <v>0</v>
      </c>
      <c r="E14" s="121">
        <f t="shared" si="0"/>
        <v>162337</v>
      </c>
      <c r="F14" s="120" t="s">
        <v>324</v>
      </c>
      <c r="G14" s="119" t="s">
        <v>325</v>
      </c>
      <c r="H14" s="121">
        <v>0</v>
      </c>
      <c r="I14" s="121">
        <v>82056</v>
      </c>
      <c r="J14" s="120" t="s">
        <v>383</v>
      </c>
      <c r="K14" s="119" t="s">
        <v>384</v>
      </c>
      <c r="L14" s="121">
        <v>0</v>
      </c>
      <c r="M14" s="121">
        <v>80281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xmlns:xlrd2="http://schemas.microsoft.com/office/spreadsheetml/2017/richdata2"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1" t="s">
        <v>147</v>
      </c>
      <c r="C6" s="182"/>
      <c r="D6" s="183"/>
      <c r="E6" s="14" t="s">
        <v>56</v>
      </c>
      <c r="F6" s="15" t="s">
        <v>57</v>
      </c>
      <c r="H6" s="184" t="s">
        <v>148</v>
      </c>
      <c r="I6" s="185"/>
      <c r="J6" s="185"/>
      <c r="K6" s="186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7" t="s">
        <v>80</v>
      </c>
      <c r="C7" s="188"/>
      <c r="D7" s="188"/>
      <c r="E7" s="18">
        <f t="shared" ref="E7:E12" ca="1" si="0">AF7</f>
        <v>0</v>
      </c>
      <c r="F7" s="18">
        <f t="shared" ref="F7:F12" ca="1" si="1">AF14</f>
        <v>0</v>
      </c>
      <c r="H7" s="189" t="s">
        <v>110</v>
      </c>
      <c r="I7" s="189" t="s">
        <v>150</v>
      </c>
      <c r="J7" s="200" t="s">
        <v>87</v>
      </c>
      <c r="K7" s="201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7" t="s">
        <v>154</v>
      </c>
      <c r="C8" s="188"/>
      <c r="D8" s="188"/>
      <c r="E8" s="18">
        <f t="shared" ca="1" si="0"/>
        <v>0</v>
      </c>
      <c r="F8" s="18">
        <f t="shared" ca="1" si="1"/>
        <v>0</v>
      </c>
      <c r="H8" s="190"/>
      <c r="I8" s="190"/>
      <c r="J8" s="184" t="s">
        <v>89</v>
      </c>
      <c r="K8" s="186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15100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7" t="s">
        <v>83</v>
      </c>
      <c r="C9" s="188"/>
      <c r="D9" s="188"/>
      <c r="E9" s="18">
        <f t="shared" ca="1" si="0"/>
        <v>0</v>
      </c>
      <c r="F9" s="18">
        <f t="shared" ca="1" si="1"/>
        <v>0</v>
      </c>
      <c r="H9" s="190"/>
      <c r="I9" s="190"/>
      <c r="J9" s="200" t="s">
        <v>91</v>
      </c>
      <c r="K9" s="201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7" t="s">
        <v>159</v>
      </c>
      <c r="C10" s="188"/>
      <c r="D10" s="188"/>
      <c r="E10" s="18">
        <f t="shared" ca="1" si="0"/>
        <v>0</v>
      </c>
      <c r="F10" s="18">
        <f t="shared" ca="1" si="1"/>
        <v>0</v>
      </c>
      <c r="H10" s="190"/>
      <c r="I10" s="191"/>
      <c r="J10" s="200" t="s">
        <v>0</v>
      </c>
      <c r="K10" s="201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15204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3" t="s">
        <v>162</v>
      </c>
      <c r="C11" s="188"/>
      <c r="D11" s="188"/>
      <c r="E11" s="18">
        <f t="shared" ca="1" si="0"/>
        <v>0</v>
      </c>
      <c r="F11" s="18">
        <f t="shared" ca="1" si="1"/>
        <v>0</v>
      </c>
      <c r="H11" s="190"/>
      <c r="I11" s="192" t="s">
        <v>70</v>
      </c>
      <c r="J11" s="192"/>
      <c r="K11" s="19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15205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7" t="s">
        <v>0</v>
      </c>
      <c r="C12" s="188"/>
      <c r="D12" s="188"/>
      <c r="E12" s="18">
        <f t="shared" ca="1" si="0"/>
        <v>0</v>
      </c>
      <c r="F12" s="18">
        <f t="shared" ca="1" si="1"/>
        <v>0</v>
      </c>
      <c r="H12" s="190"/>
      <c r="I12" s="192" t="s">
        <v>165</v>
      </c>
      <c r="J12" s="192"/>
      <c r="K12" s="19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6" t="s">
        <v>168</v>
      </c>
      <c r="C13" s="197"/>
      <c r="D13" s="197"/>
      <c r="E13" s="19">
        <f ca="1">SUM(E7:E12)</f>
        <v>0</v>
      </c>
      <c r="F13" s="19">
        <f ca="1">SUM(F7:F12)</f>
        <v>0</v>
      </c>
      <c r="H13" s="190"/>
      <c r="I13" s="181" t="s">
        <v>111</v>
      </c>
      <c r="J13" s="198"/>
      <c r="K13" s="199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15208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4" t="s">
        <v>171</v>
      </c>
      <c r="D14" s="195"/>
      <c r="E14" s="23">
        <f ca="1">E13-E11</f>
        <v>0</v>
      </c>
      <c r="F14" s="23">
        <f ca="1">F13-F11</f>
        <v>0</v>
      </c>
      <c r="H14" s="191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7" t="s">
        <v>67</v>
      </c>
      <c r="C15" s="188"/>
      <c r="D15" s="188"/>
      <c r="E15" s="18">
        <f ca="1">AF13</f>
        <v>0</v>
      </c>
      <c r="F15" s="18">
        <f ca="1">AF20</f>
        <v>0</v>
      </c>
      <c r="H15" s="205" t="s">
        <v>174</v>
      </c>
      <c r="I15" s="189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203" t="s">
        <v>1</v>
      </c>
      <c r="C16" s="204"/>
      <c r="D16" s="204"/>
      <c r="E16" s="19">
        <f ca="1">SUM(E13,E15)</f>
        <v>0</v>
      </c>
      <c r="F16" s="19">
        <f ca="1">SUM(F13,F15)</f>
        <v>0</v>
      </c>
      <c r="H16" s="206"/>
      <c r="I16" s="190"/>
      <c r="J16" s="190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4" t="s">
        <v>171</v>
      </c>
      <c r="D17" s="195"/>
      <c r="E17" s="23">
        <f ca="1">SUM(E14:E15)</f>
        <v>0</v>
      </c>
      <c r="F17" s="23">
        <f ca="1">SUM(F14:F15)</f>
        <v>0</v>
      </c>
      <c r="H17" s="206"/>
      <c r="I17" s="190"/>
      <c r="J17" s="190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6"/>
      <c r="I18" s="191"/>
      <c r="J18" s="191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6"/>
      <c r="I19" s="189" t="s">
        <v>185</v>
      </c>
      <c r="J19" s="200" t="s">
        <v>101</v>
      </c>
      <c r="K19" s="201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15216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3" t="s">
        <v>188</v>
      </c>
      <c r="C20" s="193"/>
      <c r="D20" s="193"/>
      <c r="E20" s="30">
        <f ca="1">E11</f>
        <v>0</v>
      </c>
      <c r="F20" s="30">
        <f ca="1">F11</f>
        <v>0</v>
      </c>
      <c r="H20" s="206"/>
      <c r="I20" s="190"/>
      <c r="J20" s="200" t="s">
        <v>103</v>
      </c>
      <c r="K20" s="201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15217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3" t="s">
        <v>191</v>
      </c>
      <c r="C21" s="187"/>
      <c r="D21" s="187"/>
      <c r="E21" s="30">
        <f ca="1">L12+L27</f>
        <v>0</v>
      </c>
      <c r="F21" s="30">
        <f ca="1">M12+M27</f>
        <v>0</v>
      </c>
      <c r="H21" s="206"/>
      <c r="I21" s="191"/>
      <c r="J21" s="200" t="s">
        <v>105</v>
      </c>
      <c r="K21" s="201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15218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6"/>
      <c r="I22" s="200" t="s">
        <v>75</v>
      </c>
      <c r="J22" s="202"/>
      <c r="K22" s="201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15222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6"/>
      <c r="I23" s="189" t="s">
        <v>197</v>
      </c>
      <c r="J23" s="181" t="s">
        <v>101</v>
      </c>
      <c r="K23" s="199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15223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6"/>
      <c r="I24" s="190"/>
      <c r="J24" s="200" t="s">
        <v>103</v>
      </c>
      <c r="K24" s="201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15224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6"/>
      <c r="I25" s="190"/>
      <c r="J25" s="200" t="s">
        <v>105</v>
      </c>
      <c r="K25" s="201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15225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6"/>
      <c r="I26" s="191"/>
      <c r="J26" s="208" t="s">
        <v>0</v>
      </c>
      <c r="K26" s="209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15226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6"/>
      <c r="I27" s="200" t="s">
        <v>165</v>
      </c>
      <c r="J27" s="202"/>
      <c r="K27" s="201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15227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6"/>
      <c r="I28" s="200" t="s">
        <v>34</v>
      </c>
      <c r="J28" s="202"/>
      <c r="K28" s="201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15307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6"/>
      <c r="I29" s="181" t="s">
        <v>111</v>
      </c>
      <c r="J29" s="198"/>
      <c r="K29" s="199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15342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7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15361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200" t="s">
        <v>0</v>
      </c>
      <c r="I31" s="202"/>
      <c r="J31" s="202"/>
      <c r="K31" s="201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15385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1" t="s">
        <v>1</v>
      </c>
      <c r="I32" s="198"/>
      <c r="J32" s="198"/>
      <c r="K32" s="199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15405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15461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15482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15504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15581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15586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15838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15893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15900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15906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15912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15947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15948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2021-10-13T06:54:55Z</dcterms:modified>
</cp:coreProperties>
</file>