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_tanaka\Desktop\奈良県\"/>
    </mc:Choice>
  </mc:AlternateContent>
  <bookViews>
    <workbookView xWindow="-15" yWindow="-15" windowWidth="19755" windowHeight="5610" tabRatio="820"/>
  </bookViews>
  <sheets>
    <sheet name="ごみ処理概要" sheetId="1" r:id="rId1"/>
    <sheet name="ごみ搬入量内訳" sheetId="10" r:id="rId2"/>
    <sheet name="施設区分別搬入量内訳" sheetId="8" r:id="rId3"/>
    <sheet name="ごみ処理量内訳" sheetId="3" r:id="rId4"/>
    <sheet name="資源化量内訳" sheetId="4" r:id="rId5"/>
    <sheet name="施設資源化量内訳" sheetId="9" r:id="rId6"/>
    <sheet name="災害廃棄物搬入量" sheetId="5" r:id="rId7"/>
    <sheet name="ごみ集計結果" sheetId="13" r:id="rId8"/>
    <sheet name="ごみフローシート" sheetId="14" r:id="rId9"/>
  </sheets>
  <definedNames>
    <definedName name="_xlnm._FilterDatabase" localSheetId="0" hidden="1">ごみ処理概要!$A$6:$AP$53</definedName>
    <definedName name="_xlnm._FilterDatabase" localSheetId="3" hidden="1">ごみ処理量内訳!$A$6:$AS$54</definedName>
    <definedName name="_xlnm._FilterDatabase" localSheetId="1" hidden="1">ごみ搬入量内訳!$A$6:$DM$54</definedName>
    <definedName name="_xlnm._FilterDatabase" localSheetId="6" hidden="1">災害廃棄物搬入量!$A$6:$CY$6</definedName>
    <definedName name="_xlnm._FilterDatabase" localSheetId="2" hidden="1">施設区分別搬入量内訳!$A$6:$EN$54</definedName>
    <definedName name="_xlnm._FilterDatabase" localSheetId="5" hidden="1">施設資源化量内訳!$A$6:$FO$54</definedName>
    <definedName name="_xlnm._FilterDatabase" localSheetId="4" hidden="1">資源化量内訳!$A$6:$CJ$54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ごみ処理概要!$A$7:$AP$54</definedName>
    <definedName name="_xlnm.Print_Area" localSheetId="3">ごみ処理量内訳!$A$7:$AS$54</definedName>
    <definedName name="_xlnm.Print_Area" localSheetId="1">ごみ搬入量内訳!$A$7:$DM$54</definedName>
    <definedName name="_xlnm.Print_Area" localSheetId="6">災害廃棄物搬入量!$A$2:$CY$6</definedName>
    <definedName name="_xlnm.Print_Area" localSheetId="2">施設区分別搬入量内訳!$A$7:$EN$54</definedName>
    <definedName name="_xlnm.Print_Area" localSheetId="5">施設資源化量内訳!$A$7:$FO$54</definedName>
    <definedName name="_xlnm.Print_Area" localSheetId="4">資源化量内訳!$A$7:$CJ$54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52511"/>
</workbook>
</file>

<file path=xl/calcChain.xml><?xml version="1.0" encoding="utf-8"?>
<calcChain xmlns="http://schemas.openxmlformats.org/spreadsheetml/2006/main">
  <c r="E53" i="3" l="1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F53" i="3" l="1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BF7" i="8" l="1"/>
  <c r="BF8" i="8"/>
  <c r="BF9" i="8"/>
  <c r="BF10" i="8"/>
  <c r="BF11" i="8"/>
  <c r="BF12" i="8"/>
  <c r="BF13" i="8"/>
  <c r="BF14" i="8"/>
  <c r="BF15" i="8"/>
  <c r="BF16" i="8"/>
  <c r="BF17" i="8"/>
  <c r="BF18" i="8"/>
  <c r="BF19" i="8"/>
  <c r="BF20" i="8"/>
  <c r="BF21" i="8"/>
  <c r="BF22" i="8"/>
  <c r="BF23" i="8"/>
  <c r="BF24" i="8"/>
  <c r="BF25" i="8"/>
  <c r="BF26" i="8"/>
  <c r="BF27" i="8"/>
  <c r="BF28" i="8"/>
  <c r="BF29" i="8"/>
  <c r="BF30" i="8"/>
  <c r="BF31" i="8"/>
  <c r="BF32" i="8"/>
  <c r="BF33" i="8"/>
  <c r="BF34" i="8"/>
  <c r="BF36" i="8"/>
  <c r="BF37" i="8"/>
  <c r="BF38" i="8"/>
  <c r="BF39" i="8"/>
  <c r="BF40" i="8"/>
  <c r="BF41" i="8"/>
  <c r="BF42" i="8"/>
  <c r="BF43" i="8"/>
  <c r="BF44" i="8"/>
  <c r="BF45" i="8"/>
  <c r="BF46" i="8"/>
  <c r="BF47" i="8"/>
  <c r="BF48" i="8"/>
  <c r="BF49" i="8"/>
  <c r="BF50" i="8"/>
  <c r="BF51" i="8"/>
  <c r="BF52" i="8"/>
  <c r="BF53" i="8"/>
  <c r="EH53" i="8" l="1"/>
  <c r="EH52" i="8"/>
  <c r="EH51" i="8"/>
  <c r="EH50" i="8"/>
  <c r="EH49" i="8"/>
  <c r="EH48" i="8"/>
  <c r="EH47" i="8"/>
  <c r="EH46" i="8"/>
  <c r="EH45" i="8"/>
  <c r="EH44" i="8"/>
  <c r="EH43" i="8"/>
  <c r="EH42" i="8"/>
  <c r="EH41" i="8"/>
  <c r="EH40" i="8"/>
  <c r="EH39" i="8"/>
  <c r="EH38" i="8"/>
  <c r="EH37" i="8"/>
  <c r="EH36" i="8"/>
  <c r="EH34" i="8"/>
  <c r="EH33" i="8"/>
  <c r="EH32" i="8"/>
  <c r="EH31" i="8"/>
  <c r="EH30" i="8"/>
  <c r="EH29" i="8"/>
  <c r="EH28" i="8"/>
  <c r="EH27" i="8"/>
  <c r="EH26" i="8"/>
  <c r="EH25" i="8"/>
  <c r="EH24" i="8"/>
  <c r="EH23" i="8"/>
  <c r="EH22" i="8"/>
  <c r="EH21" i="8"/>
  <c r="EH20" i="8"/>
  <c r="EH19" i="8"/>
  <c r="EH18" i="8"/>
  <c r="EH17" i="8"/>
  <c r="EH16" i="8"/>
  <c r="DZ16" i="8" s="1"/>
  <c r="EH15" i="8"/>
  <c r="EH14" i="8"/>
  <c r="EH13" i="8"/>
  <c r="EH12" i="8"/>
  <c r="EH11" i="8"/>
  <c r="EH10" i="8"/>
  <c r="EH9" i="8"/>
  <c r="EH8" i="8"/>
  <c r="DZ8" i="8" s="1"/>
  <c r="EH7" i="8"/>
  <c r="EA53" i="8"/>
  <c r="EA52" i="8"/>
  <c r="EA51" i="8"/>
  <c r="DZ51" i="8" s="1"/>
  <c r="EA50" i="8"/>
  <c r="EA49" i="8"/>
  <c r="EA48" i="8"/>
  <c r="EA47" i="8"/>
  <c r="DZ47" i="8" s="1"/>
  <c r="EA46" i="8"/>
  <c r="EA45" i="8"/>
  <c r="EA44" i="8"/>
  <c r="EA43" i="8"/>
  <c r="DZ43" i="8" s="1"/>
  <c r="EA42" i="8"/>
  <c r="EA41" i="8"/>
  <c r="EA40" i="8"/>
  <c r="EA39" i="8"/>
  <c r="DZ39" i="8" s="1"/>
  <c r="EA38" i="8"/>
  <c r="EA37" i="8"/>
  <c r="EA36" i="8"/>
  <c r="EA34" i="8"/>
  <c r="EA33" i="8"/>
  <c r="EA32" i="8"/>
  <c r="EA31" i="8"/>
  <c r="DZ31" i="8" s="1"/>
  <c r="EA30" i="8"/>
  <c r="EA29" i="8"/>
  <c r="EA28" i="8"/>
  <c r="EA27" i="8"/>
  <c r="DZ27" i="8" s="1"/>
  <c r="EA26" i="8"/>
  <c r="EA25" i="8"/>
  <c r="EA24" i="8"/>
  <c r="EA23" i="8"/>
  <c r="DZ23" i="8" s="1"/>
  <c r="EA22" i="8"/>
  <c r="EA21" i="8"/>
  <c r="EA20" i="8"/>
  <c r="EA19" i="8"/>
  <c r="DZ19" i="8" s="1"/>
  <c r="EA18" i="8"/>
  <c r="EA17" i="8"/>
  <c r="EA16" i="8"/>
  <c r="EA15" i="8"/>
  <c r="DZ15" i="8" s="1"/>
  <c r="EA14" i="8"/>
  <c r="EA13" i="8"/>
  <c r="EA12" i="8"/>
  <c r="EA11" i="8"/>
  <c r="DZ11" i="8" s="1"/>
  <c r="EA10" i="8"/>
  <c r="EA9" i="8"/>
  <c r="EA8" i="8"/>
  <c r="EA7" i="8"/>
  <c r="DZ7" i="8" s="1"/>
  <c r="DU53" i="8"/>
  <c r="DU52" i="8"/>
  <c r="DU51" i="8"/>
  <c r="DU50" i="8"/>
  <c r="DU49" i="8"/>
  <c r="DU48" i="8"/>
  <c r="DU47" i="8"/>
  <c r="DU46" i="8"/>
  <c r="DU45" i="8"/>
  <c r="DU44" i="8"/>
  <c r="DU43" i="8"/>
  <c r="DU42" i="8"/>
  <c r="DU41" i="8"/>
  <c r="DU40" i="8"/>
  <c r="DU39" i="8"/>
  <c r="DU38" i="8"/>
  <c r="DU37" i="8"/>
  <c r="DU36" i="8"/>
  <c r="DU34" i="8"/>
  <c r="DU33" i="8"/>
  <c r="DU32" i="8"/>
  <c r="DU31" i="8"/>
  <c r="DU30" i="8"/>
  <c r="DU29" i="8"/>
  <c r="DU28" i="8"/>
  <c r="DU27" i="8"/>
  <c r="DU26" i="8"/>
  <c r="DU25" i="8"/>
  <c r="DU24" i="8"/>
  <c r="DU23" i="8"/>
  <c r="DU22" i="8"/>
  <c r="DU21" i="8"/>
  <c r="DU20" i="8"/>
  <c r="DU19" i="8"/>
  <c r="DU18" i="8"/>
  <c r="DU17" i="8"/>
  <c r="DU16" i="8"/>
  <c r="DU15" i="8"/>
  <c r="DU14" i="8"/>
  <c r="DU13" i="8"/>
  <c r="DU12" i="8"/>
  <c r="DU11" i="8"/>
  <c r="DU10" i="8"/>
  <c r="DU9" i="8"/>
  <c r="DU8" i="8"/>
  <c r="DU7" i="8"/>
  <c r="DG10" i="8"/>
  <c r="DN7" i="8"/>
  <c r="DN53" i="8"/>
  <c r="DG53" i="8"/>
  <c r="DN52" i="8"/>
  <c r="DG52" i="8"/>
  <c r="DN51" i="8"/>
  <c r="DG51" i="8"/>
  <c r="DN50" i="8"/>
  <c r="DG50" i="8"/>
  <c r="DN49" i="8"/>
  <c r="DG49" i="8"/>
  <c r="DN48" i="8"/>
  <c r="DG48" i="8"/>
  <c r="DN47" i="8"/>
  <c r="DG47" i="8"/>
  <c r="DN46" i="8"/>
  <c r="DG46" i="8"/>
  <c r="DN45" i="8"/>
  <c r="DG45" i="8"/>
  <c r="DN44" i="8"/>
  <c r="DG44" i="8"/>
  <c r="DN43" i="8"/>
  <c r="DG43" i="8"/>
  <c r="DN42" i="8"/>
  <c r="DG42" i="8"/>
  <c r="DN41" i="8"/>
  <c r="DG41" i="8"/>
  <c r="DN40" i="8"/>
  <c r="DG40" i="8"/>
  <c r="DN39" i="8"/>
  <c r="DG39" i="8"/>
  <c r="DN38" i="8"/>
  <c r="DG38" i="8"/>
  <c r="DN37" i="8"/>
  <c r="DG37" i="8"/>
  <c r="DN36" i="8"/>
  <c r="DG36" i="8"/>
  <c r="DN34" i="8"/>
  <c r="DG34" i="8"/>
  <c r="DN33" i="8"/>
  <c r="DG33" i="8"/>
  <c r="DN32" i="8"/>
  <c r="DG32" i="8"/>
  <c r="DN31" i="8"/>
  <c r="DG31" i="8"/>
  <c r="DN30" i="8"/>
  <c r="DG30" i="8"/>
  <c r="DN29" i="8"/>
  <c r="DG29" i="8"/>
  <c r="DN28" i="8"/>
  <c r="DG28" i="8"/>
  <c r="DN27" i="8"/>
  <c r="DG27" i="8"/>
  <c r="DN26" i="8"/>
  <c r="DG26" i="8"/>
  <c r="DN25" i="8"/>
  <c r="DG25" i="8"/>
  <c r="DN24" i="8"/>
  <c r="DG24" i="8"/>
  <c r="DN23" i="8"/>
  <c r="DG23" i="8"/>
  <c r="DN22" i="8"/>
  <c r="DG22" i="8"/>
  <c r="DN21" i="8"/>
  <c r="DG21" i="8"/>
  <c r="DN20" i="8"/>
  <c r="DG20" i="8"/>
  <c r="DN19" i="8"/>
  <c r="DG19" i="8"/>
  <c r="DN18" i="8"/>
  <c r="DG18" i="8"/>
  <c r="DN17" i="8"/>
  <c r="DG17" i="8"/>
  <c r="DN16" i="8"/>
  <c r="DG16" i="8"/>
  <c r="DN15" i="8"/>
  <c r="DG15" i="8"/>
  <c r="DN14" i="8"/>
  <c r="DG14" i="8"/>
  <c r="DN13" i="8"/>
  <c r="DG13" i="8"/>
  <c r="DN12" i="8"/>
  <c r="DG12" i="8"/>
  <c r="DN11" i="8"/>
  <c r="DG11" i="8"/>
  <c r="DN10" i="8"/>
  <c r="DN9" i="8"/>
  <c r="DG9" i="8"/>
  <c r="DN8" i="8"/>
  <c r="DG8" i="8"/>
  <c r="DG7" i="8"/>
  <c r="DF7" i="8" s="1"/>
  <c r="CY53" i="8"/>
  <c r="CR53" i="8"/>
  <c r="CY52" i="8"/>
  <c r="CR52" i="8"/>
  <c r="CY51" i="8"/>
  <c r="CR51" i="8"/>
  <c r="CY50" i="8"/>
  <c r="CR50" i="8"/>
  <c r="CY49" i="8"/>
  <c r="CR49" i="8"/>
  <c r="CY48" i="8"/>
  <c r="CR48" i="8"/>
  <c r="CY47" i="8"/>
  <c r="CR47" i="8"/>
  <c r="CY46" i="8"/>
  <c r="CR46" i="8"/>
  <c r="CY45" i="8"/>
  <c r="CR45" i="8"/>
  <c r="CY44" i="8"/>
  <c r="CR44" i="8"/>
  <c r="CY43" i="8"/>
  <c r="CR43" i="8"/>
  <c r="CQ43" i="8" s="1"/>
  <c r="CY42" i="8"/>
  <c r="CR42" i="8"/>
  <c r="CY41" i="8"/>
  <c r="CR41" i="8"/>
  <c r="CQ41" i="8" s="1"/>
  <c r="CY40" i="8"/>
  <c r="CR40" i="8"/>
  <c r="CY39" i="8"/>
  <c r="CR39" i="8"/>
  <c r="CY38" i="8"/>
  <c r="CR38" i="8"/>
  <c r="CY37" i="8"/>
  <c r="CR37" i="8"/>
  <c r="CY36" i="8"/>
  <c r="CR36" i="8"/>
  <c r="CY34" i="8"/>
  <c r="CR34" i="8"/>
  <c r="CY33" i="8"/>
  <c r="CR33" i="8"/>
  <c r="CY32" i="8"/>
  <c r="CR32" i="8"/>
  <c r="CY31" i="8"/>
  <c r="CR31" i="8"/>
  <c r="CY30" i="8"/>
  <c r="CR30" i="8"/>
  <c r="CY29" i="8"/>
  <c r="CR29" i="8"/>
  <c r="CY28" i="8"/>
  <c r="CR28" i="8"/>
  <c r="CY27" i="8"/>
  <c r="CR27" i="8"/>
  <c r="CY26" i="8"/>
  <c r="CR26" i="8"/>
  <c r="CY25" i="8"/>
  <c r="CR25" i="8"/>
  <c r="CY24" i="8"/>
  <c r="CR24" i="8"/>
  <c r="CY23" i="8"/>
  <c r="CR23" i="8"/>
  <c r="CY22" i="8"/>
  <c r="CR22" i="8"/>
  <c r="CY21" i="8"/>
  <c r="CR21" i="8"/>
  <c r="CY20" i="8"/>
  <c r="CR20" i="8"/>
  <c r="CY19" i="8"/>
  <c r="CR19" i="8"/>
  <c r="CY18" i="8"/>
  <c r="CR18" i="8"/>
  <c r="CY17" i="8"/>
  <c r="CR17" i="8"/>
  <c r="CY16" i="8"/>
  <c r="CR16" i="8"/>
  <c r="CY15" i="8"/>
  <c r="CR15" i="8"/>
  <c r="CY14" i="8"/>
  <c r="CR14" i="8"/>
  <c r="CY13" i="8"/>
  <c r="CR13" i="8"/>
  <c r="CY12" i="8"/>
  <c r="CR12" i="8"/>
  <c r="CY11" i="8"/>
  <c r="CR11" i="8"/>
  <c r="CY10" i="8"/>
  <c r="CR10" i="8"/>
  <c r="CY9" i="8"/>
  <c r="CR9" i="8"/>
  <c r="CY8" i="8"/>
  <c r="CR8" i="8"/>
  <c r="CY7" i="8"/>
  <c r="CR7" i="8"/>
  <c r="CJ53" i="8"/>
  <c r="CC53" i="8"/>
  <c r="CJ52" i="8"/>
  <c r="CC52" i="8"/>
  <c r="CJ51" i="8"/>
  <c r="CC51" i="8"/>
  <c r="CJ50" i="8"/>
  <c r="CC50" i="8"/>
  <c r="CJ49" i="8"/>
  <c r="CC49" i="8"/>
  <c r="CJ48" i="8"/>
  <c r="CC48" i="8"/>
  <c r="CJ47" i="8"/>
  <c r="CC47" i="8"/>
  <c r="CJ46" i="8"/>
  <c r="CC46" i="8"/>
  <c r="CJ45" i="8"/>
  <c r="CC45" i="8"/>
  <c r="CJ44" i="8"/>
  <c r="CC44" i="8"/>
  <c r="CJ43" i="8"/>
  <c r="CC43" i="8"/>
  <c r="CJ42" i="8"/>
  <c r="CC42" i="8"/>
  <c r="CJ41" i="8"/>
  <c r="CC41" i="8"/>
  <c r="CJ40" i="8"/>
  <c r="CC40" i="8"/>
  <c r="CJ39" i="8"/>
  <c r="CC39" i="8"/>
  <c r="CJ38" i="8"/>
  <c r="CC38" i="8"/>
  <c r="CJ37" i="8"/>
  <c r="CC37" i="8"/>
  <c r="CJ36" i="8"/>
  <c r="CC36" i="8"/>
  <c r="CJ34" i="8"/>
  <c r="CC34" i="8"/>
  <c r="CJ33" i="8"/>
  <c r="CC33" i="8"/>
  <c r="CJ32" i="8"/>
  <c r="CC32" i="8"/>
  <c r="CJ31" i="8"/>
  <c r="CC31" i="8"/>
  <c r="CJ30" i="8"/>
  <c r="CC30" i="8"/>
  <c r="CJ29" i="8"/>
  <c r="CC29" i="8"/>
  <c r="CJ28" i="8"/>
  <c r="CC28" i="8"/>
  <c r="CJ27" i="8"/>
  <c r="CC27" i="8"/>
  <c r="CJ26" i="8"/>
  <c r="CC26" i="8"/>
  <c r="CJ25" i="8"/>
  <c r="CC25" i="8"/>
  <c r="CJ24" i="8"/>
  <c r="CC24" i="8"/>
  <c r="CJ23" i="8"/>
  <c r="CC23" i="8"/>
  <c r="CJ22" i="8"/>
  <c r="CC22" i="8"/>
  <c r="CJ21" i="8"/>
  <c r="CC21" i="8"/>
  <c r="CJ20" i="8"/>
  <c r="CC20" i="8"/>
  <c r="CJ19" i="8"/>
  <c r="CC19" i="8"/>
  <c r="CJ18" i="8"/>
  <c r="CC18" i="8"/>
  <c r="CJ17" i="8"/>
  <c r="CC17" i="8"/>
  <c r="CJ16" i="8"/>
  <c r="CC16" i="8"/>
  <c r="CJ15" i="8"/>
  <c r="CC15" i="8"/>
  <c r="CJ14" i="8"/>
  <c r="CC14" i="8"/>
  <c r="CJ13" i="8"/>
  <c r="CC13" i="8"/>
  <c r="CJ12" i="8"/>
  <c r="CC12" i="8"/>
  <c r="CJ11" i="8"/>
  <c r="CC11" i="8"/>
  <c r="CJ10" i="8"/>
  <c r="CC10" i="8"/>
  <c r="CJ9" i="8"/>
  <c r="CC9" i="8"/>
  <c r="CJ8" i="8"/>
  <c r="CC8" i="8"/>
  <c r="CJ7" i="8"/>
  <c r="CC7" i="8"/>
  <c r="BU11" i="8"/>
  <c r="BN7" i="8"/>
  <c r="BU53" i="8"/>
  <c r="BN53" i="8"/>
  <c r="BU52" i="8"/>
  <c r="BN52" i="8"/>
  <c r="BU51" i="8"/>
  <c r="BN51" i="8"/>
  <c r="BU50" i="8"/>
  <c r="BN50" i="8"/>
  <c r="BU49" i="8"/>
  <c r="BN49" i="8"/>
  <c r="BU48" i="8"/>
  <c r="BN48" i="8"/>
  <c r="BU47" i="8"/>
  <c r="BN47" i="8"/>
  <c r="BU46" i="8"/>
  <c r="BN46" i="8"/>
  <c r="BU45" i="8"/>
  <c r="BN45" i="8"/>
  <c r="BU44" i="8"/>
  <c r="BN44" i="8"/>
  <c r="BU43" i="8"/>
  <c r="BN43" i="8"/>
  <c r="BU42" i="8"/>
  <c r="BN42" i="8"/>
  <c r="BU41" i="8"/>
  <c r="BN41" i="8"/>
  <c r="BU40" i="8"/>
  <c r="BN40" i="8"/>
  <c r="BU39" i="8"/>
  <c r="BN39" i="8"/>
  <c r="BU38" i="8"/>
  <c r="BN38" i="8"/>
  <c r="BU37" i="8"/>
  <c r="BN37" i="8"/>
  <c r="BU36" i="8"/>
  <c r="BN36" i="8"/>
  <c r="BU34" i="8"/>
  <c r="BN34" i="8"/>
  <c r="BU33" i="8"/>
  <c r="BN33" i="8"/>
  <c r="BU32" i="8"/>
  <c r="BN32" i="8"/>
  <c r="BU31" i="8"/>
  <c r="BN31" i="8"/>
  <c r="BU30" i="8"/>
  <c r="BN30" i="8"/>
  <c r="BU29" i="8"/>
  <c r="BN29" i="8"/>
  <c r="BU28" i="8"/>
  <c r="BN28" i="8"/>
  <c r="BU27" i="8"/>
  <c r="BN27" i="8"/>
  <c r="BU26" i="8"/>
  <c r="BN26" i="8"/>
  <c r="BU25" i="8"/>
  <c r="BN25" i="8"/>
  <c r="BU24" i="8"/>
  <c r="BN24" i="8"/>
  <c r="BU23" i="8"/>
  <c r="BN23" i="8"/>
  <c r="BU22" i="8"/>
  <c r="BN22" i="8"/>
  <c r="BU21" i="8"/>
  <c r="BN21" i="8"/>
  <c r="BU20" i="8"/>
  <c r="BN20" i="8"/>
  <c r="BU19" i="8"/>
  <c r="BN19" i="8"/>
  <c r="BU18" i="8"/>
  <c r="BN18" i="8"/>
  <c r="BU17" i="8"/>
  <c r="BN17" i="8"/>
  <c r="BU16" i="8"/>
  <c r="BN16" i="8"/>
  <c r="BU15" i="8"/>
  <c r="BN15" i="8"/>
  <c r="BU14" i="8"/>
  <c r="BN14" i="8"/>
  <c r="BU13" i="8"/>
  <c r="BN13" i="8"/>
  <c r="BU12" i="8"/>
  <c r="BN12" i="8"/>
  <c r="BN11" i="8"/>
  <c r="BU10" i="8"/>
  <c r="BN10" i="8"/>
  <c r="BU9" i="8"/>
  <c r="BN9" i="8"/>
  <c r="BU8" i="8"/>
  <c r="BN8" i="8"/>
  <c r="BU7" i="8"/>
  <c r="AY53" i="8"/>
  <c r="AX53" i="8" s="1"/>
  <c r="AY52" i="8"/>
  <c r="AX52" i="8" s="1"/>
  <c r="AY51" i="8"/>
  <c r="AX51" i="8" s="1"/>
  <c r="AY50" i="8"/>
  <c r="AX50" i="8" s="1"/>
  <c r="AY49" i="8"/>
  <c r="AX49" i="8" s="1"/>
  <c r="AY48" i="8"/>
  <c r="AY47" i="8"/>
  <c r="AX47" i="8" s="1"/>
  <c r="AY46" i="8"/>
  <c r="AX46" i="8" s="1"/>
  <c r="AY45" i="8"/>
  <c r="AX45" i="8" s="1"/>
  <c r="AY44" i="8"/>
  <c r="AX44" i="8" s="1"/>
  <c r="AY43" i="8"/>
  <c r="AX43" i="8" s="1"/>
  <c r="AY42" i="8"/>
  <c r="AX42" i="8" s="1"/>
  <c r="AY41" i="8"/>
  <c r="AX41" i="8" s="1"/>
  <c r="AY40" i="8"/>
  <c r="AY39" i="8"/>
  <c r="AX39" i="8" s="1"/>
  <c r="AY38" i="8"/>
  <c r="AX38" i="8" s="1"/>
  <c r="AY37" i="8"/>
  <c r="AX37" i="8" s="1"/>
  <c r="AY36" i="8"/>
  <c r="AX36" i="8" s="1"/>
  <c r="AY34" i="8"/>
  <c r="AX34" i="8" s="1"/>
  <c r="AY33" i="8"/>
  <c r="AX33" i="8" s="1"/>
  <c r="AY32" i="8"/>
  <c r="AY31" i="8"/>
  <c r="AX31" i="8" s="1"/>
  <c r="AY30" i="8"/>
  <c r="AX30" i="8" s="1"/>
  <c r="AY29" i="8"/>
  <c r="AX29" i="8" s="1"/>
  <c r="AY28" i="8"/>
  <c r="AX28" i="8" s="1"/>
  <c r="AY27" i="8"/>
  <c r="AX27" i="8" s="1"/>
  <c r="AY26" i="8"/>
  <c r="AX26" i="8" s="1"/>
  <c r="AY25" i="8"/>
  <c r="AX25" i="8" s="1"/>
  <c r="AY24" i="8"/>
  <c r="AY23" i="8"/>
  <c r="AX23" i="8" s="1"/>
  <c r="AY22" i="8"/>
  <c r="AX22" i="8" s="1"/>
  <c r="AY21" i="8"/>
  <c r="AX21" i="8" s="1"/>
  <c r="AY20" i="8"/>
  <c r="AX20" i="8" s="1"/>
  <c r="AY19" i="8"/>
  <c r="AX19" i="8" s="1"/>
  <c r="AY18" i="8"/>
  <c r="AX18" i="8" s="1"/>
  <c r="AY17" i="8"/>
  <c r="AX17" i="8" s="1"/>
  <c r="AY16" i="8"/>
  <c r="AY15" i="8"/>
  <c r="AX15" i="8" s="1"/>
  <c r="AY14" i="8"/>
  <c r="AX14" i="8" s="1"/>
  <c r="AY13" i="8"/>
  <c r="AX13" i="8" s="1"/>
  <c r="AY12" i="8"/>
  <c r="AX12" i="8" s="1"/>
  <c r="AY11" i="8"/>
  <c r="AX11" i="8" s="1"/>
  <c r="AY10" i="8"/>
  <c r="AX10" i="8" s="1"/>
  <c r="AY9" i="8"/>
  <c r="AX9" i="8" s="1"/>
  <c r="AY8" i="8"/>
  <c r="AY7" i="8"/>
  <c r="AX7" i="8" s="1"/>
  <c r="AQ53" i="8"/>
  <c r="AQ52" i="8"/>
  <c r="AQ51" i="8"/>
  <c r="AQ50" i="8"/>
  <c r="AQ49" i="8"/>
  <c r="AQ48" i="8"/>
  <c r="AQ47" i="8"/>
  <c r="AQ46" i="8"/>
  <c r="AQ45" i="8"/>
  <c r="AQ44" i="8"/>
  <c r="AQ43" i="8"/>
  <c r="AQ42" i="8"/>
  <c r="AQ41" i="8"/>
  <c r="AQ40" i="8"/>
  <c r="AQ39" i="8"/>
  <c r="AQ38" i="8"/>
  <c r="AQ37" i="8"/>
  <c r="AQ36" i="8"/>
  <c r="AQ34" i="8"/>
  <c r="AQ33" i="8"/>
  <c r="AQ32" i="8"/>
  <c r="AQ31" i="8"/>
  <c r="AQ30" i="8"/>
  <c r="AQ29" i="8"/>
  <c r="AQ28" i="8"/>
  <c r="AQ27" i="8"/>
  <c r="AQ26" i="8"/>
  <c r="AQ25" i="8"/>
  <c r="AQ24" i="8"/>
  <c r="AQ23" i="8"/>
  <c r="AQ22" i="8"/>
  <c r="AQ21" i="8"/>
  <c r="AQ20" i="8"/>
  <c r="AQ19" i="8"/>
  <c r="AQ18" i="8"/>
  <c r="AQ17" i="8"/>
  <c r="AQ16" i="8"/>
  <c r="AQ15" i="8"/>
  <c r="AQ14" i="8"/>
  <c r="AQ13" i="8"/>
  <c r="AQ12" i="8"/>
  <c r="AQ11" i="8"/>
  <c r="AQ10" i="8"/>
  <c r="AQ9" i="8"/>
  <c r="AQ8" i="8"/>
  <c r="AQ7" i="8"/>
  <c r="CQ53" i="8" l="1"/>
  <c r="CB31" i="8"/>
  <c r="CB33" i="8"/>
  <c r="DF46" i="8"/>
  <c r="DF47" i="8"/>
  <c r="DF49" i="8"/>
  <c r="CQ36" i="8"/>
  <c r="CQ40" i="8"/>
  <c r="CQ42" i="8"/>
  <c r="CQ52" i="8"/>
  <c r="BM13" i="8"/>
  <c r="BM15" i="8"/>
  <c r="BM17" i="8"/>
  <c r="BM19" i="8"/>
  <c r="BM47" i="8"/>
  <c r="CB37" i="8"/>
  <c r="CB39" i="8"/>
  <c r="CB41" i="8"/>
  <c r="CB43" i="8"/>
  <c r="CB45" i="8"/>
  <c r="CB49" i="8"/>
  <c r="CB51" i="8"/>
  <c r="CB53" i="8"/>
  <c r="BM11" i="8"/>
  <c r="BM14" i="8"/>
  <c r="BM16" i="8"/>
  <c r="BM18" i="8"/>
  <c r="BM20" i="8"/>
  <c r="CB22" i="8"/>
  <c r="CB30" i="8"/>
  <c r="CB34" i="8"/>
  <c r="CB50" i="8"/>
  <c r="DZ20" i="8"/>
  <c r="DZ24" i="8"/>
  <c r="DZ28" i="8"/>
  <c r="DZ32" i="8"/>
  <c r="DZ36" i="8"/>
  <c r="DZ40" i="8"/>
  <c r="DZ48" i="8"/>
  <c r="DZ52" i="8"/>
  <c r="CB47" i="8"/>
  <c r="BM22" i="8"/>
  <c r="BM38" i="8"/>
  <c r="CQ45" i="8"/>
  <c r="BM9" i="8"/>
  <c r="CQ8" i="8"/>
  <c r="CQ12" i="8"/>
  <c r="CQ16" i="8"/>
  <c r="CQ24" i="8"/>
  <c r="CQ28" i="8"/>
  <c r="DF50" i="8"/>
  <c r="DF52" i="8"/>
  <c r="DZ12" i="8"/>
  <c r="DZ44" i="8"/>
  <c r="BM12" i="8"/>
  <c r="BM29" i="8"/>
  <c r="BM31" i="8"/>
  <c r="BM33" i="8"/>
  <c r="BM45" i="8"/>
  <c r="BM49" i="8"/>
  <c r="BM51" i="8"/>
  <c r="CB7" i="8"/>
  <c r="CB9" i="8"/>
  <c r="CB11" i="8"/>
  <c r="CB13" i="8"/>
  <c r="CB24" i="8"/>
  <c r="CQ48" i="8"/>
  <c r="CQ50" i="8"/>
  <c r="DF33" i="8"/>
  <c r="DF37" i="8"/>
  <c r="BM32" i="8"/>
  <c r="BM34" i="8"/>
  <c r="BM36" i="8"/>
  <c r="BM48" i="8"/>
  <c r="BM50" i="8"/>
  <c r="BM52" i="8"/>
  <c r="CB18" i="8"/>
  <c r="CQ20" i="8"/>
  <c r="CQ22" i="8"/>
  <c r="CQ32" i="8"/>
  <c r="CQ34" i="8"/>
  <c r="DF10" i="8"/>
  <c r="DF18" i="8"/>
  <c r="DF26" i="8"/>
  <c r="DF28" i="8"/>
  <c r="DF42" i="8"/>
  <c r="BM7" i="8"/>
  <c r="BM24" i="8"/>
  <c r="BM26" i="8"/>
  <c r="BM28" i="8"/>
  <c r="BM37" i="8"/>
  <c r="BM39" i="8"/>
  <c r="BM41" i="8"/>
  <c r="BM43" i="8"/>
  <c r="BM46" i="8"/>
  <c r="CB8" i="8"/>
  <c r="CB14" i="8"/>
  <c r="CB16" i="8"/>
  <c r="CB26" i="8"/>
  <c r="CQ10" i="8"/>
  <c r="CQ18" i="8"/>
  <c r="CQ25" i="8"/>
  <c r="CQ27" i="8"/>
  <c r="CQ29" i="8"/>
  <c r="CQ38" i="8"/>
  <c r="CQ47" i="8"/>
  <c r="DF9" i="8"/>
  <c r="DF11" i="8"/>
  <c r="DF13" i="8"/>
  <c r="DF15" i="8"/>
  <c r="DF17" i="8"/>
  <c r="DF27" i="8"/>
  <c r="DF29" i="8"/>
  <c r="DF31" i="8"/>
  <c r="DF39" i="8"/>
  <c r="DF48" i="8"/>
  <c r="BM21" i="8"/>
  <c r="BM23" i="8"/>
  <c r="BM25" i="8"/>
  <c r="BM27" i="8"/>
  <c r="BM30" i="8"/>
  <c r="BM40" i="8"/>
  <c r="BM42" i="8"/>
  <c r="BM44" i="8"/>
  <c r="BM53" i="8"/>
  <c r="CB32" i="8"/>
  <c r="CB38" i="8"/>
  <c r="CB40" i="8"/>
  <c r="CB46" i="8"/>
  <c r="CB48" i="8"/>
  <c r="CQ9" i="8"/>
  <c r="CQ11" i="8"/>
  <c r="CQ13" i="8"/>
  <c r="CQ15" i="8"/>
  <c r="CQ17" i="8"/>
  <c r="CQ19" i="8"/>
  <c r="CQ26" i="8"/>
  <c r="CQ44" i="8"/>
  <c r="CQ46" i="8"/>
  <c r="DF8" i="8"/>
  <c r="DF12" i="8"/>
  <c r="DF14" i="8"/>
  <c r="DF16" i="8"/>
  <c r="DF30" i="8"/>
  <c r="DF32" i="8"/>
  <c r="DF38" i="8"/>
  <c r="DF40" i="8"/>
  <c r="DZ9" i="8"/>
  <c r="DZ25" i="8"/>
  <c r="DZ41" i="8"/>
  <c r="DZ13" i="8"/>
  <c r="DZ17" i="8"/>
  <c r="DZ21" i="8"/>
  <c r="DZ29" i="8"/>
  <c r="DZ33" i="8"/>
  <c r="DZ37" i="8"/>
  <c r="DZ45" i="8"/>
  <c r="DZ49" i="8"/>
  <c r="DZ53" i="8"/>
  <c r="DF19" i="8"/>
  <c r="DF21" i="8"/>
  <c r="DF23" i="8"/>
  <c r="DF25" i="8"/>
  <c r="DF34" i="8"/>
  <c r="DF36" i="8"/>
  <c r="DF43" i="8"/>
  <c r="DF45" i="8"/>
  <c r="DF20" i="8"/>
  <c r="DF22" i="8"/>
  <c r="DF44" i="8"/>
  <c r="DF51" i="8"/>
  <c r="DF53" i="8"/>
  <c r="DF24" i="8"/>
  <c r="DF41" i="8"/>
  <c r="CQ7" i="8"/>
  <c r="CQ14" i="8"/>
  <c r="CQ21" i="8"/>
  <c r="CQ23" i="8"/>
  <c r="CQ30" i="8"/>
  <c r="CQ37" i="8"/>
  <c r="CQ39" i="8"/>
  <c r="CQ49" i="8"/>
  <c r="CQ31" i="8"/>
  <c r="CQ33" i="8"/>
  <c r="CQ51" i="8"/>
  <c r="CB15" i="8"/>
  <c r="CB17" i="8"/>
  <c r="CB19" i="8"/>
  <c r="CB21" i="8"/>
  <c r="CB10" i="8"/>
  <c r="CB23" i="8"/>
  <c r="CB25" i="8"/>
  <c r="CB27" i="8"/>
  <c r="CB29" i="8"/>
  <c r="CB42" i="8"/>
  <c r="CB12" i="8"/>
  <c r="CB28" i="8"/>
  <c r="CB44" i="8"/>
  <c r="CB20" i="8"/>
  <c r="CB36" i="8"/>
  <c r="CB52" i="8"/>
  <c r="BM10" i="8"/>
  <c r="BM8" i="8"/>
  <c r="DZ10" i="8"/>
  <c r="DZ14" i="8"/>
  <c r="DZ18" i="8"/>
  <c r="DZ22" i="8"/>
  <c r="DZ26" i="8"/>
  <c r="DZ30" i="8"/>
  <c r="DZ34" i="8"/>
  <c r="DZ38" i="8"/>
  <c r="DZ42" i="8"/>
  <c r="DZ46" i="8"/>
  <c r="DZ50" i="8"/>
  <c r="AX8" i="8"/>
  <c r="AX16" i="8"/>
  <c r="AX24" i="8"/>
  <c r="AX32" i="8"/>
  <c r="AX40" i="8"/>
  <c r="AX48" i="8"/>
  <c r="N7" i="3" l="1"/>
  <c r="N8" i="3"/>
  <c r="Q8" i="1" s="1"/>
  <c r="N9" i="3"/>
  <c r="Q9" i="1" s="1"/>
  <c r="N10" i="3"/>
  <c r="Q10" i="1" s="1"/>
  <c r="N11" i="3"/>
  <c r="Q11" i="1" s="1"/>
  <c r="N12" i="3"/>
  <c r="Q12" i="1" s="1"/>
  <c r="N13" i="3"/>
  <c r="N14" i="3"/>
  <c r="Q14" i="1" s="1"/>
  <c r="N15" i="3"/>
  <c r="Q15" i="1" s="1"/>
  <c r="N16" i="3"/>
  <c r="Q16" i="1" s="1"/>
  <c r="N17" i="3"/>
  <c r="N18" i="3"/>
  <c r="Q18" i="1" s="1"/>
  <c r="N19" i="3"/>
  <c r="Q19" i="1" s="1"/>
  <c r="N20" i="3"/>
  <c r="Q20" i="1" s="1"/>
  <c r="N21" i="3"/>
  <c r="Q21" i="1" s="1"/>
  <c r="N22" i="3"/>
  <c r="Q22" i="1" s="1"/>
  <c r="N23" i="3"/>
  <c r="Q23" i="1" s="1"/>
  <c r="N24" i="3"/>
  <c r="Q24" i="1" s="1"/>
  <c r="N25" i="3"/>
  <c r="N26" i="3"/>
  <c r="Q26" i="1" s="1"/>
  <c r="N27" i="3"/>
  <c r="Q27" i="1" s="1"/>
  <c r="N28" i="3"/>
  <c r="N29" i="3"/>
  <c r="Q29" i="1" s="1"/>
  <c r="N30" i="3"/>
  <c r="Q30" i="1" s="1"/>
  <c r="N31" i="3"/>
  <c r="Q31" i="1" s="1"/>
  <c r="N32" i="3"/>
  <c r="Q32" i="1" s="1"/>
  <c r="N33" i="3"/>
  <c r="N34" i="3"/>
  <c r="Q34" i="1" s="1"/>
  <c r="N36" i="3"/>
  <c r="N37" i="3"/>
  <c r="N38" i="3"/>
  <c r="Q38" i="1" s="1"/>
  <c r="N39" i="3"/>
  <c r="N40" i="3"/>
  <c r="Q40" i="1" s="1"/>
  <c r="N41" i="3"/>
  <c r="Q41" i="1" s="1"/>
  <c r="N42" i="3"/>
  <c r="Q42" i="1" s="1"/>
  <c r="N43" i="3"/>
  <c r="N44" i="3"/>
  <c r="N45" i="3"/>
  <c r="Q45" i="1"/>
  <c r="N46" i="3"/>
  <c r="N47" i="3"/>
  <c r="N48" i="3"/>
  <c r="Q48" i="1" s="1"/>
  <c r="N49" i="3"/>
  <c r="Q49" i="1" s="1"/>
  <c r="N50" i="3"/>
  <c r="Q50" i="1" s="1"/>
  <c r="N51" i="3"/>
  <c r="Q51" i="1" s="1"/>
  <c r="N52" i="3"/>
  <c r="Q52" i="1" s="1"/>
  <c r="N53" i="3"/>
  <c r="X42" i="9"/>
  <c r="BN42" i="4" s="1"/>
  <c r="X42" i="4" s="1"/>
  <c r="W42" i="9"/>
  <c r="BM42" i="4" s="1"/>
  <c r="W42" i="4" s="1"/>
  <c r="V42" i="9"/>
  <c r="BL42" i="4" s="1"/>
  <c r="V42" i="4" s="1"/>
  <c r="U42" i="9"/>
  <c r="BK42" i="4" s="1"/>
  <c r="U42" i="4" s="1"/>
  <c r="T42" i="9"/>
  <c r="BJ42" i="4" s="1"/>
  <c r="T42" i="4" s="1"/>
  <c r="S42" i="9"/>
  <c r="BI42" i="4" s="1"/>
  <c r="S42" i="4" s="1"/>
  <c r="R42" i="9"/>
  <c r="BH42" i="4" s="1"/>
  <c r="R42" i="4" s="1"/>
  <c r="Q42" i="9"/>
  <c r="BG42" i="4" s="1"/>
  <c r="Q42" i="4" s="1"/>
  <c r="P42" i="9"/>
  <c r="BF42" i="4" s="1"/>
  <c r="P42" i="4" s="1"/>
  <c r="O42" i="9"/>
  <c r="BE42" i="4" s="1"/>
  <c r="O42" i="4" s="1"/>
  <c r="N42" i="9"/>
  <c r="BD42" i="4" s="1"/>
  <c r="N42" i="4" s="1"/>
  <c r="M42" i="9"/>
  <c r="BC42" i="4" s="1"/>
  <c r="M42" i="4" s="1"/>
  <c r="L42" i="9"/>
  <c r="BB42" i="4" s="1"/>
  <c r="L42" i="4" s="1"/>
  <c r="K42" i="9"/>
  <c r="BA42" i="4" s="1"/>
  <c r="K42" i="4" s="1"/>
  <c r="J42" i="9"/>
  <c r="AZ42" i="4" s="1"/>
  <c r="J42" i="4" s="1"/>
  <c r="I42" i="9"/>
  <c r="AY42" i="4" s="1"/>
  <c r="I42" i="4" s="1"/>
  <c r="H42" i="9"/>
  <c r="AX42" i="4" s="1"/>
  <c r="H42" i="4" s="1"/>
  <c r="G42" i="9"/>
  <c r="AW42" i="4" s="1"/>
  <c r="G42" i="4" s="1"/>
  <c r="F42" i="9"/>
  <c r="AV42" i="4" s="1"/>
  <c r="F42" i="4" s="1"/>
  <c r="E42" i="9"/>
  <c r="AU42" i="4" s="1"/>
  <c r="E42" i="4" s="1"/>
  <c r="Y42" i="4"/>
  <c r="Z42" i="1" s="1"/>
  <c r="AK42" i="3"/>
  <c r="AC42" i="3"/>
  <c r="Z42" i="3" s="1"/>
  <c r="R42" i="3"/>
  <c r="P42" i="3" s="1"/>
  <c r="AJ42" i="8"/>
  <c r="AI42" i="8" s="1"/>
  <c r="AB42" i="8"/>
  <c r="U42" i="8"/>
  <c r="M42" i="8"/>
  <c r="E42" i="8" s="1"/>
  <c r="DI42" i="10"/>
  <c r="DG42" i="10"/>
  <c r="DF42" i="10"/>
  <c r="DE42" i="10"/>
  <c r="DD42" i="10"/>
  <c r="DC42" i="10"/>
  <c r="DB42" i="10"/>
  <c r="CL42" i="10"/>
  <c r="CK42" i="10"/>
  <c r="CJ42" i="10"/>
  <c r="CI42" i="10"/>
  <c r="CH42" i="10"/>
  <c r="CF42" i="10" s="1"/>
  <c r="CG42" i="10"/>
  <c r="BK42" i="10"/>
  <c r="BD42" i="10"/>
  <c r="AY42" i="10"/>
  <c r="CZ42" i="10" s="1"/>
  <c r="AU42" i="10"/>
  <c r="CY42" i="10" s="1"/>
  <c r="CR42" i="10" s="1"/>
  <c r="AQ42" i="10"/>
  <c r="CX42" i="10" s="1"/>
  <c r="AM42" i="10"/>
  <c r="CW42" i="10" s="1"/>
  <c r="AI42" i="10"/>
  <c r="CV42" i="10" s="1"/>
  <c r="AE42" i="10"/>
  <c r="Z42" i="10"/>
  <c r="CE42" i="10" s="1"/>
  <c r="V42" i="10"/>
  <c r="CD42" i="10" s="1"/>
  <c r="R42" i="10"/>
  <c r="CC42" i="10" s="1"/>
  <c r="N42" i="10"/>
  <c r="CB42" i="10" s="1"/>
  <c r="J42" i="10"/>
  <c r="CA42" i="10" s="1"/>
  <c r="F42" i="10"/>
  <c r="BZ42" i="10" s="1"/>
  <c r="AM42" i="1"/>
  <c r="Y42" i="1"/>
  <c r="X42" i="1"/>
  <c r="W42" i="1"/>
  <c r="V42" i="1"/>
  <c r="U42" i="1"/>
  <c r="T42" i="1"/>
  <c r="S42" i="1"/>
  <c r="P42" i="1"/>
  <c r="O42" i="1"/>
  <c r="D42" i="1"/>
  <c r="AN42" i="1"/>
  <c r="BO42" i="4"/>
  <c r="J42" i="1" s="1"/>
  <c r="EU42" i="9"/>
  <c r="AI42" i="1" s="1"/>
  <c r="DZ42" i="9"/>
  <c r="AH42" i="1" s="1"/>
  <c r="DE42" i="9"/>
  <c r="AG42" i="1" s="1"/>
  <c r="CJ42" i="9"/>
  <c r="AF42" i="1" s="1"/>
  <c r="BO42" i="9"/>
  <c r="AE42" i="1" s="1"/>
  <c r="AT42" i="9"/>
  <c r="AD42" i="1" s="1"/>
  <c r="Y42" i="9"/>
  <c r="AC42" i="1" s="1"/>
  <c r="FO54" i="9"/>
  <c r="FN54" i="9"/>
  <c r="FM54" i="9"/>
  <c r="FL54" i="9"/>
  <c r="FK54" i="9"/>
  <c r="FJ54" i="9"/>
  <c r="FI54" i="9"/>
  <c r="FH54" i="9"/>
  <c r="FG54" i="9"/>
  <c r="FF54" i="9"/>
  <c r="FE54" i="9"/>
  <c r="FD54" i="9"/>
  <c r="FC54" i="9"/>
  <c r="FB54" i="9"/>
  <c r="FA54" i="9"/>
  <c r="EZ54" i="9"/>
  <c r="EY54" i="9"/>
  <c r="EX54" i="9"/>
  <c r="EW54" i="9"/>
  <c r="EV54" i="9"/>
  <c r="ET54" i="9"/>
  <c r="ES54" i="9"/>
  <c r="ER54" i="9"/>
  <c r="EQ54" i="9"/>
  <c r="EP54" i="9"/>
  <c r="EO54" i="9"/>
  <c r="EN54" i="9"/>
  <c r="EM54" i="9"/>
  <c r="EL54" i="9"/>
  <c r="EK54" i="9"/>
  <c r="EJ54" i="9"/>
  <c r="EI54" i="9"/>
  <c r="EH54" i="9"/>
  <c r="EG54" i="9"/>
  <c r="EF54" i="9"/>
  <c r="EE54" i="9"/>
  <c r="ED54" i="9"/>
  <c r="EC54" i="9"/>
  <c r="EB54" i="9"/>
  <c r="EA54" i="9"/>
  <c r="DY54" i="9"/>
  <c r="DX54" i="9"/>
  <c r="DW54" i="9"/>
  <c r="DV54" i="9"/>
  <c r="DU54" i="9"/>
  <c r="DT54" i="9"/>
  <c r="DS54" i="9"/>
  <c r="DR54" i="9"/>
  <c r="DQ54" i="9"/>
  <c r="DP54" i="9"/>
  <c r="DO54" i="9"/>
  <c r="DN54" i="9"/>
  <c r="DM54" i="9"/>
  <c r="DL54" i="9"/>
  <c r="DK54" i="9"/>
  <c r="DJ54" i="9"/>
  <c r="DI54" i="9"/>
  <c r="DH54" i="9"/>
  <c r="DG54" i="9"/>
  <c r="DF54" i="9"/>
  <c r="DD54" i="9"/>
  <c r="DC54" i="9"/>
  <c r="DB54" i="9"/>
  <c r="DA54" i="9"/>
  <c r="CZ54" i="9"/>
  <c r="CY54" i="9"/>
  <c r="CX54" i="9"/>
  <c r="CW54" i="9"/>
  <c r="CV54" i="9"/>
  <c r="CU54" i="9"/>
  <c r="CT54" i="9"/>
  <c r="CS54" i="9"/>
  <c r="CR54" i="9"/>
  <c r="CQ54" i="9"/>
  <c r="CP54" i="9"/>
  <c r="CO54" i="9"/>
  <c r="CN54" i="9"/>
  <c r="CM54" i="9"/>
  <c r="CL54" i="9"/>
  <c r="CK54" i="9"/>
  <c r="CI54" i="9"/>
  <c r="CH54" i="9"/>
  <c r="CG54" i="9"/>
  <c r="CF54" i="9"/>
  <c r="CE54" i="9"/>
  <c r="CD54" i="9"/>
  <c r="CC54" i="9"/>
  <c r="CB54" i="9"/>
  <c r="CA54" i="9"/>
  <c r="BZ54" i="9"/>
  <c r="BY54" i="9"/>
  <c r="BX54" i="9"/>
  <c r="BW54" i="9"/>
  <c r="BV54" i="9"/>
  <c r="BU54" i="9"/>
  <c r="BT54" i="9"/>
  <c r="BS54" i="9"/>
  <c r="BR54" i="9"/>
  <c r="BQ54" i="9"/>
  <c r="BP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CJ54" i="4"/>
  <c r="CI54" i="4"/>
  <c r="CH54" i="4"/>
  <c r="CG54" i="4"/>
  <c r="CF54" i="4"/>
  <c r="CE54" i="4"/>
  <c r="CD54" i="4"/>
  <c r="CC54" i="4"/>
  <c r="CB54" i="4"/>
  <c r="CA54" i="4"/>
  <c r="BZ54" i="4"/>
  <c r="BY54" i="4"/>
  <c r="BX54" i="4"/>
  <c r="BW54" i="4"/>
  <c r="BV54" i="4"/>
  <c r="BU54" i="4"/>
  <c r="BT54" i="4"/>
  <c r="BS54" i="4"/>
  <c r="BR54" i="4"/>
  <c r="BQ54" i="4"/>
  <c r="BP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AS54" i="3"/>
  <c r="AR54" i="3"/>
  <c r="AQ54" i="3"/>
  <c r="AP54" i="3"/>
  <c r="AO54" i="3"/>
  <c r="AN54" i="3"/>
  <c r="AM54" i="3"/>
  <c r="AL54" i="3"/>
  <c r="AJ54" i="3"/>
  <c r="AI54" i="3"/>
  <c r="AH54" i="3"/>
  <c r="AG54" i="3"/>
  <c r="AF54" i="3"/>
  <c r="AE54" i="3"/>
  <c r="AD54" i="3"/>
  <c r="AB54" i="3"/>
  <c r="AA54" i="3"/>
  <c r="Y54" i="3"/>
  <c r="X54" i="3"/>
  <c r="W54" i="3"/>
  <c r="V54" i="3"/>
  <c r="U54" i="3"/>
  <c r="T54" i="3"/>
  <c r="S54" i="3"/>
  <c r="Q54" i="3"/>
  <c r="M54" i="3"/>
  <c r="L54" i="3"/>
  <c r="K54" i="3"/>
  <c r="J54" i="3"/>
  <c r="I54" i="3"/>
  <c r="H54" i="3"/>
  <c r="G54" i="3"/>
  <c r="EN54" i="8"/>
  <c r="EM54" i="8"/>
  <c r="EL54" i="8"/>
  <c r="EK54" i="8"/>
  <c r="EJ54" i="8"/>
  <c r="EI54" i="8"/>
  <c r="EG54" i="8"/>
  <c r="EF54" i="8"/>
  <c r="EE54" i="8"/>
  <c r="ED54" i="8"/>
  <c r="EC54" i="8"/>
  <c r="EB54" i="8"/>
  <c r="DY54" i="8"/>
  <c r="DX54" i="8"/>
  <c r="DW54" i="8"/>
  <c r="DV54" i="8"/>
  <c r="DT54" i="8"/>
  <c r="DS54" i="8"/>
  <c r="DR54" i="8"/>
  <c r="DQ54" i="8"/>
  <c r="DP54" i="8"/>
  <c r="DO54" i="8"/>
  <c r="DM54" i="8"/>
  <c r="DL54" i="8"/>
  <c r="DK54" i="8"/>
  <c r="DJ54" i="8"/>
  <c r="DI54" i="8"/>
  <c r="DH54" i="8"/>
  <c r="DE54" i="8"/>
  <c r="DD54" i="8"/>
  <c r="DC54" i="8"/>
  <c r="DB54" i="8"/>
  <c r="DA54" i="8"/>
  <c r="CZ54" i="8"/>
  <c r="CX54" i="8"/>
  <c r="CW54" i="8"/>
  <c r="CV54" i="8"/>
  <c r="CU54" i="8"/>
  <c r="CT54" i="8"/>
  <c r="CS54" i="8"/>
  <c r="CP54" i="8"/>
  <c r="CO54" i="8"/>
  <c r="CN54" i="8"/>
  <c r="CM54" i="8"/>
  <c r="CL54" i="8"/>
  <c r="CK54" i="8"/>
  <c r="CI54" i="8"/>
  <c r="CH54" i="8"/>
  <c r="CG54" i="8"/>
  <c r="CF54" i="8"/>
  <c r="CE54" i="8"/>
  <c r="CD54" i="8"/>
  <c r="CA54" i="8"/>
  <c r="BZ54" i="8"/>
  <c r="BY54" i="8"/>
  <c r="BX54" i="8"/>
  <c r="BW54" i="8"/>
  <c r="BV54" i="8"/>
  <c r="BT54" i="8"/>
  <c r="BS54" i="8"/>
  <c r="BR54" i="8"/>
  <c r="BQ54" i="8"/>
  <c r="BP54" i="8"/>
  <c r="BO54" i="8"/>
  <c r="BL54" i="8"/>
  <c r="BK54" i="8"/>
  <c r="BJ54" i="8"/>
  <c r="BI54" i="8"/>
  <c r="BH54" i="8"/>
  <c r="BG54" i="8"/>
  <c r="BE54" i="8"/>
  <c r="BD54" i="8"/>
  <c r="BC54" i="8"/>
  <c r="BB54" i="8"/>
  <c r="BA54" i="8"/>
  <c r="AZ54" i="8"/>
  <c r="AW54" i="8"/>
  <c r="AV54" i="8"/>
  <c r="AU54" i="8"/>
  <c r="AT54" i="8"/>
  <c r="AS54" i="8"/>
  <c r="AR54" i="8"/>
  <c r="AP54" i="8"/>
  <c r="AO54" i="8"/>
  <c r="AN54" i="8"/>
  <c r="AM54" i="8"/>
  <c r="AL54" i="8"/>
  <c r="AK54" i="8"/>
  <c r="AA54" i="8"/>
  <c r="Z54" i="8"/>
  <c r="Y54" i="8"/>
  <c r="X54" i="8"/>
  <c r="W54" i="8"/>
  <c r="V54" i="8"/>
  <c r="S54" i="8"/>
  <c r="R54" i="8"/>
  <c r="Q54" i="8"/>
  <c r="P54" i="8"/>
  <c r="O54" i="8"/>
  <c r="N54" i="8"/>
  <c r="L54" i="8"/>
  <c r="K54" i="8"/>
  <c r="J54" i="8"/>
  <c r="I54" i="8"/>
  <c r="H54" i="8"/>
  <c r="G54" i="8"/>
  <c r="DM54" i="10"/>
  <c r="DL54" i="10"/>
  <c r="DK54" i="10"/>
  <c r="DJ54" i="10"/>
  <c r="DH54" i="10"/>
  <c r="BQ54" i="10"/>
  <c r="BP54" i="10"/>
  <c r="BO54" i="10"/>
  <c r="BN54" i="10"/>
  <c r="BM54" i="10"/>
  <c r="BL54" i="10"/>
  <c r="BJ54" i="10"/>
  <c r="BI54" i="10"/>
  <c r="BH54" i="10"/>
  <c r="BG54" i="10"/>
  <c r="BF54" i="10"/>
  <c r="BE54" i="10"/>
  <c r="BB54" i="10"/>
  <c r="BA54" i="10"/>
  <c r="AZ54" i="10"/>
  <c r="AX54" i="10"/>
  <c r="AW54" i="10"/>
  <c r="AV54" i="10"/>
  <c r="AT54" i="10"/>
  <c r="AS54" i="10"/>
  <c r="AR54" i="10"/>
  <c r="AP54" i="10"/>
  <c r="AO54" i="10"/>
  <c r="AN54" i="10"/>
  <c r="AL54" i="10"/>
  <c r="AK54" i="10"/>
  <c r="AJ54" i="10"/>
  <c r="AH54" i="10"/>
  <c r="AG54" i="10"/>
  <c r="AF54" i="10"/>
  <c r="AC54" i="10"/>
  <c r="AB54" i="10"/>
  <c r="AA54" i="10"/>
  <c r="Y54" i="10"/>
  <c r="X54" i="10"/>
  <c r="W54" i="10"/>
  <c r="U54" i="10"/>
  <c r="T54" i="10"/>
  <c r="S54" i="10"/>
  <c r="Q54" i="10"/>
  <c r="P54" i="10"/>
  <c r="O54" i="10"/>
  <c r="M54" i="10"/>
  <c r="L54" i="10"/>
  <c r="K54" i="10"/>
  <c r="I54" i="10"/>
  <c r="H54" i="10"/>
  <c r="G54" i="10"/>
  <c r="G54" i="1"/>
  <c r="F54" i="1"/>
  <c r="E54" i="1"/>
  <c r="EU53" i="9"/>
  <c r="AI53" i="1" s="1"/>
  <c r="DZ53" i="9"/>
  <c r="AH53" i="1" s="1"/>
  <c r="DE53" i="9"/>
  <c r="CJ53" i="9"/>
  <c r="AF53" i="1" s="1"/>
  <c r="BO53" i="9"/>
  <c r="AE53" i="1" s="1"/>
  <c r="AT53" i="9"/>
  <c r="AD53" i="1" s="1"/>
  <c r="Y53" i="9"/>
  <c r="AC53" i="1" s="1"/>
  <c r="X53" i="9"/>
  <c r="BN53" i="4" s="1"/>
  <c r="X53" i="4" s="1"/>
  <c r="W53" i="9"/>
  <c r="BM53" i="4" s="1"/>
  <c r="W53" i="4" s="1"/>
  <c r="V53" i="9"/>
  <c r="BL53" i="4" s="1"/>
  <c r="V53" i="4" s="1"/>
  <c r="U53" i="9"/>
  <c r="BK53" i="4" s="1"/>
  <c r="U53" i="4" s="1"/>
  <c r="T53" i="9"/>
  <c r="BJ53" i="4" s="1"/>
  <c r="T53" i="4" s="1"/>
  <c r="S53" i="9"/>
  <c r="BI53" i="4" s="1"/>
  <c r="S53" i="4" s="1"/>
  <c r="R53" i="9"/>
  <c r="BH53" i="4" s="1"/>
  <c r="R53" i="4" s="1"/>
  <c r="Q53" i="9"/>
  <c r="BG53" i="4" s="1"/>
  <c r="Q53" i="4" s="1"/>
  <c r="P53" i="9"/>
  <c r="BF53" i="4" s="1"/>
  <c r="P53" i="4" s="1"/>
  <c r="O53" i="9"/>
  <c r="BE53" i="4" s="1"/>
  <c r="O53" i="4" s="1"/>
  <c r="N53" i="9"/>
  <c r="BD53" i="4" s="1"/>
  <c r="N53" i="4" s="1"/>
  <c r="M53" i="9"/>
  <c r="BC53" i="4" s="1"/>
  <c r="M53" i="4" s="1"/>
  <c r="L53" i="9"/>
  <c r="BB53" i="4" s="1"/>
  <c r="L53" i="4" s="1"/>
  <c r="K53" i="9"/>
  <c r="BA53" i="4" s="1"/>
  <c r="K53" i="4" s="1"/>
  <c r="J53" i="9"/>
  <c r="AZ53" i="4" s="1"/>
  <c r="J53" i="4" s="1"/>
  <c r="I53" i="9"/>
  <c r="AY53" i="4" s="1"/>
  <c r="I53" i="4" s="1"/>
  <c r="H53" i="9"/>
  <c r="AX53" i="4" s="1"/>
  <c r="H53" i="4" s="1"/>
  <c r="G53" i="9"/>
  <c r="AW53" i="4" s="1"/>
  <c r="G53" i="4" s="1"/>
  <c r="F53" i="9"/>
  <c r="AV53" i="4" s="1"/>
  <c r="F53" i="4" s="1"/>
  <c r="E53" i="9"/>
  <c r="AU53" i="4" s="1"/>
  <c r="E53" i="4" s="1"/>
  <c r="EU52" i="9"/>
  <c r="AI52" i="1" s="1"/>
  <c r="DZ52" i="9"/>
  <c r="AH52" i="1" s="1"/>
  <c r="DE52" i="9"/>
  <c r="AG52" i="1" s="1"/>
  <c r="CJ52" i="9"/>
  <c r="AF52" i="1" s="1"/>
  <c r="BO52" i="9"/>
  <c r="AE52" i="1" s="1"/>
  <c r="AT52" i="9"/>
  <c r="Y52" i="9"/>
  <c r="X52" i="9"/>
  <c r="BN52" i="4" s="1"/>
  <c r="X52" i="4" s="1"/>
  <c r="W52" i="9"/>
  <c r="BM52" i="4" s="1"/>
  <c r="W52" i="4" s="1"/>
  <c r="V52" i="9"/>
  <c r="BL52" i="4" s="1"/>
  <c r="V52" i="4" s="1"/>
  <c r="U52" i="9"/>
  <c r="BK52" i="4" s="1"/>
  <c r="U52" i="4" s="1"/>
  <c r="T52" i="9"/>
  <c r="BJ52" i="4" s="1"/>
  <c r="T52" i="4" s="1"/>
  <c r="S52" i="9"/>
  <c r="BI52" i="4" s="1"/>
  <c r="S52" i="4" s="1"/>
  <c r="R52" i="9"/>
  <c r="BH52" i="4" s="1"/>
  <c r="R52" i="4" s="1"/>
  <c r="Q52" i="9"/>
  <c r="BG52" i="4" s="1"/>
  <c r="Q52" i="4" s="1"/>
  <c r="P52" i="9"/>
  <c r="BF52" i="4" s="1"/>
  <c r="P52" i="4" s="1"/>
  <c r="O52" i="9"/>
  <c r="BE52" i="4" s="1"/>
  <c r="O52" i="4" s="1"/>
  <c r="N52" i="9"/>
  <c r="BD52" i="4" s="1"/>
  <c r="N52" i="4" s="1"/>
  <c r="M52" i="9"/>
  <c r="BC52" i="4" s="1"/>
  <c r="M52" i="4" s="1"/>
  <c r="L52" i="9"/>
  <c r="BB52" i="4" s="1"/>
  <c r="L52" i="4" s="1"/>
  <c r="K52" i="9"/>
  <c r="BA52" i="4" s="1"/>
  <c r="K52" i="4" s="1"/>
  <c r="J52" i="9"/>
  <c r="AZ52" i="4" s="1"/>
  <c r="J52" i="4" s="1"/>
  <c r="I52" i="9"/>
  <c r="AY52" i="4" s="1"/>
  <c r="I52" i="4" s="1"/>
  <c r="H52" i="9"/>
  <c r="AX52" i="4" s="1"/>
  <c r="H52" i="4" s="1"/>
  <c r="G52" i="9"/>
  <c r="AW52" i="4" s="1"/>
  <c r="G52" i="4" s="1"/>
  <c r="F52" i="9"/>
  <c r="AV52" i="4" s="1"/>
  <c r="F52" i="4" s="1"/>
  <c r="E52" i="9"/>
  <c r="AU52" i="4" s="1"/>
  <c r="E52" i="4" s="1"/>
  <c r="EU51" i="9"/>
  <c r="AI51" i="1" s="1"/>
  <c r="DZ51" i="9"/>
  <c r="AH51" i="1" s="1"/>
  <c r="DE51" i="9"/>
  <c r="AG51" i="1" s="1"/>
  <c r="CJ51" i="9"/>
  <c r="AF51" i="1" s="1"/>
  <c r="BO51" i="9"/>
  <c r="AE51" i="1" s="1"/>
  <c r="AT51" i="9"/>
  <c r="AD51" i="1" s="1"/>
  <c r="Y51" i="9"/>
  <c r="AC51" i="1" s="1"/>
  <c r="X51" i="9"/>
  <c r="BN51" i="4" s="1"/>
  <c r="X51" i="4" s="1"/>
  <c r="W51" i="9"/>
  <c r="BM51" i="4" s="1"/>
  <c r="W51" i="4" s="1"/>
  <c r="V51" i="9"/>
  <c r="BL51" i="4" s="1"/>
  <c r="V51" i="4" s="1"/>
  <c r="U51" i="9"/>
  <c r="BK51" i="4" s="1"/>
  <c r="U51" i="4" s="1"/>
  <c r="T51" i="9"/>
  <c r="BJ51" i="4" s="1"/>
  <c r="T51" i="4" s="1"/>
  <c r="S51" i="9"/>
  <c r="BI51" i="4" s="1"/>
  <c r="S51" i="4" s="1"/>
  <c r="R51" i="9"/>
  <c r="BH51" i="4" s="1"/>
  <c r="R51" i="4" s="1"/>
  <c r="Q51" i="9"/>
  <c r="BG51" i="4" s="1"/>
  <c r="Q51" i="4" s="1"/>
  <c r="P51" i="9"/>
  <c r="BF51" i="4" s="1"/>
  <c r="P51" i="4" s="1"/>
  <c r="O51" i="9"/>
  <c r="BE51" i="4" s="1"/>
  <c r="O51" i="4" s="1"/>
  <c r="N51" i="9"/>
  <c r="BD51" i="4" s="1"/>
  <c r="N51" i="4" s="1"/>
  <c r="M51" i="9"/>
  <c r="BC51" i="4" s="1"/>
  <c r="M51" i="4" s="1"/>
  <c r="L51" i="9"/>
  <c r="BB51" i="4" s="1"/>
  <c r="L51" i="4" s="1"/>
  <c r="K51" i="9"/>
  <c r="BA51" i="4" s="1"/>
  <c r="K51" i="4" s="1"/>
  <c r="J51" i="9"/>
  <c r="AZ51" i="4" s="1"/>
  <c r="J51" i="4" s="1"/>
  <c r="I51" i="9"/>
  <c r="AY51" i="4" s="1"/>
  <c r="I51" i="4" s="1"/>
  <c r="H51" i="9"/>
  <c r="AX51" i="4" s="1"/>
  <c r="H51" i="4" s="1"/>
  <c r="G51" i="9"/>
  <c r="AW51" i="4" s="1"/>
  <c r="G51" i="4" s="1"/>
  <c r="F51" i="9"/>
  <c r="AV51" i="4" s="1"/>
  <c r="F51" i="4" s="1"/>
  <c r="E51" i="9"/>
  <c r="AU51" i="4" s="1"/>
  <c r="E51" i="4" s="1"/>
  <c r="EU50" i="9"/>
  <c r="AI50" i="1" s="1"/>
  <c r="DZ50" i="9"/>
  <c r="AH50" i="1" s="1"/>
  <c r="DE50" i="9"/>
  <c r="AG50" i="1" s="1"/>
  <c r="CJ50" i="9"/>
  <c r="AF50" i="1" s="1"/>
  <c r="BO50" i="9"/>
  <c r="AE50" i="1" s="1"/>
  <c r="AT50" i="9"/>
  <c r="AD50" i="1" s="1"/>
  <c r="Y50" i="9"/>
  <c r="AC50" i="1" s="1"/>
  <c r="X50" i="9"/>
  <c r="BN50" i="4" s="1"/>
  <c r="X50" i="4" s="1"/>
  <c r="W50" i="9"/>
  <c r="BM50" i="4" s="1"/>
  <c r="W50" i="4" s="1"/>
  <c r="V50" i="9"/>
  <c r="BL50" i="4" s="1"/>
  <c r="V50" i="4" s="1"/>
  <c r="U50" i="9"/>
  <c r="BK50" i="4" s="1"/>
  <c r="U50" i="4" s="1"/>
  <c r="T50" i="9"/>
  <c r="BJ50" i="4" s="1"/>
  <c r="T50" i="4" s="1"/>
  <c r="S50" i="9"/>
  <c r="BI50" i="4" s="1"/>
  <c r="S50" i="4" s="1"/>
  <c r="R50" i="9"/>
  <c r="BH50" i="4" s="1"/>
  <c r="R50" i="4" s="1"/>
  <c r="Q50" i="9"/>
  <c r="BG50" i="4" s="1"/>
  <c r="Q50" i="4" s="1"/>
  <c r="P50" i="9"/>
  <c r="BF50" i="4" s="1"/>
  <c r="P50" i="4" s="1"/>
  <c r="O50" i="9"/>
  <c r="BE50" i="4" s="1"/>
  <c r="O50" i="4" s="1"/>
  <c r="N50" i="9"/>
  <c r="BD50" i="4" s="1"/>
  <c r="N50" i="4" s="1"/>
  <c r="M50" i="9"/>
  <c r="BC50" i="4" s="1"/>
  <c r="M50" i="4" s="1"/>
  <c r="L50" i="9"/>
  <c r="BB50" i="4" s="1"/>
  <c r="L50" i="4" s="1"/>
  <c r="K50" i="9"/>
  <c r="BA50" i="4" s="1"/>
  <c r="K50" i="4" s="1"/>
  <c r="J50" i="9"/>
  <c r="AZ50" i="4" s="1"/>
  <c r="J50" i="4" s="1"/>
  <c r="I50" i="9"/>
  <c r="AY50" i="4" s="1"/>
  <c r="I50" i="4" s="1"/>
  <c r="H50" i="9"/>
  <c r="AX50" i="4" s="1"/>
  <c r="H50" i="4" s="1"/>
  <c r="G50" i="9"/>
  <c r="AW50" i="4" s="1"/>
  <c r="G50" i="4" s="1"/>
  <c r="F50" i="9"/>
  <c r="AV50" i="4" s="1"/>
  <c r="F50" i="4" s="1"/>
  <c r="E50" i="9"/>
  <c r="AU50" i="4" s="1"/>
  <c r="E50" i="4" s="1"/>
  <c r="EU49" i="9"/>
  <c r="AI49" i="1" s="1"/>
  <c r="DZ49" i="9"/>
  <c r="AH49" i="1" s="1"/>
  <c r="DE49" i="9"/>
  <c r="AG49" i="1" s="1"/>
  <c r="CJ49" i="9"/>
  <c r="AF49" i="1" s="1"/>
  <c r="BO49" i="9"/>
  <c r="AE49" i="1" s="1"/>
  <c r="AT49" i="9"/>
  <c r="AD49" i="1" s="1"/>
  <c r="Y49" i="9"/>
  <c r="AC49" i="1" s="1"/>
  <c r="X49" i="9"/>
  <c r="BN49" i="4" s="1"/>
  <c r="X49" i="4" s="1"/>
  <c r="W49" i="9"/>
  <c r="BM49" i="4" s="1"/>
  <c r="W49" i="4" s="1"/>
  <c r="V49" i="9"/>
  <c r="BL49" i="4" s="1"/>
  <c r="V49" i="4" s="1"/>
  <c r="U49" i="9"/>
  <c r="BK49" i="4" s="1"/>
  <c r="U49" i="4" s="1"/>
  <c r="T49" i="9"/>
  <c r="BJ49" i="4" s="1"/>
  <c r="T49" i="4" s="1"/>
  <c r="S49" i="9"/>
  <c r="BI49" i="4" s="1"/>
  <c r="S49" i="4" s="1"/>
  <c r="R49" i="9"/>
  <c r="BH49" i="4" s="1"/>
  <c r="R49" i="4" s="1"/>
  <c r="Q49" i="9"/>
  <c r="BG49" i="4" s="1"/>
  <c r="Q49" i="4" s="1"/>
  <c r="P49" i="9"/>
  <c r="BF49" i="4" s="1"/>
  <c r="P49" i="4" s="1"/>
  <c r="O49" i="9"/>
  <c r="BE49" i="4" s="1"/>
  <c r="O49" i="4" s="1"/>
  <c r="N49" i="9"/>
  <c r="BD49" i="4" s="1"/>
  <c r="N49" i="4" s="1"/>
  <c r="M49" i="9"/>
  <c r="BC49" i="4" s="1"/>
  <c r="M49" i="4" s="1"/>
  <c r="L49" i="9"/>
  <c r="BB49" i="4" s="1"/>
  <c r="L49" i="4" s="1"/>
  <c r="K49" i="9"/>
  <c r="BA49" i="4" s="1"/>
  <c r="K49" i="4" s="1"/>
  <c r="J49" i="9"/>
  <c r="AZ49" i="4" s="1"/>
  <c r="J49" i="4" s="1"/>
  <c r="I49" i="9"/>
  <c r="AY49" i="4" s="1"/>
  <c r="I49" i="4" s="1"/>
  <c r="H49" i="9"/>
  <c r="AX49" i="4" s="1"/>
  <c r="H49" i="4" s="1"/>
  <c r="G49" i="9"/>
  <c r="AW49" i="4" s="1"/>
  <c r="G49" i="4" s="1"/>
  <c r="F49" i="9"/>
  <c r="AV49" i="4" s="1"/>
  <c r="F49" i="4" s="1"/>
  <c r="E49" i="9"/>
  <c r="AU49" i="4" s="1"/>
  <c r="E49" i="4" s="1"/>
  <c r="EU48" i="9"/>
  <c r="AI48" i="1" s="1"/>
  <c r="DZ48" i="9"/>
  <c r="AH48" i="1" s="1"/>
  <c r="DE48" i="9"/>
  <c r="AG48" i="1" s="1"/>
  <c r="CJ48" i="9"/>
  <c r="AF48" i="1" s="1"/>
  <c r="BO48" i="9"/>
  <c r="AT48" i="9"/>
  <c r="AD48" i="1" s="1"/>
  <c r="Y48" i="9"/>
  <c r="AC48" i="1" s="1"/>
  <c r="X48" i="9"/>
  <c r="BN48" i="4" s="1"/>
  <c r="X48" i="4" s="1"/>
  <c r="W48" i="9"/>
  <c r="BM48" i="4" s="1"/>
  <c r="W48" i="4" s="1"/>
  <c r="V48" i="9"/>
  <c r="BL48" i="4" s="1"/>
  <c r="V48" i="4" s="1"/>
  <c r="U48" i="9"/>
  <c r="BK48" i="4" s="1"/>
  <c r="U48" i="4" s="1"/>
  <c r="T48" i="9"/>
  <c r="BJ48" i="4" s="1"/>
  <c r="T48" i="4" s="1"/>
  <c r="S48" i="9"/>
  <c r="BI48" i="4" s="1"/>
  <c r="S48" i="4" s="1"/>
  <c r="R48" i="9"/>
  <c r="BH48" i="4" s="1"/>
  <c r="R48" i="4" s="1"/>
  <c r="Q48" i="9"/>
  <c r="BG48" i="4" s="1"/>
  <c r="Q48" i="4" s="1"/>
  <c r="P48" i="9"/>
  <c r="BF48" i="4" s="1"/>
  <c r="P48" i="4" s="1"/>
  <c r="O48" i="9"/>
  <c r="BE48" i="4" s="1"/>
  <c r="O48" i="4" s="1"/>
  <c r="N48" i="9"/>
  <c r="BD48" i="4" s="1"/>
  <c r="N48" i="4" s="1"/>
  <c r="M48" i="9"/>
  <c r="BC48" i="4" s="1"/>
  <c r="M48" i="4" s="1"/>
  <c r="L48" i="9"/>
  <c r="BB48" i="4" s="1"/>
  <c r="L48" i="4" s="1"/>
  <c r="K48" i="9"/>
  <c r="BA48" i="4" s="1"/>
  <c r="K48" i="4" s="1"/>
  <c r="J48" i="9"/>
  <c r="AZ48" i="4" s="1"/>
  <c r="J48" i="4" s="1"/>
  <c r="I48" i="9"/>
  <c r="AY48" i="4" s="1"/>
  <c r="I48" i="4" s="1"/>
  <c r="H48" i="9"/>
  <c r="AX48" i="4" s="1"/>
  <c r="H48" i="4" s="1"/>
  <c r="G48" i="9"/>
  <c r="AW48" i="4" s="1"/>
  <c r="G48" i="4" s="1"/>
  <c r="F48" i="9"/>
  <c r="AV48" i="4" s="1"/>
  <c r="F48" i="4" s="1"/>
  <c r="E48" i="9"/>
  <c r="AU48" i="4" s="1"/>
  <c r="E48" i="4" s="1"/>
  <c r="EU47" i="9"/>
  <c r="AI47" i="1" s="1"/>
  <c r="DZ47" i="9"/>
  <c r="DE47" i="9"/>
  <c r="AG47" i="1" s="1"/>
  <c r="CJ47" i="9"/>
  <c r="AF47" i="1" s="1"/>
  <c r="BO47" i="9"/>
  <c r="AE47" i="1" s="1"/>
  <c r="AT47" i="9"/>
  <c r="Y47" i="9"/>
  <c r="X47" i="9"/>
  <c r="BN47" i="4" s="1"/>
  <c r="X47" i="4" s="1"/>
  <c r="W47" i="9"/>
  <c r="BM47" i="4" s="1"/>
  <c r="W47" i="4" s="1"/>
  <c r="V47" i="9"/>
  <c r="BL47" i="4" s="1"/>
  <c r="V47" i="4" s="1"/>
  <c r="U47" i="9"/>
  <c r="BK47" i="4" s="1"/>
  <c r="U47" i="4" s="1"/>
  <c r="T47" i="9"/>
  <c r="BJ47" i="4" s="1"/>
  <c r="T47" i="4" s="1"/>
  <c r="S47" i="9"/>
  <c r="BI47" i="4" s="1"/>
  <c r="S47" i="4" s="1"/>
  <c r="R47" i="9"/>
  <c r="BH47" i="4" s="1"/>
  <c r="R47" i="4" s="1"/>
  <c r="Q47" i="9"/>
  <c r="BG47" i="4" s="1"/>
  <c r="Q47" i="4" s="1"/>
  <c r="P47" i="9"/>
  <c r="BF47" i="4" s="1"/>
  <c r="P47" i="4" s="1"/>
  <c r="O47" i="9"/>
  <c r="BE47" i="4" s="1"/>
  <c r="O47" i="4" s="1"/>
  <c r="N47" i="9"/>
  <c r="BD47" i="4" s="1"/>
  <c r="N47" i="4" s="1"/>
  <c r="M47" i="9"/>
  <c r="BC47" i="4" s="1"/>
  <c r="M47" i="4" s="1"/>
  <c r="L47" i="9"/>
  <c r="BB47" i="4" s="1"/>
  <c r="L47" i="4" s="1"/>
  <c r="K47" i="9"/>
  <c r="BA47" i="4" s="1"/>
  <c r="K47" i="4" s="1"/>
  <c r="J47" i="9"/>
  <c r="AZ47" i="4" s="1"/>
  <c r="J47" i="4" s="1"/>
  <c r="I47" i="9"/>
  <c r="AY47" i="4" s="1"/>
  <c r="I47" i="4" s="1"/>
  <c r="H47" i="9"/>
  <c r="AX47" i="4" s="1"/>
  <c r="H47" i="4" s="1"/>
  <c r="G47" i="9"/>
  <c r="AW47" i="4" s="1"/>
  <c r="G47" i="4" s="1"/>
  <c r="F47" i="9"/>
  <c r="AV47" i="4" s="1"/>
  <c r="F47" i="4" s="1"/>
  <c r="E47" i="9"/>
  <c r="AU47" i="4" s="1"/>
  <c r="E47" i="4" s="1"/>
  <c r="EU46" i="9"/>
  <c r="AI46" i="1" s="1"/>
  <c r="DZ46" i="9"/>
  <c r="AH46" i="1" s="1"/>
  <c r="DE46" i="9"/>
  <c r="CJ46" i="9"/>
  <c r="AF46" i="1" s="1"/>
  <c r="BO46" i="9"/>
  <c r="AE46" i="1" s="1"/>
  <c r="AT46" i="9"/>
  <c r="Y46" i="9"/>
  <c r="AC46" i="1" s="1"/>
  <c r="X46" i="9"/>
  <c r="BN46" i="4" s="1"/>
  <c r="X46" i="4" s="1"/>
  <c r="W46" i="9"/>
  <c r="BM46" i="4" s="1"/>
  <c r="W46" i="4" s="1"/>
  <c r="V46" i="9"/>
  <c r="BL46" i="4" s="1"/>
  <c r="V46" i="4" s="1"/>
  <c r="U46" i="9"/>
  <c r="BK46" i="4" s="1"/>
  <c r="U46" i="4" s="1"/>
  <c r="T46" i="9"/>
  <c r="BJ46" i="4" s="1"/>
  <c r="T46" i="4" s="1"/>
  <c r="S46" i="9"/>
  <c r="BI46" i="4" s="1"/>
  <c r="S46" i="4" s="1"/>
  <c r="R46" i="9"/>
  <c r="BH46" i="4" s="1"/>
  <c r="R46" i="4" s="1"/>
  <c r="Q46" i="9"/>
  <c r="BG46" i="4" s="1"/>
  <c r="Q46" i="4" s="1"/>
  <c r="P46" i="9"/>
  <c r="BF46" i="4" s="1"/>
  <c r="P46" i="4" s="1"/>
  <c r="O46" i="9"/>
  <c r="BE46" i="4" s="1"/>
  <c r="O46" i="4" s="1"/>
  <c r="N46" i="9"/>
  <c r="BD46" i="4" s="1"/>
  <c r="N46" i="4" s="1"/>
  <c r="M46" i="9"/>
  <c r="BC46" i="4" s="1"/>
  <c r="M46" i="4" s="1"/>
  <c r="L46" i="9"/>
  <c r="BB46" i="4" s="1"/>
  <c r="L46" i="4" s="1"/>
  <c r="K46" i="9"/>
  <c r="BA46" i="4" s="1"/>
  <c r="K46" i="4" s="1"/>
  <c r="J46" i="9"/>
  <c r="AZ46" i="4" s="1"/>
  <c r="J46" i="4" s="1"/>
  <c r="I46" i="9"/>
  <c r="AY46" i="4" s="1"/>
  <c r="I46" i="4" s="1"/>
  <c r="H46" i="9"/>
  <c r="AX46" i="4" s="1"/>
  <c r="H46" i="4" s="1"/>
  <c r="G46" i="9"/>
  <c r="AW46" i="4" s="1"/>
  <c r="G46" i="4" s="1"/>
  <c r="F46" i="9"/>
  <c r="AV46" i="4" s="1"/>
  <c r="F46" i="4" s="1"/>
  <c r="E46" i="9"/>
  <c r="AU46" i="4" s="1"/>
  <c r="E46" i="4" s="1"/>
  <c r="EU45" i="9"/>
  <c r="AI45" i="1" s="1"/>
  <c r="DZ45" i="9"/>
  <c r="AH45" i="1" s="1"/>
  <c r="DE45" i="9"/>
  <c r="AG45" i="1" s="1"/>
  <c r="CJ45" i="9"/>
  <c r="AF45" i="1" s="1"/>
  <c r="BO45" i="9"/>
  <c r="AE45" i="1" s="1"/>
  <c r="AT45" i="9"/>
  <c r="Y45" i="9"/>
  <c r="AC45" i="1" s="1"/>
  <c r="X45" i="9"/>
  <c r="BN45" i="4" s="1"/>
  <c r="X45" i="4" s="1"/>
  <c r="W45" i="9"/>
  <c r="BM45" i="4" s="1"/>
  <c r="W45" i="4" s="1"/>
  <c r="V45" i="9"/>
  <c r="BL45" i="4" s="1"/>
  <c r="V45" i="4" s="1"/>
  <c r="U45" i="9"/>
  <c r="BK45" i="4" s="1"/>
  <c r="U45" i="4" s="1"/>
  <c r="T45" i="9"/>
  <c r="BJ45" i="4" s="1"/>
  <c r="T45" i="4" s="1"/>
  <c r="S45" i="9"/>
  <c r="BI45" i="4" s="1"/>
  <c r="S45" i="4" s="1"/>
  <c r="R45" i="9"/>
  <c r="BH45" i="4" s="1"/>
  <c r="R45" i="4" s="1"/>
  <c r="Q45" i="9"/>
  <c r="BG45" i="4" s="1"/>
  <c r="Q45" i="4" s="1"/>
  <c r="P45" i="9"/>
  <c r="BF45" i="4" s="1"/>
  <c r="P45" i="4" s="1"/>
  <c r="O45" i="9"/>
  <c r="BE45" i="4" s="1"/>
  <c r="O45" i="4" s="1"/>
  <c r="N45" i="9"/>
  <c r="BD45" i="4" s="1"/>
  <c r="N45" i="4" s="1"/>
  <c r="M45" i="9"/>
  <c r="BC45" i="4" s="1"/>
  <c r="M45" i="4" s="1"/>
  <c r="L45" i="9"/>
  <c r="BB45" i="4" s="1"/>
  <c r="L45" i="4" s="1"/>
  <c r="K45" i="9"/>
  <c r="BA45" i="4" s="1"/>
  <c r="K45" i="4" s="1"/>
  <c r="J45" i="9"/>
  <c r="AZ45" i="4" s="1"/>
  <c r="J45" i="4" s="1"/>
  <c r="I45" i="9"/>
  <c r="AY45" i="4" s="1"/>
  <c r="I45" i="4" s="1"/>
  <c r="H45" i="9"/>
  <c r="AX45" i="4" s="1"/>
  <c r="H45" i="4" s="1"/>
  <c r="G45" i="9"/>
  <c r="AW45" i="4" s="1"/>
  <c r="G45" i="4" s="1"/>
  <c r="F45" i="9"/>
  <c r="AV45" i="4" s="1"/>
  <c r="F45" i="4" s="1"/>
  <c r="E45" i="9"/>
  <c r="AU45" i="4" s="1"/>
  <c r="E45" i="4" s="1"/>
  <c r="EU44" i="9"/>
  <c r="AI44" i="1" s="1"/>
  <c r="DZ44" i="9"/>
  <c r="AH44" i="1" s="1"/>
  <c r="DE44" i="9"/>
  <c r="AG44" i="1" s="1"/>
  <c r="CJ44" i="9"/>
  <c r="AF44" i="1" s="1"/>
  <c r="BO44" i="9"/>
  <c r="AE44" i="1" s="1"/>
  <c r="AT44" i="9"/>
  <c r="AD44" i="1" s="1"/>
  <c r="Y44" i="9"/>
  <c r="AC44" i="1" s="1"/>
  <c r="X44" i="9"/>
  <c r="BN44" i="4" s="1"/>
  <c r="X44" i="4" s="1"/>
  <c r="W44" i="9"/>
  <c r="BM44" i="4" s="1"/>
  <c r="W44" i="4" s="1"/>
  <c r="V44" i="9"/>
  <c r="BL44" i="4" s="1"/>
  <c r="V44" i="4" s="1"/>
  <c r="U44" i="9"/>
  <c r="BK44" i="4" s="1"/>
  <c r="U44" i="4" s="1"/>
  <c r="T44" i="9"/>
  <c r="BJ44" i="4" s="1"/>
  <c r="T44" i="4" s="1"/>
  <c r="S44" i="9"/>
  <c r="BI44" i="4" s="1"/>
  <c r="S44" i="4" s="1"/>
  <c r="R44" i="9"/>
  <c r="BH44" i="4" s="1"/>
  <c r="R44" i="4" s="1"/>
  <c r="Q44" i="9"/>
  <c r="BG44" i="4" s="1"/>
  <c r="Q44" i="4" s="1"/>
  <c r="P44" i="9"/>
  <c r="BF44" i="4" s="1"/>
  <c r="P44" i="4" s="1"/>
  <c r="O44" i="9"/>
  <c r="BE44" i="4" s="1"/>
  <c r="O44" i="4" s="1"/>
  <c r="N44" i="9"/>
  <c r="BD44" i="4" s="1"/>
  <c r="N44" i="4" s="1"/>
  <c r="M44" i="9"/>
  <c r="BC44" i="4" s="1"/>
  <c r="M44" i="4" s="1"/>
  <c r="L44" i="9"/>
  <c r="BB44" i="4" s="1"/>
  <c r="L44" i="4" s="1"/>
  <c r="K44" i="9"/>
  <c r="BA44" i="4" s="1"/>
  <c r="K44" i="4" s="1"/>
  <c r="J44" i="9"/>
  <c r="AZ44" i="4" s="1"/>
  <c r="J44" i="4" s="1"/>
  <c r="I44" i="9"/>
  <c r="AY44" i="4" s="1"/>
  <c r="I44" i="4" s="1"/>
  <c r="H44" i="9"/>
  <c r="AX44" i="4" s="1"/>
  <c r="H44" i="4" s="1"/>
  <c r="G44" i="9"/>
  <c r="AW44" i="4" s="1"/>
  <c r="G44" i="4" s="1"/>
  <c r="F44" i="9"/>
  <c r="AV44" i="4" s="1"/>
  <c r="F44" i="4" s="1"/>
  <c r="E44" i="9"/>
  <c r="AU44" i="4" s="1"/>
  <c r="E44" i="4" s="1"/>
  <c r="EU43" i="9"/>
  <c r="AI43" i="1" s="1"/>
  <c r="DZ43" i="9"/>
  <c r="AH43" i="1" s="1"/>
  <c r="DE43" i="9"/>
  <c r="AG43" i="1" s="1"/>
  <c r="CJ43" i="9"/>
  <c r="AF43" i="1" s="1"/>
  <c r="BO43" i="9"/>
  <c r="AT43" i="9"/>
  <c r="AD43" i="1" s="1"/>
  <c r="Y43" i="9"/>
  <c r="AC43" i="1" s="1"/>
  <c r="X43" i="9"/>
  <c r="BN43" i="4" s="1"/>
  <c r="X43" i="4" s="1"/>
  <c r="W43" i="9"/>
  <c r="BM43" i="4" s="1"/>
  <c r="W43" i="4" s="1"/>
  <c r="V43" i="9"/>
  <c r="BL43" i="4" s="1"/>
  <c r="V43" i="4" s="1"/>
  <c r="U43" i="9"/>
  <c r="BK43" i="4" s="1"/>
  <c r="U43" i="4" s="1"/>
  <c r="T43" i="9"/>
  <c r="BJ43" i="4" s="1"/>
  <c r="T43" i="4" s="1"/>
  <c r="S43" i="9"/>
  <c r="BI43" i="4" s="1"/>
  <c r="S43" i="4" s="1"/>
  <c r="R43" i="9"/>
  <c r="BH43" i="4" s="1"/>
  <c r="R43" i="4" s="1"/>
  <c r="Q43" i="9"/>
  <c r="BG43" i="4" s="1"/>
  <c r="Q43" i="4" s="1"/>
  <c r="P43" i="9"/>
  <c r="BF43" i="4" s="1"/>
  <c r="P43" i="4" s="1"/>
  <c r="O43" i="9"/>
  <c r="BE43" i="4" s="1"/>
  <c r="O43" i="4" s="1"/>
  <c r="N43" i="9"/>
  <c r="BD43" i="4" s="1"/>
  <c r="N43" i="4" s="1"/>
  <c r="M43" i="9"/>
  <c r="BC43" i="4" s="1"/>
  <c r="M43" i="4" s="1"/>
  <c r="L43" i="9"/>
  <c r="BB43" i="4" s="1"/>
  <c r="L43" i="4" s="1"/>
  <c r="K43" i="9"/>
  <c r="BA43" i="4" s="1"/>
  <c r="K43" i="4" s="1"/>
  <c r="J43" i="9"/>
  <c r="AZ43" i="4" s="1"/>
  <c r="J43" i="4" s="1"/>
  <c r="I43" i="9"/>
  <c r="AY43" i="4" s="1"/>
  <c r="I43" i="4" s="1"/>
  <c r="H43" i="9"/>
  <c r="AX43" i="4" s="1"/>
  <c r="H43" i="4" s="1"/>
  <c r="G43" i="9"/>
  <c r="AW43" i="4" s="1"/>
  <c r="G43" i="4" s="1"/>
  <c r="F43" i="9"/>
  <c r="AV43" i="4" s="1"/>
  <c r="F43" i="4" s="1"/>
  <c r="E43" i="9"/>
  <c r="AU43" i="4" s="1"/>
  <c r="E43" i="4" s="1"/>
  <c r="EU41" i="9"/>
  <c r="AI41" i="1" s="1"/>
  <c r="DZ41" i="9"/>
  <c r="AH41" i="1" s="1"/>
  <c r="DE41" i="9"/>
  <c r="AG41" i="1" s="1"/>
  <c r="CJ41" i="9"/>
  <c r="AF41" i="1" s="1"/>
  <c r="BO41" i="9"/>
  <c r="AE41" i="1" s="1"/>
  <c r="AT41" i="9"/>
  <c r="AD41" i="1" s="1"/>
  <c r="Y41" i="9"/>
  <c r="AC41" i="1" s="1"/>
  <c r="X41" i="9"/>
  <c r="BN41" i="4" s="1"/>
  <c r="X41" i="4" s="1"/>
  <c r="W41" i="9"/>
  <c r="BM41" i="4" s="1"/>
  <c r="W41" i="4" s="1"/>
  <c r="V41" i="9"/>
  <c r="BL41" i="4" s="1"/>
  <c r="V41" i="4" s="1"/>
  <c r="U41" i="9"/>
  <c r="BK41" i="4" s="1"/>
  <c r="U41" i="4" s="1"/>
  <c r="T41" i="9"/>
  <c r="BJ41" i="4" s="1"/>
  <c r="T41" i="4" s="1"/>
  <c r="S41" i="9"/>
  <c r="BI41" i="4" s="1"/>
  <c r="S41" i="4" s="1"/>
  <c r="R41" i="9"/>
  <c r="BH41" i="4" s="1"/>
  <c r="R41" i="4" s="1"/>
  <c r="Q41" i="9"/>
  <c r="BG41" i="4" s="1"/>
  <c r="Q41" i="4" s="1"/>
  <c r="P41" i="9"/>
  <c r="BF41" i="4" s="1"/>
  <c r="P41" i="4" s="1"/>
  <c r="O41" i="9"/>
  <c r="BE41" i="4" s="1"/>
  <c r="O41" i="4" s="1"/>
  <c r="N41" i="9"/>
  <c r="BD41" i="4" s="1"/>
  <c r="N41" i="4" s="1"/>
  <c r="M41" i="9"/>
  <c r="BC41" i="4" s="1"/>
  <c r="M41" i="4" s="1"/>
  <c r="L41" i="9"/>
  <c r="BB41" i="4" s="1"/>
  <c r="L41" i="4" s="1"/>
  <c r="K41" i="9"/>
  <c r="BA41" i="4" s="1"/>
  <c r="K41" i="4" s="1"/>
  <c r="J41" i="9"/>
  <c r="AZ41" i="4" s="1"/>
  <c r="J41" i="4" s="1"/>
  <c r="I41" i="9"/>
  <c r="AY41" i="4" s="1"/>
  <c r="I41" i="4" s="1"/>
  <c r="H41" i="9"/>
  <c r="AX41" i="4" s="1"/>
  <c r="H41" i="4" s="1"/>
  <c r="G41" i="9"/>
  <c r="AW41" i="4" s="1"/>
  <c r="G41" i="4" s="1"/>
  <c r="F41" i="9"/>
  <c r="AV41" i="4" s="1"/>
  <c r="F41" i="4" s="1"/>
  <c r="E41" i="9"/>
  <c r="AU41" i="4" s="1"/>
  <c r="E41" i="4" s="1"/>
  <c r="EU40" i="9"/>
  <c r="AI40" i="1" s="1"/>
  <c r="DZ40" i="9"/>
  <c r="AH40" i="1" s="1"/>
  <c r="DE40" i="9"/>
  <c r="AG40" i="1" s="1"/>
  <c r="CJ40" i="9"/>
  <c r="AF40" i="1" s="1"/>
  <c r="BO40" i="9"/>
  <c r="AT40" i="9"/>
  <c r="AD40" i="1" s="1"/>
  <c r="Y40" i="9"/>
  <c r="AC40" i="1" s="1"/>
  <c r="X40" i="9"/>
  <c r="BN40" i="4" s="1"/>
  <c r="X40" i="4" s="1"/>
  <c r="W40" i="9"/>
  <c r="BM40" i="4" s="1"/>
  <c r="W40" i="4" s="1"/>
  <c r="V40" i="9"/>
  <c r="BL40" i="4" s="1"/>
  <c r="V40" i="4" s="1"/>
  <c r="U40" i="9"/>
  <c r="BK40" i="4" s="1"/>
  <c r="U40" i="4" s="1"/>
  <c r="T40" i="9"/>
  <c r="BJ40" i="4" s="1"/>
  <c r="T40" i="4" s="1"/>
  <c r="S40" i="9"/>
  <c r="BI40" i="4" s="1"/>
  <c r="S40" i="4" s="1"/>
  <c r="R40" i="9"/>
  <c r="BH40" i="4" s="1"/>
  <c r="R40" i="4" s="1"/>
  <c r="Q40" i="9"/>
  <c r="BG40" i="4" s="1"/>
  <c r="Q40" i="4" s="1"/>
  <c r="P40" i="9"/>
  <c r="BF40" i="4" s="1"/>
  <c r="P40" i="4" s="1"/>
  <c r="O40" i="9"/>
  <c r="BE40" i="4" s="1"/>
  <c r="O40" i="4" s="1"/>
  <c r="N40" i="9"/>
  <c r="BD40" i="4" s="1"/>
  <c r="N40" i="4" s="1"/>
  <c r="M40" i="9"/>
  <c r="BC40" i="4" s="1"/>
  <c r="M40" i="4" s="1"/>
  <c r="L40" i="9"/>
  <c r="BB40" i="4" s="1"/>
  <c r="L40" i="4" s="1"/>
  <c r="K40" i="9"/>
  <c r="BA40" i="4" s="1"/>
  <c r="K40" i="4" s="1"/>
  <c r="J40" i="9"/>
  <c r="AZ40" i="4" s="1"/>
  <c r="J40" i="4" s="1"/>
  <c r="I40" i="9"/>
  <c r="AY40" i="4" s="1"/>
  <c r="I40" i="4" s="1"/>
  <c r="H40" i="9"/>
  <c r="AX40" i="4" s="1"/>
  <c r="H40" i="4" s="1"/>
  <c r="G40" i="9"/>
  <c r="AW40" i="4" s="1"/>
  <c r="G40" i="4" s="1"/>
  <c r="F40" i="9"/>
  <c r="AV40" i="4" s="1"/>
  <c r="F40" i="4" s="1"/>
  <c r="E40" i="9"/>
  <c r="AU40" i="4" s="1"/>
  <c r="E40" i="4" s="1"/>
  <c r="EU39" i="9"/>
  <c r="AI39" i="1" s="1"/>
  <c r="DZ39" i="9"/>
  <c r="AH39" i="1" s="1"/>
  <c r="DE39" i="9"/>
  <c r="AG39" i="1" s="1"/>
  <c r="CJ39" i="9"/>
  <c r="AF39" i="1" s="1"/>
  <c r="BO39" i="9"/>
  <c r="AE39" i="1" s="1"/>
  <c r="AT39" i="9"/>
  <c r="Y39" i="9"/>
  <c r="AC39" i="1" s="1"/>
  <c r="X39" i="9"/>
  <c r="BN39" i="4" s="1"/>
  <c r="X39" i="4" s="1"/>
  <c r="W39" i="9"/>
  <c r="BM39" i="4" s="1"/>
  <c r="W39" i="4" s="1"/>
  <c r="V39" i="9"/>
  <c r="BL39" i="4" s="1"/>
  <c r="V39" i="4" s="1"/>
  <c r="U39" i="9"/>
  <c r="BK39" i="4" s="1"/>
  <c r="U39" i="4" s="1"/>
  <c r="T39" i="9"/>
  <c r="BJ39" i="4" s="1"/>
  <c r="T39" i="4" s="1"/>
  <c r="S39" i="9"/>
  <c r="BI39" i="4" s="1"/>
  <c r="S39" i="4" s="1"/>
  <c r="R39" i="9"/>
  <c r="BH39" i="4" s="1"/>
  <c r="R39" i="4" s="1"/>
  <c r="Q39" i="9"/>
  <c r="BG39" i="4" s="1"/>
  <c r="Q39" i="4" s="1"/>
  <c r="P39" i="9"/>
  <c r="BF39" i="4" s="1"/>
  <c r="P39" i="4" s="1"/>
  <c r="O39" i="9"/>
  <c r="BE39" i="4" s="1"/>
  <c r="O39" i="4" s="1"/>
  <c r="N39" i="9"/>
  <c r="BD39" i="4" s="1"/>
  <c r="N39" i="4" s="1"/>
  <c r="M39" i="9"/>
  <c r="BC39" i="4" s="1"/>
  <c r="M39" i="4" s="1"/>
  <c r="L39" i="9"/>
  <c r="BB39" i="4" s="1"/>
  <c r="L39" i="4" s="1"/>
  <c r="K39" i="9"/>
  <c r="BA39" i="4" s="1"/>
  <c r="K39" i="4" s="1"/>
  <c r="J39" i="9"/>
  <c r="AZ39" i="4" s="1"/>
  <c r="J39" i="4" s="1"/>
  <c r="I39" i="9"/>
  <c r="AY39" i="4" s="1"/>
  <c r="I39" i="4" s="1"/>
  <c r="H39" i="9"/>
  <c r="AX39" i="4" s="1"/>
  <c r="G39" i="9"/>
  <c r="AW39" i="4" s="1"/>
  <c r="G39" i="4" s="1"/>
  <c r="F39" i="9"/>
  <c r="AV39" i="4" s="1"/>
  <c r="F39" i="4" s="1"/>
  <c r="E39" i="9"/>
  <c r="AU39" i="4" s="1"/>
  <c r="E39" i="4" s="1"/>
  <c r="EU38" i="9"/>
  <c r="AI38" i="1" s="1"/>
  <c r="DZ38" i="9"/>
  <c r="AH38" i="1" s="1"/>
  <c r="DE38" i="9"/>
  <c r="AG38" i="1" s="1"/>
  <c r="CJ38" i="9"/>
  <c r="AF38" i="1" s="1"/>
  <c r="BO38" i="9"/>
  <c r="AE38" i="1" s="1"/>
  <c r="AT38" i="9"/>
  <c r="AD38" i="1" s="1"/>
  <c r="Y38" i="9"/>
  <c r="X38" i="9"/>
  <c r="BN38" i="4" s="1"/>
  <c r="X38" i="4" s="1"/>
  <c r="W38" i="9"/>
  <c r="BM38" i="4" s="1"/>
  <c r="W38" i="4" s="1"/>
  <c r="V38" i="9"/>
  <c r="BL38" i="4" s="1"/>
  <c r="V38" i="4" s="1"/>
  <c r="U38" i="9"/>
  <c r="BK38" i="4" s="1"/>
  <c r="U38" i="4" s="1"/>
  <c r="T38" i="9"/>
  <c r="BJ38" i="4" s="1"/>
  <c r="T38" i="4" s="1"/>
  <c r="S38" i="9"/>
  <c r="BI38" i="4" s="1"/>
  <c r="S38" i="4" s="1"/>
  <c r="R38" i="9"/>
  <c r="BH38" i="4" s="1"/>
  <c r="R38" i="4" s="1"/>
  <c r="Q38" i="9"/>
  <c r="BG38" i="4" s="1"/>
  <c r="Q38" i="4" s="1"/>
  <c r="P38" i="9"/>
  <c r="BF38" i="4" s="1"/>
  <c r="P38" i="4" s="1"/>
  <c r="O38" i="9"/>
  <c r="BE38" i="4" s="1"/>
  <c r="O38" i="4" s="1"/>
  <c r="N38" i="9"/>
  <c r="BD38" i="4" s="1"/>
  <c r="N38" i="4" s="1"/>
  <c r="M38" i="9"/>
  <c r="BC38" i="4" s="1"/>
  <c r="M38" i="4" s="1"/>
  <c r="L38" i="9"/>
  <c r="BB38" i="4" s="1"/>
  <c r="L38" i="4" s="1"/>
  <c r="K38" i="9"/>
  <c r="BA38" i="4" s="1"/>
  <c r="K38" i="4" s="1"/>
  <c r="J38" i="9"/>
  <c r="AZ38" i="4" s="1"/>
  <c r="J38" i="4" s="1"/>
  <c r="I38" i="9"/>
  <c r="AY38" i="4" s="1"/>
  <c r="I38" i="4" s="1"/>
  <c r="H38" i="9"/>
  <c r="AX38" i="4" s="1"/>
  <c r="H38" i="4" s="1"/>
  <c r="G38" i="9"/>
  <c r="AW38" i="4" s="1"/>
  <c r="G38" i="4" s="1"/>
  <c r="F38" i="9"/>
  <c r="AV38" i="4" s="1"/>
  <c r="F38" i="4" s="1"/>
  <c r="E38" i="9"/>
  <c r="AU38" i="4" s="1"/>
  <c r="E38" i="4" s="1"/>
  <c r="EU37" i="9"/>
  <c r="AI37" i="1" s="1"/>
  <c r="DZ37" i="9"/>
  <c r="AH37" i="1" s="1"/>
  <c r="DE37" i="9"/>
  <c r="AG37" i="1" s="1"/>
  <c r="CJ37" i="9"/>
  <c r="BO37" i="9"/>
  <c r="AE37" i="1" s="1"/>
  <c r="AT37" i="9"/>
  <c r="AD37" i="1" s="1"/>
  <c r="Y37" i="9"/>
  <c r="AC37" i="1" s="1"/>
  <c r="X37" i="9"/>
  <c r="BN37" i="4" s="1"/>
  <c r="X37" i="4" s="1"/>
  <c r="W37" i="9"/>
  <c r="BM37" i="4" s="1"/>
  <c r="W37" i="4" s="1"/>
  <c r="V37" i="9"/>
  <c r="BL37" i="4" s="1"/>
  <c r="V37" i="4" s="1"/>
  <c r="U37" i="9"/>
  <c r="BK37" i="4" s="1"/>
  <c r="U37" i="4" s="1"/>
  <c r="T37" i="9"/>
  <c r="BJ37" i="4" s="1"/>
  <c r="T37" i="4" s="1"/>
  <c r="S37" i="9"/>
  <c r="BI37" i="4" s="1"/>
  <c r="S37" i="4" s="1"/>
  <c r="R37" i="9"/>
  <c r="BH37" i="4" s="1"/>
  <c r="R37" i="4" s="1"/>
  <c r="Q37" i="9"/>
  <c r="BG37" i="4" s="1"/>
  <c r="Q37" i="4" s="1"/>
  <c r="P37" i="9"/>
  <c r="BF37" i="4" s="1"/>
  <c r="P37" i="4" s="1"/>
  <c r="O37" i="9"/>
  <c r="BE37" i="4" s="1"/>
  <c r="O37" i="4" s="1"/>
  <c r="N37" i="9"/>
  <c r="BD37" i="4" s="1"/>
  <c r="N37" i="4" s="1"/>
  <c r="M37" i="9"/>
  <c r="BC37" i="4" s="1"/>
  <c r="M37" i="4" s="1"/>
  <c r="L37" i="9"/>
  <c r="BB37" i="4" s="1"/>
  <c r="L37" i="4" s="1"/>
  <c r="K37" i="9"/>
  <c r="BA37" i="4" s="1"/>
  <c r="K37" i="4" s="1"/>
  <c r="J37" i="9"/>
  <c r="AZ37" i="4" s="1"/>
  <c r="J37" i="4" s="1"/>
  <c r="I37" i="9"/>
  <c r="AY37" i="4" s="1"/>
  <c r="I37" i="4" s="1"/>
  <c r="H37" i="9"/>
  <c r="AX37" i="4" s="1"/>
  <c r="H37" i="4" s="1"/>
  <c r="G37" i="9"/>
  <c r="AW37" i="4" s="1"/>
  <c r="G37" i="4" s="1"/>
  <c r="F37" i="9"/>
  <c r="AV37" i="4" s="1"/>
  <c r="F37" i="4" s="1"/>
  <c r="E37" i="9"/>
  <c r="AU37" i="4" s="1"/>
  <c r="E37" i="4" s="1"/>
  <c r="EU36" i="9"/>
  <c r="AI36" i="1" s="1"/>
  <c r="DZ36" i="9"/>
  <c r="AH36" i="1" s="1"/>
  <c r="DE36" i="9"/>
  <c r="AG36" i="1" s="1"/>
  <c r="CJ36" i="9"/>
  <c r="AF36" i="1" s="1"/>
  <c r="BO36" i="9"/>
  <c r="AE36" i="1" s="1"/>
  <c r="AT36" i="9"/>
  <c r="Y36" i="9"/>
  <c r="X36" i="9"/>
  <c r="BN36" i="4" s="1"/>
  <c r="X36" i="4" s="1"/>
  <c r="W36" i="9"/>
  <c r="BM36" i="4" s="1"/>
  <c r="W36" i="4" s="1"/>
  <c r="V36" i="9"/>
  <c r="BL36" i="4" s="1"/>
  <c r="V36" i="4" s="1"/>
  <c r="U36" i="9"/>
  <c r="BK36" i="4" s="1"/>
  <c r="U36" i="4" s="1"/>
  <c r="T36" i="9"/>
  <c r="BJ36" i="4" s="1"/>
  <c r="T36" i="4" s="1"/>
  <c r="S36" i="9"/>
  <c r="BI36" i="4" s="1"/>
  <c r="S36" i="4" s="1"/>
  <c r="R36" i="9"/>
  <c r="BH36" i="4" s="1"/>
  <c r="R36" i="4" s="1"/>
  <c r="Q36" i="9"/>
  <c r="BG36" i="4" s="1"/>
  <c r="Q36" i="4" s="1"/>
  <c r="P36" i="9"/>
  <c r="BF36" i="4" s="1"/>
  <c r="P36" i="4" s="1"/>
  <c r="O36" i="9"/>
  <c r="BE36" i="4" s="1"/>
  <c r="O36" i="4" s="1"/>
  <c r="N36" i="9"/>
  <c r="BD36" i="4" s="1"/>
  <c r="N36" i="4" s="1"/>
  <c r="M36" i="9"/>
  <c r="BC36" i="4" s="1"/>
  <c r="M36" i="4" s="1"/>
  <c r="L36" i="9"/>
  <c r="BB36" i="4" s="1"/>
  <c r="L36" i="4" s="1"/>
  <c r="K36" i="9"/>
  <c r="BA36" i="4" s="1"/>
  <c r="K36" i="4" s="1"/>
  <c r="J36" i="9"/>
  <c r="AZ36" i="4" s="1"/>
  <c r="J36" i="4" s="1"/>
  <c r="I36" i="9"/>
  <c r="AY36" i="4" s="1"/>
  <c r="I36" i="4" s="1"/>
  <c r="H36" i="9"/>
  <c r="AX36" i="4" s="1"/>
  <c r="H36" i="4" s="1"/>
  <c r="G36" i="9"/>
  <c r="AW36" i="4" s="1"/>
  <c r="G36" i="4" s="1"/>
  <c r="F36" i="9"/>
  <c r="AV36" i="4" s="1"/>
  <c r="F36" i="4" s="1"/>
  <c r="E36" i="9"/>
  <c r="AU36" i="4" s="1"/>
  <c r="E36" i="4" s="1"/>
  <c r="EU34" i="9"/>
  <c r="AI34" i="1" s="1"/>
  <c r="DZ34" i="9"/>
  <c r="AH34" i="1" s="1"/>
  <c r="DE34" i="9"/>
  <c r="AG34" i="1" s="1"/>
  <c r="CJ34" i="9"/>
  <c r="AF34" i="1" s="1"/>
  <c r="BO34" i="9"/>
  <c r="AE34" i="1" s="1"/>
  <c r="AT34" i="9"/>
  <c r="AD34" i="1" s="1"/>
  <c r="Y34" i="9"/>
  <c r="AC34" i="1" s="1"/>
  <c r="X34" i="9"/>
  <c r="BN34" i="4" s="1"/>
  <c r="X34" i="4" s="1"/>
  <c r="W34" i="9"/>
  <c r="BM34" i="4" s="1"/>
  <c r="W34" i="4" s="1"/>
  <c r="V34" i="9"/>
  <c r="BL34" i="4" s="1"/>
  <c r="V34" i="4" s="1"/>
  <c r="U34" i="9"/>
  <c r="BK34" i="4" s="1"/>
  <c r="U34" i="4" s="1"/>
  <c r="T34" i="9"/>
  <c r="BJ34" i="4" s="1"/>
  <c r="T34" i="4" s="1"/>
  <c r="S34" i="9"/>
  <c r="BI34" i="4" s="1"/>
  <c r="S34" i="4" s="1"/>
  <c r="R34" i="9"/>
  <c r="BH34" i="4" s="1"/>
  <c r="R34" i="4" s="1"/>
  <c r="Q34" i="9"/>
  <c r="BG34" i="4" s="1"/>
  <c r="Q34" i="4" s="1"/>
  <c r="P34" i="9"/>
  <c r="BF34" i="4" s="1"/>
  <c r="P34" i="4" s="1"/>
  <c r="O34" i="9"/>
  <c r="BE34" i="4" s="1"/>
  <c r="O34" i="4" s="1"/>
  <c r="N34" i="9"/>
  <c r="BD34" i="4" s="1"/>
  <c r="N34" i="4" s="1"/>
  <c r="M34" i="9"/>
  <c r="BC34" i="4" s="1"/>
  <c r="M34" i="4" s="1"/>
  <c r="L34" i="9"/>
  <c r="BB34" i="4" s="1"/>
  <c r="L34" i="4" s="1"/>
  <c r="K34" i="9"/>
  <c r="BA34" i="4" s="1"/>
  <c r="K34" i="4" s="1"/>
  <c r="J34" i="9"/>
  <c r="AZ34" i="4" s="1"/>
  <c r="J34" i="4" s="1"/>
  <c r="I34" i="9"/>
  <c r="AY34" i="4" s="1"/>
  <c r="I34" i="4" s="1"/>
  <c r="H34" i="9"/>
  <c r="AX34" i="4" s="1"/>
  <c r="H34" i="4" s="1"/>
  <c r="G34" i="9"/>
  <c r="AW34" i="4" s="1"/>
  <c r="G34" i="4" s="1"/>
  <c r="F34" i="9"/>
  <c r="AV34" i="4" s="1"/>
  <c r="F34" i="4" s="1"/>
  <c r="E34" i="9"/>
  <c r="AU34" i="4" s="1"/>
  <c r="E34" i="4" s="1"/>
  <c r="EU33" i="9"/>
  <c r="AI33" i="1" s="1"/>
  <c r="DZ33" i="9"/>
  <c r="AH33" i="1" s="1"/>
  <c r="DE33" i="9"/>
  <c r="AG33" i="1" s="1"/>
  <c r="CJ33" i="9"/>
  <c r="AF33" i="1" s="1"/>
  <c r="BO33" i="9"/>
  <c r="AE33" i="1" s="1"/>
  <c r="AT33" i="9"/>
  <c r="AD33" i="1" s="1"/>
  <c r="Y33" i="9"/>
  <c r="AC33" i="1" s="1"/>
  <c r="X33" i="9"/>
  <c r="BN33" i="4" s="1"/>
  <c r="X33" i="4" s="1"/>
  <c r="W33" i="9"/>
  <c r="BM33" i="4" s="1"/>
  <c r="W33" i="4" s="1"/>
  <c r="V33" i="9"/>
  <c r="BL33" i="4" s="1"/>
  <c r="V33" i="4" s="1"/>
  <c r="U33" i="9"/>
  <c r="BK33" i="4" s="1"/>
  <c r="U33" i="4" s="1"/>
  <c r="T33" i="9"/>
  <c r="BJ33" i="4" s="1"/>
  <c r="T33" i="4" s="1"/>
  <c r="S33" i="9"/>
  <c r="BI33" i="4" s="1"/>
  <c r="S33" i="4" s="1"/>
  <c r="R33" i="9"/>
  <c r="BH33" i="4" s="1"/>
  <c r="R33" i="4" s="1"/>
  <c r="Q33" i="9"/>
  <c r="BG33" i="4" s="1"/>
  <c r="Q33" i="4" s="1"/>
  <c r="P33" i="9"/>
  <c r="BF33" i="4" s="1"/>
  <c r="P33" i="4" s="1"/>
  <c r="O33" i="9"/>
  <c r="BE33" i="4" s="1"/>
  <c r="O33" i="4" s="1"/>
  <c r="N33" i="9"/>
  <c r="BD33" i="4" s="1"/>
  <c r="N33" i="4" s="1"/>
  <c r="M33" i="9"/>
  <c r="BC33" i="4" s="1"/>
  <c r="M33" i="4" s="1"/>
  <c r="L33" i="9"/>
  <c r="BB33" i="4" s="1"/>
  <c r="L33" i="4" s="1"/>
  <c r="K33" i="9"/>
  <c r="BA33" i="4" s="1"/>
  <c r="K33" i="4" s="1"/>
  <c r="J33" i="9"/>
  <c r="AZ33" i="4" s="1"/>
  <c r="J33" i="4" s="1"/>
  <c r="I33" i="9"/>
  <c r="AY33" i="4" s="1"/>
  <c r="I33" i="4" s="1"/>
  <c r="H33" i="9"/>
  <c r="AX33" i="4" s="1"/>
  <c r="H33" i="4" s="1"/>
  <c r="G33" i="9"/>
  <c r="AW33" i="4" s="1"/>
  <c r="G33" i="4" s="1"/>
  <c r="F33" i="9"/>
  <c r="AV33" i="4" s="1"/>
  <c r="F33" i="4" s="1"/>
  <c r="E33" i="9"/>
  <c r="AU33" i="4" s="1"/>
  <c r="E33" i="4" s="1"/>
  <c r="EU32" i="9"/>
  <c r="AI32" i="1" s="1"/>
  <c r="DZ32" i="9"/>
  <c r="AH32" i="1" s="1"/>
  <c r="DE32" i="9"/>
  <c r="CJ32" i="9"/>
  <c r="AF32" i="1" s="1"/>
  <c r="BO32" i="9"/>
  <c r="AE32" i="1" s="1"/>
  <c r="AT32" i="9"/>
  <c r="AD32" i="1" s="1"/>
  <c r="Y32" i="9"/>
  <c r="AC32" i="1" s="1"/>
  <c r="X32" i="9"/>
  <c r="BN32" i="4" s="1"/>
  <c r="X32" i="4" s="1"/>
  <c r="W32" i="9"/>
  <c r="BM32" i="4" s="1"/>
  <c r="W32" i="4" s="1"/>
  <c r="V32" i="9"/>
  <c r="BL32" i="4" s="1"/>
  <c r="V32" i="4" s="1"/>
  <c r="U32" i="9"/>
  <c r="BK32" i="4" s="1"/>
  <c r="U32" i="4" s="1"/>
  <c r="T32" i="9"/>
  <c r="BJ32" i="4" s="1"/>
  <c r="T32" i="4" s="1"/>
  <c r="S32" i="9"/>
  <c r="BI32" i="4" s="1"/>
  <c r="S32" i="4" s="1"/>
  <c r="R32" i="9"/>
  <c r="BH32" i="4" s="1"/>
  <c r="R32" i="4" s="1"/>
  <c r="Q32" i="9"/>
  <c r="BG32" i="4" s="1"/>
  <c r="Q32" i="4" s="1"/>
  <c r="P32" i="9"/>
  <c r="BF32" i="4" s="1"/>
  <c r="P32" i="4" s="1"/>
  <c r="O32" i="9"/>
  <c r="BE32" i="4" s="1"/>
  <c r="O32" i="4" s="1"/>
  <c r="N32" i="9"/>
  <c r="BD32" i="4" s="1"/>
  <c r="N32" i="4" s="1"/>
  <c r="M32" i="9"/>
  <c r="BC32" i="4" s="1"/>
  <c r="M32" i="4" s="1"/>
  <c r="L32" i="9"/>
  <c r="BB32" i="4" s="1"/>
  <c r="L32" i="4" s="1"/>
  <c r="K32" i="9"/>
  <c r="BA32" i="4" s="1"/>
  <c r="K32" i="4" s="1"/>
  <c r="J32" i="9"/>
  <c r="AZ32" i="4" s="1"/>
  <c r="J32" i="4" s="1"/>
  <c r="I32" i="9"/>
  <c r="AY32" i="4" s="1"/>
  <c r="I32" i="4" s="1"/>
  <c r="H32" i="9"/>
  <c r="AX32" i="4" s="1"/>
  <c r="H32" i="4" s="1"/>
  <c r="G32" i="9"/>
  <c r="AW32" i="4" s="1"/>
  <c r="G32" i="4" s="1"/>
  <c r="F32" i="9"/>
  <c r="AV32" i="4" s="1"/>
  <c r="F32" i="4" s="1"/>
  <c r="E32" i="9"/>
  <c r="AU32" i="4" s="1"/>
  <c r="E32" i="4" s="1"/>
  <c r="EU31" i="9"/>
  <c r="AI31" i="1" s="1"/>
  <c r="DZ31" i="9"/>
  <c r="AH31" i="1" s="1"/>
  <c r="DE31" i="9"/>
  <c r="AG31" i="1" s="1"/>
  <c r="CJ31" i="9"/>
  <c r="AF31" i="1" s="1"/>
  <c r="BO31" i="9"/>
  <c r="AE31" i="1" s="1"/>
  <c r="AT31" i="9"/>
  <c r="AD31" i="1" s="1"/>
  <c r="Y31" i="9"/>
  <c r="AC31" i="1" s="1"/>
  <c r="X31" i="9"/>
  <c r="BN31" i="4" s="1"/>
  <c r="X31" i="4" s="1"/>
  <c r="W31" i="9"/>
  <c r="BM31" i="4" s="1"/>
  <c r="W31" i="4" s="1"/>
  <c r="V31" i="9"/>
  <c r="BL31" i="4" s="1"/>
  <c r="V31" i="4" s="1"/>
  <c r="U31" i="9"/>
  <c r="BK31" i="4" s="1"/>
  <c r="U31" i="4" s="1"/>
  <c r="T31" i="9"/>
  <c r="BJ31" i="4" s="1"/>
  <c r="T31" i="4" s="1"/>
  <c r="S31" i="9"/>
  <c r="BI31" i="4" s="1"/>
  <c r="S31" i="4" s="1"/>
  <c r="R31" i="9"/>
  <c r="BH31" i="4" s="1"/>
  <c r="R31" i="4" s="1"/>
  <c r="Q31" i="9"/>
  <c r="BG31" i="4" s="1"/>
  <c r="Q31" i="4" s="1"/>
  <c r="P31" i="9"/>
  <c r="BF31" i="4" s="1"/>
  <c r="P31" i="4" s="1"/>
  <c r="O31" i="9"/>
  <c r="BE31" i="4" s="1"/>
  <c r="O31" i="4" s="1"/>
  <c r="N31" i="9"/>
  <c r="BD31" i="4" s="1"/>
  <c r="N31" i="4" s="1"/>
  <c r="M31" i="9"/>
  <c r="BC31" i="4" s="1"/>
  <c r="M31" i="4" s="1"/>
  <c r="L31" i="9"/>
  <c r="BB31" i="4" s="1"/>
  <c r="L31" i="4" s="1"/>
  <c r="K31" i="9"/>
  <c r="BA31" i="4" s="1"/>
  <c r="K31" i="4" s="1"/>
  <c r="J31" i="9"/>
  <c r="AZ31" i="4" s="1"/>
  <c r="J31" i="4" s="1"/>
  <c r="I31" i="9"/>
  <c r="AY31" i="4" s="1"/>
  <c r="I31" i="4" s="1"/>
  <c r="H31" i="9"/>
  <c r="AX31" i="4" s="1"/>
  <c r="H31" i="4" s="1"/>
  <c r="G31" i="9"/>
  <c r="AW31" i="4" s="1"/>
  <c r="G31" i="4" s="1"/>
  <c r="F31" i="9"/>
  <c r="AV31" i="4" s="1"/>
  <c r="F31" i="4" s="1"/>
  <c r="E31" i="9"/>
  <c r="AU31" i="4" s="1"/>
  <c r="E31" i="4" s="1"/>
  <c r="EU30" i="9"/>
  <c r="AI30" i="1" s="1"/>
  <c r="DZ30" i="9"/>
  <c r="AH30" i="1" s="1"/>
  <c r="DE30" i="9"/>
  <c r="AG30" i="1" s="1"/>
  <c r="CJ30" i="9"/>
  <c r="AF30" i="1" s="1"/>
  <c r="BO30" i="9"/>
  <c r="AT30" i="9"/>
  <c r="AD30" i="1" s="1"/>
  <c r="Y30" i="9"/>
  <c r="AC30" i="1" s="1"/>
  <c r="X30" i="9"/>
  <c r="BN30" i="4" s="1"/>
  <c r="X30" i="4" s="1"/>
  <c r="W30" i="9"/>
  <c r="BM30" i="4" s="1"/>
  <c r="W30" i="4" s="1"/>
  <c r="V30" i="9"/>
  <c r="BL30" i="4" s="1"/>
  <c r="V30" i="4" s="1"/>
  <c r="U30" i="9"/>
  <c r="BK30" i="4" s="1"/>
  <c r="U30" i="4" s="1"/>
  <c r="T30" i="9"/>
  <c r="BJ30" i="4" s="1"/>
  <c r="T30" i="4" s="1"/>
  <c r="S30" i="9"/>
  <c r="BI30" i="4" s="1"/>
  <c r="S30" i="4" s="1"/>
  <c r="R30" i="9"/>
  <c r="BH30" i="4" s="1"/>
  <c r="R30" i="4" s="1"/>
  <c r="Q30" i="9"/>
  <c r="BG30" i="4" s="1"/>
  <c r="Q30" i="4" s="1"/>
  <c r="P30" i="9"/>
  <c r="BF30" i="4" s="1"/>
  <c r="P30" i="4" s="1"/>
  <c r="O30" i="9"/>
  <c r="BE30" i="4" s="1"/>
  <c r="O30" i="4" s="1"/>
  <c r="N30" i="9"/>
  <c r="BD30" i="4" s="1"/>
  <c r="N30" i="4" s="1"/>
  <c r="M30" i="9"/>
  <c r="BC30" i="4" s="1"/>
  <c r="M30" i="4" s="1"/>
  <c r="L30" i="9"/>
  <c r="BB30" i="4" s="1"/>
  <c r="L30" i="4" s="1"/>
  <c r="K30" i="9"/>
  <c r="BA30" i="4" s="1"/>
  <c r="K30" i="4" s="1"/>
  <c r="J30" i="9"/>
  <c r="AZ30" i="4" s="1"/>
  <c r="J30" i="4" s="1"/>
  <c r="I30" i="9"/>
  <c r="AY30" i="4" s="1"/>
  <c r="I30" i="4" s="1"/>
  <c r="H30" i="9"/>
  <c r="AX30" i="4" s="1"/>
  <c r="H30" i="4" s="1"/>
  <c r="G30" i="9"/>
  <c r="AW30" i="4" s="1"/>
  <c r="G30" i="4" s="1"/>
  <c r="F30" i="9"/>
  <c r="AV30" i="4" s="1"/>
  <c r="F30" i="4" s="1"/>
  <c r="E30" i="9"/>
  <c r="AU30" i="4" s="1"/>
  <c r="E30" i="4" s="1"/>
  <c r="EU29" i="9"/>
  <c r="AI29" i="1" s="1"/>
  <c r="DZ29" i="9"/>
  <c r="AH29" i="1" s="1"/>
  <c r="DE29" i="9"/>
  <c r="AG29" i="1" s="1"/>
  <c r="CJ29" i="9"/>
  <c r="AF29" i="1" s="1"/>
  <c r="BO29" i="9"/>
  <c r="AE29" i="1" s="1"/>
  <c r="AT29" i="9"/>
  <c r="AD29" i="1" s="1"/>
  <c r="Y29" i="9"/>
  <c r="AC29" i="1" s="1"/>
  <c r="X29" i="9"/>
  <c r="BN29" i="4" s="1"/>
  <c r="X29" i="4" s="1"/>
  <c r="W29" i="9"/>
  <c r="BM29" i="4" s="1"/>
  <c r="W29" i="4" s="1"/>
  <c r="V29" i="9"/>
  <c r="BL29" i="4" s="1"/>
  <c r="V29" i="4" s="1"/>
  <c r="U29" i="9"/>
  <c r="BK29" i="4" s="1"/>
  <c r="U29" i="4" s="1"/>
  <c r="T29" i="9"/>
  <c r="BJ29" i="4" s="1"/>
  <c r="T29" i="4" s="1"/>
  <c r="S29" i="9"/>
  <c r="BI29" i="4" s="1"/>
  <c r="S29" i="4" s="1"/>
  <c r="R29" i="9"/>
  <c r="BH29" i="4" s="1"/>
  <c r="R29" i="4" s="1"/>
  <c r="Q29" i="9"/>
  <c r="BG29" i="4" s="1"/>
  <c r="Q29" i="4" s="1"/>
  <c r="P29" i="9"/>
  <c r="BF29" i="4" s="1"/>
  <c r="P29" i="4" s="1"/>
  <c r="O29" i="9"/>
  <c r="BE29" i="4" s="1"/>
  <c r="O29" i="4" s="1"/>
  <c r="N29" i="9"/>
  <c r="BD29" i="4" s="1"/>
  <c r="N29" i="4" s="1"/>
  <c r="M29" i="9"/>
  <c r="BC29" i="4" s="1"/>
  <c r="M29" i="4" s="1"/>
  <c r="L29" i="9"/>
  <c r="BB29" i="4" s="1"/>
  <c r="L29" i="4" s="1"/>
  <c r="K29" i="9"/>
  <c r="BA29" i="4" s="1"/>
  <c r="K29" i="4" s="1"/>
  <c r="J29" i="9"/>
  <c r="AZ29" i="4" s="1"/>
  <c r="J29" i="4" s="1"/>
  <c r="I29" i="9"/>
  <c r="AY29" i="4" s="1"/>
  <c r="I29" i="4" s="1"/>
  <c r="H29" i="9"/>
  <c r="AX29" i="4" s="1"/>
  <c r="H29" i="4" s="1"/>
  <c r="G29" i="9"/>
  <c r="AW29" i="4" s="1"/>
  <c r="G29" i="4" s="1"/>
  <c r="F29" i="9"/>
  <c r="AV29" i="4" s="1"/>
  <c r="F29" i="4" s="1"/>
  <c r="E29" i="9"/>
  <c r="AU29" i="4" s="1"/>
  <c r="E29" i="4" s="1"/>
  <c r="EU28" i="9"/>
  <c r="AI28" i="1" s="1"/>
  <c r="DZ28" i="9"/>
  <c r="AH28" i="1" s="1"/>
  <c r="DE28" i="9"/>
  <c r="AG28" i="1" s="1"/>
  <c r="CJ28" i="9"/>
  <c r="AF28" i="1" s="1"/>
  <c r="BO28" i="9"/>
  <c r="AE28" i="1" s="1"/>
  <c r="AT28" i="9"/>
  <c r="AD28" i="1" s="1"/>
  <c r="Y28" i="9"/>
  <c r="AC28" i="1" s="1"/>
  <c r="X28" i="9"/>
  <c r="BN28" i="4" s="1"/>
  <c r="X28" i="4" s="1"/>
  <c r="W28" i="9"/>
  <c r="BM28" i="4" s="1"/>
  <c r="W28" i="4" s="1"/>
  <c r="V28" i="9"/>
  <c r="BL28" i="4" s="1"/>
  <c r="V28" i="4" s="1"/>
  <c r="U28" i="9"/>
  <c r="BK28" i="4" s="1"/>
  <c r="U28" i="4" s="1"/>
  <c r="T28" i="9"/>
  <c r="BJ28" i="4" s="1"/>
  <c r="T28" i="4" s="1"/>
  <c r="S28" i="9"/>
  <c r="BI28" i="4" s="1"/>
  <c r="S28" i="4" s="1"/>
  <c r="R28" i="9"/>
  <c r="BH28" i="4" s="1"/>
  <c r="R28" i="4" s="1"/>
  <c r="Q28" i="9"/>
  <c r="BG28" i="4" s="1"/>
  <c r="Q28" i="4" s="1"/>
  <c r="P28" i="9"/>
  <c r="BF28" i="4" s="1"/>
  <c r="P28" i="4" s="1"/>
  <c r="O28" i="9"/>
  <c r="BE28" i="4" s="1"/>
  <c r="O28" i="4" s="1"/>
  <c r="N28" i="9"/>
  <c r="BD28" i="4" s="1"/>
  <c r="N28" i="4" s="1"/>
  <c r="M28" i="9"/>
  <c r="BC28" i="4" s="1"/>
  <c r="M28" i="4" s="1"/>
  <c r="L28" i="9"/>
  <c r="BB28" i="4" s="1"/>
  <c r="L28" i="4" s="1"/>
  <c r="K28" i="9"/>
  <c r="BA28" i="4" s="1"/>
  <c r="K28" i="4" s="1"/>
  <c r="J28" i="9"/>
  <c r="AZ28" i="4" s="1"/>
  <c r="J28" i="4" s="1"/>
  <c r="I28" i="9"/>
  <c r="AY28" i="4" s="1"/>
  <c r="I28" i="4" s="1"/>
  <c r="H28" i="9"/>
  <c r="AX28" i="4" s="1"/>
  <c r="H28" i="4" s="1"/>
  <c r="G28" i="9"/>
  <c r="AW28" i="4" s="1"/>
  <c r="G28" i="4" s="1"/>
  <c r="F28" i="9"/>
  <c r="AV28" i="4" s="1"/>
  <c r="F28" i="4" s="1"/>
  <c r="E28" i="9"/>
  <c r="AU28" i="4" s="1"/>
  <c r="E28" i="4" s="1"/>
  <c r="EU27" i="9"/>
  <c r="AI27" i="1" s="1"/>
  <c r="DZ27" i="9"/>
  <c r="AH27" i="1" s="1"/>
  <c r="DE27" i="9"/>
  <c r="AG27" i="1" s="1"/>
  <c r="CJ27" i="9"/>
  <c r="AF27" i="1" s="1"/>
  <c r="BO27" i="9"/>
  <c r="AE27" i="1" s="1"/>
  <c r="AT27" i="9"/>
  <c r="AD27" i="1" s="1"/>
  <c r="Y27" i="9"/>
  <c r="X27" i="9"/>
  <c r="BN27" i="4" s="1"/>
  <c r="X27" i="4" s="1"/>
  <c r="W27" i="9"/>
  <c r="BM27" i="4" s="1"/>
  <c r="W27" i="4" s="1"/>
  <c r="V27" i="9"/>
  <c r="BL27" i="4" s="1"/>
  <c r="V27" i="4" s="1"/>
  <c r="U27" i="9"/>
  <c r="BK27" i="4" s="1"/>
  <c r="U27" i="4" s="1"/>
  <c r="T27" i="9"/>
  <c r="BJ27" i="4" s="1"/>
  <c r="T27" i="4" s="1"/>
  <c r="S27" i="9"/>
  <c r="BI27" i="4" s="1"/>
  <c r="S27" i="4" s="1"/>
  <c r="R27" i="9"/>
  <c r="BH27" i="4" s="1"/>
  <c r="R27" i="4" s="1"/>
  <c r="Q27" i="9"/>
  <c r="BG27" i="4" s="1"/>
  <c r="Q27" i="4" s="1"/>
  <c r="P27" i="9"/>
  <c r="BF27" i="4" s="1"/>
  <c r="P27" i="4" s="1"/>
  <c r="O27" i="9"/>
  <c r="BE27" i="4" s="1"/>
  <c r="O27" i="4" s="1"/>
  <c r="N27" i="9"/>
  <c r="BD27" i="4" s="1"/>
  <c r="N27" i="4" s="1"/>
  <c r="M27" i="9"/>
  <c r="BC27" i="4" s="1"/>
  <c r="M27" i="4" s="1"/>
  <c r="L27" i="9"/>
  <c r="BB27" i="4" s="1"/>
  <c r="L27" i="4" s="1"/>
  <c r="K27" i="9"/>
  <c r="BA27" i="4" s="1"/>
  <c r="K27" i="4" s="1"/>
  <c r="J27" i="9"/>
  <c r="AZ27" i="4" s="1"/>
  <c r="J27" i="4" s="1"/>
  <c r="I27" i="9"/>
  <c r="AY27" i="4" s="1"/>
  <c r="I27" i="4" s="1"/>
  <c r="H27" i="9"/>
  <c r="AX27" i="4" s="1"/>
  <c r="H27" i="4" s="1"/>
  <c r="G27" i="9"/>
  <c r="AW27" i="4" s="1"/>
  <c r="G27" i="4" s="1"/>
  <c r="F27" i="9"/>
  <c r="AV27" i="4" s="1"/>
  <c r="F27" i="4" s="1"/>
  <c r="E27" i="9"/>
  <c r="AU27" i="4" s="1"/>
  <c r="E27" i="4" s="1"/>
  <c r="EU26" i="9"/>
  <c r="AI26" i="1" s="1"/>
  <c r="DZ26" i="9"/>
  <c r="AH26" i="1" s="1"/>
  <c r="DE26" i="9"/>
  <c r="AG26" i="1" s="1"/>
  <c r="CJ26" i="9"/>
  <c r="AF26" i="1" s="1"/>
  <c r="BO26" i="9"/>
  <c r="AE26" i="1" s="1"/>
  <c r="AT26" i="9"/>
  <c r="Y26" i="9"/>
  <c r="AC26" i="1" s="1"/>
  <c r="X26" i="9"/>
  <c r="BN26" i="4" s="1"/>
  <c r="X26" i="4" s="1"/>
  <c r="W26" i="9"/>
  <c r="BM26" i="4" s="1"/>
  <c r="W26" i="4" s="1"/>
  <c r="V26" i="9"/>
  <c r="BL26" i="4" s="1"/>
  <c r="V26" i="4" s="1"/>
  <c r="U26" i="9"/>
  <c r="BK26" i="4" s="1"/>
  <c r="U26" i="4" s="1"/>
  <c r="T26" i="9"/>
  <c r="BJ26" i="4" s="1"/>
  <c r="T26" i="4" s="1"/>
  <c r="S26" i="9"/>
  <c r="BI26" i="4" s="1"/>
  <c r="S26" i="4" s="1"/>
  <c r="R26" i="9"/>
  <c r="BH26" i="4" s="1"/>
  <c r="R26" i="4" s="1"/>
  <c r="Q26" i="9"/>
  <c r="BG26" i="4" s="1"/>
  <c r="Q26" i="4" s="1"/>
  <c r="P26" i="9"/>
  <c r="BF26" i="4" s="1"/>
  <c r="P26" i="4" s="1"/>
  <c r="O26" i="9"/>
  <c r="BE26" i="4" s="1"/>
  <c r="O26" i="4" s="1"/>
  <c r="N26" i="9"/>
  <c r="BD26" i="4" s="1"/>
  <c r="N26" i="4" s="1"/>
  <c r="M26" i="9"/>
  <c r="BC26" i="4" s="1"/>
  <c r="M26" i="4" s="1"/>
  <c r="L26" i="9"/>
  <c r="BB26" i="4" s="1"/>
  <c r="L26" i="4" s="1"/>
  <c r="K26" i="9"/>
  <c r="BA26" i="4" s="1"/>
  <c r="K26" i="4" s="1"/>
  <c r="J26" i="9"/>
  <c r="AZ26" i="4" s="1"/>
  <c r="J26" i="4" s="1"/>
  <c r="I26" i="9"/>
  <c r="AY26" i="4" s="1"/>
  <c r="I26" i="4" s="1"/>
  <c r="H26" i="9"/>
  <c r="AX26" i="4" s="1"/>
  <c r="H26" i="4" s="1"/>
  <c r="G26" i="9"/>
  <c r="AW26" i="4" s="1"/>
  <c r="G26" i="4" s="1"/>
  <c r="F26" i="9"/>
  <c r="AV26" i="4" s="1"/>
  <c r="F26" i="4" s="1"/>
  <c r="E26" i="9"/>
  <c r="AU26" i="4" s="1"/>
  <c r="E26" i="4" s="1"/>
  <c r="EU25" i="9"/>
  <c r="AI25" i="1" s="1"/>
  <c r="DZ25" i="9"/>
  <c r="AH25" i="1" s="1"/>
  <c r="DE25" i="9"/>
  <c r="AG25" i="1" s="1"/>
  <c r="CJ25" i="9"/>
  <c r="BO25" i="9"/>
  <c r="AE25" i="1" s="1"/>
  <c r="AT25" i="9"/>
  <c r="AD25" i="1" s="1"/>
  <c r="Y25" i="9"/>
  <c r="AC25" i="1" s="1"/>
  <c r="X25" i="9"/>
  <c r="BN25" i="4" s="1"/>
  <c r="X25" i="4" s="1"/>
  <c r="W25" i="9"/>
  <c r="BM25" i="4" s="1"/>
  <c r="W25" i="4" s="1"/>
  <c r="V25" i="9"/>
  <c r="BL25" i="4" s="1"/>
  <c r="V25" i="4" s="1"/>
  <c r="U25" i="9"/>
  <c r="BK25" i="4" s="1"/>
  <c r="U25" i="4" s="1"/>
  <c r="T25" i="9"/>
  <c r="BJ25" i="4" s="1"/>
  <c r="T25" i="4" s="1"/>
  <c r="S25" i="9"/>
  <c r="BI25" i="4" s="1"/>
  <c r="S25" i="4" s="1"/>
  <c r="R25" i="9"/>
  <c r="BH25" i="4" s="1"/>
  <c r="R25" i="4" s="1"/>
  <c r="Q25" i="9"/>
  <c r="BG25" i="4" s="1"/>
  <c r="Q25" i="4" s="1"/>
  <c r="P25" i="9"/>
  <c r="BF25" i="4" s="1"/>
  <c r="P25" i="4" s="1"/>
  <c r="O25" i="9"/>
  <c r="BE25" i="4" s="1"/>
  <c r="O25" i="4" s="1"/>
  <c r="N25" i="9"/>
  <c r="BD25" i="4" s="1"/>
  <c r="N25" i="4" s="1"/>
  <c r="M25" i="9"/>
  <c r="BC25" i="4" s="1"/>
  <c r="M25" i="4" s="1"/>
  <c r="L25" i="9"/>
  <c r="BB25" i="4" s="1"/>
  <c r="L25" i="4" s="1"/>
  <c r="K25" i="9"/>
  <c r="BA25" i="4" s="1"/>
  <c r="K25" i="4" s="1"/>
  <c r="J25" i="9"/>
  <c r="AZ25" i="4" s="1"/>
  <c r="J25" i="4" s="1"/>
  <c r="I25" i="9"/>
  <c r="AY25" i="4" s="1"/>
  <c r="I25" i="4" s="1"/>
  <c r="H25" i="9"/>
  <c r="AX25" i="4" s="1"/>
  <c r="H25" i="4" s="1"/>
  <c r="G25" i="9"/>
  <c r="AW25" i="4" s="1"/>
  <c r="G25" i="4" s="1"/>
  <c r="F25" i="9"/>
  <c r="AV25" i="4" s="1"/>
  <c r="F25" i="4" s="1"/>
  <c r="E25" i="9"/>
  <c r="AU25" i="4" s="1"/>
  <c r="E25" i="4" s="1"/>
  <c r="EU24" i="9"/>
  <c r="AI24" i="1" s="1"/>
  <c r="DZ24" i="9"/>
  <c r="AH24" i="1" s="1"/>
  <c r="DE24" i="9"/>
  <c r="AG24" i="1" s="1"/>
  <c r="CJ24" i="9"/>
  <c r="AF24" i="1" s="1"/>
  <c r="BO24" i="9"/>
  <c r="AE24" i="1" s="1"/>
  <c r="AT24" i="9"/>
  <c r="AD24" i="1" s="1"/>
  <c r="Y24" i="9"/>
  <c r="AC24" i="1" s="1"/>
  <c r="X24" i="9"/>
  <c r="BN24" i="4" s="1"/>
  <c r="X24" i="4" s="1"/>
  <c r="W24" i="9"/>
  <c r="BM24" i="4" s="1"/>
  <c r="W24" i="4" s="1"/>
  <c r="V24" i="9"/>
  <c r="BL24" i="4" s="1"/>
  <c r="V24" i="4" s="1"/>
  <c r="U24" i="9"/>
  <c r="BK24" i="4" s="1"/>
  <c r="U24" i="4" s="1"/>
  <c r="T24" i="9"/>
  <c r="BJ24" i="4" s="1"/>
  <c r="T24" i="4" s="1"/>
  <c r="S24" i="9"/>
  <c r="BI24" i="4" s="1"/>
  <c r="S24" i="4" s="1"/>
  <c r="R24" i="9"/>
  <c r="BH24" i="4" s="1"/>
  <c r="R24" i="4" s="1"/>
  <c r="Q24" i="9"/>
  <c r="BG24" i="4" s="1"/>
  <c r="Q24" i="4" s="1"/>
  <c r="P24" i="9"/>
  <c r="BF24" i="4" s="1"/>
  <c r="P24" i="4" s="1"/>
  <c r="O24" i="9"/>
  <c r="BE24" i="4" s="1"/>
  <c r="O24" i="4" s="1"/>
  <c r="N24" i="9"/>
  <c r="BD24" i="4" s="1"/>
  <c r="N24" i="4" s="1"/>
  <c r="M24" i="9"/>
  <c r="BC24" i="4" s="1"/>
  <c r="M24" i="4" s="1"/>
  <c r="L24" i="9"/>
  <c r="BB24" i="4" s="1"/>
  <c r="L24" i="4" s="1"/>
  <c r="K24" i="9"/>
  <c r="BA24" i="4" s="1"/>
  <c r="K24" i="4" s="1"/>
  <c r="J24" i="9"/>
  <c r="AZ24" i="4" s="1"/>
  <c r="J24" i="4" s="1"/>
  <c r="I24" i="9"/>
  <c r="AY24" i="4" s="1"/>
  <c r="I24" i="4" s="1"/>
  <c r="H24" i="9"/>
  <c r="AX24" i="4" s="1"/>
  <c r="H24" i="4" s="1"/>
  <c r="G24" i="9"/>
  <c r="AW24" i="4" s="1"/>
  <c r="G24" i="4" s="1"/>
  <c r="F24" i="9"/>
  <c r="AV24" i="4" s="1"/>
  <c r="F24" i="4" s="1"/>
  <c r="E24" i="9"/>
  <c r="AU24" i="4" s="1"/>
  <c r="E24" i="4" s="1"/>
  <c r="EU23" i="9"/>
  <c r="AI23" i="1" s="1"/>
  <c r="DZ23" i="9"/>
  <c r="AH23" i="1" s="1"/>
  <c r="DE23" i="9"/>
  <c r="AG23" i="1" s="1"/>
  <c r="CJ23" i="9"/>
  <c r="AF23" i="1" s="1"/>
  <c r="BO23" i="9"/>
  <c r="AT23" i="9"/>
  <c r="Y23" i="9"/>
  <c r="AC23" i="1" s="1"/>
  <c r="X23" i="9"/>
  <c r="BN23" i="4" s="1"/>
  <c r="X23" i="4" s="1"/>
  <c r="W23" i="9"/>
  <c r="BM23" i="4" s="1"/>
  <c r="W23" i="4" s="1"/>
  <c r="V23" i="9"/>
  <c r="BL23" i="4" s="1"/>
  <c r="V23" i="4" s="1"/>
  <c r="U23" i="9"/>
  <c r="BK23" i="4" s="1"/>
  <c r="U23" i="4" s="1"/>
  <c r="T23" i="9"/>
  <c r="BJ23" i="4" s="1"/>
  <c r="T23" i="4" s="1"/>
  <c r="S23" i="9"/>
  <c r="BI23" i="4" s="1"/>
  <c r="S23" i="4" s="1"/>
  <c r="R23" i="9"/>
  <c r="BH23" i="4" s="1"/>
  <c r="R23" i="4" s="1"/>
  <c r="Q23" i="9"/>
  <c r="BG23" i="4" s="1"/>
  <c r="Q23" i="4" s="1"/>
  <c r="P23" i="9"/>
  <c r="BF23" i="4" s="1"/>
  <c r="P23" i="4" s="1"/>
  <c r="O23" i="9"/>
  <c r="BE23" i="4" s="1"/>
  <c r="O23" i="4" s="1"/>
  <c r="N23" i="9"/>
  <c r="BD23" i="4" s="1"/>
  <c r="N23" i="4" s="1"/>
  <c r="M23" i="9"/>
  <c r="BC23" i="4" s="1"/>
  <c r="L23" i="9"/>
  <c r="BB23" i="4" s="1"/>
  <c r="L23" i="4" s="1"/>
  <c r="K23" i="9"/>
  <c r="BA23" i="4" s="1"/>
  <c r="K23" i="4" s="1"/>
  <c r="J23" i="9"/>
  <c r="AZ23" i="4" s="1"/>
  <c r="J23" i="4" s="1"/>
  <c r="I23" i="9"/>
  <c r="AY23" i="4" s="1"/>
  <c r="I23" i="4" s="1"/>
  <c r="H23" i="9"/>
  <c r="AX23" i="4" s="1"/>
  <c r="H23" i="4" s="1"/>
  <c r="G23" i="9"/>
  <c r="AW23" i="4" s="1"/>
  <c r="G23" i="4" s="1"/>
  <c r="F23" i="9"/>
  <c r="AV23" i="4" s="1"/>
  <c r="F23" i="4" s="1"/>
  <c r="E23" i="9"/>
  <c r="AU23" i="4" s="1"/>
  <c r="E23" i="4" s="1"/>
  <c r="EU22" i="9"/>
  <c r="AI22" i="1" s="1"/>
  <c r="DZ22" i="9"/>
  <c r="AH22" i="1" s="1"/>
  <c r="DE22" i="9"/>
  <c r="AG22" i="1" s="1"/>
  <c r="CJ22" i="9"/>
  <c r="AF22" i="1" s="1"/>
  <c r="BO22" i="9"/>
  <c r="AE22" i="1" s="1"/>
  <c r="AT22" i="9"/>
  <c r="AD22" i="1" s="1"/>
  <c r="Y22" i="9"/>
  <c r="X22" i="9"/>
  <c r="BN22" i="4" s="1"/>
  <c r="X22" i="4" s="1"/>
  <c r="W22" i="9"/>
  <c r="BM22" i="4" s="1"/>
  <c r="W22" i="4" s="1"/>
  <c r="V22" i="9"/>
  <c r="BL22" i="4" s="1"/>
  <c r="V22" i="4" s="1"/>
  <c r="U22" i="9"/>
  <c r="BK22" i="4" s="1"/>
  <c r="U22" i="4" s="1"/>
  <c r="T22" i="9"/>
  <c r="BJ22" i="4" s="1"/>
  <c r="T22" i="4" s="1"/>
  <c r="S22" i="9"/>
  <c r="BI22" i="4" s="1"/>
  <c r="S22" i="4" s="1"/>
  <c r="R22" i="9"/>
  <c r="BH22" i="4" s="1"/>
  <c r="R22" i="4" s="1"/>
  <c r="Q22" i="9"/>
  <c r="BG22" i="4" s="1"/>
  <c r="Q22" i="4" s="1"/>
  <c r="P22" i="9"/>
  <c r="BF22" i="4" s="1"/>
  <c r="P22" i="4" s="1"/>
  <c r="O22" i="9"/>
  <c r="BE22" i="4" s="1"/>
  <c r="O22" i="4" s="1"/>
  <c r="N22" i="9"/>
  <c r="BD22" i="4" s="1"/>
  <c r="N22" i="4" s="1"/>
  <c r="M22" i="9"/>
  <c r="BC22" i="4" s="1"/>
  <c r="M22" i="4" s="1"/>
  <c r="L22" i="9"/>
  <c r="BB22" i="4" s="1"/>
  <c r="L22" i="4" s="1"/>
  <c r="K22" i="9"/>
  <c r="BA22" i="4" s="1"/>
  <c r="K22" i="4" s="1"/>
  <c r="J22" i="9"/>
  <c r="AZ22" i="4" s="1"/>
  <c r="J22" i="4" s="1"/>
  <c r="I22" i="9"/>
  <c r="AY22" i="4" s="1"/>
  <c r="I22" i="4" s="1"/>
  <c r="H22" i="9"/>
  <c r="AX22" i="4" s="1"/>
  <c r="H22" i="4" s="1"/>
  <c r="G22" i="9"/>
  <c r="AW22" i="4" s="1"/>
  <c r="G22" i="4" s="1"/>
  <c r="F22" i="9"/>
  <c r="AV22" i="4" s="1"/>
  <c r="F22" i="4" s="1"/>
  <c r="E22" i="9"/>
  <c r="AU22" i="4" s="1"/>
  <c r="E22" i="4" s="1"/>
  <c r="EU21" i="9"/>
  <c r="AI21" i="1" s="1"/>
  <c r="DZ21" i="9"/>
  <c r="AH21" i="1" s="1"/>
  <c r="DE21" i="9"/>
  <c r="AG21" i="1" s="1"/>
  <c r="CJ21" i="9"/>
  <c r="AF21" i="1" s="1"/>
  <c r="BO21" i="9"/>
  <c r="AE21" i="1" s="1"/>
  <c r="AT21" i="9"/>
  <c r="AD21" i="1" s="1"/>
  <c r="Y21" i="9"/>
  <c r="AC21" i="1" s="1"/>
  <c r="X21" i="9"/>
  <c r="BN21" i="4" s="1"/>
  <c r="X21" i="4" s="1"/>
  <c r="W21" i="9"/>
  <c r="BM21" i="4" s="1"/>
  <c r="W21" i="4" s="1"/>
  <c r="V21" i="9"/>
  <c r="BL21" i="4" s="1"/>
  <c r="V21" i="4" s="1"/>
  <c r="U21" i="9"/>
  <c r="BK21" i="4" s="1"/>
  <c r="U21" i="4" s="1"/>
  <c r="T21" i="9"/>
  <c r="BJ21" i="4" s="1"/>
  <c r="T21" i="4" s="1"/>
  <c r="S21" i="9"/>
  <c r="BI21" i="4" s="1"/>
  <c r="S21" i="4" s="1"/>
  <c r="R21" i="9"/>
  <c r="BH21" i="4" s="1"/>
  <c r="R21" i="4" s="1"/>
  <c r="Q21" i="9"/>
  <c r="BG21" i="4" s="1"/>
  <c r="Q21" i="4" s="1"/>
  <c r="P21" i="9"/>
  <c r="BF21" i="4" s="1"/>
  <c r="P21" i="4" s="1"/>
  <c r="O21" i="9"/>
  <c r="BE21" i="4" s="1"/>
  <c r="O21" i="4" s="1"/>
  <c r="N21" i="9"/>
  <c r="BD21" i="4" s="1"/>
  <c r="N21" i="4" s="1"/>
  <c r="M21" i="9"/>
  <c r="BC21" i="4" s="1"/>
  <c r="M21" i="4" s="1"/>
  <c r="L21" i="9"/>
  <c r="BB21" i="4" s="1"/>
  <c r="L21" i="4" s="1"/>
  <c r="K21" i="9"/>
  <c r="BA21" i="4" s="1"/>
  <c r="K21" i="4" s="1"/>
  <c r="J21" i="9"/>
  <c r="AZ21" i="4" s="1"/>
  <c r="J21" i="4" s="1"/>
  <c r="I21" i="9"/>
  <c r="AY21" i="4" s="1"/>
  <c r="I21" i="4" s="1"/>
  <c r="H21" i="9"/>
  <c r="AX21" i="4" s="1"/>
  <c r="H21" i="4" s="1"/>
  <c r="G21" i="9"/>
  <c r="AW21" i="4" s="1"/>
  <c r="G21" i="4" s="1"/>
  <c r="F21" i="9"/>
  <c r="AV21" i="4" s="1"/>
  <c r="F21" i="4" s="1"/>
  <c r="E21" i="9"/>
  <c r="AU21" i="4" s="1"/>
  <c r="E21" i="4" s="1"/>
  <c r="EU20" i="9"/>
  <c r="AI20" i="1" s="1"/>
  <c r="DZ20" i="9"/>
  <c r="AH20" i="1" s="1"/>
  <c r="DE20" i="9"/>
  <c r="AG20" i="1" s="1"/>
  <c r="CJ20" i="9"/>
  <c r="AF20" i="1" s="1"/>
  <c r="BO20" i="9"/>
  <c r="AE20" i="1" s="1"/>
  <c r="AT20" i="9"/>
  <c r="AD20" i="1" s="1"/>
  <c r="Y20" i="9"/>
  <c r="AC20" i="1" s="1"/>
  <c r="X20" i="9"/>
  <c r="BN20" i="4" s="1"/>
  <c r="X20" i="4" s="1"/>
  <c r="W20" i="9"/>
  <c r="BM20" i="4" s="1"/>
  <c r="W20" i="4" s="1"/>
  <c r="V20" i="9"/>
  <c r="BL20" i="4" s="1"/>
  <c r="V20" i="4" s="1"/>
  <c r="U20" i="9"/>
  <c r="BK20" i="4" s="1"/>
  <c r="U20" i="4" s="1"/>
  <c r="T20" i="9"/>
  <c r="BJ20" i="4" s="1"/>
  <c r="T20" i="4" s="1"/>
  <c r="S20" i="9"/>
  <c r="BI20" i="4" s="1"/>
  <c r="S20" i="4" s="1"/>
  <c r="R20" i="9"/>
  <c r="BH20" i="4" s="1"/>
  <c r="R20" i="4" s="1"/>
  <c r="Q20" i="9"/>
  <c r="BG20" i="4" s="1"/>
  <c r="Q20" i="4" s="1"/>
  <c r="P20" i="9"/>
  <c r="BF20" i="4" s="1"/>
  <c r="P20" i="4" s="1"/>
  <c r="O20" i="9"/>
  <c r="BE20" i="4" s="1"/>
  <c r="O20" i="4" s="1"/>
  <c r="N20" i="9"/>
  <c r="BD20" i="4" s="1"/>
  <c r="N20" i="4" s="1"/>
  <c r="M20" i="9"/>
  <c r="BC20" i="4" s="1"/>
  <c r="M20" i="4" s="1"/>
  <c r="L20" i="9"/>
  <c r="BB20" i="4" s="1"/>
  <c r="L20" i="4" s="1"/>
  <c r="K20" i="9"/>
  <c r="BA20" i="4" s="1"/>
  <c r="K20" i="4" s="1"/>
  <c r="J20" i="9"/>
  <c r="AZ20" i="4" s="1"/>
  <c r="J20" i="4" s="1"/>
  <c r="I20" i="9"/>
  <c r="AY20" i="4" s="1"/>
  <c r="I20" i="4" s="1"/>
  <c r="H20" i="9"/>
  <c r="AX20" i="4" s="1"/>
  <c r="H20" i="4" s="1"/>
  <c r="G20" i="9"/>
  <c r="AW20" i="4" s="1"/>
  <c r="G20" i="4" s="1"/>
  <c r="F20" i="9"/>
  <c r="AV20" i="4" s="1"/>
  <c r="F20" i="4" s="1"/>
  <c r="E20" i="9"/>
  <c r="AU20" i="4" s="1"/>
  <c r="E20" i="4" s="1"/>
  <c r="EU19" i="9"/>
  <c r="AI19" i="1" s="1"/>
  <c r="DZ19" i="9"/>
  <c r="AH19" i="1" s="1"/>
  <c r="DE19" i="9"/>
  <c r="AG19" i="1" s="1"/>
  <c r="CJ19" i="9"/>
  <c r="AF19" i="1" s="1"/>
  <c r="BO19" i="9"/>
  <c r="AE19" i="1" s="1"/>
  <c r="AT19" i="9"/>
  <c r="AD19" i="1" s="1"/>
  <c r="Y19" i="9"/>
  <c r="AC19" i="1" s="1"/>
  <c r="X19" i="9"/>
  <c r="BN19" i="4" s="1"/>
  <c r="X19" i="4" s="1"/>
  <c r="W19" i="9"/>
  <c r="BM19" i="4" s="1"/>
  <c r="W19" i="4" s="1"/>
  <c r="V19" i="9"/>
  <c r="BL19" i="4" s="1"/>
  <c r="V19" i="4" s="1"/>
  <c r="U19" i="9"/>
  <c r="BK19" i="4" s="1"/>
  <c r="U19" i="4" s="1"/>
  <c r="T19" i="9"/>
  <c r="BJ19" i="4" s="1"/>
  <c r="T19" i="4" s="1"/>
  <c r="S19" i="9"/>
  <c r="BI19" i="4" s="1"/>
  <c r="S19" i="4" s="1"/>
  <c r="R19" i="9"/>
  <c r="BH19" i="4" s="1"/>
  <c r="R19" i="4" s="1"/>
  <c r="Q19" i="9"/>
  <c r="BG19" i="4" s="1"/>
  <c r="Q19" i="4" s="1"/>
  <c r="P19" i="9"/>
  <c r="BF19" i="4" s="1"/>
  <c r="P19" i="4" s="1"/>
  <c r="O19" i="9"/>
  <c r="BE19" i="4" s="1"/>
  <c r="O19" i="4" s="1"/>
  <c r="N19" i="9"/>
  <c r="BD19" i="4" s="1"/>
  <c r="N19" i="4" s="1"/>
  <c r="M19" i="9"/>
  <c r="BC19" i="4" s="1"/>
  <c r="M19" i="4" s="1"/>
  <c r="L19" i="9"/>
  <c r="BB19" i="4" s="1"/>
  <c r="L19" i="4" s="1"/>
  <c r="K19" i="9"/>
  <c r="BA19" i="4" s="1"/>
  <c r="K19" i="4" s="1"/>
  <c r="J19" i="9"/>
  <c r="AZ19" i="4" s="1"/>
  <c r="J19" i="4" s="1"/>
  <c r="I19" i="9"/>
  <c r="AY19" i="4" s="1"/>
  <c r="I19" i="4" s="1"/>
  <c r="H19" i="9"/>
  <c r="AX19" i="4" s="1"/>
  <c r="H19" i="4" s="1"/>
  <c r="G19" i="9"/>
  <c r="AW19" i="4" s="1"/>
  <c r="G19" i="4" s="1"/>
  <c r="F19" i="9"/>
  <c r="AV19" i="4" s="1"/>
  <c r="F19" i="4" s="1"/>
  <c r="E19" i="9"/>
  <c r="AU19" i="4" s="1"/>
  <c r="E19" i="4" s="1"/>
  <c r="EU18" i="9"/>
  <c r="AI18" i="1" s="1"/>
  <c r="DZ18" i="9"/>
  <c r="AH18" i="1" s="1"/>
  <c r="DE18" i="9"/>
  <c r="AG18" i="1" s="1"/>
  <c r="CJ18" i="9"/>
  <c r="AF18" i="1" s="1"/>
  <c r="BO18" i="9"/>
  <c r="AE18" i="1" s="1"/>
  <c r="AT18" i="9"/>
  <c r="AD18" i="1" s="1"/>
  <c r="Y18" i="9"/>
  <c r="AC18" i="1" s="1"/>
  <c r="X18" i="9"/>
  <c r="BN18" i="4" s="1"/>
  <c r="X18" i="4" s="1"/>
  <c r="W18" i="9"/>
  <c r="BM18" i="4" s="1"/>
  <c r="W18" i="4" s="1"/>
  <c r="V18" i="9"/>
  <c r="BL18" i="4" s="1"/>
  <c r="V18" i="4" s="1"/>
  <c r="U18" i="9"/>
  <c r="BK18" i="4" s="1"/>
  <c r="U18" i="4" s="1"/>
  <c r="T18" i="9"/>
  <c r="BJ18" i="4" s="1"/>
  <c r="T18" i="4" s="1"/>
  <c r="S18" i="9"/>
  <c r="BI18" i="4" s="1"/>
  <c r="S18" i="4" s="1"/>
  <c r="R18" i="9"/>
  <c r="BH18" i="4" s="1"/>
  <c r="R18" i="4" s="1"/>
  <c r="Q18" i="9"/>
  <c r="BG18" i="4" s="1"/>
  <c r="Q18" i="4" s="1"/>
  <c r="P18" i="9"/>
  <c r="BF18" i="4" s="1"/>
  <c r="P18" i="4" s="1"/>
  <c r="O18" i="9"/>
  <c r="BE18" i="4" s="1"/>
  <c r="O18" i="4" s="1"/>
  <c r="N18" i="9"/>
  <c r="BD18" i="4" s="1"/>
  <c r="N18" i="4" s="1"/>
  <c r="M18" i="9"/>
  <c r="BC18" i="4" s="1"/>
  <c r="M18" i="4" s="1"/>
  <c r="L18" i="9"/>
  <c r="BB18" i="4" s="1"/>
  <c r="L18" i="4" s="1"/>
  <c r="K18" i="9"/>
  <c r="BA18" i="4" s="1"/>
  <c r="K18" i="4" s="1"/>
  <c r="J18" i="9"/>
  <c r="AZ18" i="4" s="1"/>
  <c r="J18" i="4" s="1"/>
  <c r="I18" i="9"/>
  <c r="AY18" i="4" s="1"/>
  <c r="I18" i="4" s="1"/>
  <c r="H18" i="9"/>
  <c r="AX18" i="4" s="1"/>
  <c r="H18" i="4" s="1"/>
  <c r="G18" i="9"/>
  <c r="AW18" i="4" s="1"/>
  <c r="G18" i="4" s="1"/>
  <c r="F18" i="9"/>
  <c r="AV18" i="4" s="1"/>
  <c r="F18" i="4" s="1"/>
  <c r="E18" i="9"/>
  <c r="AU18" i="4" s="1"/>
  <c r="E18" i="4" s="1"/>
  <c r="EU17" i="9"/>
  <c r="AI17" i="1" s="1"/>
  <c r="DZ17" i="9"/>
  <c r="AH17" i="1" s="1"/>
  <c r="DE17" i="9"/>
  <c r="AG17" i="1" s="1"/>
  <c r="CJ17" i="9"/>
  <c r="AF17" i="1" s="1"/>
  <c r="BO17" i="9"/>
  <c r="AE17" i="1" s="1"/>
  <c r="AT17" i="9"/>
  <c r="AD17" i="1" s="1"/>
  <c r="Y17" i="9"/>
  <c r="X17" i="9"/>
  <c r="BN17" i="4" s="1"/>
  <c r="X17" i="4" s="1"/>
  <c r="W17" i="9"/>
  <c r="BM17" i="4" s="1"/>
  <c r="W17" i="4" s="1"/>
  <c r="V17" i="9"/>
  <c r="BL17" i="4" s="1"/>
  <c r="V17" i="4" s="1"/>
  <c r="U17" i="9"/>
  <c r="BK17" i="4" s="1"/>
  <c r="U17" i="4" s="1"/>
  <c r="T17" i="9"/>
  <c r="BJ17" i="4" s="1"/>
  <c r="T17" i="4" s="1"/>
  <c r="S17" i="9"/>
  <c r="BI17" i="4" s="1"/>
  <c r="S17" i="4" s="1"/>
  <c r="R17" i="9"/>
  <c r="BH17" i="4" s="1"/>
  <c r="R17" i="4" s="1"/>
  <c r="Q17" i="9"/>
  <c r="BG17" i="4" s="1"/>
  <c r="Q17" i="4" s="1"/>
  <c r="P17" i="9"/>
  <c r="BF17" i="4" s="1"/>
  <c r="P17" i="4" s="1"/>
  <c r="O17" i="9"/>
  <c r="BE17" i="4" s="1"/>
  <c r="O17" i="4" s="1"/>
  <c r="N17" i="9"/>
  <c r="BD17" i="4" s="1"/>
  <c r="N17" i="4" s="1"/>
  <c r="M17" i="9"/>
  <c r="BC17" i="4" s="1"/>
  <c r="M17" i="4" s="1"/>
  <c r="L17" i="9"/>
  <c r="BB17" i="4" s="1"/>
  <c r="L17" i="4" s="1"/>
  <c r="K17" i="9"/>
  <c r="BA17" i="4" s="1"/>
  <c r="K17" i="4" s="1"/>
  <c r="J17" i="9"/>
  <c r="AZ17" i="4" s="1"/>
  <c r="J17" i="4" s="1"/>
  <c r="I17" i="9"/>
  <c r="AY17" i="4" s="1"/>
  <c r="I17" i="4" s="1"/>
  <c r="H17" i="9"/>
  <c r="AX17" i="4" s="1"/>
  <c r="H17" i="4" s="1"/>
  <c r="G17" i="9"/>
  <c r="AW17" i="4" s="1"/>
  <c r="G17" i="4" s="1"/>
  <c r="F17" i="9"/>
  <c r="AV17" i="4" s="1"/>
  <c r="F17" i="4" s="1"/>
  <c r="E17" i="9"/>
  <c r="AU17" i="4" s="1"/>
  <c r="E17" i="4" s="1"/>
  <c r="EU16" i="9"/>
  <c r="AI16" i="1" s="1"/>
  <c r="DZ16" i="9"/>
  <c r="AH16" i="1" s="1"/>
  <c r="DE16" i="9"/>
  <c r="AG16" i="1" s="1"/>
  <c r="CJ16" i="9"/>
  <c r="AF16" i="1" s="1"/>
  <c r="BO16" i="9"/>
  <c r="AE16" i="1" s="1"/>
  <c r="AT16" i="9"/>
  <c r="AD16" i="1"/>
  <c r="Y16" i="9"/>
  <c r="X16" i="9"/>
  <c r="BN16" i="4" s="1"/>
  <c r="X16" i="4" s="1"/>
  <c r="W16" i="9"/>
  <c r="BM16" i="4" s="1"/>
  <c r="W16" i="4" s="1"/>
  <c r="V16" i="9"/>
  <c r="BL16" i="4" s="1"/>
  <c r="V16" i="4" s="1"/>
  <c r="U16" i="9"/>
  <c r="BK16" i="4" s="1"/>
  <c r="U16" i="4" s="1"/>
  <c r="T16" i="9"/>
  <c r="BJ16" i="4" s="1"/>
  <c r="T16" i="4" s="1"/>
  <c r="S16" i="9"/>
  <c r="BI16" i="4" s="1"/>
  <c r="S16" i="4" s="1"/>
  <c r="R16" i="9"/>
  <c r="BH16" i="4" s="1"/>
  <c r="R16" i="4" s="1"/>
  <c r="Q16" i="9"/>
  <c r="BG16" i="4" s="1"/>
  <c r="Q16" i="4" s="1"/>
  <c r="P16" i="9"/>
  <c r="BF16" i="4" s="1"/>
  <c r="P16" i="4" s="1"/>
  <c r="O16" i="9"/>
  <c r="BE16" i="4" s="1"/>
  <c r="O16" i="4" s="1"/>
  <c r="N16" i="9"/>
  <c r="BD16" i="4" s="1"/>
  <c r="N16" i="4" s="1"/>
  <c r="M16" i="9"/>
  <c r="BC16" i="4" s="1"/>
  <c r="M16" i="4" s="1"/>
  <c r="L16" i="9"/>
  <c r="BB16" i="4" s="1"/>
  <c r="L16" i="4" s="1"/>
  <c r="K16" i="9"/>
  <c r="BA16" i="4" s="1"/>
  <c r="K16" i="4" s="1"/>
  <c r="J16" i="9"/>
  <c r="AZ16" i="4" s="1"/>
  <c r="J16" i="4" s="1"/>
  <c r="I16" i="9"/>
  <c r="AY16" i="4" s="1"/>
  <c r="I16" i="4" s="1"/>
  <c r="H16" i="9"/>
  <c r="AX16" i="4" s="1"/>
  <c r="H16" i="4" s="1"/>
  <c r="G16" i="9"/>
  <c r="AW16" i="4" s="1"/>
  <c r="G16" i="4" s="1"/>
  <c r="F16" i="9"/>
  <c r="AV16" i="4" s="1"/>
  <c r="F16" i="4" s="1"/>
  <c r="E16" i="9"/>
  <c r="AU16" i="4" s="1"/>
  <c r="E16" i="4" s="1"/>
  <c r="EU15" i="9"/>
  <c r="AI15" i="1" s="1"/>
  <c r="DZ15" i="9"/>
  <c r="AH15" i="1" s="1"/>
  <c r="DE15" i="9"/>
  <c r="AG15" i="1" s="1"/>
  <c r="CJ15" i="9"/>
  <c r="AF15" i="1" s="1"/>
  <c r="BO15" i="9"/>
  <c r="AE15" i="1" s="1"/>
  <c r="AT15" i="9"/>
  <c r="AD15" i="1" s="1"/>
  <c r="Y15" i="9"/>
  <c r="AC15" i="1" s="1"/>
  <c r="X15" i="9"/>
  <c r="BN15" i="4" s="1"/>
  <c r="X15" i="4" s="1"/>
  <c r="W15" i="9"/>
  <c r="BM15" i="4" s="1"/>
  <c r="W15" i="4" s="1"/>
  <c r="V15" i="9"/>
  <c r="BL15" i="4" s="1"/>
  <c r="V15" i="4" s="1"/>
  <c r="U15" i="9"/>
  <c r="BK15" i="4" s="1"/>
  <c r="U15" i="4" s="1"/>
  <c r="T15" i="9"/>
  <c r="BJ15" i="4" s="1"/>
  <c r="T15" i="4" s="1"/>
  <c r="S15" i="9"/>
  <c r="BI15" i="4" s="1"/>
  <c r="S15" i="4" s="1"/>
  <c r="R15" i="9"/>
  <c r="BH15" i="4" s="1"/>
  <c r="R15" i="4" s="1"/>
  <c r="Q15" i="9"/>
  <c r="BG15" i="4" s="1"/>
  <c r="Q15" i="4" s="1"/>
  <c r="P15" i="9"/>
  <c r="BF15" i="4" s="1"/>
  <c r="P15" i="4" s="1"/>
  <c r="O15" i="9"/>
  <c r="BE15" i="4" s="1"/>
  <c r="O15" i="4" s="1"/>
  <c r="N15" i="9"/>
  <c r="BD15" i="4" s="1"/>
  <c r="N15" i="4" s="1"/>
  <c r="M15" i="9"/>
  <c r="BC15" i="4" s="1"/>
  <c r="M15" i="4" s="1"/>
  <c r="L15" i="9"/>
  <c r="BB15" i="4" s="1"/>
  <c r="L15" i="4" s="1"/>
  <c r="K15" i="9"/>
  <c r="BA15" i="4" s="1"/>
  <c r="K15" i="4" s="1"/>
  <c r="J15" i="9"/>
  <c r="AZ15" i="4" s="1"/>
  <c r="J15" i="4" s="1"/>
  <c r="I15" i="9"/>
  <c r="AY15" i="4" s="1"/>
  <c r="I15" i="4" s="1"/>
  <c r="H15" i="9"/>
  <c r="AX15" i="4" s="1"/>
  <c r="H15" i="4" s="1"/>
  <c r="G15" i="9"/>
  <c r="AW15" i="4" s="1"/>
  <c r="G15" i="4" s="1"/>
  <c r="F15" i="9"/>
  <c r="AV15" i="4" s="1"/>
  <c r="F15" i="4" s="1"/>
  <c r="E15" i="9"/>
  <c r="AU15" i="4" s="1"/>
  <c r="E15" i="4" s="1"/>
  <c r="EU14" i="9"/>
  <c r="AI14" i="1" s="1"/>
  <c r="DZ14" i="9"/>
  <c r="AH14" i="1" s="1"/>
  <c r="DE14" i="9"/>
  <c r="AG14" i="1" s="1"/>
  <c r="CJ14" i="9"/>
  <c r="AF14" i="1" s="1"/>
  <c r="BO14" i="9"/>
  <c r="AE14" i="1" s="1"/>
  <c r="AT14" i="9"/>
  <c r="AD14" i="1" s="1"/>
  <c r="Y14" i="9"/>
  <c r="AC14" i="1" s="1"/>
  <c r="X14" i="9"/>
  <c r="BN14" i="4" s="1"/>
  <c r="X14" i="4" s="1"/>
  <c r="W14" i="9"/>
  <c r="BM14" i="4" s="1"/>
  <c r="W14" i="4" s="1"/>
  <c r="V14" i="9"/>
  <c r="BL14" i="4" s="1"/>
  <c r="V14" i="4" s="1"/>
  <c r="U14" i="9"/>
  <c r="BK14" i="4" s="1"/>
  <c r="U14" i="4" s="1"/>
  <c r="T14" i="9"/>
  <c r="BJ14" i="4" s="1"/>
  <c r="T14" i="4" s="1"/>
  <c r="S14" i="9"/>
  <c r="BI14" i="4" s="1"/>
  <c r="S14" i="4" s="1"/>
  <c r="R14" i="9"/>
  <c r="BH14" i="4" s="1"/>
  <c r="R14" i="4" s="1"/>
  <c r="Q14" i="9"/>
  <c r="BG14" i="4" s="1"/>
  <c r="Q14" i="4" s="1"/>
  <c r="P14" i="9"/>
  <c r="BF14" i="4" s="1"/>
  <c r="P14" i="4" s="1"/>
  <c r="O14" i="9"/>
  <c r="BE14" i="4" s="1"/>
  <c r="O14" i="4" s="1"/>
  <c r="N14" i="9"/>
  <c r="BD14" i="4" s="1"/>
  <c r="N14" i="4" s="1"/>
  <c r="M14" i="9"/>
  <c r="BC14" i="4" s="1"/>
  <c r="M14" i="4" s="1"/>
  <c r="L14" i="9"/>
  <c r="BB14" i="4" s="1"/>
  <c r="L14" i="4" s="1"/>
  <c r="K14" i="9"/>
  <c r="BA14" i="4" s="1"/>
  <c r="K14" i="4" s="1"/>
  <c r="J14" i="9"/>
  <c r="AZ14" i="4" s="1"/>
  <c r="J14" i="4" s="1"/>
  <c r="I14" i="9"/>
  <c r="AY14" i="4" s="1"/>
  <c r="I14" i="4" s="1"/>
  <c r="H14" i="9"/>
  <c r="AX14" i="4" s="1"/>
  <c r="H14" i="4" s="1"/>
  <c r="G14" i="9"/>
  <c r="AW14" i="4" s="1"/>
  <c r="G14" i="4" s="1"/>
  <c r="F14" i="9"/>
  <c r="AV14" i="4" s="1"/>
  <c r="F14" i="4" s="1"/>
  <c r="E14" i="9"/>
  <c r="AU14" i="4" s="1"/>
  <c r="E14" i="4" s="1"/>
  <c r="EU13" i="9"/>
  <c r="AI13" i="1" s="1"/>
  <c r="DZ13" i="9"/>
  <c r="AH13" i="1" s="1"/>
  <c r="DE13" i="9"/>
  <c r="AG13" i="1" s="1"/>
  <c r="CJ13" i="9"/>
  <c r="AF13" i="1" s="1"/>
  <c r="BO13" i="9"/>
  <c r="AE13" i="1" s="1"/>
  <c r="AT13" i="9"/>
  <c r="AD13" i="1" s="1"/>
  <c r="Y13" i="9"/>
  <c r="X13" i="9"/>
  <c r="BN13" i="4" s="1"/>
  <c r="X13" i="4" s="1"/>
  <c r="W13" i="9"/>
  <c r="BM13" i="4" s="1"/>
  <c r="W13" i="4" s="1"/>
  <c r="V13" i="9"/>
  <c r="BL13" i="4" s="1"/>
  <c r="V13" i="4" s="1"/>
  <c r="U13" i="9"/>
  <c r="BK13" i="4" s="1"/>
  <c r="U13" i="4" s="1"/>
  <c r="T13" i="9"/>
  <c r="BJ13" i="4" s="1"/>
  <c r="T13" i="4" s="1"/>
  <c r="S13" i="9"/>
  <c r="BI13" i="4" s="1"/>
  <c r="S13" i="4" s="1"/>
  <c r="R13" i="9"/>
  <c r="BH13" i="4" s="1"/>
  <c r="R13" i="4" s="1"/>
  <c r="Q13" i="9"/>
  <c r="BG13" i="4" s="1"/>
  <c r="Q13" i="4" s="1"/>
  <c r="P13" i="9"/>
  <c r="BF13" i="4" s="1"/>
  <c r="P13" i="4" s="1"/>
  <c r="O13" i="9"/>
  <c r="BE13" i="4" s="1"/>
  <c r="O13" i="4" s="1"/>
  <c r="N13" i="9"/>
  <c r="BD13" i="4" s="1"/>
  <c r="N13" i="4" s="1"/>
  <c r="M13" i="9"/>
  <c r="BC13" i="4" s="1"/>
  <c r="M13" i="4" s="1"/>
  <c r="L13" i="9"/>
  <c r="BB13" i="4" s="1"/>
  <c r="L13" i="4" s="1"/>
  <c r="K13" i="9"/>
  <c r="BA13" i="4" s="1"/>
  <c r="K13" i="4" s="1"/>
  <c r="J13" i="9"/>
  <c r="AZ13" i="4" s="1"/>
  <c r="J13" i="4" s="1"/>
  <c r="I13" i="9"/>
  <c r="AY13" i="4" s="1"/>
  <c r="I13" i="4" s="1"/>
  <c r="H13" i="9"/>
  <c r="AX13" i="4" s="1"/>
  <c r="H13" i="4" s="1"/>
  <c r="G13" i="9"/>
  <c r="AW13" i="4" s="1"/>
  <c r="G13" i="4" s="1"/>
  <c r="F13" i="9"/>
  <c r="AV13" i="4" s="1"/>
  <c r="F13" i="4" s="1"/>
  <c r="E13" i="9"/>
  <c r="AU13" i="4" s="1"/>
  <c r="E13" i="4" s="1"/>
  <c r="EU12" i="9"/>
  <c r="AI12" i="1" s="1"/>
  <c r="DZ12" i="9"/>
  <c r="DE12" i="9"/>
  <c r="CJ12" i="9"/>
  <c r="AF12" i="1" s="1"/>
  <c r="BO12" i="9"/>
  <c r="AE12" i="1" s="1"/>
  <c r="AT12" i="9"/>
  <c r="AD12" i="1" s="1"/>
  <c r="Y12" i="9"/>
  <c r="AC12" i="1" s="1"/>
  <c r="X12" i="9"/>
  <c r="BN12" i="4" s="1"/>
  <c r="X12" i="4" s="1"/>
  <c r="W12" i="9"/>
  <c r="BM12" i="4" s="1"/>
  <c r="W12" i="4" s="1"/>
  <c r="V12" i="9"/>
  <c r="BL12" i="4" s="1"/>
  <c r="V12" i="4" s="1"/>
  <c r="U12" i="9"/>
  <c r="BK12" i="4" s="1"/>
  <c r="U12" i="4" s="1"/>
  <c r="T12" i="9"/>
  <c r="BJ12" i="4" s="1"/>
  <c r="T12" i="4" s="1"/>
  <c r="S12" i="9"/>
  <c r="BI12" i="4" s="1"/>
  <c r="S12" i="4" s="1"/>
  <c r="R12" i="9"/>
  <c r="BH12" i="4" s="1"/>
  <c r="R12" i="4" s="1"/>
  <c r="Q12" i="9"/>
  <c r="BG12" i="4" s="1"/>
  <c r="Q12" i="4" s="1"/>
  <c r="P12" i="9"/>
  <c r="BF12" i="4" s="1"/>
  <c r="P12" i="4" s="1"/>
  <c r="O12" i="9"/>
  <c r="BE12" i="4" s="1"/>
  <c r="O12" i="4" s="1"/>
  <c r="N12" i="9"/>
  <c r="BD12" i="4" s="1"/>
  <c r="N12" i="4" s="1"/>
  <c r="M12" i="9"/>
  <c r="BC12" i="4" s="1"/>
  <c r="M12" i="4" s="1"/>
  <c r="L12" i="9"/>
  <c r="BB12" i="4" s="1"/>
  <c r="L12" i="4" s="1"/>
  <c r="K12" i="9"/>
  <c r="BA12" i="4" s="1"/>
  <c r="K12" i="4" s="1"/>
  <c r="J12" i="9"/>
  <c r="AZ12" i="4" s="1"/>
  <c r="J12" i="4" s="1"/>
  <c r="I12" i="9"/>
  <c r="AY12" i="4" s="1"/>
  <c r="I12" i="4" s="1"/>
  <c r="H12" i="9"/>
  <c r="AX12" i="4" s="1"/>
  <c r="H12" i="4" s="1"/>
  <c r="G12" i="9"/>
  <c r="AW12" i="4" s="1"/>
  <c r="G12" i="4" s="1"/>
  <c r="F12" i="9"/>
  <c r="AV12" i="4" s="1"/>
  <c r="F12" i="4" s="1"/>
  <c r="E12" i="9"/>
  <c r="AU12" i="4" s="1"/>
  <c r="E12" i="4" s="1"/>
  <c r="EU11" i="9"/>
  <c r="DZ11" i="9"/>
  <c r="AH11" i="1" s="1"/>
  <c r="DE11" i="9"/>
  <c r="AG11" i="1" s="1"/>
  <c r="CJ11" i="9"/>
  <c r="AF11" i="1" s="1"/>
  <c r="BO11" i="9"/>
  <c r="AE11" i="1" s="1"/>
  <c r="AT11" i="9"/>
  <c r="AD11" i="1" s="1"/>
  <c r="Y11" i="9"/>
  <c r="AC11" i="1" s="1"/>
  <c r="X11" i="9"/>
  <c r="BN11" i="4" s="1"/>
  <c r="X11" i="4" s="1"/>
  <c r="W11" i="9"/>
  <c r="BM11" i="4" s="1"/>
  <c r="W11" i="4" s="1"/>
  <c r="V11" i="9"/>
  <c r="BL11" i="4" s="1"/>
  <c r="V11" i="4" s="1"/>
  <c r="U11" i="9"/>
  <c r="BK11" i="4" s="1"/>
  <c r="U11" i="4" s="1"/>
  <c r="T11" i="9"/>
  <c r="BJ11" i="4" s="1"/>
  <c r="T11" i="4" s="1"/>
  <c r="S11" i="9"/>
  <c r="BI11" i="4" s="1"/>
  <c r="S11" i="4" s="1"/>
  <c r="R11" i="9"/>
  <c r="BH11" i="4" s="1"/>
  <c r="R11" i="4" s="1"/>
  <c r="Q11" i="9"/>
  <c r="BG11" i="4" s="1"/>
  <c r="Q11" i="4" s="1"/>
  <c r="P11" i="9"/>
  <c r="O11" i="9"/>
  <c r="BE11" i="4" s="1"/>
  <c r="O11" i="4" s="1"/>
  <c r="N11" i="9"/>
  <c r="BD11" i="4" s="1"/>
  <c r="N11" i="4" s="1"/>
  <c r="M11" i="9"/>
  <c r="BC11" i="4" s="1"/>
  <c r="M11" i="4" s="1"/>
  <c r="L11" i="9"/>
  <c r="BB11" i="4" s="1"/>
  <c r="L11" i="4" s="1"/>
  <c r="K11" i="9"/>
  <c r="BA11" i="4" s="1"/>
  <c r="K11" i="4" s="1"/>
  <c r="J11" i="9"/>
  <c r="AZ11" i="4" s="1"/>
  <c r="J11" i="4" s="1"/>
  <c r="I11" i="9"/>
  <c r="AY11" i="4" s="1"/>
  <c r="I11" i="4" s="1"/>
  <c r="H11" i="9"/>
  <c r="AX11" i="4" s="1"/>
  <c r="H11" i="4" s="1"/>
  <c r="G11" i="9"/>
  <c r="AW11" i="4" s="1"/>
  <c r="G11" i="4" s="1"/>
  <c r="F11" i="9"/>
  <c r="AV11" i="4" s="1"/>
  <c r="F11" i="4" s="1"/>
  <c r="E11" i="9"/>
  <c r="AU11" i="4" s="1"/>
  <c r="E11" i="4" s="1"/>
  <c r="EU10" i="9"/>
  <c r="AI10" i="1" s="1"/>
  <c r="DZ10" i="9"/>
  <c r="AH10" i="1" s="1"/>
  <c r="DE10" i="9"/>
  <c r="AG10" i="1" s="1"/>
  <c r="CJ10" i="9"/>
  <c r="AF10" i="1" s="1"/>
  <c r="BO10" i="9"/>
  <c r="AE10" i="1" s="1"/>
  <c r="AT10" i="9"/>
  <c r="AD10" i="1" s="1"/>
  <c r="Y10" i="9"/>
  <c r="AC10" i="1" s="1"/>
  <c r="X10" i="9"/>
  <c r="BN10" i="4" s="1"/>
  <c r="X10" i="4" s="1"/>
  <c r="W10" i="9"/>
  <c r="BM10" i="4" s="1"/>
  <c r="W10" i="4" s="1"/>
  <c r="V10" i="9"/>
  <c r="BL10" i="4" s="1"/>
  <c r="V10" i="4" s="1"/>
  <c r="U10" i="9"/>
  <c r="BK10" i="4" s="1"/>
  <c r="U10" i="4" s="1"/>
  <c r="T10" i="9"/>
  <c r="BJ10" i="4" s="1"/>
  <c r="T10" i="4" s="1"/>
  <c r="S10" i="9"/>
  <c r="BI10" i="4" s="1"/>
  <c r="S10" i="4" s="1"/>
  <c r="R10" i="9"/>
  <c r="BH10" i="4" s="1"/>
  <c r="Q10" i="9"/>
  <c r="BG10" i="4" s="1"/>
  <c r="Q10" i="4" s="1"/>
  <c r="P10" i="9"/>
  <c r="BF10" i="4" s="1"/>
  <c r="P10" i="4" s="1"/>
  <c r="O10" i="9"/>
  <c r="BE10" i="4" s="1"/>
  <c r="O10" i="4" s="1"/>
  <c r="N10" i="9"/>
  <c r="BD10" i="4" s="1"/>
  <c r="N10" i="4" s="1"/>
  <c r="M10" i="9"/>
  <c r="BC10" i="4" s="1"/>
  <c r="M10" i="4" s="1"/>
  <c r="L10" i="9"/>
  <c r="BB10" i="4" s="1"/>
  <c r="L10" i="4" s="1"/>
  <c r="K10" i="9"/>
  <c r="BA10" i="4" s="1"/>
  <c r="K10" i="4" s="1"/>
  <c r="J10" i="9"/>
  <c r="AZ10" i="4" s="1"/>
  <c r="J10" i="4" s="1"/>
  <c r="I10" i="9"/>
  <c r="AY10" i="4" s="1"/>
  <c r="I10" i="4" s="1"/>
  <c r="H10" i="9"/>
  <c r="AX10" i="4" s="1"/>
  <c r="H10" i="4" s="1"/>
  <c r="G10" i="9"/>
  <c r="F10" i="9"/>
  <c r="AV10" i="4" s="1"/>
  <c r="F10" i="4" s="1"/>
  <c r="E10" i="9"/>
  <c r="EU9" i="9"/>
  <c r="AI9" i="1" s="1"/>
  <c r="DZ9" i="9"/>
  <c r="AH9" i="1" s="1"/>
  <c r="DE9" i="9"/>
  <c r="AG9" i="1" s="1"/>
  <c r="CJ9" i="9"/>
  <c r="AF9" i="1" s="1"/>
  <c r="BO9" i="9"/>
  <c r="AE9" i="1" s="1"/>
  <c r="AT9" i="9"/>
  <c r="Y9" i="9"/>
  <c r="AC9" i="1" s="1"/>
  <c r="X9" i="9"/>
  <c r="BN9" i="4" s="1"/>
  <c r="X9" i="4" s="1"/>
  <c r="W9" i="9"/>
  <c r="BM9" i="4" s="1"/>
  <c r="W9" i="4" s="1"/>
  <c r="V9" i="9"/>
  <c r="BL9" i="4" s="1"/>
  <c r="V9" i="4" s="1"/>
  <c r="U9" i="9"/>
  <c r="BK9" i="4" s="1"/>
  <c r="U9" i="4" s="1"/>
  <c r="T9" i="9"/>
  <c r="BJ9" i="4" s="1"/>
  <c r="T9" i="4" s="1"/>
  <c r="S9" i="9"/>
  <c r="BI9" i="4" s="1"/>
  <c r="S9" i="4" s="1"/>
  <c r="R9" i="9"/>
  <c r="BH9" i="4" s="1"/>
  <c r="R9" i="4" s="1"/>
  <c r="Q9" i="9"/>
  <c r="BG9" i="4" s="1"/>
  <c r="Q9" i="4" s="1"/>
  <c r="P9" i="9"/>
  <c r="BF9" i="4" s="1"/>
  <c r="P9" i="4" s="1"/>
  <c r="O9" i="9"/>
  <c r="BE9" i="4" s="1"/>
  <c r="O9" i="4" s="1"/>
  <c r="N9" i="9"/>
  <c r="BD9" i="4" s="1"/>
  <c r="N9" i="4" s="1"/>
  <c r="M9" i="9"/>
  <c r="BC9" i="4" s="1"/>
  <c r="M9" i="4" s="1"/>
  <c r="L9" i="9"/>
  <c r="BB9" i="4" s="1"/>
  <c r="L9" i="4" s="1"/>
  <c r="K9" i="9"/>
  <c r="BA9" i="4" s="1"/>
  <c r="K9" i="4" s="1"/>
  <c r="J9" i="9"/>
  <c r="AZ9" i="4" s="1"/>
  <c r="J9" i="4" s="1"/>
  <c r="I9" i="9"/>
  <c r="AY9" i="4" s="1"/>
  <c r="I9" i="4" s="1"/>
  <c r="H9" i="9"/>
  <c r="AX9" i="4" s="1"/>
  <c r="H9" i="4" s="1"/>
  <c r="G9" i="9"/>
  <c r="AW9" i="4" s="1"/>
  <c r="G9" i="4" s="1"/>
  <c r="F9" i="9"/>
  <c r="AV9" i="4" s="1"/>
  <c r="F9" i="4" s="1"/>
  <c r="E9" i="9"/>
  <c r="AU9" i="4" s="1"/>
  <c r="E9" i="4" s="1"/>
  <c r="EU8" i="9"/>
  <c r="AI8" i="1" s="1"/>
  <c r="DZ8" i="9"/>
  <c r="AH8" i="1" s="1"/>
  <c r="DE8" i="9"/>
  <c r="AG8" i="1" s="1"/>
  <c r="CJ8" i="9"/>
  <c r="AF8" i="1" s="1"/>
  <c r="BO8" i="9"/>
  <c r="AE8" i="1" s="1"/>
  <c r="AT8" i="9"/>
  <c r="AD8" i="1" s="1"/>
  <c r="Y8" i="9"/>
  <c r="AC8" i="1" s="1"/>
  <c r="X8" i="9"/>
  <c r="BN8" i="4" s="1"/>
  <c r="X8" i="4" s="1"/>
  <c r="W8" i="9"/>
  <c r="BM8" i="4" s="1"/>
  <c r="W8" i="4" s="1"/>
  <c r="V8" i="9"/>
  <c r="BL8" i="4" s="1"/>
  <c r="V8" i="4" s="1"/>
  <c r="U8" i="9"/>
  <c r="BK8" i="4" s="1"/>
  <c r="U8" i="4" s="1"/>
  <c r="T8" i="9"/>
  <c r="BJ8" i="4" s="1"/>
  <c r="T8" i="4" s="1"/>
  <c r="S8" i="9"/>
  <c r="BI8" i="4" s="1"/>
  <c r="S8" i="4" s="1"/>
  <c r="R8" i="9"/>
  <c r="BH8" i="4" s="1"/>
  <c r="R8" i="4" s="1"/>
  <c r="Q8" i="9"/>
  <c r="P8" i="9"/>
  <c r="BF8" i="4" s="1"/>
  <c r="P8" i="4" s="1"/>
  <c r="O8" i="9"/>
  <c r="BE8" i="4" s="1"/>
  <c r="O8" i="4" s="1"/>
  <c r="N8" i="9"/>
  <c r="BD8" i="4" s="1"/>
  <c r="N8" i="4" s="1"/>
  <c r="M8" i="9"/>
  <c r="BC8" i="4" s="1"/>
  <c r="M8" i="4" s="1"/>
  <c r="L8" i="9"/>
  <c r="BB8" i="4" s="1"/>
  <c r="L8" i="4" s="1"/>
  <c r="K8" i="9"/>
  <c r="BA8" i="4" s="1"/>
  <c r="K8" i="4" s="1"/>
  <c r="J8" i="9"/>
  <c r="AZ8" i="4" s="1"/>
  <c r="I8" i="9"/>
  <c r="H8" i="9"/>
  <c r="AX8" i="4" s="1"/>
  <c r="H8" i="4" s="1"/>
  <c r="G8" i="9"/>
  <c r="AW8" i="4" s="1"/>
  <c r="F8" i="9"/>
  <c r="AV8" i="4" s="1"/>
  <c r="F8" i="4" s="1"/>
  <c r="E8" i="9"/>
  <c r="AU8" i="4" s="1"/>
  <c r="E8" i="4" s="1"/>
  <c r="EU7" i="9"/>
  <c r="DZ7" i="9"/>
  <c r="AH7" i="1" s="1"/>
  <c r="DE7" i="9"/>
  <c r="AG7" i="1" s="1"/>
  <c r="CJ7" i="9"/>
  <c r="AF7" i="1" s="1"/>
  <c r="BO7" i="9"/>
  <c r="AE7" i="1" s="1"/>
  <c r="AT7" i="9"/>
  <c r="Y7" i="9"/>
  <c r="X7" i="9"/>
  <c r="BN7" i="4" s="1"/>
  <c r="W7" i="9"/>
  <c r="BM7" i="4" s="1"/>
  <c r="W7" i="4" s="1"/>
  <c r="V7" i="9"/>
  <c r="BL7" i="4" s="1"/>
  <c r="U7" i="9"/>
  <c r="BK7" i="4" s="1"/>
  <c r="U7" i="4" s="1"/>
  <c r="T7" i="9"/>
  <c r="BJ7" i="4" s="1"/>
  <c r="S7" i="9"/>
  <c r="R7" i="9"/>
  <c r="BH7" i="4" s="1"/>
  <c r="R7" i="4" s="1"/>
  <c r="Q7" i="9"/>
  <c r="BG7" i="4" s="1"/>
  <c r="P7" i="9"/>
  <c r="BF7" i="4" s="1"/>
  <c r="P7" i="4" s="1"/>
  <c r="O7" i="9"/>
  <c r="BE7" i="4" s="1"/>
  <c r="N7" i="9"/>
  <c r="M7" i="9"/>
  <c r="BC7" i="4" s="1"/>
  <c r="M7" i="4" s="1"/>
  <c r="L7" i="9"/>
  <c r="BB7" i="4" s="1"/>
  <c r="L7" i="4" s="1"/>
  <c r="K7" i="9"/>
  <c r="J7" i="9"/>
  <c r="AZ7" i="4" s="1"/>
  <c r="J7" i="4" s="1"/>
  <c r="I7" i="9"/>
  <c r="AY7" i="4" s="1"/>
  <c r="I7" i="4" s="1"/>
  <c r="H7" i="9"/>
  <c r="AX7" i="4" s="1"/>
  <c r="H7" i="4" s="1"/>
  <c r="G7" i="9"/>
  <c r="AW7" i="4" s="1"/>
  <c r="G7" i="4" s="1"/>
  <c r="F7" i="9"/>
  <c r="AV7" i="4" s="1"/>
  <c r="F7" i="4" s="1"/>
  <c r="E7" i="9"/>
  <c r="AU7" i="4" s="1"/>
  <c r="E7" i="4" s="1"/>
  <c r="BO53" i="4"/>
  <c r="J53" i="1" s="1"/>
  <c r="Y53" i="4"/>
  <c r="Z53" i="1" s="1"/>
  <c r="BO52" i="4"/>
  <c r="J52" i="1" s="1"/>
  <c r="Y52" i="4"/>
  <c r="O52" i="3" s="1"/>
  <c r="D52" i="3" s="1"/>
  <c r="BO51" i="4"/>
  <c r="J51" i="1" s="1"/>
  <c r="Y51" i="4"/>
  <c r="O51" i="3" s="1"/>
  <c r="BO50" i="4"/>
  <c r="J50" i="1" s="1"/>
  <c r="Y50" i="4"/>
  <c r="O50" i="3" s="1"/>
  <c r="BO49" i="4"/>
  <c r="J49" i="1" s="1"/>
  <c r="Y49" i="4"/>
  <c r="O49" i="3" s="1"/>
  <c r="BO48" i="4"/>
  <c r="J48" i="1" s="1"/>
  <c r="Y48" i="4"/>
  <c r="O48" i="3" s="1"/>
  <c r="D48" i="3" s="1"/>
  <c r="BO47" i="4"/>
  <c r="J47" i="1" s="1"/>
  <c r="Y47" i="4"/>
  <c r="Z47" i="1" s="1"/>
  <c r="BO46" i="4"/>
  <c r="J46" i="1" s="1"/>
  <c r="Y46" i="4"/>
  <c r="O46" i="3" s="1"/>
  <c r="BO45" i="4"/>
  <c r="J45" i="1" s="1"/>
  <c r="Y45" i="4"/>
  <c r="Z45" i="1" s="1"/>
  <c r="BO44" i="4"/>
  <c r="J44" i="1" s="1"/>
  <c r="Y44" i="4"/>
  <c r="O44" i="3" s="1"/>
  <c r="BO43" i="4"/>
  <c r="J43" i="1" s="1"/>
  <c r="Y43" i="4"/>
  <c r="O43" i="3" s="1"/>
  <c r="D43" i="3" s="1"/>
  <c r="BO41" i="4"/>
  <c r="J41" i="1" s="1"/>
  <c r="Y41" i="4"/>
  <c r="Z41" i="1" s="1"/>
  <c r="BO40" i="4"/>
  <c r="J40" i="1" s="1"/>
  <c r="Y40" i="4"/>
  <c r="O40" i="3" s="1"/>
  <c r="BO39" i="4"/>
  <c r="J39" i="1" s="1"/>
  <c r="Y39" i="4"/>
  <c r="Z39" i="1" s="1"/>
  <c r="BO38" i="4"/>
  <c r="J38" i="1" s="1"/>
  <c r="Y38" i="4"/>
  <c r="Z38" i="1" s="1"/>
  <c r="BO37" i="4"/>
  <c r="J37" i="1" s="1"/>
  <c r="Y37" i="4"/>
  <c r="Z37" i="1" s="1"/>
  <c r="BO36" i="4"/>
  <c r="J36" i="1" s="1"/>
  <c r="Y36" i="4"/>
  <c r="O36" i="3" s="1"/>
  <c r="BO34" i="4"/>
  <c r="J34" i="1" s="1"/>
  <c r="Y34" i="4"/>
  <c r="Z34" i="1" s="1"/>
  <c r="BO33" i="4"/>
  <c r="J33" i="1" s="1"/>
  <c r="Y33" i="4"/>
  <c r="Z33" i="1" s="1"/>
  <c r="O33" i="3"/>
  <c r="D33" i="3" s="1"/>
  <c r="BO32" i="4"/>
  <c r="J32" i="1" s="1"/>
  <c r="Y32" i="4"/>
  <c r="Z32" i="1" s="1"/>
  <c r="BO31" i="4"/>
  <c r="J31" i="1" s="1"/>
  <c r="Y31" i="4"/>
  <c r="O31" i="3" s="1"/>
  <c r="BO30" i="4"/>
  <c r="J30" i="1" s="1"/>
  <c r="Y30" i="4"/>
  <c r="Z30" i="1" s="1"/>
  <c r="BO29" i="4"/>
  <c r="J29" i="1" s="1"/>
  <c r="Y29" i="4"/>
  <c r="Z29" i="1" s="1"/>
  <c r="BO28" i="4"/>
  <c r="J28" i="1" s="1"/>
  <c r="Y28" i="4"/>
  <c r="O28" i="3" s="1"/>
  <c r="BO27" i="4"/>
  <c r="J27" i="1" s="1"/>
  <c r="Y27" i="4"/>
  <c r="Z27" i="1" s="1"/>
  <c r="BO26" i="4"/>
  <c r="J26" i="1" s="1"/>
  <c r="Y26" i="4"/>
  <c r="Z26" i="1" s="1"/>
  <c r="BO25" i="4"/>
  <c r="J25" i="1" s="1"/>
  <c r="Y25" i="4"/>
  <c r="O25" i="3" s="1"/>
  <c r="D25" i="3" s="1"/>
  <c r="BO24" i="4"/>
  <c r="J24" i="1" s="1"/>
  <c r="Y24" i="4"/>
  <c r="Z24" i="1" s="1"/>
  <c r="BO23" i="4"/>
  <c r="J23" i="1" s="1"/>
  <c r="Y23" i="4"/>
  <c r="O23" i="3" s="1"/>
  <c r="BO22" i="4"/>
  <c r="J22" i="1" s="1"/>
  <c r="Y22" i="4"/>
  <c r="O22" i="3" s="1"/>
  <c r="BO21" i="4"/>
  <c r="J21" i="1"/>
  <c r="Y21" i="4"/>
  <c r="BO20" i="4"/>
  <c r="J20" i="1" s="1"/>
  <c r="Y20" i="4"/>
  <c r="O20" i="3" s="1"/>
  <c r="BO19" i="4"/>
  <c r="J19" i="1" s="1"/>
  <c r="Y19" i="4"/>
  <c r="BO18" i="4"/>
  <c r="J18" i="1" s="1"/>
  <c r="Y18" i="4"/>
  <c r="Z18" i="1" s="1"/>
  <c r="BO17" i="4"/>
  <c r="J17" i="1" s="1"/>
  <c r="Y17" i="4"/>
  <c r="O17" i="3" s="1"/>
  <c r="D17" i="3" s="1"/>
  <c r="BO16" i="4"/>
  <c r="J16" i="1" s="1"/>
  <c r="Y16" i="4"/>
  <c r="Z16" i="1" s="1"/>
  <c r="BO15" i="4"/>
  <c r="J15" i="1" s="1"/>
  <c r="Y15" i="4"/>
  <c r="Z15" i="1" s="1"/>
  <c r="BO14" i="4"/>
  <c r="J14" i="1" s="1"/>
  <c r="Y14" i="4"/>
  <c r="Z14" i="1" s="1"/>
  <c r="BO13" i="4"/>
  <c r="J13" i="1" s="1"/>
  <c r="Y13" i="4"/>
  <c r="BO12" i="4"/>
  <c r="J12" i="1" s="1"/>
  <c r="Y12" i="4"/>
  <c r="Z12" i="1" s="1"/>
  <c r="BO11" i="4"/>
  <c r="J11" i="1" s="1"/>
  <c r="Y11" i="4"/>
  <c r="O11" i="3" s="1"/>
  <c r="BO10" i="4"/>
  <c r="J10" i="1" s="1"/>
  <c r="Y10" i="4"/>
  <c r="O10" i="3" s="1"/>
  <c r="BO9" i="4"/>
  <c r="J9" i="1" s="1"/>
  <c r="Y9" i="4"/>
  <c r="O9" i="3" s="1"/>
  <c r="BO8" i="4"/>
  <c r="J8" i="1" s="1"/>
  <c r="Y8" i="4"/>
  <c r="O8" i="3" s="1"/>
  <c r="BO7" i="4"/>
  <c r="J7" i="1" s="1"/>
  <c r="Y7" i="4"/>
  <c r="Z7" i="1" s="1"/>
  <c r="AK53" i="3"/>
  <c r="AC53" i="3"/>
  <c r="Z53" i="3" s="1"/>
  <c r="R53" i="3"/>
  <c r="P53" i="3" s="1"/>
  <c r="AK52" i="3"/>
  <c r="AC52" i="3"/>
  <c r="Z52" i="3" s="1"/>
  <c r="R52" i="3"/>
  <c r="P52" i="3" s="1"/>
  <c r="AK51" i="3"/>
  <c r="AC51" i="3"/>
  <c r="Z51" i="3" s="1"/>
  <c r="R51" i="3"/>
  <c r="P51" i="3" s="1"/>
  <c r="AK50" i="3"/>
  <c r="AC50" i="3"/>
  <c r="AO50" i="1" s="1"/>
  <c r="R50" i="3"/>
  <c r="P50" i="3" s="1"/>
  <c r="AK49" i="3"/>
  <c r="AC49" i="3"/>
  <c r="Z49" i="3" s="1"/>
  <c r="R49" i="3"/>
  <c r="P49" i="3" s="1"/>
  <c r="AK48" i="3"/>
  <c r="AC48" i="3"/>
  <c r="Z48" i="3" s="1"/>
  <c r="R48" i="3"/>
  <c r="P48" i="3" s="1"/>
  <c r="AK47" i="3"/>
  <c r="AC47" i="3"/>
  <c r="AO47" i="1" s="1"/>
  <c r="R47" i="3"/>
  <c r="P47" i="3" s="1"/>
  <c r="AK46" i="3"/>
  <c r="AC46" i="3"/>
  <c r="Z46" i="3" s="1"/>
  <c r="R46" i="3"/>
  <c r="P46" i="3" s="1"/>
  <c r="AK45" i="3"/>
  <c r="AC45" i="3"/>
  <c r="Z45" i="3" s="1"/>
  <c r="R45" i="3"/>
  <c r="P45" i="3" s="1"/>
  <c r="AK44" i="3"/>
  <c r="AC44" i="3"/>
  <c r="Z44" i="3" s="1"/>
  <c r="R44" i="3"/>
  <c r="P44" i="3" s="1"/>
  <c r="AK43" i="3"/>
  <c r="AC43" i="3"/>
  <c r="Z43" i="3" s="1"/>
  <c r="R43" i="3"/>
  <c r="P43" i="3" s="1"/>
  <c r="AK41" i="3"/>
  <c r="AC41" i="3"/>
  <c r="AO41" i="1" s="1"/>
  <c r="R41" i="3"/>
  <c r="P41" i="3" s="1"/>
  <c r="AK40" i="3"/>
  <c r="AC40" i="3"/>
  <c r="Z40" i="3" s="1"/>
  <c r="R40" i="3"/>
  <c r="P40" i="3" s="1"/>
  <c r="AK39" i="3"/>
  <c r="AC39" i="3"/>
  <c r="AO39" i="1" s="1"/>
  <c r="R39" i="3"/>
  <c r="P39" i="3" s="1"/>
  <c r="Q39" i="1"/>
  <c r="AK38" i="3"/>
  <c r="AC38" i="3"/>
  <c r="Z38" i="3" s="1"/>
  <c r="R38" i="3"/>
  <c r="P38" i="3" s="1"/>
  <c r="AK37" i="3"/>
  <c r="AC37" i="3"/>
  <c r="Z37" i="3" s="1"/>
  <c r="R37" i="3"/>
  <c r="P37" i="3" s="1"/>
  <c r="AK36" i="3"/>
  <c r="AC36" i="3"/>
  <c r="Z36" i="3" s="1"/>
  <c r="R36" i="3"/>
  <c r="P36" i="3" s="1"/>
  <c r="AK34" i="3"/>
  <c r="AC34" i="3"/>
  <c r="AO34" i="1" s="1"/>
  <c r="R34" i="3"/>
  <c r="P34" i="3" s="1"/>
  <c r="AK33" i="3"/>
  <c r="AC33" i="3"/>
  <c r="Z33" i="3" s="1"/>
  <c r="R33" i="3"/>
  <c r="P33" i="3" s="1"/>
  <c r="AK32" i="3"/>
  <c r="AC32" i="3"/>
  <c r="Z32" i="3" s="1"/>
  <c r="R32" i="3"/>
  <c r="P32" i="3" s="1"/>
  <c r="AK31" i="3"/>
  <c r="AC31" i="3"/>
  <c r="AO31" i="1" s="1"/>
  <c r="R31" i="3"/>
  <c r="P31" i="3" s="1"/>
  <c r="AK30" i="3"/>
  <c r="AC30" i="3"/>
  <c r="AO30" i="1" s="1"/>
  <c r="R30" i="3"/>
  <c r="P30" i="3" s="1"/>
  <c r="AK29" i="3"/>
  <c r="AC29" i="3"/>
  <c r="AO29" i="1" s="1"/>
  <c r="R29" i="3"/>
  <c r="P29" i="3" s="1"/>
  <c r="AK28" i="3"/>
  <c r="AC28" i="3"/>
  <c r="AO28" i="1" s="1"/>
  <c r="R28" i="3"/>
  <c r="P28" i="3" s="1"/>
  <c r="AK27" i="3"/>
  <c r="AC27" i="3"/>
  <c r="Z27" i="3" s="1"/>
  <c r="R27" i="3"/>
  <c r="P27" i="3" s="1"/>
  <c r="AK26" i="3"/>
  <c r="AC26" i="3"/>
  <c r="Z26" i="3" s="1"/>
  <c r="R26" i="3"/>
  <c r="P26" i="3" s="1"/>
  <c r="AK25" i="3"/>
  <c r="AC25" i="3"/>
  <c r="Z25" i="3" s="1"/>
  <c r="R25" i="3"/>
  <c r="P25" i="3" s="1"/>
  <c r="AK24" i="3"/>
  <c r="AC24" i="3"/>
  <c r="AO24" i="1" s="1"/>
  <c r="R24" i="3"/>
  <c r="P24" i="3"/>
  <c r="AK23" i="3"/>
  <c r="AC23" i="3"/>
  <c r="Z23" i="3" s="1"/>
  <c r="R23" i="3"/>
  <c r="P23" i="3" s="1"/>
  <c r="AK22" i="3"/>
  <c r="AC22" i="3"/>
  <c r="AO22" i="1" s="1"/>
  <c r="R22" i="3"/>
  <c r="P22" i="3" s="1"/>
  <c r="AK21" i="3"/>
  <c r="AC21" i="3"/>
  <c r="Z21" i="3" s="1"/>
  <c r="R21" i="3"/>
  <c r="P21" i="3" s="1"/>
  <c r="AK20" i="3"/>
  <c r="AC20" i="3"/>
  <c r="Z20" i="3" s="1"/>
  <c r="R20" i="3"/>
  <c r="P20" i="3" s="1"/>
  <c r="AK19" i="3"/>
  <c r="AC19" i="3"/>
  <c r="Z19" i="3" s="1"/>
  <c r="R19" i="3"/>
  <c r="P19" i="3" s="1"/>
  <c r="AK18" i="3"/>
  <c r="AC18" i="3"/>
  <c r="Z18" i="3" s="1"/>
  <c r="R18" i="3"/>
  <c r="P18" i="3" s="1"/>
  <c r="AK17" i="3"/>
  <c r="AC17" i="3"/>
  <c r="Z17" i="3" s="1"/>
  <c r="R17" i="3"/>
  <c r="P17" i="3" s="1"/>
  <c r="AK16" i="3"/>
  <c r="AC16" i="3"/>
  <c r="AO16" i="1" s="1"/>
  <c r="R16" i="3"/>
  <c r="P16" i="3" s="1"/>
  <c r="AK15" i="3"/>
  <c r="AC15" i="3"/>
  <c r="Z15" i="3" s="1"/>
  <c r="R15" i="3"/>
  <c r="P15" i="3" s="1"/>
  <c r="AK14" i="3"/>
  <c r="AC14" i="3"/>
  <c r="Z14" i="3" s="1"/>
  <c r="R14" i="3"/>
  <c r="P14" i="3" s="1"/>
  <c r="AK13" i="3"/>
  <c r="AC13" i="3"/>
  <c r="Z13" i="3" s="1"/>
  <c r="R13" i="3"/>
  <c r="P13" i="3" s="1"/>
  <c r="O13" i="3"/>
  <c r="AK12" i="3"/>
  <c r="AC12" i="3"/>
  <c r="Z12" i="3" s="1"/>
  <c r="R12" i="3"/>
  <c r="P12" i="3" s="1"/>
  <c r="AK11" i="3"/>
  <c r="AC11" i="3"/>
  <c r="Z11" i="3" s="1"/>
  <c r="R11" i="3"/>
  <c r="AK10" i="3"/>
  <c r="AC10" i="3"/>
  <c r="Z10" i="3" s="1"/>
  <c r="R10" i="3"/>
  <c r="P10" i="3" s="1"/>
  <c r="AK9" i="3"/>
  <c r="AC9" i="3"/>
  <c r="Z9" i="3" s="1"/>
  <c r="R9" i="3"/>
  <c r="P9" i="3" s="1"/>
  <c r="AK8" i="3"/>
  <c r="AC8" i="3"/>
  <c r="Z8" i="3" s="1"/>
  <c r="R8" i="3"/>
  <c r="P8" i="3" s="1"/>
  <c r="AK7" i="3"/>
  <c r="AC7" i="3"/>
  <c r="AO7" i="1" s="1"/>
  <c r="R7" i="3"/>
  <c r="P7" i="3" s="1"/>
  <c r="F54" i="3"/>
  <c r="AJ53" i="8"/>
  <c r="AI53" i="8" s="1"/>
  <c r="AB53" i="8"/>
  <c r="U53" i="8"/>
  <c r="M53" i="8"/>
  <c r="E53" i="8" s="1"/>
  <c r="AJ52" i="8"/>
  <c r="AI52" i="8" s="1"/>
  <c r="AB52" i="8"/>
  <c r="U52" i="8"/>
  <c r="M52" i="8"/>
  <c r="E52" i="8" s="1"/>
  <c r="AJ51" i="8"/>
  <c r="AI51" i="8" s="1"/>
  <c r="AB51" i="8"/>
  <c r="U51" i="8"/>
  <c r="M51" i="8"/>
  <c r="E51" i="8" s="1"/>
  <c r="AJ50" i="8"/>
  <c r="AI50" i="8" s="1"/>
  <c r="AB50" i="8"/>
  <c r="U50" i="8"/>
  <c r="M50" i="8"/>
  <c r="E50" i="8" s="1"/>
  <c r="AJ49" i="8"/>
  <c r="AI49" i="8" s="1"/>
  <c r="AB49" i="8"/>
  <c r="U49" i="8"/>
  <c r="M49" i="8"/>
  <c r="E49" i="8" s="1"/>
  <c r="AJ48" i="8"/>
  <c r="AI48" i="8" s="1"/>
  <c r="AB48" i="8"/>
  <c r="U48" i="8"/>
  <c r="T48" i="8" s="1"/>
  <c r="M48" i="8"/>
  <c r="E48" i="8" s="1"/>
  <c r="AJ47" i="8"/>
  <c r="AI47" i="8" s="1"/>
  <c r="U47" i="8"/>
  <c r="M47" i="8"/>
  <c r="E47" i="8" s="1"/>
  <c r="AJ46" i="8"/>
  <c r="AI46" i="8" s="1"/>
  <c r="AB46" i="8"/>
  <c r="U46" i="8"/>
  <c r="M46" i="8"/>
  <c r="E46" i="8" s="1"/>
  <c r="AJ45" i="8"/>
  <c r="AI45" i="8" s="1"/>
  <c r="AB45" i="8"/>
  <c r="U45" i="8"/>
  <c r="M45" i="8"/>
  <c r="E45" i="8" s="1"/>
  <c r="AJ44" i="8"/>
  <c r="AI44" i="8" s="1"/>
  <c r="AB44" i="8"/>
  <c r="U44" i="8"/>
  <c r="M44" i="8"/>
  <c r="E44" i="8" s="1"/>
  <c r="AJ43" i="8"/>
  <c r="AI43" i="8" s="1"/>
  <c r="AB43" i="8"/>
  <c r="U43" i="8"/>
  <c r="M43" i="8"/>
  <c r="E43" i="8" s="1"/>
  <c r="AJ41" i="8"/>
  <c r="AI41" i="8" s="1"/>
  <c r="AB41" i="8"/>
  <c r="U41" i="8"/>
  <c r="M41" i="8"/>
  <c r="E41" i="8" s="1"/>
  <c r="AJ40" i="8"/>
  <c r="AI40" i="8" s="1"/>
  <c r="AB40" i="8"/>
  <c r="U40" i="8"/>
  <c r="M40" i="8"/>
  <c r="E40" i="8" s="1"/>
  <c r="AJ39" i="8"/>
  <c r="AI39" i="8" s="1"/>
  <c r="AB39" i="8"/>
  <c r="U39" i="8"/>
  <c r="M39" i="8"/>
  <c r="E39" i="8" s="1"/>
  <c r="AJ38" i="8"/>
  <c r="AI38" i="8" s="1"/>
  <c r="AB38" i="8"/>
  <c r="U38" i="8"/>
  <c r="M38" i="8"/>
  <c r="E38" i="8" s="1"/>
  <c r="AJ37" i="8"/>
  <c r="AI37" i="8" s="1"/>
  <c r="AB37" i="8"/>
  <c r="U37" i="8"/>
  <c r="M37" i="8"/>
  <c r="E37" i="8" s="1"/>
  <c r="AJ36" i="8"/>
  <c r="AI36" i="8" s="1"/>
  <c r="AB36" i="8"/>
  <c r="U36" i="8"/>
  <c r="M36" i="8"/>
  <c r="E36" i="8" s="1"/>
  <c r="AJ34" i="8"/>
  <c r="AI34" i="8" s="1"/>
  <c r="AB34" i="8"/>
  <c r="U34" i="8"/>
  <c r="M34" i="8"/>
  <c r="E34" i="8" s="1"/>
  <c r="AJ33" i="8"/>
  <c r="AI33" i="8" s="1"/>
  <c r="AB33" i="8"/>
  <c r="U33" i="8"/>
  <c r="M33" i="8"/>
  <c r="E33" i="8" s="1"/>
  <c r="AJ32" i="8"/>
  <c r="AI32" i="8" s="1"/>
  <c r="AB32" i="8"/>
  <c r="U32" i="8"/>
  <c r="M32" i="8"/>
  <c r="E32" i="8" s="1"/>
  <c r="AJ31" i="8"/>
  <c r="AI31" i="8" s="1"/>
  <c r="AB31" i="8"/>
  <c r="U31" i="8"/>
  <c r="M31" i="8"/>
  <c r="E31" i="8" s="1"/>
  <c r="AJ30" i="8"/>
  <c r="AI30" i="8" s="1"/>
  <c r="AB30" i="8"/>
  <c r="U30" i="8"/>
  <c r="M30" i="8"/>
  <c r="E30" i="8" s="1"/>
  <c r="AJ29" i="8"/>
  <c r="AI29" i="8" s="1"/>
  <c r="AB29" i="8"/>
  <c r="U29" i="8"/>
  <c r="M29" i="8"/>
  <c r="E29" i="8" s="1"/>
  <c r="AJ28" i="8"/>
  <c r="AI28" i="8" s="1"/>
  <c r="AB28" i="8"/>
  <c r="U28" i="8"/>
  <c r="M28" i="8"/>
  <c r="E28" i="8" s="1"/>
  <c r="AJ27" i="8"/>
  <c r="AI27" i="8" s="1"/>
  <c r="AB27" i="8"/>
  <c r="U27" i="8"/>
  <c r="M27" i="8"/>
  <c r="E27" i="8" s="1"/>
  <c r="AJ26" i="8"/>
  <c r="AI26" i="8" s="1"/>
  <c r="AB26" i="8"/>
  <c r="U26" i="8"/>
  <c r="M26" i="8"/>
  <c r="E26" i="8" s="1"/>
  <c r="AJ25" i="8"/>
  <c r="AI25" i="8" s="1"/>
  <c r="AB25" i="8"/>
  <c r="U25" i="8"/>
  <c r="M25" i="8"/>
  <c r="E25" i="8" s="1"/>
  <c r="AJ24" i="8"/>
  <c r="AI24" i="8" s="1"/>
  <c r="AB24" i="8"/>
  <c r="U24" i="8"/>
  <c r="M24" i="8"/>
  <c r="E24" i="8" s="1"/>
  <c r="AJ23" i="8"/>
  <c r="AI23" i="8" s="1"/>
  <c r="AB23" i="8"/>
  <c r="U23" i="8"/>
  <c r="M23" i="8"/>
  <c r="E23" i="8" s="1"/>
  <c r="AJ22" i="8"/>
  <c r="AI22" i="8" s="1"/>
  <c r="AB22" i="8"/>
  <c r="U22" i="8"/>
  <c r="M22" i="8"/>
  <c r="E22" i="8" s="1"/>
  <c r="AJ21" i="8"/>
  <c r="AI21" i="8" s="1"/>
  <c r="AB21" i="8"/>
  <c r="U21" i="8"/>
  <c r="M21" i="8"/>
  <c r="E21" i="8" s="1"/>
  <c r="AJ20" i="8"/>
  <c r="AI20" i="8" s="1"/>
  <c r="AB20" i="8"/>
  <c r="U20" i="8"/>
  <c r="M20" i="8"/>
  <c r="E20" i="8" s="1"/>
  <c r="AJ19" i="8"/>
  <c r="AI19" i="8" s="1"/>
  <c r="AB19" i="8"/>
  <c r="U19" i="8"/>
  <c r="M19" i="8"/>
  <c r="E19" i="8" s="1"/>
  <c r="AJ18" i="8"/>
  <c r="AI18" i="8" s="1"/>
  <c r="AB18" i="8"/>
  <c r="T18" i="8" s="1"/>
  <c r="U18" i="8"/>
  <c r="M18" i="8"/>
  <c r="E18" i="8" s="1"/>
  <c r="AJ17" i="8"/>
  <c r="AI17" i="8" s="1"/>
  <c r="AB17" i="8"/>
  <c r="U17" i="8"/>
  <c r="M17" i="8"/>
  <c r="E17" i="8" s="1"/>
  <c r="AJ16" i="8"/>
  <c r="AI16" i="8" s="1"/>
  <c r="AB16" i="8"/>
  <c r="U16" i="8"/>
  <c r="M16" i="8"/>
  <c r="E16" i="8" s="1"/>
  <c r="AJ15" i="8"/>
  <c r="AI15" i="8" s="1"/>
  <c r="AB15" i="8"/>
  <c r="U15" i="8"/>
  <c r="M15" i="8"/>
  <c r="E15" i="8" s="1"/>
  <c r="AJ14" i="8"/>
  <c r="AI14" i="8" s="1"/>
  <c r="AB14" i="8"/>
  <c r="U14" i="8"/>
  <c r="M14" i="8"/>
  <c r="E14" i="8" s="1"/>
  <c r="AJ13" i="8"/>
  <c r="AI13" i="8" s="1"/>
  <c r="AB13" i="8"/>
  <c r="U13" i="8"/>
  <c r="M13" i="8"/>
  <c r="E13" i="8" s="1"/>
  <c r="AJ12" i="8"/>
  <c r="AI12" i="8" s="1"/>
  <c r="AB12" i="8"/>
  <c r="U12" i="8"/>
  <c r="M12" i="8"/>
  <c r="E12" i="8" s="1"/>
  <c r="AJ11" i="8"/>
  <c r="AI11" i="8" s="1"/>
  <c r="AB11" i="8"/>
  <c r="U11" i="8"/>
  <c r="M11" i="8"/>
  <c r="E11" i="8" s="1"/>
  <c r="AJ10" i="8"/>
  <c r="AI10" i="8" s="1"/>
  <c r="AB10" i="8"/>
  <c r="U10" i="8"/>
  <c r="M10" i="8"/>
  <c r="E10" i="8" s="1"/>
  <c r="AJ9" i="8"/>
  <c r="AI9" i="8" s="1"/>
  <c r="AB9" i="8"/>
  <c r="U9" i="8"/>
  <c r="M9" i="8"/>
  <c r="AJ8" i="8"/>
  <c r="AI8" i="8" s="1"/>
  <c r="AB8" i="8"/>
  <c r="U8" i="8"/>
  <c r="M8" i="8"/>
  <c r="E8" i="8" s="1"/>
  <c r="AJ7" i="8"/>
  <c r="AI7" i="8" s="1"/>
  <c r="AB7" i="8"/>
  <c r="U7" i="8"/>
  <c r="M7" i="8"/>
  <c r="E7" i="8" s="1"/>
  <c r="DI53" i="10"/>
  <c r="DG53" i="10"/>
  <c r="DF53" i="10"/>
  <c r="DE53" i="10"/>
  <c r="DD53" i="10"/>
  <c r="DC53" i="10"/>
  <c r="DB53" i="10"/>
  <c r="CL53" i="10"/>
  <c r="CK53" i="10"/>
  <c r="CJ53" i="10"/>
  <c r="CI53" i="10"/>
  <c r="CH53" i="10"/>
  <c r="CG53" i="10"/>
  <c r="BK53" i="10"/>
  <c r="BD53" i="10"/>
  <c r="AY53" i="10"/>
  <c r="CZ53" i="10" s="1"/>
  <c r="AU53" i="10"/>
  <c r="CY53" i="10" s="1"/>
  <c r="CR53" i="10" s="1"/>
  <c r="AQ53" i="10"/>
  <c r="CX53" i="10" s="1"/>
  <c r="AM53" i="10"/>
  <c r="CW53" i="10" s="1"/>
  <c r="AI53" i="10"/>
  <c r="CV53" i="10" s="1"/>
  <c r="AE53" i="10"/>
  <c r="Z53" i="10"/>
  <c r="CE53" i="10" s="1"/>
  <c r="BX53" i="10" s="1"/>
  <c r="V53" i="10"/>
  <c r="CD53" i="10" s="1"/>
  <c r="R53" i="10"/>
  <c r="CC53" i="10" s="1"/>
  <c r="N53" i="10"/>
  <c r="CB53" i="10" s="1"/>
  <c r="BU53" i="10" s="1"/>
  <c r="J53" i="10"/>
  <c r="CA53" i="10" s="1"/>
  <c r="BT53" i="10" s="1"/>
  <c r="F53" i="10"/>
  <c r="BZ53" i="10" s="1"/>
  <c r="DI52" i="10"/>
  <c r="DG52" i="10"/>
  <c r="DF52" i="10"/>
  <c r="DE52" i="10"/>
  <c r="DD52" i="10"/>
  <c r="DC52" i="10"/>
  <c r="DB52" i="10"/>
  <c r="CL52" i="10"/>
  <c r="CK52" i="10"/>
  <c r="CJ52" i="10"/>
  <c r="CI52" i="10"/>
  <c r="CH52" i="10"/>
  <c r="CG52" i="10"/>
  <c r="BK52" i="10"/>
  <c r="BD52" i="10"/>
  <c r="AY52" i="10"/>
  <c r="CZ52" i="10" s="1"/>
  <c r="AU52" i="10"/>
  <c r="CY52" i="10" s="1"/>
  <c r="AQ52" i="10"/>
  <c r="CX52" i="10" s="1"/>
  <c r="AM52" i="10"/>
  <c r="CW52" i="10" s="1"/>
  <c r="AI52" i="10"/>
  <c r="CV52" i="10" s="1"/>
  <c r="AE52" i="10"/>
  <c r="CU52" i="10" s="1"/>
  <c r="Z52" i="10"/>
  <c r="CE52" i="10" s="1"/>
  <c r="BX52" i="10" s="1"/>
  <c r="V52" i="10"/>
  <c r="CD52" i="10" s="1"/>
  <c r="R52" i="10"/>
  <c r="CC52" i="10" s="1"/>
  <c r="N52" i="10"/>
  <c r="CB52" i="10" s="1"/>
  <c r="J52" i="10"/>
  <c r="CA52" i="10" s="1"/>
  <c r="BT52" i="10" s="1"/>
  <c r="F52" i="10"/>
  <c r="DI51" i="10"/>
  <c r="DG51" i="10"/>
  <c r="DF51" i="10"/>
  <c r="DE51" i="10"/>
  <c r="DD51" i="10"/>
  <c r="DC51" i="10"/>
  <c r="DB51" i="10"/>
  <c r="CL51" i="10"/>
  <c r="CK51" i="10"/>
  <c r="CJ51" i="10"/>
  <c r="CI51" i="10"/>
  <c r="CH51" i="10"/>
  <c r="CG51" i="10"/>
  <c r="BK51" i="10"/>
  <c r="BD51" i="10"/>
  <c r="AY51" i="10"/>
  <c r="CZ51" i="10" s="1"/>
  <c r="AU51" i="10"/>
  <c r="CY51" i="10" s="1"/>
  <c r="AQ51" i="10"/>
  <c r="CX51" i="10" s="1"/>
  <c r="AM51" i="10"/>
  <c r="CW51" i="10" s="1"/>
  <c r="AI51" i="10"/>
  <c r="AE51" i="10"/>
  <c r="CU51" i="10" s="1"/>
  <c r="Z51" i="10"/>
  <c r="CE51" i="10" s="1"/>
  <c r="V51" i="10"/>
  <c r="CD51" i="10" s="1"/>
  <c r="R51" i="10"/>
  <c r="CC51" i="10" s="1"/>
  <c r="N51" i="10"/>
  <c r="CB51" i="10" s="1"/>
  <c r="J51" i="10"/>
  <c r="CA51" i="10" s="1"/>
  <c r="F51" i="10"/>
  <c r="DI50" i="10"/>
  <c r="DG50" i="10"/>
  <c r="DF50" i="10"/>
  <c r="DE50" i="10"/>
  <c r="DD50" i="10"/>
  <c r="DC50" i="10"/>
  <c r="DB50" i="10"/>
  <c r="CL50" i="10"/>
  <c r="CK50" i="10"/>
  <c r="CJ50" i="10"/>
  <c r="CI50" i="10"/>
  <c r="CH50" i="10"/>
  <c r="CG50" i="10"/>
  <c r="BK50" i="10"/>
  <c r="BD50" i="10"/>
  <c r="AY50" i="10"/>
  <c r="CZ50" i="10" s="1"/>
  <c r="AU50" i="10"/>
  <c r="CY50" i="10" s="1"/>
  <c r="AQ50" i="10"/>
  <c r="CX50" i="10" s="1"/>
  <c r="AM50" i="10"/>
  <c r="CW50" i="10" s="1"/>
  <c r="AI50" i="10"/>
  <c r="CV50" i="10" s="1"/>
  <c r="AE50" i="10"/>
  <c r="Z50" i="10"/>
  <c r="CE50" i="10" s="1"/>
  <c r="V50" i="10"/>
  <c r="CD50" i="10" s="1"/>
  <c r="BW50" i="10" s="1"/>
  <c r="R50" i="10"/>
  <c r="CC50" i="10" s="1"/>
  <c r="N50" i="10"/>
  <c r="CB50" i="10" s="1"/>
  <c r="J50" i="10"/>
  <c r="CA50" i="10" s="1"/>
  <c r="F50" i="10"/>
  <c r="BZ50" i="10" s="1"/>
  <c r="BS50" i="10" s="1"/>
  <c r="DI49" i="10"/>
  <c r="DG49" i="10"/>
  <c r="DF49" i="10"/>
  <c r="DE49" i="10"/>
  <c r="DD49" i="10"/>
  <c r="DC49" i="10"/>
  <c r="DB49" i="10"/>
  <c r="CL49" i="10"/>
  <c r="CK49" i="10"/>
  <c r="CJ49" i="10"/>
  <c r="CI49" i="10"/>
  <c r="CH49" i="10"/>
  <c r="CG49" i="10"/>
  <c r="BK49" i="10"/>
  <c r="BD49" i="10"/>
  <c r="AY49" i="10"/>
  <c r="CZ49" i="10" s="1"/>
  <c r="AU49" i="10"/>
  <c r="CY49" i="10" s="1"/>
  <c r="AQ49" i="10"/>
  <c r="CX49" i="10" s="1"/>
  <c r="AM49" i="10"/>
  <c r="CW49" i="10" s="1"/>
  <c r="AI49" i="10"/>
  <c r="CV49" i="10" s="1"/>
  <c r="CO49" i="10" s="1"/>
  <c r="AE49" i="10"/>
  <c r="CU49" i="10" s="1"/>
  <c r="Z49" i="10"/>
  <c r="CE49" i="10" s="1"/>
  <c r="V49" i="10"/>
  <c r="CD49" i="10" s="1"/>
  <c r="R49" i="10"/>
  <c r="CC49" i="10" s="1"/>
  <c r="N49" i="10"/>
  <c r="CB49" i="10" s="1"/>
  <c r="BU49" i="10" s="1"/>
  <c r="J49" i="10"/>
  <c r="CA49" i="10" s="1"/>
  <c r="F49" i="10"/>
  <c r="BZ49" i="10" s="1"/>
  <c r="DI48" i="10"/>
  <c r="DG48" i="10"/>
  <c r="DF48" i="10"/>
  <c r="DE48" i="10"/>
  <c r="DD48" i="10"/>
  <c r="DC48" i="10"/>
  <c r="DB48" i="10"/>
  <c r="CL48" i="10"/>
  <c r="CK48" i="10"/>
  <c r="CJ48" i="10"/>
  <c r="CI48" i="10"/>
  <c r="CH48" i="10"/>
  <c r="CG48" i="10"/>
  <c r="BK48" i="10"/>
  <c r="BD48" i="10"/>
  <c r="AY48" i="10"/>
  <c r="CZ48" i="10" s="1"/>
  <c r="AU48" i="10"/>
  <c r="CY48" i="10" s="1"/>
  <c r="AQ48" i="10"/>
  <c r="CX48" i="10" s="1"/>
  <c r="AM48" i="10"/>
  <c r="CW48" i="10" s="1"/>
  <c r="AI48" i="10"/>
  <c r="CV48" i="10" s="1"/>
  <c r="AE48" i="10"/>
  <c r="CU48" i="10" s="1"/>
  <c r="Z48" i="10"/>
  <c r="CE48" i="10" s="1"/>
  <c r="V48" i="10"/>
  <c r="CD48" i="10" s="1"/>
  <c r="R48" i="10"/>
  <c r="CC48" i="10" s="1"/>
  <c r="N48" i="10"/>
  <c r="CB48" i="10" s="1"/>
  <c r="J48" i="10"/>
  <c r="CA48" i="10" s="1"/>
  <c r="F48" i="10"/>
  <c r="BZ48" i="10" s="1"/>
  <c r="DI47" i="10"/>
  <c r="DG47" i="10"/>
  <c r="DF47" i="10"/>
  <c r="DE47" i="10"/>
  <c r="DD47" i="10"/>
  <c r="DC47" i="10"/>
  <c r="DB47" i="10"/>
  <c r="CL47" i="10"/>
  <c r="CK47" i="10"/>
  <c r="CJ47" i="10"/>
  <c r="CI47" i="10"/>
  <c r="CH47" i="10"/>
  <c r="CG47" i="10"/>
  <c r="BK47" i="10"/>
  <c r="BD47" i="10"/>
  <c r="BC47" i="10" s="1"/>
  <c r="I47" i="1" s="1"/>
  <c r="AY47" i="10"/>
  <c r="CZ47" i="10" s="1"/>
  <c r="AU47" i="10"/>
  <c r="CY47" i="10" s="1"/>
  <c r="AQ47" i="10"/>
  <c r="AM47" i="10"/>
  <c r="CW47" i="10" s="1"/>
  <c r="AI47" i="10"/>
  <c r="CV47" i="10" s="1"/>
  <c r="AE47" i="10"/>
  <c r="CU47" i="10" s="1"/>
  <c r="Z47" i="10"/>
  <c r="CE47" i="10" s="1"/>
  <c r="V47" i="10"/>
  <c r="CD47" i="10" s="1"/>
  <c r="R47" i="10"/>
  <c r="CC47" i="10" s="1"/>
  <c r="N47" i="10"/>
  <c r="CB47" i="10" s="1"/>
  <c r="J47" i="10"/>
  <c r="CA47" i="10" s="1"/>
  <c r="F47" i="10"/>
  <c r="BZ47" i="10" s="1"/>
  <c r="DI46" i="10"/>
  <c r="DG46" i="10"/>
  <c r="DF46" i="10"/>
  <c r="DE46" i="10"/>
  <c r="DD46" i="10"/>
  <c r="DC46" i="10"/>
  <c r="DB46" i="10"/>
  <c r="CL46" i="10"/>
  <c r="CK46" i="10"/>
  <c r="CJ46" i="10"/>
  <c r="CI46" i="10"/>
  <c r="CH46" i="10"/>
  <c r="CG46" i="10"/>
  <c r="BK46" i="10"/>
  <c r="BD46" i="10"/>
  <c r="AY46" i="10"/>
  <c r="CZ46" i="10" s="1"/>
  <c r="AU46" i="10"/>
  <c r="CY46" i="10" s="1"/>
  <c r="AQ46" i="10"/>
  <c r="CX46" i="10" s="1"/>
  <c r="AM46" i="10"/>
  <c r="CW46" i="10" s="1"/>
  <c r="AI46" i="10"/>
  <c r="CV46" i="10" s="1"/>
  <c r="AE46" i="10"/>
  <c r="CU46" i="10" s="1"/>
  <c r="Z46" i="10"/>
  <c r="CE46" i="10" s="1"/>
  <c r="V46" i="10"/>
  <c r="CD46" i="10" s="1"/>
  <c r="R46" i="10"/>
  <c r="CC46" i="10" s="1"/>
  <c r="BV46" i="10" s="1"/>
  <c r="N46" i="10"/>
  <c r="CB46" i="10" s="1"/>
  <c r="J46" i="10"/>
  <c r="CA46" i="10" s="1"/>
  <c r="F46" i="10"/>
  <c r="DI45" i="10"/>
  <c r="DG45" i="10"/>
  <c r="DF45" i="10"/>
  <c r="DE45" i="10"/>
  <c r="DD45" i="10"/>
  <c r="DC45" i="10"/>
  <c r="DB45" i="10"/>
  <c r="CL45" i="10"/>
  <c r="CK45" i="10"/>
  <c r="CJ45" i="10"/>
  <c r="CI45" i="10"/>
  <c r="CH45" i="10"/>
  <c r="CG45" i="10"/>
  <c r="BK45" i="10"/>
  <c r="BD45" i="10"/>
  <c r="AY45" i="10"/>
  <c r="CZ45" i="10" s="1"/>
  <c r="AU45" i="10"/>
  <c r="CY45" i="10" s="1"/>
  <c r="AQ45" i="10"/>
  <c r="CX45" i="10" s="1"/>
  <c r="AM45" i="10"/>
  <c r="CW45" i="10" s="1"/>
  <c r="AI45" i="10"/>
  <c r="CV45" i="10" s="1"/>
  <c r="AE45" i="10"/>
  <c r="CU45" i="10" s="1"/>
  <c r="Z45" i="10"/>
  <c r="CE45" i="10" s="1"/>
  <c r="BX45" i="10" s="1"/>
  <c r="V45" i="10"/>
  <c r="CD45" i="10" s="1"/>
  <c r="R45" i="10"/>
  <c r="CC45" i="10" s="1"/>
  <c r="N45" i="10"/>
  <c r="CB45" i="10" s="1"/>
  <c r="J45" i="10"/>
  <c r="CA45" i="10" s="1"/>
  <c r="BT45" i="10" s="1"/>
  <c r="F45" i="10"/>
  <c r="BZ45" i="10" s="1"/>
  <c r="DI44" i="10"/>
  <c r="DG44" i="10"/>
  <c r="DF44" i="10"/>
  <c r="DE44" i="10"/>
  <c r="DD44" i="10"/>
  <c r="DC44" i="10"/>
  <c r="DB44" i="10"/>
  <c r="CL44" i="10"/>
  <c r="CK44" i="10"/>
  <c r="CJ44" i="10"/>
  <c r="CI44" i="10"/>
  <c r="CH44" i="10"/>
  <c r="CG44" i="10"/>
  <c r="BK44" i="10"/>
  <c r="BD44" i="10"/>
  <c r="AY44" i="10"/>
  <c r="CZ44" i="10" s="1"/>
  <c r="AU44" i="10"/>
  <c r="CY44" i="10" s="1"/>
  <c r="CR44" i="10" s="1"/>
  <c r="AQ44" i="10"/>
  <c r="CX44" i="10" s="1"/>
  <c r="AM44" i="10"/>
  <c r="CW44" i="10" s="1"/>
  <c r="AI44" i="10"/>
  <c r="CV44" i="10" s="1"/>
  <c r="AE44" i="10"/>
  <c r="CU44" i="10" s="1"/>
  <c r="CN44" i="10" s="1"/>
  <c r="Z44" i="10"/>
  <c r="CE44" i="10" s="1"/>
  <c r="BX44" i="10" s="1"/>
  <c r="V44" i="10"/>
  <c r="CD44" i="10" s="1"/>
  <c r="R44" i="10"/>
  <c r="CC44" i="10" s="1"/>
  <c r="N44" i="10"/>
  <c r="CB44" i="10" s="1"/>
  <c r="J44" i="10"/>
  <c r="CA44" i="10" s="1"/>
  <c r="F44" i="10"/>
  <c r="DI43" i="10"/>
  <c r="DG43" i="10"/>
  <c r="DF43" i="10"/>
  <c r="DE43" i="10"/>
  <c r="DD43" i="10"/>
  <c r="DC43" i="10"/>
  <c r="DB43" i="10"/>
  <c r="CL43" i="10"/>
  <c r="CK43" i="10"/>
  <c r="CJ43" i="10"/>
  <c r="CI43" i="10"/>
  <c r="CH43" i="10"/>
  <c r="CG43" i="10"/>
  <c r="BK43" i="10"/>
  <c r="BD43" i="10"/>
  <c r="AY43" i="10"/>
  <c r="CZ43" i="10" s="1"/>
  <c r="AU43" i="10"/>
  <c r="CY43" i="10" s="1"/>
  <c r="AQ43" i="10"/>
  <c r="CX43" i="10" s="1"/>
  <c r="CQ43" i="10" s="1"/>
  <c r="AM43" i="10"/>
  <c r="AI43" i="10"/>
  <c r="CV43" i="10" s="1"/>
  <c r="AE43" i="10"/>
  <c r="CU43" i="10" s="1"/>
  <c r="Z43" i="10"/>
  <c r="CE43" i="10" s="1"/>
  <c r="V43" i="10"/>
  <c r="CD43" i="10" s="1"/>
  <c r="R43" i="10"/>
  <c r="CC43" i="10" s="1"/>
  <c r="N43" i="10"/>
  <c r="CB43" i="10" s="1"/>
  <c r="J43" i="10"/>
  <c r="CA43" i="10" s="1"/>
  <c r="F43" i="10"/>
  <c r="BZ43" i="10" s="1"/>
  <c r="BS43" i="10" s="1"/>
  <c r="DI41" i="10"/>
  <c r="DG41" i="10"/>
  <c r="DF41" i="10"/>
  <c r="DE41" i="10"/>
  <c r="DD41" i="10"/>
  <c r="DC41" i="10"/>
  <c r="DB41" i="10"/>
  <c r="CN41" i="10" s="1"/>
  <c r="CL41" i="10"/>
  <c r="CK41" i="10"/>
  <c r="CJ41" i="10"/>
  <c r="CI41" i="10"/>
  <c r="CH41" i="10"/>
  <c r="CG41" i="10"/>
  <c r="BK41" i="10"/>
  <c r="BD41" i="10"/>
  <c r="AY41" i="10"/>
  <c r="CZ41" i="10" s="1"/>
  <c r="AU41" i="10"/>
  <c r="CY41" i="10" s="1"/>
  <c r="AQ41" i="10"/>
  <c r="CX41" i="10" s="1"/>
  <c r="AM41" i="10"/>
  <c r="CW41" i="10" s="1"/>
  <c r="CP41" i="10" s="1"/>
  <c r="AI41" i="10"/>
  <c r="CV41" i="10" s="1"/>
  <c r="AE41" i="10"/>
  <c r="CU41" i="10" s="1"/>
  <c r="Z41" i="10"/>
  <c r="CE41" i="10" s="1"/>
  <c r="V41" i="10"/>
  <c r="CD41" i="10" s="1"/>
  <c r="BW41" i="10" s="1"/>
  <c r="R41" i="10"/>
  <c r="CC41" i="10" s="1"/>
  <c r="N41" i="10"/>
  <c r="CB41" i="10" s="1"/>
  <c r="J41" i="10"/>
  <c r="CA41" i="10" s="1"/>
  <c r="F41" i="10"/>
  <c r="BZ41" i="10" s="1"/>
  <c r="BS41" i="10" s="1"/>
  <c r="DI40" i="10"/>
  <c r="DG40" i="10"/>
  <c r="DF40" i="10"/>
  <c r="DE40" i="10"/>
  <c r="DD40" i="10"/>
  <c r="DC40" i="10"/>
  <c r="DB40" i="10"/>
  <c r="CL40" i="10"/>
  <c r="BX40" i="10" s="1"/>
  <c r="CK40" i="10"/>
  <c r="CJ40" i="10"/>
  <c r="CI40" i="10"/>
  <c r="CH40" i="10"/>
  <c r="CG40" i="10"/>
  <c r="BK40" i="10"/>
  <c r="BD40" i="10"/>
  <c r="AY40" i="10"/>
  <c r="CZ40" i="10" s="1"/>
  <c r="CS40" i="10" s="1"/>
  <c r="AU40" i="10"/>
  <c r="CY40" i="10" s="1"/>
  <c r="CR40" i="10" s="1"/>
  <c r="AQ40" i="10"/>
  <c r="CX40" i="10" s="1"/>
  <c r="AM40" i="10"/>
  <c r="CW40" i="10" s="1"/>
  <c r="AI40" i="10"/>
  <c r="CV40" i="10" s="1"/>
  <c r="CO40" i="10" s="1"/>
  <c r="AE40" i="10"/>
  <c r="CU40" i="10" s="1"/>
  <c r="Z40" i="10"/>
  <c r="CE40" i="10" s="1"/>
  <c r="V40" i="10"/>
  <c r="CD40" i="10" s="1"/>
  <c r="R40" i="10"/>
  <c r="CC40" i="10" s="1"/>
  <c r="N40" i="10"/>
  <c r="CB40" i="10" s="1"/>
  <c r="J40" i="10"/>
  <c r="CA40" i="10" s="1"/>
  <c r="F40" i="10"/>
  <c r="BZ40" i="10" s="1"/>
  <c r="DI39" i="10"/>
  <c r="DG39" i="10"/>
  <c r="DF39" i="10"/>
  <c r="DE39" i="10"/>
  <c r="DD39" i="10"/>
  <c r="DC39" i="10"/>
  <c r="DB39" i="10"/>
  <c r="CL39" i="10"/>
  <c r="CK39" i="10"/>
  <c r="CJ39" i="10"/>
  <c r="CI39" i="10"/>
  <c r="CH39" i="10"/>
  <c r="CG39" i="10"/>
  <c r="BK39" i="10"/>
  <c r="BD39" i="10"/>
  <c r="AY39" i="10"/>
  <c r="CZ39" i="10" s="1"/>
  <c r="AU39" i="10"/>
  <c r="CY39" i="10" s="1"/>
  <c r="CR39" i="10" s="1"/>
  <c r="AQ39" i="10"/>
  <c r="CX39" i="10" s="1"/>
  <c r="AM39" i="10"/>
  <c r="CW39" i="10" s="1"/>
  <c r="AI39" i="10"/>
  <c r="CV39" i="10" s="1"/>
  <c r="AE39" i="10"/>
  <c r="CU39" i="10" s="1"/>
  <c r="CN39" i="10" s="1"/>
  <c r="Z39" i="10"/>
  <c r="CE39" i="10" s="1"/>
  <c r="V39" i="10"/>
  <c r="CD39" i="10" s="1"/>
  <c r="R39" i="10"/>
  <c r="CC39" i="10" s="1"/>
  <c r="N39" i="10"/>
  <c r="CB39" i="10" s="1"/>
  <c r="BU39" i="10" s="1"/>
  <c r="J39" i="10"/>
  <c r="CA39" i="10" s="1"/>
  <c r="F39" i="10"/>
  <c r="BZ39" i="10" s="1"/>
  <c r="DI38" i="10"/>
  <c r="DG38" i="10"/>
  <c r="DF38" i="10"/>
  <c r="DE38" i="10"/>
  <c r="DD38" i="10"/>
  <c r="DC38" i="10"/>
  <c r="DB38" i="10"/>
  <c r="CL38" i="10"/>
  <c r="CK38" i="10"/>
  <c r="CJ38" i="10"/>
  <c r="CI38" i="10"/>
  <c r="CH38" i="10"/>
  <c r="CG38" i="10"/>
  <c r="BK38" i="10"/>
  <c r="BD38" i="10"/>
  <c r="AY38" i="10"/>
  <c r="CZ38" i="10" s="1"/>
  <c r="AU38" i="10"/>
  <c r="CY38" i="10" s="1"/>
  <c r="AQ38" i="10"/>
  <c r="CX38" i="10" s="1"/>
  <c r="AM38" i="10"/>
  <c r="CW38" i="10" s="1"/>
  <c r="AI38" i="10"/>
  <c r="CV38" i="10" s="1"/>
  <c r="AE38" i="10"/>
  <c r="CU38" i="10" s="1"/>
  <c r="Z38" i="10"/>
  <c r="V38" i="10"/>
  <c r="CD38" i="10" s="1"/>
  <c r="BW38" i="10" s="1"/>
  <c r="R38" i="10"/>
  <c r="CC38" i="10" s="1"/>
  <c r="N38" i="10"/>
  <c r="CB38" i="10" s="1"/>
  <c r="J38" i="10"/>
  <c r="CA38" i="10" s="1"/>
  <c r="F38" i="10"/>
  <c r="BZ38" i="10" s="1"/>
  <c r="BS38" i="10" s="1"/>
  <c r="DI37" i="10"/>
  <c r="DG37" i="10"/>
  <c r="DF37" i="10"/>
  <c r="DE37" i="10"/>
  <c r="DD37" i="10"/>
  <c r="DC37" i="10"/>
  <c r="DB37" i="10"/>
  <c r="CL37" i="10"/>
  <c r="CK37" i="10"/>
  <c r="BW37" i="10" s="1"/>
  <c r="CJ37" i="10"/>
  <c r="CI37" i="10"/>
  <c r="CH37" i="10"/>
  <c r="CG37" i="10"/>
  <c r="BK37" i="10"/>
  <c r="BD37" i="10"/>
  <c r="AY37" i="10"/>
  <c r="CZ37" i="10" s="1"/>
  <c r="CS37" i="10" s="1"/>
  <c r="AU37" i="10"/>
  <c r="CY37" i="10" s="1"/>
  <c r="AQ37" i="10"/>
  <c r="CX37" i="10" s="1"/>
  <c r="AM37" i="10"/>
  <c r="CW37" i="10" s="1"/>
  <c r="AI37" i="10"/>
  <c r="CV37" i="10" s="1"/>
  <c r="CO37" i="10" s="1"/>
  <c r="AE37" i="10"/>
  <c r="CU37" i="10" s="1"/>
  <c r="Z37" i="10"/>
  <c r="CE37" i="10" s="1"/>
  <c r="V37" i="10"/>
  <c r="CD37" i="10" s="1"/>
  <c r="R37" i="10"/>
  <c r="CC37" i="10" s="1"/>
  <c r="BV37" i="10" s="1"/>
  <c r="N37" i="10"/>
  <c r="CB37" i="10" s="1"/>
  <c r="J37" i="10"/>
  <c r="CA37" i="10" s="1"/>
  <c r="F37" i="10"/>
  <c r="BZ37" i="10" s="1"/>
  <c r="DI36" i="10"/>
  <c r="DG36" i="10"/>
  <c r="DF36" i="10"/>
  <c r="DE36" i="10"/>
  <c r="DD36" i="10"/>
  <c r="DC36" i="10"/>
  <c r="DB36" i="10"/>
  <c r="CL36" i="10"/>
  <c r="CK36" i="10"/>
  <c r="CJ36" i="10"/>
  <c r="CI36" i="10"/>
  <c r="CH36" i="10"/>
  <c r="CG36" i="10"/>
  <c r="BK36" i="10"/>
  <c r="BD36" i="10"/>
  <c r="AY36" i="10"/>
  <c r="CZ36" i="10" s="1"/>
  <c r="CS36" i="10" s="1"/>
  <c r="AU36" i="10"/>
  <c r="CY36" i="10" s="1"/>
  <c r="AQ36" i="10"/>
  <c r="CX36" i="10" s="1"/>
  <c r="AM36" i="10"/>
  <c r="CW36" i="10" s="1"/>
  <c r="AI36" i="10"/>
  <c r="CV36" i="10" s="1"/>
  <c r="AE36" i="10"/>
  <c r="CU36" i="10" s="1"/>
  <c r="Z36" i="10"/>
  <c r="CE36" i="10" s="1"/>
  <c r="V36" i="10"/>
  <c r="CD36" i="10" s="1"/>
  <c r="R36" i="10"/>
  <c r="CC36" i="10" s="1"/>
  <c r="N36" i="10"/>
  <c r="CB36" i="10" s="1"/>
  <c r="BU36" i="10" s="1"/>
  <c r="J36" i="10"/>
  <c r="CA36" i="10" s="1"/>
  <c r="F36" i="10"/>
  <c r="BZ36" i="10" s="1"/>
  <c r="DI34" i="10"/>
  <c r="DG34" i="10"/>
  <c r="DF34" i="10"/>
  <c r="DE34" i="10"/>
  <c r="DD34" i="10"/>
  <c r="DC34" i="10"/>
  <c r="DB34" i="10"/>
  <c r="CL34" i="10"/>
  <c r="CK34" i="10"/>
  <c r="CJ34" i="10"/>
  <c r="CI34" i="10"/>
  <c r="CH34" i="10"/>
  <c r="CG34" i="10"/>
  <c r="BK34" i="10"/>
  <c r="BD34" i="10"/>
  <c r="AY34" i="10"/>
  <c r="CZ34" i="10" s="1"/>
  <c r="AU34" i="10"/>
  <c r="CY34" i="10" s="1"/>
  <c r="AQ34" i="10"/>
  <c r="CX34" i="10" s="1"/>
  <c r="AM34" i="10"/>
  <c r="CW34" i="10" s="1"/>
  <c r="AI34" i="10"/>
  <c r="CV34" i="10" s="1"/>
  <c r="AE34" i="10"/>
  <c r="CU34" i="10" s="1"/>
  <c r="Z34" i="10"/>
  <c r="CE34" i="10" s="1"/>
  <c r="V34" i="10"/>
  <c r="CD34" i="10" s="1"/>
  <c r="BW34" i="10" s="1"/>
  <c r="R34" i="10"/>
  <c r="CC34" i="10" s="1"/>
  <c r="N34" i="10"/>
  <c r="CB34" i="10" s="1"/>
  <c r="J34" i="10"/>
  <c r="CA34" i="10" s="1"/>
  <c r="F34" i="10"/>
  <c r="BZ34" i="10" s="1"/>
  <c r="DI33" i="10"/>
  <c r="DG33" i="10"/>
  <c r="DF33" i="10"/>
  <c r="DE33" i="10"/>
  <c r="DD33" i="10"/>
  <c r="DC33" i="10"/>
  <c r="DB33" i="10"/>
  <c r="CL33" i="10"/>
  <c r="CK33" i="10"/>
  <c r="CJ33" i="10"/>
  <c r="CI33" i="10"/>
  <c r="CH33" i="10"/>
  <c r="CG33" i="10"/>
  <c r="BK33" i="10"/>
  <c r="BD33" i="10"/>
  <c r="AY33" i="10"/>
  <c r="CZ33" i="10" s="1"/>
  <c r="AU33" i="10"/>
  <c r="CY33" i="10" s="1"/>
  <c r="AQ33" i="10"/>
  <c r="CX33" i="10" s="1"/>
  <c r="AM33" i="10"/>
  <c r="CW33" i="10" s="1"/>
  <c r="AI33" i="10"/>
  <c r="CV33" i="10" s="1"/>
  <c r="AE33" i="10"/>
  <c r="CU33" i="10" s="1"/>
  <c r="Z33" i="10"/>
  <c r="CE33" i="10" s="1"/>
  <c r="V33" i="10"/>
  <c r="CD33" i="10" s="1"/>
  <c r="R33" i="10"/>
  <c r="CC33" i="10" s="1"/>
  <c r="N33" i="10"/>
  <c r="CB33" i="10" s="1"/>
  <c r="J33" i="10"/>
  <c r="CA33" i="10" s="1"/>
  <c r="F33" i="10"/>
  <c r="BZ33" i="10" s="1"/>
  <c r="DI32" i="10"/>
  <c r="DG32" i="10"/>
  <c r="DF32" i="10"/>
  <c r="DE32" i="10"/>
  <c r="DD32" i="10"/>
  <c r="DC32" i="10"/>
  <c r="DB32" i="10"/>
  <c r="CL32" i="10"/>
  <c r="CK32" i="10"/>
  <c r="CJ32" i="10"/>
  <c r="CI32" i="10"/>
  <c r="CH32" i="10"/>
  <c r="CG32" i="10"/>
  <c r="BK32" i="10"/>
  <c r="BD32" i="10"/>
  <c r="AY32" i="10"/>
  <c r="CZ32" i="10" s="1"/>
  <c r="AU32" i="10"/>
  <c r="CY32" i="10" s="1"/>
  <c r="AQ32" i="10"/>
  <c r="CX32" i="10" s="1"/>
  <c r="AM32" i="10"/>
  <c r="CW32" i="10" s="1"/>
  <c r="AI32" i="10"/>
  <c r="CV32" i="10" s="1"/>
  <c r="AE32" i="10"/>
  <c r="CU32" i="10" s="1"/>
  <c r="Z32" i="10"/>
  <c r="CE32" i="10" s="1"/>
  <c r="V32" i="10"/>
  <c r="CD32" i="10" s="1"/>
  <c r="R32" i="10"/>
  <c r="CC32" i="10" s="1"/>
  <c r="N32" i="10"/>
  <c r="CB32" i="10" s="1"/>
  <c r="BU32" i="10" s="1"/>
  <c r="J32" i="10"/>
  <c r="CA32" i="10" s="1"/>
  <c r="F32" i="10"/>
  <c r="BZ32" i="10" s="1"/>
  <c r="DI31" i="10"/>
  <c r="DG31" i="10"/>
  <c r="DF31" i="10"/>
  <c r="DE31" i="10"/>
  <c r="DD31" i="10"/>
  <c r="DC31" i="10"/>
  <c r="DB31" i="10"/>
  <c r="CL31" i="10"/>
  <c r="CK31" i="10"/>
  <c r="CJ31" i="10"/>
  <c r="CI31" i="10"/>
  <c r="CH31" i="10"/>
  <c r="CG31" i="10"/>
  <c r="BK31" i="10"/>
  <c r="BD31" i="10"/>
  <c r="AY31" i="10"/>
  <c r="CZ31" i="10" s="1"/>
  <c r="AU31" i="10"/>
  <c r="CY31" i="10" s="1"/>
  <c r="CR31" i="10" s="1"/>
  <c r="AQ31" i="10"/>
  <c r="CX31" i="10" s="1"/>
  <c r="AM31" i="10"/>
  <c r="CW31" i="10" s="1"/>
  <c r="AI31" i="10"/>
  <c r="CV31" i="10" s="1"/>
  <c r="AE31" i="10"/>
  <c r="CU31" i="10" s="1"/>
  <c r="CN31" i="10" s="1"/>
  <c r="Z31" i="10"/>
  <c r="CE31" i="10" s="1"/>
  <c r="V31" i="10"/>
  <c r="CD31" i="10" s="1"/>
  <c r="R31" i="10"/>
  <c r="CC31" i="10" s="1"/>
  <c r="N31" i="10"/>
  <c r="CB31" i="10" s="1"/>
  <c r="BU31" i="10" s="1"/>
  <c r="J31" i="10"/>
  <c r="CA31" i="10" s="1"/>
  <c r="BT31" i="10" s="1"/>
  <c r="F31" i="10"/>
  <c r="DI30" i="10"/>
  <c r="DG30" i="10"/>
  <c r="DF30" i="10"/>
  <c r="DE30" i="10"/>
  <c r="DD30" i="10"/>
  <c r="DC30" i="10"/>
  <c r="DB30" i="10"/>
  <c r="CL30" i="10"/>
  <c r="CK30" i="10"/>
  <c r="CJ30" i="10"/>
  <c r="CI30" i="10"/>
  <c r="CH30" i="10"/>
  <c r="CG30" i="10"/>
  <c r="BK30" i="10"/>
  <c r="BD30" i="10"/>
  <c r="AY30" i="10"/>
  <c r="CZ30" i="10" s="1"/>
  <c r="AU30" i="10"/>
  <c r="CY30" i="10" s="1"/>
  <c r="AQ30" i="10"/>
  <c r="CX30" i="10" s="1"/>
  <c r="AM30" i="10"/>
  <c r="CW30" i="10" s="1"/>
  <c r="AI30" i="10"/>
  <c r="CV30" i="10" s="1"/>
  <c r="AE30" i="10"/>
  <c r="CU30" i="10" s="1"/>
  <c r="Z30" i="10"/>
  <c r="CE30" i="10" s="1"/>
  <c r="V30" i="10"/>
  <c r="CD30" i="10" s="1"/>
  <c r="BW30" i="10" s="1"/>
  <c r="R30" i="10"/>
  <c r="CC30" i="10" s="1"/>
  <c r="N30" i="10"/>
  <c r="CB30" i="10" s="1"/>
  <c r="J30" i="10"/>
  <c r="CA30" i="10" s="1"/>
  <c r="F30" i="10"/>
  <c r="BZ30" i="10" s="1"/>
  <c r="BS30" i="10" s="1"/>
  <c r="DI29" i="10"/>
  <c r="DG29" i="10"/>
  <c r="DF29" i="10"/>
  <c r="DE29" i="10"/>
  <c r="DD29" i="10"/>
  <c r="DC29" i="10"/>
  <c r="DB29" i="10"/>
  <c r="CL29" i="10"/>
  <c r="CK29" i="10"/>
  <c r="CJ29" i="10"/>
  <c r="CI29" i="10"/>
  <c r="CH29" i="10"/>
  <c r="CG29" i="10"/>
  <c r="BK29" i="10"/>
  <c r="BD29" i="10"/>
  <c r="AY29" i="10"/>
  <c r="CZ29" i="10" s="1"/>
  <c r="CS29" i="10" s="1"/>
  <c r="AU29" i="10"/>
  <c r="CY29" i="10" s="1"/>
  <c r="AQ29" i="10"/>
  <c r="CX29" i="10" s="1"/>
  <c r="AM29" i="10"/>
  <c r="CW29" i="10" s="1"/>
  <c r="CP29" i="10" s="1"/>
  <c r="AI29" i="10"/>
  <c r="CV29" i="10" s="1"/>
  <c r="AE29" i="10"/>
  <c r="CU29" i="10" s="1"/>
  <c r="Z29" i="10"/>
  <c r="CE29" i="10" s="1"/>
  <c r="V29" i="10"/>
  <c r="CD29" i="10" s="1"/>
  <c r="BW29" i="10" s="1"/>
  <c r="R29" i="10"/>
  <c r="CC29" i="10" s="1"/>
  <c r="N29" i="10"/>
  <c r="J29" i="10"/>
  <c r="CA29" i="10" s="1"/>
  <c r="F29" i="10"/>
  <c r="BZ29" i="10" s="1"/>
  <c r="DI28" i="10"/>
  <c r="DG28" i="10"/>
  <c r="DF28" i="10"/>
  <c r="DE28" i="10"/>
  <c r="DD28" i="10"/>
  <c r="DC28" i="10"/>
  <c r="DB28" i="10"/>
  <c r="CL28" i="10"/>
  <c r="CK28" i="10"/>
  <c r="CJ28" i="10"/>
  <c r="CI28" i="10"/>
  <c r="CH28" i="10"/>
  <c r="CG28" i="10"/>
  <c r="BK28" i="10"/>
  <c r="BD28" i="10"/>
  <c r="AY28" i="10"/>
  <c r="CZ28" i="10" s="1"/>
  <c r="AU28" i="10"/>
  <c r="CY28" i="10" s="1"/>
  <c r="AQ28" i="10"/>
  <c r="CX28" i="10" s="1"/>
  <c r="AM28" i="10"/>
  <c r="CW28" i="10" s="1"/>
  <c r="AI28" i="10"/>
  <c r="CV28" i="10" s="1"/>
  <c r="AE28" i="10"/>
  <c r="CU28" i="10" s="1"/>
  <c r="Z28" i="10"/>
  <c r="CE28" i="10" s="1"/>
  <c r="V28" i="10"/>
  <c r="CD28" i="10" s="1"/>
  <c r="R28" i="10"/>
  <c r="CC28" i="10" s="1"/>
  <c r="N28" i="10"/>
  <c r="CB28" i="10" s="1"/>
  <c r="BU28" i="10" s="1"/>
  <c r="J28" i="10"/>
  <c r="CA28" i="10" s="1"/>
  <c r="F28" i="10"/>
  <c r="BZ28" i="10" s="1"/>
  <c r="DI27" i="10"/>
  <c r="DG27" i="10"/>
  <c r="DF27" i="10"/>
  <c r="DE27" i="10"/>
  <c r="DD27" i="10"/>
  <c r="DC27" i="10"/>
  <c r="DB27" i="10"/>
  <c r="CL27" i="10"/>
  <c r="CK27" i="10"/>
  <c r="CJ27" i="10"/>
  <c r="CI27" i="10"/>
  <c r="CH27" i="10"/>
  <c r="CG27" i="10"/>
  <c r="BK27" i="10"/>
  <c r="BD27" i="10"/>
  <c r="AY27" i="10"/>
  <c r="CZ27" i="10" s="1"/>
  <c r="AU27" i="10"/>
  <c r="CY27" i="10" s="1"/>
  <c r="AQ27" i="10"/>
  <c r="CX27" i="10" s="1"/>
  <c r="AM27" i="10"/>
  <c r="CW27" i="10" s="1"/>
  <c r="AI27" i="10"/>
  <c r="CV27" i="10" s="1"/>
  <c r="AE27" i="10"/>
  <c r="CU27" i="10" s="1"/>
  <c r="Z27" i="10"/>
  <c r="CE27" i="10" s="1"/>
  <c r="V27" i="10"/>
  <c r="CD27" i="10" s="1"/>
  <c r="R27" i="10"/>
  <c r="N27" i="10"/>
  <c r="CB27" i="10" s="1"/>
  <c r="BU27" i="10" s="1"/>
  <c r="J27" i="10"/>
  <c r="CA27" i="10" s="1"/>
  <c r="F27" i="10"/>
  <c r="BZ27" i="10" s="1"/>
  <c r="DI26" i="10"/>
  <c r="DG26" i="10"/>
  <c r="DF26" i="10"/>
  <c r="DE26" i="10"/>
  <c r="DD26" i="10"/>
  <c r="DC26" i="10"/>
  <c r="DB26" i="10"/>
  <c r="CL26" i="10"/>
  <c r="CK26" i="10"/>
  <c r="CJ26" i="10"/>
  <c r="CI26" i="10"/>
  <c r="CH26" i="10"/>
  <c r="CG26" i="10"/>
  <c r="BK26" i="10"/>
  <c r="BD26" i="10"/>
  <c r="BC26" i="10" s="1"/>
  <c r="I26" i="1" s="1"/>
  <c r="AY26" i="10"/>
  <c r="CZ26" i="10" s="1"/>
  <c r="AU26" i="10"/>
  <c r="CY26" i="10" s="1"/>
  <c r="AQ26" i="10"/>
  <c r="CX26" i="10" s="1"/>
  <c r="AM26" i="10"/>
  <c r="CW26" i="10" s="1"/>
  <c r="AI26" i="10"/>
  <c r="CV26" i="10" s="1"/>
  <c r="AE26" i="10"/>
  <c r="CU26" i="10" s="1"/>
  <c r="Z26" i="10"/>
  <c r="CE26" i="10" s="1"/>
  <c r="V26" i="10"/>
  <c r="CD26" i="10" s="1"/>
  <c r="R26" i="10"/>
  <c r="CC26" i="10" s="1"/>
  <c r="N26" i="10"/>
  <c r="CB26" i="10" s="1"/>
  <c r="J26" i="10"/>
  <c r="CA26" i="10" s="1"/>
  <c r="BT26" i="10" s="1"/>
  <c r="F26" i="10"/>
  <c r="BZ26" i="10" s="1"/>
  <c r="DI25" i="10"/>
  <c r="DG25" i="10"/>
  <c r="DF25" i="10"/>
  <c r="DE25" i="10"/>
  <c r="DD25" i="10"/>
  <c r="DC25" i="10"/>
  <c r="DB25" i="10"/>
  <c r="CL25" i="10"/>
  <c r="CK25" i="10"/>
  <c r="CJ25" i="10"/>
  <c r="CI25" i="10"/>
  <c r="CH25" i="10"/>
  <c r="CG25" i="10"/>
  <c r="BK25" i="10"/>
  <c r="BD25" i="10"/>
  <c r="AY25" i="10"/>
  <c r="CZ25" i="10" s="1"/>
  <c r="AU25" i="10"/>
  <c r="CY25" i="10" s="1"/>
  <c r="AQ25" i="10"/>
  <c r="CX25" i="10" s="1"/>
  <c r="AM25" i="10"/>
  <c r="CW25" i="10" s="1"/>
  <c r="AI25" i="10"/>
  <c r="CV25" i="10" s="1"/>
  <c r="AE25" i="10"/>
  <c r="CU25" i="10" s="1"/>
  <c r="Z25" i="10"/>
  <c r="CE25" i="10" s="1"/>
  <c r="V25" i="10"/>
  <c r="CD25" i="10" s="1"/>
  <c r="BW25" i="10" s="1"/>
  <c r="R25" i="10"/>
  <c r="CC25" i="10" s="1"/>
  <c r="N25" i="10"/>
  <c r="CB25" i="10" s="1"/>
  <c r="J25" i="10"/>
  <c r="CA25" i="10" s="1"/>
  <c r="F25" i="10"/>
  <c r="BZ25" i="10" s="1"/>
  <c r="DI24" i="10"/>
  <c r="DG24" i="10"/>
  <c r="DF24" i="10"/>
  <c r="DE24" i="10"/>
  <c r="DD24" i="10"/>
  <c r="DC24" i="10"/>
  <c r="DB24" i="10"/>
  <c r="CL24" i="10"/>
  <c r="CK24" i="10"/>
  <c r="CJ24" i="10"/>
  <c r="CI24" i="10"/>
  <c r="CH24" i="10"/>
  <c r="CG24" i="10"/>
  <c r="BK24" i="10"/>
  <c r="BD24" i="10"/>
  <c r="AY24" i="10"/>
  <c r="CZ24" i="10" s="1"/>
  <c r="AU24" i="10"/>
  <c r="CY24" i="10" s="1"/>
  <c r="AQ24" i="10"/>
  <c r="CX24" i="10" s="1"/>
  <c r="AM24" i="10"/>
  <c r="CW24" i="10" s="1"/>
  <c r="AI24" i="10"/>
  <c r="CV24" i="10" s="1"/>
  <c r="AE24" i="10"/>
  <c r="CU24" i="10" s="1"/>
  <c r="Z24" i="10"/>
  <c r="CE24" i="10" s="1"/>
  <c r="V24" i="10"/>
  <c r="CD24" i="10" s="1"/>
  <c r="R24" i="10"/>
  <c r="CC24" i="10" s="1"/>
  <c r="N24" i="10"/>
  <c r="J24" i="10"/>
  <c r="CA24" i="10" s="1"/>
  <c r="F24" i="10"/>
  <c r="BZ24" i="10" s="1"/>
  <c r="DI23" i="10"/>
  <c r="DG23" i="10"/>
  <c r="DF23" i="10"/>
  <c r="DE23" i="10"/>
  <c r="DD23" i="10"/>
  <c r="DC23" i="10"/>
  <c r="DB23" i="10"/>
  <c r="CL23" i="10"/>
  <c r="CK23" i="10"/>
  <c r="CJ23" i="10"/>
  <c r="CI23" i="10"/>
  <c r="CH23" i="10"/>
  <c r="CG23" i="10"/>
  <c r="BK23" i="10"/>
  <c r="BD23" i="10"/>
  <c r="AY23" i="10"/>
  <c r="CZ23" i="10" s="1"/>
  <c r="AU23" i="10"/>
  <c r="CY23" i="10" s="1"/>
  <c r="CR23" i="10" s="1"/>
  <c r="AQ23" i="10"/>
  <c r="CX23" i="10" s="1"/>
  <c r="AM23" i="10"/>
  <c r="CW23" i="10" s="1"/>
  <c r="AI23" i="10"/>
  <c r="CV23" i="10" s="1"/>
  <c r="AE23" i="10"/>
  <c r="CU23" i="10" s="1"/>
  <c r="CN23" i="10" s="1"/>
  <c r="Z23" i="10"/>
  <c r="CE23" i="10" s="1"/>
  <c r="V23" i="10"/>
  <c r="R23" i="10"/>
  <c r="CC23" i="10" s="1"/>
  <c r="N23" i="10"/>
  <c r="CB23" i="10" s="1"/>
  <c r="J23" i="10"/>
  <c r="CA23" i="10" s="1"/>
  <c r="F23" i="10"/>
  <c r="BZ23" i="10" s="1"/>
  <c r="DI22" i="10"/>
  <c r="DG22" i="10"/>
  <c r="DF22" i="10"/>
  <c r="DE22" i="10"/>
  <c r="DD22" i="10"/>
  <c r="DC22" i="10"/>
  <c r="DB22" i="10"/>
  <c r="CL22" i="10"/>
  <c r="CK22" i="10"/>
  <c r="CJ22" i="10"/>
  <c r="CI22" i="10"/>
  <c r="CH22" i="10"/>
  <c r="CG22" i="10"/>
  <c r="BK22" i="10"/>
  <c r="BD22" i="10"/>
  <c r="AY22" i="10"/>
  <c r="CZ22" i="10" s="1"/>
  <c r="AU22" i="10"/>
  <c r="CY22" i="10" s="1"/>
  <c r="AQ22" i="10"/>
  <c r="CX22" i="10" s="1"/>
  <c r="CQ22" i="10" s="1"/>
  <c r="AM22" i="10"/>
  <c r="CW22" i="10" s="1"/>
  <c r="AI22" i="10"/>
  <c r="CV22" i="10" s="1"/>
  <c r="AE22" i="10"/>
  <c r="CU22" i="10" s="1"/>
  <c r="Z22" i="10"/>
  <c r="CE22" i="10" s="1"/>
  <c r="BX22" i="10" s="1"/>
  <c r="V22" i="10"/>
  <c r="CD22" i="10" s="1"/>
  <c r="R22" i="10"/>
  <c r="CC22" i="10" s="1"/>
  <c r="N22" i="10"/>
  <c r="CB22" i="10" s="1"/>
  <c r="J22" i="10"/>
  <c r="CA22" i="10" s="1"/>
  <c r="BT22" i="10" s="1"/>
  <c r="F22" i="10"/>
  <c r="BZ22" i="10" s="1"/>
  <c r="DI21" i="10"/>
  <c r="DG21" i="10"/>
  <c r="DF21" i="10"/>
  <c r="DE21" i="10"/>
  <c r="DD21" i="10"/>
  <c r="DC21" i="10"/>
  <c r="DB21" i="10"/>
  <c r="CL21" i="10"/>
  <c r="CK21" i="10"/>
  <c r="CJ21" i="10"/>
  <c r="CI21" i="10"/>
  <c r="CH21" i="10"/>
  <c r="CG21" i="10"/>
  <c r="BK21" i="10"/>
  <c r="BD21" i="10"/>
  <c r="AY21" i="10"/>
  <c r="CZ21" i="10" s="1"/>
  <c r="AU21" i="10"/>
  <c r="CY21" i="10" s="1"/>
  <c r="AQ21" i="10"/>
  <c r="CX21" i="10" s="1"/>
  <c r="AM21" i="10"/>
  <c r="CW21" i="10" s="1"/>
  <c r="CP21" i="10" s="1"/>
  <c r="AI21" i="10"/>
  <c r="CV21" i="10" s="1"/>
  <c r="AE21" i="10"/>
  <c r="Z21" i="10"/>
  <c r="CE21" i="10" s="1"/>
  <c r="V21" i="10"/>
  <c r="CD21" i="10" s="1"/>
  <c r="BW21" i="10" s="1"/>
  <c r="R21" i="10"/>
  <c r="CC21" i="10" s="1"/>
  <c r="BV21" i="10" s="1"/>
  <c r="N21" i="10"/>
  <c r="CB21" i="10" s="1"/>
  <c r="J21" i="10"/>
  <c r="CA21" i="10" s="1"/>
  <c r="F21" i="10"/>
  <c r="BZ21" i="10" s="1"/>
  <c r="DI20" i="10"/>
  <c r="DG20" i="10"/>
  <c r="DF20" i="10"/>
  <c r="DE20" i="10"/>
  <c r="DD20" i="10"/>
  <c r="DC20" i="10"/>
  <c r="DB20" i="10"/>
  <c r="CL20" i="10"/>
  <c r="CK20" i="10"/>
  <c r="CJ20" i="10"/>
  <c r="CI20" i="10"/>
  <c r="CH20" i="10"/>
  <c r="CG20" i="10"/>
  <c r="BK20" i="10"/>
  <c r="BD20" i="10"/>
  <c r="AY20" i="10"/>
  <c r="CZ20" i="10" s="1"/>
  <c r="AU20" i="10"/>
  <c r="CY20" i="10" s="1"/>
  <c r="AQ20" i="10"/>
  <c r="CX20" i="10" s="1"/>
  <c r="AM20" i="10"/>
  <c r="CW20" i="10" s="1"/>
  <c r="AI20" i="10"/>
  <c r="CV20" i="10" s="1"/>
  <c r="AE20" i="10"/>
  <c r="CU20" i="10" s="1"/>
  <c r="Z20" i="10"/>
  <c r="CE20" i="10" s="1"/>
  <c r="V20" i="10"/>
  <c r="CD20" i="10" s="1"/>
  <c r="R20" i="10"/>
  <c r="CC20" i="10" s="1"/>
  <c r="N20" i="10"/>
  <c r="CB20" i="10" s="1"/>
  <c r="J20" i="10"/>
  <c r="CA20" i="10" s="1"/>
  <c r="F20" i="10"/>
  <c r="BZ20" i="10" s="1"/>
  <c r="DI19" i="10"/>
  <c r="DG19" i="10"/>
  <c r="DF19" i="10"/>
  <c r="DE19" i="10"/>
  <c r="DD19" i="10"/>
  <c r="DC19" i="10"/>
  <c r="DB19" i="10"/>
  <c r="CL19" i="10"/>
  <c r="CK19" i="10"/>
  <c r="CJ19" i="10"/>
  <c r="CI19" i="10"/>
  <c r="CH19" i="10"/>
  <c r="CG19" i="10"/>
  <c r="BK19" i="10"/>
  <c r="BD19" i="10"/>
  <c r="AY19" i="10"/>
  <c r="CZ19" i="10" s="1"/>
  <c r="AU19" i="10"/>
  <c r="CY19" i="10" s="1"/>
  <c r="AQ19" i="10"/>
  <c r="CX19" i="10" s="1"/>
  <c r="AM19" i="10"/>
  <c r="CW19" i="10" s="1"/>
  <c r="AI19" i="10"/>
  <c r="CV19" i="10" s="1"/>
  <c r="AE19" i="10"/>
  <c r="CU19" i="10" s="1"/>
  <c r="CN19" i="10" s="1"/>
  <c r="Z19" i="10"/>
  <c r="CE19" i="10" s="1"/>
  <c r="V19" i="10"/>
  <c r="CD19" i="10" s="1"/>
  <c r="R19" i="10"/>
  <c r="CC19" i="10" s="1"/>
  <c r="N19" i="10"/>
  <c r="CB19" i="10" s="1"/>
  <c r="J19" i="10"/>
  <c r="CA19" i="10" s="1"/>
  <c r="F19" i="10"/>
  <c r="BZ19" i="10" s="1"/>
  <c r="DI18" i="10"/>
  <c r="DG18" i="10"/>
  <c r="DF18" i="10"/>
  <c r="DE18" i="10"/>
  <c r="DD18" i="10"/>
  <c r="DC18" i="10"/>
  <c r="DB18" i="10"/>
  <c r="CL18" i="10"/>
  <c r="CK18" i="10"/>
  <c r="CJ18" i="10"/>
  <c r="CI18" i="10"/>
  <c r="CH18" i="10"/>
  <c r="CG18" i="10"/>
  <c r="BK18" i="10"/>
  <c r="BD18" i="10"/>
  <c r="AY18" i="10"/>
  <c r="CZ18" i="10" s="1"/>
  <c r="AU18" i="10"/>
  <c r="CY18" i="10" s="1"/>
  <c r="AQ18" i="10"/>
  <c r="CX18" i="10" s="1"/>
  <c r="AM18" i="10"/>
  <c r="CW18" i="10" s="1"/>
  <c r="AI18" i="10"/>
  <c r="CV18" i="10" s="1"/>
  <c r="AE18" i="10"/>
  <c r="CU18" i="10" s="1"/>
  <c r="Z18" i="10"/>
  <c r="CE18" i="10" s="1"/>
  <c r="V18" i="10"/>
  <c r="CD18" i="10" s="1"/>
  <c r="R18" i="10"/>
  <c r="CC18" i="10" s="1"/>
  <c r="N18" i="10"/>
  <c r="CB18" i="10" s="1"/>
  <c r="J18" i="10"/>
  <c r="CA18" i="10" s="1"/>
  <c r="F18" i="10"/>
  <c r="BZ18" i="10" s="1"/>
  <c r="DI17" i="10"/>
  <c r="DG17" i="10"/>
  <c r="DF17" i="10"/>
  <c r="DE17" i="10"/>
  <c r="DD17" i="10"/>
  <c r="DC17" i="10"/>
  <c r="DB17" i="10"/>
  <c r="CL17" i="10"/>
  <c r="CK17" i="10"/>
  <c r="CJ17" i="10"/>
  <c r="CI17" i="10"/>
  <c r="CH17" i="10"/>
  <c r="CG17" i="10"/>
  <c r="BK17" i="10"/>
  <c r="BD17" i="10"/>
  <c r="AY17" i="10"/>
  <c r="CZ17" i="10" s="1"/>
  <c r="AU17" i="10"/>
  <c r="CY17" i="10" s="1"/>
  <c r="AQ17" i="10"/>
  <c r="CX17" i="10" s="1"/>
  <c r="AM17" i="10"/>
  <c r="CW17" i="10" s="1"/>
  <c r="AI17" i="10"/>
  <c r="CV17" i="10" s="1"/>
  <c r="AE17" i="10"/>
  <c r="CU17" i="10" s="1"/>
  <c r="Z17" i="10"/>
  <c r="CE17" i="10" s="1"/>
  <c r="V17" i="10"/>
  <c r="CD17" i="10" s="1"/>
  <c r="R17" i="10"/>
  <c r="CC17" i="10" s="1"/>
  <c r="N17" i="10"/>
  <c r="CB17" i="10" s="1"/>
  <c r="J17" i="10"/>
  <c r="CA17" i="10" s="1"/>
  <c r="F17" i="10"/>
  <c r="BZ17" i="10" s="1"/>
  <c r="DI16" i="10"/>
  <c r="DG16" i="10"/>
  <c r="DF16" i="10"/>
  <c r="DE16" i="10"/>
  <c r="DD16" i="10"/>
  <c r="DC16" i="10"/>
  <c r="DB16" i="10"/>
  <c r="CL16" i="10"/>
  <c r="CK16" i="10"/>
  <c r="CJ16" i="10"/>
  <c r="CI16" i="10"/>
  <c r="CH16" i="10"/>
  <c r="CG16" i="10"/>
  <c r="BK16" i="10"/>
  <c r="BD16" i="10"/>
  <c r="AY16" i="10"/>
  <c r="CZ16" i="10" s="1"/>
  <c r="AU16" i="10"/>
  <c r="CY16" i="10" s="1"/>
  <c r="AQ16" i="10"/>
  <c r="CX16" i="10" s="1"/>
  <c r="AM16" i="10"/>
  <c r="CW16" i="10" s="1"/>
  <c r="AI16" i="10"/>
  <c r="CV16" i="10" s="1"/>
  <c r="AE16" i="10"/>
  <c r="CU16" i="10" s="1"/>
  <c r="Z16" i="10"/>
  <c r="V16" i="10"/>
  <c r="CD16" i="10" s="1"/>
  <c r="R16" i="10"/>
  <c r="CC16" i="10" s="1"/>
  <c r="N16" i="10"/>
  <c r="J16" i="10"/>
  <c r="CA16" i="10" s="1"/>
  <c r="F16" i="10"/>
  <c r="BZ16" i="10" s="1"/>
  <c r="DI15" i="10"/>
  <c r="DG15" i="10"/>
  <c r="DF15" i="10"/>
  <c r="DE15" i="10"/>
  <c r="DD15" i="10"/>
  <c r="DC15" i="10"/>
  <c r="DB15" i="10"/>
  <c r="CL15" i="10"/>
  <c r="CK15" i="10"/>
  <c r="CJ15" i="10"/>
  <c r="CI15" i="10"/>
  <c r="CH15" i="10"/>
  <c r="CG15" i="10"/>
  <c r="BK15" i="10"/>
  <c r="BD15" i="10"/>
  <c r="AY15" i="10"/>
  <c r="CZ15" i="10" s="1"/>
  <c r="AU15" i="10"/>
  <c r="CY15" i="10" s="1"/>
  <c r="AQ15" i="10"/>
  <c r="CX15" i="10" s="1"/>
  <c r="AM15" i="10"/>
  <c r="CW15" i="10" s="1"/>
  <c r="AI15" i="10"/>
  <c r="CV15" i="10" s="1"/>
  <c r="AE15" i="10"/>
  <c r="CU15" i="10" s="1"/>
  <c r="CN15" i="10" s="1"/>
  <c r="Z15" i="10"/>
  <c r="CE15" i="10" s="1"/>
  <c r="BX15" i="10" s="1"/>
  <c r="V15" i="10"/>
  <c r="CD15" i="10" s="1"/>
  <c r="R15" i="10"/>
  <c r="CC15" i="10" s="1"/>
  <c r="N15" i="10"/>
  <c r="CB15" i="10" s="1"/>
  <c r="BU15" i="10" s="1"/>
  <c r="J15" i="10"/>
  <c r="CA15" i="10" s="1"/>
  <c r="F15" i="10"/>
  <c r="DI14" i="10"/>
  <c r="DG14" i="10"/>
  <c r="DF14" i="10"/>
  <c r="DE14" i="10"/>
  <c r="DD14" i="10"/>
  <c r="DC14" i="10"/>
  <c r="DB14" i="10"/>
  <c r="CL14" i="10"/>
  <c r="CK14" i="10"/>
  <c r="CJ14" i="10"/>
  <c r="CI14" i="10"/>
  <c r="CH14" i="10"/>
  <c r="CG14" i="10"/>
  <c r="BK14" i="10"/>
  <c r="BD14" i="10"/>
  <c r="AY14" i="10"/>
  <c r="CZ14" i="10" s="1"/>
  <c r="AU14" i="10"/>
  <c r="CY14" i="10" s="1"/>
  <c r="AQ14" i="10"/>
  <c r="CX14" i="10" s="1"/>
  <c r="CQ14" i="10" s="1"/>
  <c r="AM14" i="10"/>
  <c r="CW14" i="10" s="1"/>
  <c r="AI14" i="10"/>
  <c r="CV14" i="10" s="1"/>
  <c r="AE14" i="10"/>
  <c r="CU14" i="10" s="1"/>
  <c r="Z14" i="10"/>
  <c r="CE14" i="10" s="1"/>
  <c r="BX14" i="10" s="1"/>
  <c r="V14" i="10"/>
  <c r="CD14" i="10" s="1"/>
  <c r="R14" i="10"/>
  <c r="CC14" i="10" s="1"/>
  <c r="N14" i="10"/>
  <c r="CB14" i="10" s="1"/>
  <c r="J14" i="10"/>
  <c r="CA14" i="10" s="1"/>
  <c r="BT14" i="10" s="1"/>
  <c r="F14" i="10"/>
  <c r="BZ14" i="10" s="1"/>
  <c r="DI13" i="10"/>
  <c r="DG13" i="10"/>
  <c r="DF13" i="10"/>
  <c r="DE13" i="10"/>
  <c r="DD13" i="10"/>
  <c r="DC13" i="10"/>
  <c r="DB13" i="10"/>
  <c r="CL13" i="10"/>
  <c r="CK13" i="10"/>
  <c r="CJ13" i="10"/>
  <c r="CI13" i="10"/>
  <c r="CH13" i="10"/>
  <c r="CG13" i="10"/>
  <c r="BK13" i="10"/>
  <c r="BD13" i="10"/>
  <c r="AY13" i="10"/>
  <c r="CZ13" i="10" s="1"/>
  <c r="AU13" i="10"/>
  <c r="CY13" i="10" s="1"/>
  <c r="AQ13" i="10"/>
  <c r="CX13" i="10" s="1"/>
  <c r="AM13" i="10"/>
  <c r="CW13" i="10" s="1"/>
  <c r="CP13" i="10" s="1"/>
  <c r="AI13" i="10"/>
  <c r="CV13" i="10" s="1"/>
  <c r="AE13" i="10"/>
  <c r="CU13" i="10" s="1"/>
  <c r="Z13" i="10"/>
  <c r="CE13" i="10" s="1"/>
  <c r="V13" i="10"/>
  <c r="CD13" i="10" s="1"/>
  <c r="R13" i="10"/>
  <c r="CC13" i="10" s="1"/>
  <c r="N13" i="10"/>
  <c r="CB13" i="10" s="1"/>
  <c r="J13" i="10"/>
  <c r="F13" i="10"/>
  <c r="BZ13" i="10" s="1"/>
  <c r="DI12" i="10"/>
  <c r="DG12" i="10"/>
  <c r="DF12" i="10"/>
  <c r="DE12" i="10"/>
  <c r="DD12" i="10"/>
  <c r="DC12" i="10"/>
  <c r="DB12" i="10"/>
  <c r="CL12" i="10"/>
  <c r="CK12" i="10"/>
  <c r="CJ12" i="10"/>
  <c r="CI12" i="10"/>
  <c r="CH12" i="10"/>
  <c r="CG12" i="10"/>
  <c r="BK12" i="10"/>
  <c r="BD12" i="10"/>
  <c r="AY12" i="10"/>
  <c r="CZ12" i="10" s="1"/>
  <c r="AU12" i="10"/>
  <c r="CY12" i="10" s="1"/>
  <c r="AQ12" i="10"/>
  <c r="CX12" i="10" s="1"/>
  <c r="AM12" i="10"/>
  <c r="CW12" i="10" s="1"/>
  <c r="AI12" i="10"/>
  <c r="CV12" i="10" s="1"/>
  <c r="AE12" i="10"/>
  <c r="CU12" i="10" s="1"/>
  <c r="Z12" i="10"/>
  <c r="CE12" i="10" s="1"/>
  <c r="V12" i="10"/>
  <c r="CD12" i="10" s="1"/>
  <c r="R12" i="10"/>
  <c r="CC12" i="10" s="1"/>
  <c r="N12" i="10"/>
  <c r="J12" i="10"/>
  <c r="CA12" i="10" s="1"/>
  <c r="F12" i="10"/>
  <c r="BZ12" i="10" s="1"/>
  <c r="DI11" i="10"/>
  <c r="DG11" i="10"/>
  <c r="DF11" i="10"/>
  <c r="DE11" i="10"/>
  <c r="DD11" i="10"/>
  <c r="DC11" i="10"/>
  <c r="DB11" i="10"/>
  <c r="CL11" i="10"/>
  <c r="CK11" i="10"/>
  <c r="CJ11" i="10"/>
  <c r="CI11" i="10"/>
  <c r="CH11" i="10"/>
  <c r="CG11" i="10"/>
  <c r="BK11" i="10"/>
  <c r="BD11" i="10"/>
  <c r="AY11" i="10"/>
  <c r="CZ11" i="10" s="1"/>
  <c r="AU11" i="10"/>
  <c r="CY11" i="10" s="1"/>
  <c r="AQ11" i="10"/>
  <c r="CX11" i="10" s="1"/>
  <c r="AM11" i="10"/>
  <c r="AI11" i="10"/>
  <c r="CV11" i="10" s="1"/>
  <c r="AE11" i="10"/>
  <c r="CU11" i="10" s="1"/>
  <c r="CN11" i="10" s="1"/>
  <c r="Z11" i="10"/>
  <c r="CE11" i="10" s="1"/>
  <c r="V11" i="10"/>
  <c r="CD11" i="10" s="1"/>
  <c r="R11" i="10"/>
  <c r="CC11" i="10" s="1"/>
  <c r="N11" i="10"/>
  <c r="CB11" i="10" s="1"/>
  <c r="J11" i="10"/>
  <c r="CA11" i="10" s="1"/>
  <c r="F11" i="10"/>
  <c r="BZ11" i="10" s="1"/>
  <c r="DI10" i="10"/>
  <c r="DG10" i="10"/>
  <c r="DF10" i="10"/>
  <c r="DE10" i="10"/>
  <c r="DD10" i="10"/>
  <c r="DC10" i="10"/>
  <c r="DB10" i="10"/>
  <c r="CL10" i="10"/>
  <c r="CK10" i="10"/>
  <c r="CJ10" i="10"/>
  <c r="CI10" i="10"/>
  <c r="CH10" i="10"/>
  <c r="CG10" i="10"/>
  <c r="BK10" i="10"/>
  <c r="BD10" i="10"/>
  <c r="AY10" i="10"/>
  <c r="CZ10" i="10" s="1"/>
  <c r="AU10" i="10"/>
  <c r="AQ10" i="10"/>
  <c r="CX10" i="10" s="1"/>
  <c r="CQ10" i="10" s="1"/>
  <c r="AM10" i="10"/>
  <c r="CW10" i="10" s="1"/>
  <c r="AI10" i="10"/>
  <c r="CV10" i="10" s="1"/>
  <c r="AE10" i="10"/>
  <c r="CU10" i="10" s="1"/>
  <c r="Z10" i="10"/>
  <c r="V10" i="10"/>
  <c r="CD10" i="10" s="1"/>
  <c r="R10" i="10"/>
  <c r="CC10" i="10" s="1"/>
  <c r="N10" i="10"/>
  <c r="CB10" i="10" s="1"/>
  <c r="J10" i="10"/>
  <c r="CA10" i="10" s="1"/>
  <c r="F10" i="10"/>
  <c r="BZ10" i="10" s="1"/>
  <c r="DI9" i="10"/>
  <c r="DG9" i="10"/>
  <c r="DF9" i="10"/>
  <c r="DE9" i="10"/>
  <c r="DD9" i="10"/>
  <c r="DC9" i="10"/>
  <c r="DB9" i="10"/>
  <c r="CL9" i="10"/>
  <c r="CK9" i="10"/>
  <c r="CJ9" i="10"/>
  <c r="CI9" i="10"/>
  <c r="CH9" i="10"/>
  <c r="CG9" i="10"/>
  <c r="BK9" i="10"/>
  <c r="BD9" i="10"/>
  <c r="AY9" i="10"/>
  <c r="CZ9" i="10" s="1"/>
  <c r="AU9" i="10"/>
  <c r="CY9" i="10" s="1"/>
  <c r="AQ9" i="10"/>
  <c r="CX9" i="10" s="1"/>
  <c r="AM9" i="10"/>
  <c r="CW9" i="10" s="1"/>
  <c r="AI9" i="10"/>
  <c r="CV9" i="10" s="1"/>
  <c r="AE9" i="10"/>
  <c r="CU9" i="10" s="1"/>
  <c r="Z9" i="10"/>
  <c r="V9" i="10"/>
  <c r="CD9" i="10" s="1"/>
  <c r="R9" i="10"/>
  <c r="CC9" i="10" s="1"/>
  <c r="N9" i="10"/>
  <c r="CB9" i="10" s="1"/>
  <c r="J9" i="10"/>
  <c r="F9" i="10"/>
  <c r="BZ9" i="10" s="1"/>
  <c r="DI8" i="10"/>
  <c r="DG8" i="10"/>
  <c r="DF8" i="10"/>
  <c r="DE8" i="10"/>
  <c r="DD8" i="10"/>
  <c r="DC8" i="10"/>
  <c r="DB8" i="10"/>
  <c r="CL8" i="10"/>
  <c r="CK8" i="10"/>
  <c r="CJ8" i="10"/>
  <c r="CI8" i="10"/>
  <c r="CH8" i="10"/>
  <c r="CG8" i="10"/>
  <c r="BK8" i="10"/>
  <c r="BD8" i="10"/>
  <c r="AY8" i="10"/>
  <c r="AU8" i="10"/>
  <c r="CY8" i="10" s="1"/>
  <c r="CR8" i="10" s="1"/>
  <c r="AQ8" i="10"/>
  <c r="CX8" i="10" s="1"/>
  <c r="AM8" i="10"/>
  <c r="CW8" i="10" s="1"/>
  <c r="AI8" i="10"/>
  <c r="CV8" i="10" s="1"/>
  <c r="AE8" i="10"/>
  <c r="Z8" i="10"/>
  <c r="CE8" i="10" s="1"/>
  <c r="V8" i="10"/>
  <c r="CD8" i="10" s="1"/>
  <c r="R8" i="10"/>
  <c r="CC8" i="10" s="1"/>
  <c r="N8" i="10"/>
  <c r="CB8" i="10" s="1"/>
  <c r="J8" i="10"/>
  <c r="CA8" i="10" s="1"/>
  <c r="F8" i="10"/>
  <c r="BZ8" i="10" s="1"/>
  <c r="DI7" i="10"/>
  <c r="DG7" i="10"/>
  <c r="DF7" i="10"/>
  <c r="DE7" i="10"/>
  <c r="DD7" i="10"/>
  <c r="DC7" i="10"/>
  <c r="DB7" i="10"/>
  <c r="CL7" i="10"/>
  <c r="CK7" i="10"/>
  <c r="CJ7" i="10"/>
  <c r="CI7" i="10"/>
  <c r="CH7" i="10"/>
  <c r="CG7" i="10"/>
  <c r="BK7" i="10"/>
  <c r="BD7" i="10"/>
  <c r="AY7" i="10"/>
  <c r="CZ7" i="10" s="1"/>
  <c r="AU7" i="10"/>
  <c r="CY7" i="10" s="1"/>
  <c r="AQ7" i="10"/>
  <c r="AM7" i="10"/>
  <c r="CW7" i="10" s="1"/>
  <c r="AI7" i="10"/>
  <c r="CV7" i="10" s="1"/>
  <c r="AE7" i="10"/>
  <c r="CU7" i="10" s="1"/>
  <c r="Z7" i="10"/>
  <c r="V7" i="10"/>
  <c r="CD7" i="10" s="1"/>
  <c r="R7" i="10"/>
  <c r="N7" i="10"/>
  <c r="J7" i="10"/>
  <c r="CA7" i="10" s="1"/>
  <c r="BT7" i="10" s="1"/>
  <c r="F7" i="10"/>
  <c r="BZ7" i="10" s="1"/>
  <c r="AN53" i="1"/>
  <c r="AM53" i="1"/>
  <c r="Y53" i="1"/>
  <c r="X53" i="1"/>
  <c r="W53" i="1"/>
  <c r="V53" i="1"/>
  <c r="U53" i="1"/>
  <c r="T53" i="1"/>
  <c r="S53" i="1"/>
  <c r="P53" i="1"/>
  <c r="O53" i="1"/>
  <c r="D53" i="1"/>
  <c r="AN52" i="1"/>
  <c r="AM52" i="1"/>
  <c r="Y52" i="1"/>
  <c r="X52" i="1"/>
  <c r="W52" i="1"/>
  <c r="V52" i="1"/>
  <c r="U52" i="1"/>
  <c r="T52" i="1"/>
  <c r="S52" i="1"/>
  <c r="P52" i="1"/>
  <c r="O52" i="1"/>
  <c r="D52" i="1"/>
  <c r="AO51" i="1"/>
  <c r="AN51" i="1"/>
  <c r="AM51" i="1"/>
  <c r="Y51" i="1"/>
  <c r="X51" i="1"/>
  <c r="W51" i="1"/>
  <c r="V51" i="1"/>
  <c r="U51" i="1"/>
  <c r="T51" i="1"/>
  <c r="S51" i="1"/>
  <c r="P51" i="1"/>
  <c r="O51" i="1"/>
  <c r="D51" i="1"/>
  <c r="AN50" i="1"/>
  <c r="AM50" i="1"/>
  <c r="Y50" i="1"/>
  <c r="X50" i="1"/>
  <c r="W50" i="1"/>
  <c r="V50" i="1"/>
  <c r="U50" i="1"/>
  <c r="T50" i="1"/>
  <c r="S50" i="1"/>
  <c r="P50" i="1"/>
  <c r="O50" i="1"/>
  <c r="D50" i="1"/>
  <c r="AN49" i="1"/>
  <c r="AM49" i="1"/>
  <c r="Y49" i="1"/>
  <c r="X49" i="1"/>
  <c r="W49" i="1"/>
  <c r="V49" i="1"/>
  <c r="U49" i="1"/>
  <c r="T49" i="1"/>
  <c r="S49" i="1"/>
  <c r="P49" i="1"/>
  <c r="O49" i="1"/>
  <c r="D49" i="1"/>
  <c r="AN48" i="1"/>
  <c r="AM48" i="1"/>
  <c r="Y48" i="1"/>
  <c r="X48" i="1"/>
  <c r="W48" i="1"/>
  <c r="V48" i="1"/>
  <c r="U48" i="1"/>
  <c r="T48" i="1"/>
  <c r="S48" i="1"/>
  <c r="P48" i="1"/>
  <c r="O48" i="1"/>
  <c r="D48" i="1"/>
  <c r="AN47" i="1"/>
  <c r="AM47" i="1"/>
  <c r="AH47" i="1"/>
  <c r="AD47" i="1"/>
  <c r="Y47" i="1"/>
  <c r="X47" i="1"/>
  <c r="W47" i="1"/>
  <c r="V47" i="1"/>
  <c r="U47" i="1"/>
  <c r="T47" i="1"/>
  <c r="S47" i="1"/>
  <c r="P47" i="1"/>
  <c r="O47" i="1"/>
  <c r="D47" i="1"/>
  <c r="AN46" i="1"/>
  <c r="AM46" i="1"/>
  <c r="AG46" i="1"/>
  <c r="AD46" i="1"/>
  <c r="Y46" i="1"/>
  <c r="X46" i="1"/>
  <c r="W46" i="1"/>
  <c r="V46" i="1"/>
  <c r="U46" i="1"/>
  <c r="T46" i="1"/>
  <c r="S46" i="1"/>
  <c r="P46" i="1"/>
  <c r="O46" i="1"/>
  <c r="D46" i="1"/>
  <c r="AN45" i="1"/>
  <c r="AM45" i="1"/>
  <c r="Y45" i="1"/>
  <c r="X45" i="1"/>
  <c r="W45" i="1"/>
  <c r="V45" i="1"/>
  <c r="U45" i="1"/>
  <c r="T45" i="1"/>
  <c r="S45" i="1"/>
  <c r="P45" i="1"/>
  <c r="O45" i="1"/>
  <c r="D45" i="1"/>
  <c r="AN44" i="1"/>
  <c r="AM44" i="1"/>
  <c r="Y44" i="1"/>
  <c r="X44" i="1"/>
  <c r="W44" i="1"/>
  <c r="V44" i="1"/>
  <c r="U44" i="1"/>
  <c r="T44" i="1"/>
  <c r="S44" i="1"/>
  <c r="P44" i="1"/>
  <c r="O44" i="1"/>
  <c r="D44" i="1"/>
  <c r="AN43" i="1"/>
  <c r="AM43" i="1"/>
  <c r="Y43" i="1"/>
  <c r="X43" i="1"/>
  <c r="W43" i="1"/>
  <c r="V43" i="1"/>
  <c r="U43" i="1"/>
  <c r="T43" i="1"/>
  <c r="S43" i="1"/>
  <c r="P43" i="1"/>
  <c r="O43" i="1"/>
  <c r="D43" i="1"/>
  <c r="AN41" i="1"/>
  <c r="AM41" i="1"/>
  <c r="Y41" i="1"/>
  <c r="X41" i="1"/>
  <c r="W41" i="1"/>
  <c r="V41" i="1"/>
  <c r="U41" i="1"/>
  <c r="T41" i="1"/>
  <c r="S41" i="1"/>
  <c r="P41" i="1"/>
  <c r="O41" i="1"/>
  <c r="D41" i="1"/>
  <c r="AN40" i="1"/>
  <c r="AM40" i="1"/>
  <c r="AE40" i="1"/>
  <c r="Y40" i="1"/>
  <c r="X40" i="1"/>
  <c r="W40" i="1"/>
  <c r="V40" i="1"/>
  <c r="U40" i="1"/>
  <c r="T40" i="1"/>
  <c r="S40" i="1"/>
  <c r="P40" i="1"/>
  <c r="O40" i="1"/>
  <c r="D40" i="1"/>
  <c r="AN39" i="1"/>
  <c r="AM39" i="1"/>
  <c r="AD39" i="1"/>
  <c r="Y39" i="1"/>
  <c r="X39" i="1"/>
  <c r="W39" i="1"/>
  <c r="V39" i="1"/>
  <c r="U39" i="1"/>
  <c r="T39" i="1"/>
  <c r="S39" i="1"/>
  <c r="P39" i="1"/>
  <c r="O39" i="1"/>
  <c r="D39" i="1"/>
  <c r="AN38" i="1"/>
  <c r="AM38" i="1"/>
  <c r="Y38" i="1"/>
  <c r="X38" i="1"/>
  <c r="W38" i="1"/>
  <c r="V38" i="1"/>
  <c r="U38" i="1"/>
  <c r="T38" i="1"/>
  <c r="S38" i="1"/>
  <c r="P38" i="1"/>
  <c r="O38" i="1"/>
  <c r="D38" i="1"/>
  <c r="AN37" i="1"/>
  <c r="AM37" i="1"/>
  <c r="Y37" i="1"/>
  <c r="X37" i="1"/>
  <c r="W37" i="1"/>
  <c r="V37" i="1"/>
  <c r="U37" i="1"/>
  <c r="T37" i="1"/>
  <c r="S37" i="1"/>
  <c r="P37" i="1"/>
  <c r="O37" i="1"/>
  <c r="D37" i="1"/>
  <c r="AN36" i="1"/>
  <c r="AM36" i="1"/>
  <c r="AC36" i="1"/>
  <c r="Y36" i="1"/>
  <c r="X36" i="1"/>
  <c r="W36" i="1"/>
  <c r="V36" i="1"/>
  <c r="U36" i="1"/>
  <c r="T36" i="1"/>
  <c r="S36" i="1"/>
  <c r="P36" i="1"/>
  <c r="O36" i="1"/>
  <c r="D36" i="1"/>
  <c r="AN34" i="1"/>
  <c r="AM34" i="1"/>
  <c r="Y34" i="1"/>
  <c r="X34" i="1"/>
  <c r="W34" i="1"/>
  <c r="V34" i="1"/>
  <c r="U34" i="1"/>
  <c r="T34" i="1"/>
  <c r="S34" i="1"/>
  <c r="P34" i="1"/>
  <c r="O34" i="1"/>
  <c r="D34" i="1"/>
  <c r="AN33" i="1"/>
  <c r="AM33" i="1"/>
  <c r="Y33" i="1"/>
  <c r="X33" i="1"/>
  <c r="W33" i="1"/>
  <c r="V33" i="1"/>
  <c r="U33" i="1"/>
  <c r="T33" i="1"/>
  <c r="S33" i="1"/>
  <c r="Q33" i="1"/>
  <c r="P33" i="1"/>
  <c r="O33" i="1"/>
  <c r="D33" i="1"/>
  <c r="AN32" i="1"/>
  <c r="AM32" i="1"/>
  <c r="AG32" i="1"/>
  <c r="Y32" i="1"/>
  <c r="X32" i="1"/>
  <c r="W32" i="1"/>
  <c r="V32" i="1"/>
  <c r="U32" i="1"/>
  <c r="T32" i="1"/>
  <c r="S32" i="1"/>
  <c r="P32" i="1"/>
  <c r="O32" i="1"/>
  <c r="D32" i="1"/>
  <c r="AN31" i="1"/>
  <c r="AM31" i="1"/>
  <c r="Y31" i="1"/>
  <c r="X31" i="1"/>
  <c r="W31" i="1"/>
  <c r="V31" i="1"/>
  <c r="U31" i="1"/>
  <c r="T31" i="1"/>
  <c r="S31" i="1"/>
  <c r="P31" i="1"/>
  <c r="O31" i="1"/>
  <c r="D31" i="1"/>
  <c r="AN30" i="1"/>
  <c r="AM30" i="1"/>
  <c r="AE30" i="1"/>
  <c r="Y30" i="1"/>
  <c r="X30" i="1"/>
  <c r="W30" i="1"/>
  <c r="V30" i="1"/>
  <c r="U30" i="1"/>
  <c r="T30" i="1"/>
  <c r="S30" i="1"/>
  <c r="P30" i="1"/>
  <c r="O30" i="1"/>
  <c r="D30" i="1"/>
  <c r="AN29" i="1"/>
  <c r="AM29" i="1"/>
  <c r="Y29" i="1"/>
  <c r="X29" i="1"/>
  <c r="W29" i="1"/>
  <c r="V29" i="1"/>
  <c r="U29" i="1"/>
  <c r="T29" i="1"/>
  <c r="S29" i="1"/>
  <c r="P29" i="1"/>
  <c r="O29" i="1"/>
  <c r="D29" i="1"/>
  <c r="AN28" i="1"/>
  <c r="AM28" i="1"/>
  <c r="Y28" i="1"/>
  <c r="X28" i="1"/>
  <c r="W28" i="1"/>
  <c r="V28" i="1"/>
  <c r="U28" i="1"/>
  <c r="T28" i="1"/>
  <c r="S28" i="1"/>
  <c r="P28" i="1"/>
  <c r="O28" i="1"/>
  <c r="D28" i="1"/>
  <c r="AN27" i="1"/>
  <c r="AM27" i="1"/>
  <c r="Y27" i="1"/>
  <c r="X27" i="1"/>
  <c r="W27" i="1"/>
  <c r="V27" i="1"/>
  <c r="U27" i="1"/>
  <c r="T27" i="1"/>
  <c r="S27" i="1"/>
  <c r="P27" i="1"/>
  <c r="O27" i="1"/>
  <c r="D27" i="1"/>
  <c r="AN26" i="1"/>
  <c r="AM26" i="1"/>
  <c r="Y26" i="1"/>
  <c r="X26" i="1"/>
  <c r="W26" i="1"/>
  <c r="V26" i="1"/>
  <c r="U26" i="1"/>
  <c r="T26" i="1"/>
  <c r="S26" i="1"/>
  <c r="P26" i="1"/>
  <c r="O26" i="1"/>
  <c r="D26" i="1"/>
  <c r="AN25" i="1"/>
  <c r="AM25" i="1"/>
  <c r="Y25" i="1"/>
  <c r="X25" i="1"/>
  <c r="W25" i="1"/>
  <c r="V25" i="1"/>
  <c r="U25" i="1"/>
  <c r="T25" i="1"/>
  <c r="S25" i="1"/>
  <c r="Q25" i="1"/>
  <c r="P25" i="1"/>
  <c r="O25" i="1"/>
  <c r="D25" i="1"/>
  <c r="AN24" i="1"/>
  <c r="AM24" i="1"/>
  <c r="Y24" i="1"/>
  <c r="X24" i="1"/>
  <c r="W24" i="1"/>
  <c r="V24" i="1"/>
  <c r="U24" i="1"/>
  <c r="T24" i="1"/>
  <c r="S24" i="1"/>
  <c r="P24" i="1"/>
  <c r="O24" i="1"/>
  <c r="D24" i="1"/>
  <c r="AN23" i="1"/>
  <c r="AM23" i="1"/>
  <c r="Y23" i="1"/>
  <c r="X23" i="1"/>
  <c r="W23" i="1"/>
  <c r="V23" i="1"/>
  <c r="U23" i="1"/>
  <c r="T23" i="1"/>
  <c r="S23" i="1"/>
  <c r="P23" i="1"/>
  <c r="O23" i="1"/>
  <c r="D23" i="1"/>
  <c r="AN22" i="1"/>
  <c r="AM22" i="1"/>
  <c r="Y22" i="1"/>
  <c r="X22" i="1"/>
  <c r="W22" i="1"/>
  <c r="V22" i="1"/>
  <c r="U22" i="1"/>
  <c r="T22" i="1"/>
  <c r="S22" i="1"/>
  <c r="P22" i="1"/>
  <c r="O22" i="1"/>
  <c r="D22" i="1"/>
  <c r="AN21" i="1"/>
  <c r="AM21" i="1"/>
  <c r="Y21" i="1"/>
  <c r="X21" i="1"/>
  <c r="W21" i="1"/>
  <c r="V21" i="1"/>
  <c r="U21" i="1"/>
  <c r="T21" i="1"/>
  <c r="S21" i="1"/>
  <c r="P21" i="1"/>
  <c r="O21" i="1"/>
  <c r="D21" i="1"/>
  <c r="AN20" i="1"/>
  <c r="AM20" i="1"/>
  <c r="Y20" i="1"/>
  <c r="X20" i="1"/>
  <c r="W20" i="1"/>
  <c r="V20" i="1"/>
  <c r="U20" i="1"/>
  <c r="T20" i="1"/>
  <c r="S20" i="1"/>
  <c r="P20" i="1"/>
  <c r="O20" i="1"/>
  <c r="D20" i="1"/>
  <c r="AN19" i="1"/>
  <c r="AM19" i="1"/>
  <c r="Y19" i="1"/>
  <c r="X19" i="1"/>
  <c r="W19" i="1"/>
  <c r="V19" i="1"/>
  <c r="U19" i="1"/>
  <c r="T19" i="1"/>
  <c r="S19" i="1"/>
  <c r="P19" i="1"/>
  <c r="O19" i="1"/>
  <c r="D19" i="1"/>
  <c r="AO18" i="1"/>
  <c r="AN18" i="1"/>
  <c r="AM18" i="1"/>
  <c r="Y18" i="1"/>
  <c r="X18" i="1"/>
  <c r="W18" i="1"/>
  <c r="V18" i="1"/>
  <c r="U18" i="1"/>
  <c r="T18" i="1"/>
  <c r="S18" i="1"/>
  <c r="P18" i="1"/>
  <c r="O18" i="1"/>
  <c r="D18" i="1"/>
  <c r="AN17" i="1"/>
  <c r="AM17" i="1"/>
  <c r="Y17" i="1"/>
  <c r="X17" i="1"/>
  <c r="W17" i="1"/>
  <c r="V17" i="1"/>
  <c r="U17" i="1"/>
  <c r="T17" i="1"/>
  <c r="S17" i="1"/>
  <c r="P17" i="1"/>
  <c r="O17" i="1"/>
  <c r="D17" i="1"/>
  <c r="AN16" i="1"/>
  <c r="AM16" i="1"/>
  <c r="Y16" i="1"/>
  <c r="X16" i="1"/>
  <c r="W16" i="1"/>
  <c r="V16" i="1"/>
  <c r="U16" i="1"/>
  <c r="T16" i="1"/>
  <c r="S16" i="1"/>
  <c r="P16" i="1"/>
  <c r="O16" i="1"/>
  <c r="D16" i="1"/>
  <c r="AN15" i="1"/>
  <c r="AM15" i="1"/>
  <c r="Y15" i="1"/>
  <c r="X15" i="1"/>
  <c r="W15" i="1"/>
  <c r="V15" i="1"/>
  <c r="U15" i="1"/>
  <c r="T15" i="1"/>
  <c r="S15" i="1"/>
  <c r="P15" i="1"/>
  <c r="O15" i="1"/>
  <c r="D15" i="1"/>
  <c r="AN14" i="1"/>
  <c r="AM14" i="1"/>
  <c r="Y14" i="1"/>
  <c r="X14" i="1"/>
  <c r="W14" i="1"/>
  <c r="V14" i="1"/>
  <c r="U14" i="1"/>
  <c r="T14" i="1"/>
  <c r="S14" i="1"/>
  <c r="P14" i="1"/>
  <c r="O14" i="1"/>
  <c r="D14" i="1"/>
  <c r="AN13" i="1"/>
  <c r="AM13" i="1"/>
  <c r="Y13" i="1"/>
  <c r="X13" i="1"/>
  <c r="W13" i="1"/>
  <c r="V13" i="1"/>
  <c r="U13" i="1"/>
  <c r="T13" i="1"/>
  <c r="S13" i="1"/>
  <c r="P13" i="1"/>
  <c r="O13" i="1"/>
  <c r="D13" i="1"/>
  <c r="AN12" i="1"/>
  <c r="AM12" i="1"/>
  <c r="Y12" i="1"/>
  <c r="X12" i="1"/>
  <c r="W12" i="1"/>
  <c r="V12" i="1"/>
  <c r="U12" i="1"/>
  <c r="T12" i="1"/>
  <c r="S12" i="1"/>
  <c r="P12" i="1"/>
  <c r="O12" i="1"/>
  <c r="D12" i="1"/>
  <c r="AN11" i="1"/>
  <c r="AM11" i="1"/>
  <c r="Y11" i="1"/>
  <c r="X11" i="1"/>
  <c r="W11" i="1"/>
  <c r="V11" i="1"/>
  <c r="U11" i="1"/>
  <c r="T11" i="1"/>
  <c r="S11" i="1"/>
  <c r="P11" i="1"/>
  <c r="O11" i="1"/>
  <c r="D11" i="1"/>
  <c r="AN10" i="1"/>
  <c r="AM10" i="1"/>
  <c r="Y10" i="1"/>
  <c r="X10" i="1"/>
  <c r="W10" i="1"/>
  <c r="V10" i="1"/>
  <c r="U10" i="1"/>
  <c r="T10" i="1"/>
  <c r="S10" i="1"/>
  <c r="P10" i="1"/>
  <c r="O10" i="1"/>
  <c r="D10" i="1"/>
  <c r="AN9" i="1"/>
  <c r="AM9" i="1"/>
  <c r="Y9" i="1"/>
  <c r="X9" i="1"/>
  <c r="W9" i="1"/>
  <c r="V9" i="1"/>
  <c r="U9" i="1"/>
  <c r="T9" i="1"/>
  <c r="S9" i="1"/>
  <c r="P9" i="1"/>
  <c r="O9" i="1"/>
  <c r="D9" i="1"/>
  <c r="AN8" i="1"/>
  <c r="AM8" i="1"/>
  <c r="Y8" i="1"/>
  <c r="X8" i="1"/>
  <c r="W8" i="1"/>
  <c r="V8" i="1"/>
  <c r="U8" i="1"/>
  <c r="T8" i="1"/>
  <c r="S8" i="1"/>
  <c r="P8" i="1"/>
  <c r="O8" i="1"/>
  <c r="D8" i="1"/>
  <c r="AN7" i="1"/>
  <c r="AM7" i="1"/>
  <c r="Y7" i="1"/>
  <c r="X7" i="1"/>
  <c r="W7" i="1"/>
  <c r="V7" i="1"/>
  <c r="U7" i="1"/>
  <c r="T7" i="1"/>
  <c r="S7" i="1"/>
  <c r="Q7" i="1"/>
  <c r="P7" i="1"/>
  <c r="O7" i="1"/>
  <c r="D7" i="1"/>
  <c r="V2" i="13"/>
  <c r="N2" i="13"/>
  <c r="O2" i="13" s="1"/>
  <c r="AC52" i="1"/>
  <c r="AC13" i="1"/>
  <c r="CQ54" i="8"/>
  <c r="BC46" i="10"/>
  <c r="I46" i="1" s="1"/>
  <c r="DZ54" i="8"/>
  <c r="CX47" i="10"/>
  <c r="BM54" i="8"/>
  <c r="CB54" i="8"/>
  <c r="AX54" i="8"/>
  <c r="DF54" i="8"/>
  <c r="BF54" i="8"/>
  <c r="CJ54" i="8"/>
  <c r="DN54" i="8"/>
  <c r="F54" i="8"/>
  <c r="BN54" i="8"/>
  <c r="CR54" i="8"/>
  <c r="DU54" i="8"/>
  <c r="AQ54" i="8"/>
  <c r="BU54" i="8"/>
  <c r="CY54" i="8"/>
  <c r="EA54" i="8"/>
  <c r="E54" i="3"/>
  <c r="AY54" i="8"/>
  <c r="CC54" i="8"/>
  <c r="DG54" i="8"/>
  <c r="EH54" i="8"/>
  <c r="AG12" i="1"/>
  <c r="AD23" i="1"/>
  <c r="AO15" i="1"/>
  <c r="Z28" i="3"/>
  <c r="AI7" i="1"/>
  <c r="Z21" i="1"/>
  <c r="AO17" i="1"/>
  <c r="Q17" i="1"/>
  <c r="CC27" i="10"/>
  <c r="BV27" i="10" s="1"/>
  <c r="BZ46" i="10"/>
  <c r="AG53" i="1"/>
  <c r="CU42" i="10"/>
  <c r="AC17" i="1"/>
  <c r="O7" i="3"/>
  <c r="AO13" i="1"/>
  <c r="BZ31" i="10"/>
  <c r="BZ44" i="10"/>
  <c r="BS44" i="10" s="1"/>
  <c r="BZ15" i="10"/>
  <c r="AC38" i="1"/>
  <c r="AC7" i="1"/>
  <c r="O34" i="3"/>
  <c r="P11" i="3"/>
  <c r="AO36" i="1"/>
  <c r="AO33" i="1"/>
  <c r="CZ8" i="10"/>
  <c r="AE23" i="1"/>
  <c r="AD52" i="1"/>
  <c r="AD26" i="1"/>
  <c r="AD9" i="1"/>
  <c r="AD7" i="1"/>
  <c r="Z13" i="1"/>
  <c r="O18" i="3"/>
  <c r="O19" i="3"/>
  <c r="O21" i="3"/>
  <c r="D21" i="3" s="1"/>
  <c r="Z19" i="1"/>
  <c r="O15" i="3"/>
  <c r="Z11" i="1"/>
  <c r="O38" i="3"/>
  <c r="Z36" i="1"/>
  <c r="Z9" i="1"/>
  <c r="D13" i="3"/>
  <c r="Z17" i="1"/>
  <c r="AO42" i="1"/>
  <c r="Q28" i="1"/>
  <c r="Q53" i="1"/>
  <c r="Q46" i="1"/>
  <c r="D9" i="3"/>
  <c r="Q43" i="1"/>
  <c r="Q13" i="1"/>
  <c r="Q37" i="1"/>
  <c r="CO48" i="10"/>
  <c r="CQ52" i="10"/>
  <c r="BS29" i="10"/>
  <c r="BW22" i="10"/>
  <c r="CW43" i="10"/>
  <c r="CU21" i="10"/>
  <c r="CU50" i="10"/>
  <c r="CU53" i="10"/>
  <c r="CN53" i="10" s="1"/>
  <c r="CB7" i="10"/>
  <c r="CB16" i="10"/>
  <c r="BU16" i="10" s="1"/>
  <c r="CB29" i="10"/>
  <c r="E37" i="10"/>
  <c r="BS25" i="10"/>
  <c r="BZ52" i="10"/>
  <c r="W2" i="13"/>
  <c r="O12" i="3" l="1"/>
  <c r="O37" i="3"/>
  <c r="D37" i="3" s="1"/>
  <c r="Z16" i="3"/>
  <c r="AO26" i="1"/>
  <c r="AO49" i="1"/>
  <c r="AP49" i="1" s="1"/>
  <c r="D19" i="3"/>
  <c r="D23" i="3"/>
  <c r="D31" i="3"/>
  <c r="D15" i="3"/>
  <c r="D7" i="3"/>
  <c r="D46" i="3"/>
  <c r="D50" i="3"/>
  <c r="CN14" i="10"/>
  <c r="CO15" i="10"/>
  <c r="CQ17" i="10"/>
  <c r="CP24" i="10"/>
  <c r="CR26" i="10"/>
  <c r="CS27" i="10"/>
  <c r="CP7" i="10"/>
  <c r="CP15" i="10"/>
  <c r="CS26" i="10"/>
  <c r="CQ45" i="10"/>
  <c r="CR46" i="10"/>
  <c r="CQ49" i="10"/>
  <c r="BX43" i="10"/>
  <c r="BT51" i="10"/>
  <c r="BV52" i="10"/>
  <c r="BV10" i="10"/>
  <c r="BT12" i="10"/>
  <c r="BX12" i="10"/>
  <c r="BU25" i="10"/>
  <c r="BX32" i="10"/>
  <c r="BU37" i="10"/>
  <c r="BV47" i="10"/>
  <c r="CF23" i="10"/>
  <c r="BC27" i="10"/>
  <c r="I27" i="1" s="1"/>
  <c r="CS44" i="10"/>
  <c r="CR22" i="10"/>
  <c r="CO44" i="10"/>
  <c r="BV48" i="10"/>
  <c r="BU48" i="10"/>
  <c r="BS36" i="10"/>
  <c r="D53" i="9"/>
  <c r="AT53" i="4" s="1"/>
  <c r="D53" i="4" s="1"/>
  <c r="AJ42" i="1"/>
  <c r="Z22" i="1"/>
  <c r="O53" i="3"/>
  <c r="Z50" i="1"/>
  <c r="Z47" i="3"/>
  <c r="AO52" i="1"/>
  <c r="AP52" i="1" s="1"/>
  <c r="AO46" i="1"/>
  <c r="AC54" i="3"/>
  <c r="AO44" i="1"/>
  <c r="AP44" i="1" s="1"/>
  <c r="AP34" i="1"/>
  <c r="AO45" i="1"/>
  <c r="AP33" i="1"/>
  <c r="R32" i="1"/>
  <c r="AA32" i="1" s="1"/>
  <c r="AB32" i="1" s="1"/>
  <c r="R33" i="1"/>
  <c r="R37" i="1"/>
  <c r="AA37" i="1" s="1"/>
  <c r="AB37" i="1" s="1"/>
  <c r="AP26" i="1"/>
  <c r="R9" i="1"/>
  <c r="R10" i="1"/>
  <c r="AP28" i="1"/>
  <c r="AP45" i="1"/>
  <c r="D20" i="3"/>
  <c r="T26" i="8"/>
  <c r="D26" i="8" s="1"/>
  <c r="CO42" i="10"/>
  <c r="CP45" i="10"/>
  <c r="CQ46" i="10"/>
  <c r="CR9" i="10"/>
  <c r="CQ12" i="10"/>
  <c r="CQ20" i="10"/>
  <c r="CR37" i="10"/>
  <c r="BC51" i="10"/>
  <c r="I51" i="1" s="1"/>
  <c r="BS12" i="10"/>
  <c r="BW12" i="10"/>
  <c r="BU14" i="10"/>
  <c r="BV15" i="10"/>
  <c r="BT17" i="10"/>
  <c r="BX17" i="10"/>
  <c r="BU26" i="10"/>
  <c r="BS28" i="10"/>
  <c r="BW28" i="10"/>
  <c r="BU30" i="10"/>
  <c r="BS32" i="10"/>
  <c r="BU34" i="10"/>
  <c r="BT46" i="10"/>
  <c r="BU47" i="10"/>
  <c r="BS49" i="10"/>
  <c r="BW49" i="10"/>
  <c r="BU51" i="10"/>
  <c r="CO24" i="10"/>
  <c r="CP25" i="10"/>
  <c r="AD8" i="10"/>
  <c r="CQ21" i="10"/>
  <c r="BX42" i="10"/>
  <c r="Y54" i="9"/>
  <c r="AC47" i="1"/>
  <c r="AJ47" i="1" s="1"/>
  <c r="Z25" i="1"/>
  <c r="Z49" i="1"/>
  <c r="O27" i="3"/>
  <c r="D27" i="3" s="1"/>
  <c r="Z51" i="1"/>
  <c r="Z44" i="1"/>
  <c r="O29" i="3"/>
  <c r="D29" i="3" s="1"/>
  <c r="Z31" i="1"/>
  <c r="O45" i="3"/>
  <c r="D45" i="3" s="1"/>
  <c r="Z43" i="1"/>
  <c r="O24" i="3"/>
  <c r="D24" i="3" s="1"/>
  <c r="Z52" i="1"/>
  <c r="Z40" i="1"/>
  <c r="T17" i="8"/>
  <c r="D17" i="8" s="1"/>
  <c r="T19" i="8"/>
  <c r="D19" i="8" s="1"/>
  <c r="T30" i="8"/>
  <c r="D30" i="8" s="1"/>
  <c r="T31" i="8"/>
  <c r="D31" i="8" s="1"/>
  <c r="BU29" i="10"/>
  <c r="CU8" i="10"/>
  <c r="CN8" i="10" s="1"/>
  <c r="CS13" i="10"/>
  <c r="E24" i="10"/>
  <c r="CP27" i="10"/>
  <c r="BC29" i="10"/>
  <c r="I29" i="1" s="1"/>
  <c r="BW31" i="10"/>
  <c r="BV32" i="10"/>
  <c r="CS33" i="10"/>
  <c r="BX36" i="10"/>
  <c r="CF39" i="10"/>
  <c r="CF44" i="10"/>
  <c r="CN52" i="10"/>
  <c r="BS40" i="10"/>
  <c r="BX11" i="10"/>
  <c r="BS46" i="10"/>
  <c r="E10" i="10"/>
  <c r="CP10" i="10"/>
  <c r="CQ11" i="10"/>
  <c r="BV11" i="10"/>
  <c r="BW17" i="10"/>
  <c r="CP17" i="10"/>
  <c r="CR17" i="10"/>
  <c r="CP18" i="10"/>
  <c r="BX19" i="10"/>
  <c r="CQ19" i="10"/>
  <c r="BC19" i="10"/>
  <c r="I19" i="1" s="1"/>
  <c r="CN20" i="10"/>
  <c r="CR20" i="10"/>
  <c r="BV23" i="10"/>
  <c r="CS23" i="10"/>
  <c r="DA25" i="10"/>
  <c r="BW26" i="10"/>
  <c r="CR29" i="10"/>
  <c r="CN30" i="10"/>
  <c r="CR30" i="10"/>
  <c r="BV31" i="10"/>
  <c r="CO32" i="10"/>
  <c r="BS33" i="10"/>
  <c r="CN33" i="10"/>
  <c r="CP34" i="10"/>
  <c r="BW36" i="10"/>
  <c r="CP36" i="10"/>
  <c r="BT37" i="10"/>
  <c r="BX37" i="10"/>
  <c r="CN38" i="10"/>
  <c r="CR38" i="10"/>
  <c r="BX41" i="10"/>
  <c r="CQ41" i="10"/>
  <c r="BU43" i="10"/>
  <c r="CN43" i="10"/>
  <c r="CR43" i="10"/>
  <c r="BV44" i="10"/>
  <c r="BV45" i="10"/>
  <c r="CR50" i="10"/>
  <c r="CR52" i="10"/>
  <c r="CO53" i="10"/>
  <c r="CS53" i="10"/>
  <c r="DA42" i="10"/>
  <c r="CN50" i="10"/>
  <c r="BU7" i="10"/>
  <c r="CN7" i="10"/>
  <c r="CF19" i="10"/>
  <c r="CN24" i="10"/>
  <c r="CR24" i="10"/>
  <c r="BC44" i="10"/>
  <c r="I44" i="1" s="1"/>
  <c r="CF45" i="10"/>
  <c r="BC53" i="10"/>
  <c r="I53" i="1" s="1"/>
  <c r="CQ47" i="10"/>
  <c r="DF54" i="10"/>
  <c r="P54" i="1"/>
  <c r="Z50" i="3"/>
  <c r="D18" i="3"/>
  <c r="D34" i="3"/>
  <c r="AO10" i="1"/>
  <c r="AO40" i="1"/>
  <c r="AP40" i="1" s="1"/>
  <c r="R52" i="1"/>
  <c r="AA52" i="1" s="1"/>
  <c r="AB52" i="1" s="1"/>
  <c r="AO20" i="1"/>
  <c r="AP20" i="1" s="1"/>
  <c r="AO27" i="1"/>
  <c r="D10" i="3"/>
  <c r="AO48" i="1"/>
  <c r="AP48" i="1" s="1"/>
  <c r="AO11" i="1"/>
  <c r="AP11" i="1" s="1"/>
  <c r="AO38" i="1"/>
  <c r="O47" i="3"/>
  <c r="D47" i="3" s="1"/>
  <c r="D20" i="9"/>
  <c r="AT20" i="4" s="1"/>
  <c r="D20" i="4" s="1"/>
  <c r="D12" i="9"/>
  <c r="AT12" i="4" s="1"/>
  <c r="D12" i="4" s="1"/>
  <c r="AH12" i="1"/>
  <c r="AH54" i="1" s="1"/>
  <c r="Z8" i="1"/>
  <c r="O32" i="3"/>
  <c r="D32" i="3" s="1"/>
  <c r="O14" i="3"/>
  <c r="D14" i="3" s="1"/>
  <c r="Z48" i="1"/>
  <c r="O16" i="3"/>
  <c r="D16" i="3" s="1"/>
  <c r="D44" i="3"/>
  <c r="D36" i="3"/>
  <c r="Z46" i="1"/>
  <c r="O26" i="3"/>
  <c r="D11" i="3"/>
  <c r="AO19" i="1"/>
  <c r="AP19" i="1" s="1"/>
  <c r="AO8" i="1"/>
  <c r="AP8" i="1" s="1"/>
  <c r="AO21" i="1"/>
  <c r="AO25" i="1"/>
  <c r="AP25" i="1" s="1"/>
  <c r="D53" i="3"/>
  <c r="AO43" i="1"/>
  <c r="AP30" i="1"/>
  <c r="Z24" i="3"/>
  <c r="Z31" i="3"/>
  <c r="D8" i="3"/>
  <c r="D38" i="3"/>
  <c r="AO53" i="1"/>
  <c r="Z30" i="3"/>
  <c r="AP7" i="1"/>
  <c r="AP50" i="1"/>
  <c r="AP51" i="1"/>
  <c r="T38" i="8"/>
  <c r="D38" i="8" s="1"/>
  <c r="T39" i="8"/>
  <c r="D39" i="8" s="1"/>
  <c r="T43" i="8"/>
  <c r="D43" i="8" s="1"/>
  <c r="T45" i="8"/>
  <c r="T46" i="8"/>
  <c r="D46" i="8" s="1"/>
  <c r="T50" i="8"/>
  <c r="D50" i="8" s="1"/>
  <c r="T51" i="8"/>
  <c r="D51" i="8" s="1"/>
  <c r="T20" i="8"/>
  <c r="T24" i="8"/>
  <c r="D24" i="8" s="1"/>
  <c r="T8" i="8"/>
  <c r="D8" i="8" s="1"/>
  <c r="T9" i="8"/>
  <c r="T13" i="8"/>
  <c r="T16" i="8"/>
  <c r="D16" i="8" s="1"/>
  <c r="T23" i="8"/>
  <c r="AJ54" i="8"/>
  <c r="T7" i="8"/>
  <c r="T42" i="8"/>
  <c r="D42" i="8" s="1"/>
  <c r="BU8" i="10"/>
  <c r="DA11" i="10"/>
  <c r="BU13" i="10"/>
  <c r="BU17" i="10"/>
  <c r="BC17" i="10"/>
  <c r="I17" i="1" s="1"/>
  <c r="BU18" i="10"/>
  <c r="CN18" i="10"/>
  <c r="BU19" i="10"/>
  <c r="CR19" i="10"/>
  <c r="DA23" i="10"/>
  <c r="CF30" i="10"/>
  <c r="CR7" i="10"/>
  <c r="BV9" i="10"/>
  <c r="CO9" i="10"/>
  <c r="CS9" i="10"/>
  <c r="CN12" i="10"/>
  <c r="CR12" i="10"/>
  <c r="CP12" i="10"/>
  <c r="BV14" i="10"/>
  <c r="CS16" i="10"/>
  <c r="BX20" i="10"/>
  <c r="BC34" i="10"/>
  <c r="I34" i="1" s="1"/>
  <c r="BC36" i="10"/>
  <c r="I36" i="1" s="1"/>
  <c r="BC40" i="10"/>
  <c r="I40" i="1" s="1"/>
  <c r="CP46" i="10"/>
  <c r="BW48" i="10"/>
  <c r="CP48" i="10"/>
  <c r="BC48" i="10"/>
  <c r="I48" i="1" s="1"/>
  <c r="AD51" i="10"/>
  <c r="D51" i="10" s="1"/>
  <c r="BW52" i="10"/>
  <c r="CP52" i="10"/>
  <c r="CF7" i="10"/>
  <c r="CN13" i="10"/>
  <c r="CI54" i="10"/>
  <c r="CL54" i="10"/>
  <c r="BU9" i="10"/>
  <c r="BT10" i="10"/>
  <c r="BS10" i="10"/>
  <c r="BT11" i="10"/>
  <c r="BW13" i="10"/>
  <c r="BC16" i="10"/>
  <c r="I16" i="1" s="1"/>
  <c r="BW18" i="10"/>
  <c r="BW19" i="10"/>
  <c r="CP19" i="10"/>
  <c r="BT23" i="10"/>
  <c r="BX23" i="10"/>
  <c r="BW24" i="10"/>
  <c r="CS24" i="10"/>
  <c r="BX24" i="10"/>
  <c r="CO26" i="10"/>
  <c r="CO27" i="10"/>
  <c r="CR27" i="10"/>
  <c r="CO28" i="10"/>
  <c r="CR28" i="10"/>
  <c r="CO29" i="10"/>
  <c r="CQ30" i="10"/>
  <c r="BC30" i="10"/>
  <c r="I30" i="1" s="1"/>
  <c r="CO30" i="10"/>
  <c r="BX31" i="10"/>
  <c r="BX34" i="10"/>
  <c r="CQ34" i="10"/>
  <c r="CS38" i="10"/>
  <c r="BS39" i="10"/>
  <c r="BU41" i="10"/>
  <c r="BW45" i="10"/>
  <c r="CO46" i="10"/>
  <c r="CS46" i="10"/>
  <c r="CR49" i="10"/>
  <c r="BV50" i="10"/>
  <c r="CO50" i="10"/>
  <c r="BW51" i="10"/>
  <c r="CP51" i="10"/>
  <c r="CO52" i="10"/>
  <c r="CS52" i="10"/>
  <c r="BW53" i="10"/>
  <c r="BV42" i="10"/>
  <c r="BU21" i="10"/>
  <c r="CQ32" i="10"/>
  <c r="BC32" i="10"/>
  <c r="I32" i="1" s="1"/>
  <c r="BW40" i="10"/>
  <c r="CP49" i="10"/>
  <c r="CF49" i="10"/>
  <c r="CF50" i="10"/>
  <c r="BW42" i="10"/>
  <c r="CN42" i="10"/>
  <c r="Y2" i="13"/>
  <c r="CP43" i="10"/>
  <c r="CQ25" i="10"/>
  <c r="DD54" i="10"/>
  <c r="CO8" i="10"/>
  <c r="CO18" i="10"/>
  <c r="CS19" i="10"/>
  <c r="DA19" i="10"/>
  <c r="CO20" i="10"/>
  <c r="CS20" i="10"/>
  <c r="CO21" i="10"/>
  <c r="BC25" i="10"/>
  <c r="I25" i="1" s="1"/>
  <c r="DA27" i="10"/>
  <c r="CQ28" i="10"/>
  <c r="CQ29" i="10"/>
  <c r="DA29" i="10"/>
  <c r="DA31" i="10"/>
  <c r="CN32" i="10"/>
  <c r="BC39" i="10"/>
  <c r="I39" i="1" s="1"/>
  <c r="CR41" i="10"/>
  <c r="CS43" i="10"/>
  <c r="DA47" i="10"/>
  <c r="DA51" i="10"/>
  <c r="CS42" i="10"/>
  <c r="BC9" i="10"/>
  <c r="I9" i="1" s="1"/>
  <c r="DA9" i="10"/>
  <c r="CS15" i="10"/>
  <c r="CP16" i="10"/>
  <c r="CS17" i="10"/>
  <c r="CS18" i="10"/>
  <c r="CO31" i="10"/>
  <c r="CR32" i="10"/>
  <c r="CR33" i="10"/>
  <c r="BC38" i="10"/>
  <c r="I38" i="1" s="1"/>
  <c r="CQ39" i="10"/>
  <c r="DA39" i="10"/>
  <c r="CQ44" i="10"/>
  <c r="CN48" i="10"/>
  <c r="CS49" i="10"/>
  <c r="CQ51" i="10"/>
  <c r="CP42" i="10"/>
  <c r="BC42" i="10"/>
  <c r="I42" i="1" s="1"/>
  <c r="BC8" i="10"/>
  <c r="I8" i="1" s="1"/>
  <c r="DA13" i="10"/>
  <c r="DA15" i="10"/>
  <c r="DA17" i="10"/>
  <c r="BC18" i="10"/>
  <c r="I18" i="1" s="1"/>
  <c r="DA18" i="10"/>
  <c r="BC21" i="10"/>
  <c r="I21" i="1" s="1"/>
  <c r="DA21" i="10"/>
  <c r="DA44" i="10"/>
  <c r="BC45" i="10"/>
  <c r="I45" i="1" s="1"/>
  <c r="DA45" i="10"/>
  <c r="BC49" i="10"/>
  <c r="I49" i="1" s="1"/>
  <c r="CQ50" i="10"/>
  <c r="DA53" i="10"/>
  <c r="BV12" i="10"/>
  <c r="BW14" i="10"/>
  <c r="CF14" i="10"/>
  <c r="BS16" i="10"/>
  <c r="BW16" i="10"/>
  <c r="BV22" i="10"/>
  <c r="CF25" i="10"/>
  <c r="CF28" i="10"/>
  <c r="CF32" i="10"/>
  <c r="BU40" i="10"/>
  <c r="BW43" i="10"/>
  <c r="BS47" i="10"/>
  <c r="BW47" i="10"/>
  <c r="BT49" i="10"/>
  <c r="BU50" i="10"/>
  <c r="BV51" i="10"/>
  <c r="BU42" i="10"/>
  <c r="BT8" i="10"/>
  <c r="BX8" i="10"/>
  <c r="BU10" i="10"/>
  <c r="CF12" i="10"/>
  <c r="BX13" i="10"/>
  <c r="BT18" i="10"/>
  <c r="BT19" i="10"/>
  <c r="BX26" i="10"/>
  <c r="BT27" i="10"/>
  <c r="BX27" i="10"/>
  <c r="BC31" i="10"/>
  <c r="I31" i="1" s="1"/>
  <c r="CF31" i="10"/>
  <c r="BT33" i="10"/>
  <c r="BX33" i="10"/>
  <c r="BT34" i="10"/>
  <c r="BT36" i="10"/>
  <c r="BV38" i="10"/>
  <c r="BV39" i="10"/>
  <c r="CF43" i="10"/>
  <c r="BU44" i="10"/>
  <c r="BX49" i="10"/>
  <c r="BS42" i="10"/>
  <c r="CJ54" i="10"/>
  <c r="BS52" i="10"/>
  <c r="BT15" i="10"/>
  <c r="BS7" i="10"/>
  <c r="BS31" i="10"/>
  <c r="CG54" i="10"/>
  <c r="BV13" i="10"/>
  <c r="CH54" i="10"/>
  <c r="BV17" i="10"/>
  <c r="BV18" i="10"/>
  <c r="CF18" i="10"/>
  <c r="BV19" i="10"/>
  <c r="BV24" i="10"/>
  <c r="BV26" i="10"/>
  <c r="CF26" i="10"/>
  <c r="BV29" i="10"/>
  <c r="BV33" i="10"/>
  <c r="BV34" i="10"/>
  <c r="CF34" i="10"/>
  <c r="BT38" i="10"/>
  <c r="BT39" i="10"/>
  <c r="BX39" i="10"/>
  <c r="BS45" i="10"/>
  <c r="BV49" i="10"/>
  <c r="BX50" i="10"/>
  <c r="BC52" i="10"/>
  <c r="I52" i="1" s="1"/>
  <c r="CS11" i="10"/>
  <c r="CS14" i="10"/>
  <c r="CS22" i="10"/>
  <c r="AD25" i="10"/>
  <c r="AD39" i="10"/>
  <c r="CQ15" i="10"/>
  <c r="AD52" i="10"/>
  <c r="CQ27" i="10"/>
  <c r="CP20" i="10"/>
  <c r="AD26" i="10"/>
  <c r="CV51" i="10"/>
  <c r="CO51" i="10" s="1"/>
  <c r="CO41" i="10"/>
  <c r="AD37" i="10"/>
  <c r="CN25" i="10"/>
  <c r="AD47" i="10"/>
  <c r="AD12" i="10"/>
  <c r="CN16" i="10"/>
  <c r="AD44" i="10"/>
  <c r="AD24" i="10"/>
  <c r="CN36" i="10"/>
  <c r="E48" i="10"/>
  <c r="BX25" i="10"/>
  <c r="BX21" i="10"/>
  <c r="BX29" i="10"/>
  <c r="BX51" i="10"/>
  <c r="E19" i="10"/>
  <c r="BW10" i="10"/>
  <c r="BY29" i="10"/>
  <c r="E28" i="10"/>
  <c r="E51" i="10"/>
  <c r="E44" i="10"/>
  <c r="CB24" i="10"/>
  <c r="BU24" i="10" s="1"/>
  <c r="E16" i="10"/>
  <c r="BT21" i="10"/>
  <c r="E36" i="10"/>
  <c r="E27" i="10"/>
  <c r="E29" i="10"/>
  <c r="E30" i="10"/>
  <c r="E49" i="10"/>
  <c r="BT24" i="10"/>
  <c r="BT29" i="10"/>
  <c r="E9" i="10"/>
  <c r="E38" i="10"/>
  <c r="BS9" i="10"/>
  <c r="BS13" i="10"/>
  <c r="F54" i="10"/>
  <c r="E45" i="10"/>
  <c r="T33" i="8"/>
  <c r="D33" i="8" s="1"/>
  <c r="T25" i="8"/>
  <c r="D25" i="8" s="1"/>
  <c r="T44" i="8"/>
  <c r="D44" i="8" s="1"/>
  <c r="T34" i="8"/>
  <c r="D34" i="8" s="1"/>
  <c r="T52" i="8"/>
  <c r="D52" i="8" s="1"/>
  <c r="T53" i="8"/>
  <c r="D53" i="8" s="1"/>
  <c r="M54" i="8"/>
  <c r="E9" i="8"/>
  <c r="E54" i="8" s="1"/>
  <c r="D20" i="8"/>
  <c r="D45" i="8"/>
  <c r="D7" i="8"/>
  <c r="AP36" i="1"/>
  <c r="Z29" i="3"/>
  <c r="Q36" i="1"/>
  <c r="Q44" i="1"/>
  <c r="Q47" i="1"/>
  <c r="D40" i="3"/>
  <c r="N54" i="3"/>
  <c r="AP42" i="1"/>
  <c r="D51" i="3"/>
  <c r="D12" i="3"/>
  <c r="D28" i="3"/>
  <c r="R48" i="1"/>
  <c r="R24" i="1"/>
  <c r="R45" i="1"/>
  <c r="AA45" i="1" s="1"/>
  <c r="AA33" i="1"/>
  <c r="AB33" i="1" s="1"/>
  <c r="R42" i="1"/>
  <c r="AA42" i="1" s="1"/>
  <c r="AB42" i="1" s="1"/>
  <c r="R17" i="1"/>
  <c r="R20" i="1"/>
  <c r="BO54" i="4"/>
  <c r="AA17" i="1"/>
  <c r="AB17" i="1" s="1"/>
  <c r="AA9" i="1"/>
  <c r="AB9" i="1" s="1"/>
  <c r="D44" i="9"/>
  <c r="AT44" i="4" s="1"/>
  <c r="D44" i="4" s="1"/>
  <c r="D45" i="9"/>
  <c r="AT45" i="4" s="1"/>
  <c r="D45" i="4" s="1"/>
  <c r="D23" i="9"/>
  <c r="AT23" i="4" s="1"/>
  <c r="D23" i="4" s="1"/>
  <c r="D7" i="9"/>
  <c r="AT7" i="4" s="1"/>
  <c r="D7" i="4" s="1"/>
  <c r="AJ15" i="1"/>
  <c r="AD45" i="1"/>
  <c r="AJ45" i="1" s="1"/>
  <c r="AT54" i="9"/>
  <c r="D11" i="9"/>
  <c r="AT11" i="4" s="1"/>
  <c r="D11" i="4" s="1"/>
  <c r="AJ20" i="1"/>
  <c r="DA30" i="10"/>
  <c r="CN21" i="10"/>
  <c r="CN51" i="10"/>
  <c r="CP9" i="10"/>
  <c r="CQ16" i="10"/>
  <c r="CQ26" i="10"/>
  <c r="CP38" i="10"/>
  <c r="CS41" i="10"/>
  <c r="DA48" i="10"/>
  <c r="CN17" i="10"/>
  <c r="CO39" i="10"/>
  <c r="CQ31" i="10"/>
  <c r="CO7" i="10"/>
  <c r="CS7" i="10"/>
  <c r="CQ9" i="10"/>
  <c r="CO11" i="10"/>
  <c r="CS12" i="10"/>
  <c r="CR13" i="10"/>
  <c r="CP14" i="10"/>
  <c r="CR16" i="10"/>
  <c r="DA16" i="10"/>
  <c r="CR18" i="10"/>
  <c r="DA20" i="10"/>
  <c r="CO22" i="10"/>
  <c r="CP23" i="10"/>
  <c r="CS25" i="10"/>
  <c r="CP28" i="10"/>
  <c r="CS28" i="10"/>
  <c r="CS30" i="10"/>
  <c r="CQ33" i="10"/>
  <c r="BC33" i="10"/>
  <c r="I33" i="1" s="1"/>
  <c r="DA33" i="10"/>
  <c r="CO34" i="10"/>
  <c r="CR34" i="10"/>
  <c r="CQ36" i="10"/>
  <c r="BC37" i="10"/>
  <c r="I37" i="1" s="1"/>
  <c r="CQ38" i="10"/>
  <c r="DA38" i="10"/>
  <c r="CP39" i="10"/>
  <c r="CP40" i="10"/>
  <c r="DA40" i="10"/>
  <c r="CO43" i="10"/>
  <c r="CR45" i="10"/>
  <c r="CO47" i="10"/>
  <c r="CR47" i="10"/>
  <c r="CR48" i="10"/>
  <c r="DA49" i="10"/>
  <c r="CS50" i="10"/>
  <c r="CS51" i="10"/>
  <c r="DA52" i="10"/>
  <c r="CQ53" i="10"/>
  <c r="CQ42" i="10"/>
  <c r="CN10" i="10"/>
  <c r="CP8" i="10"/>
  <c r="CR11" i="10"/>
  <c r="CO12" i="10"/>
  <c r="CQ13" i="10"/>
  <c r="CO14" i="10"/>
  <c r="CR21" i="10"/>
  <c r="CR25" i="10"/>
  <c r="CP31" i="10"/>
  <c r="CP33" i="10"/>
  <c r="CN34" i="10"/>
  <c r="CR51" i="10"/>
  <c r="CQ8" i="10"/>
  <c r="DA8" i="10"/>
  <c r="BC11" i="10"/>
  <c r="I11" i="1" s="1"/>
  <c r="BC12" i="10"/>
  <c r="I12" i="1" s="1"/>
  <c r="DA12" i="10"/>
  <c r="BC14" i="10"/>
  <c r="I14" i="1" s="1"/>
  <c r="DA14" i="10"/>
  <c r="CR15" i="10"/>
  <c r="CO16" i="10"/>
  <c r="CO17" i="10"/>
  <c r="CS21" i="10"/>
  <c r="CP22" i="10"/>
  <c r="CQ23" i="10"/>
  <c r="DA26" i="10"/>
  <c r="BC28" i="10"/>
  <c r="I28" i="1" s="1"/>
  <c r="CS34" i="10"/>
  <c r="CR36" i="10"/>
  <c r="CQ37" i="10"/>
  <c r="CQ40" i="10"/>
  <c r="BC41" i="10"/>
  <c r="I41" i="1" s="1"/>
  <c r="BC43" i="10"/>
  <c r="I43" i="1" s="1"/>
  <c r="CO45" i="10"/>
  <c r="DA46" i="10"/>
  <c r="CS47" i="10"/>
  <c r="CS48" i="10"/>
  <c r="CP50" i="10"/>
  <c r="DA50" i="10"/>
  <c r="BS18" i="10"/>
  <c r="BW7" i="10"/>
  <c r="BS8" i="10"/>
  <c r="BC10" i="10"/>
  <c r="I10" i="1" s="1"/>
  <c r="CF13" i="10"/>
  <c r="BW15" i="10"/>
  <c r="BC15" i="10"/>
  <c r="I15" i="1" s="1"/>
  <c r="CF16" i="10"/>
  <c r="BW20" i="10"/>
  <c r="BC20" i="10"/>
  <c r="I20" i="1" s="1"/>
  <c r="BX30" i="10"/>
  <c r="BU38" i="10"/>
  <c r="BW39" i="10"/>
  <c r="BV41" i="10"/>
  <c r="BW46" i="10"/>
  <c r="BX47" i="10"/>
  <c r="CF47" i="10"/>
  <c r="CF48" i="10"/>
  <c r="CF51" i="10"/>
  <c r="BX48" i="10"/>
  <c r="CF8" i="10"/>
  <c r="CF9" i="10"/>
  <c r="CF21" i="10"/>
  <c r="BC23" i="10"/>
  <c r="I23" i="1" s="1"/>
  <c r="CF24" i="10"/>
  <c r="CF27" i="10"/>
  <c r="BV30" i="10"/>
  <c r="BW33" i="10"/>
  <c r="BT48" i="10"/>
  <c r="BC50" i="10"/>
  <c r="I50" i="1" s="1"/>
  <c r="CF52" i="10"/>
  <c r="BV53" i="10"/>
  <c r="CF53" i="10"/>
  <c r="BV8" i="10"/>
  <c r="CF10" i="10"/>
  <c r="BC13" i="10"/>
  <c r="I13" i="1" s="1"/>
  <c r="BT16" i="10"/>
  <c r="BS20" i="10"/>
  <c r="BU22" i="10"/>
  <c r="CF22" i="10"/>
  <c r="BC24" i="10"/>
  <c r="I24" i="1" s="1"/>
  <c r="BW27" i="10"/>
  <c r="BT28" i="10"/>
  <c r="BU33" i="10"/>
  <c r="CF37" i="10"/>
  <c r="CF38" i="10"/>
  <c r="CF40" i="10"/>
  <c r="CF41" i="10"/>
  <c r="BV43" i="10"/>
  <c r="BU52" i="10"/>
  <c r="AD49" i="10"/>
  <c r="AD42" i="10"/>
  <c r="AY54" i="10"/>
  <c r="CT8" i="10"/>
  <c r="CT52" i="10"/>
  <c r="CQ48" i="10"/>
  <c r="CT48" i="10"/>
  <c r="CT24" i="10"/>
  <c r="AD41" i="10"/>
  <c r="CT41" i="10"/>
  <c r="CT23" i="10"/>
  <c r="CM23" i="10" s="1"/>
  <c r="N23" i="1" s="1"/>
  <c r="CT31" i="10"/>
  <c r="AD17" i="10"/>
  <c r="AD21" i="10"/>
  <c r="AD48" i="10"/>
  <c r="CT17" i="10"/>
  <c r="AD50" i="10"/>
  <c r="CP53" i="10"/>
  <c r="CT53" i="10"/>
  <c r="CM53" i="10" s="1"/>
  <c r="N53" i="1" s="1"/>
  <c r="CP32" i="10"/>
  <c r="CT32" i="10"/>
  <c r="CP44" i="10"/>
  <c r="CT44" i="10"/>
  <c r="H37" i="1"/>
  <c r="K37" i="1" s="1"/>
  <c r="L37" i="1" s="1"/>
  <c r="CT16" i="10"/>
  <c r="CM16" i="10" s="1"/>
  <c r="N16" i="1" s="1"/>
  <c r="AD13" i="10"/>
  <c r="AD34" i="10"/>
  <c r="AD32" i="10"/>
  <c r="AD19" i="10"/>
  <c r="AD16" i="10"/>
  <c r="H16" i="1" s="1"/>
  <c r="AD33" i="10"/>
  <c r="CP47" i="10"/>
  <c r="CT36" i="10"/>
  <c r="CO36" i="10"/>
  <c r="CO38" i="10"/>
  <c r="CT38" i="10"/>
  <c r="CO13" i="10"/>
  <c r="CT13" i="10"/>
  <c r="CM13" i="10" s="1"/>
  <c r="N13" i="1" s="1"/>
  <c r="CO25" i="10"/>
  <c r="CT25" i="10"/>
  <c r="CM25" i="10" s="1"/>
  <c r="N25" i="1" s="1"/>
  <c r="CT50" i="10"/>
  <c r="AD14" i="10"/>
  <c r="AD36" i="10"/>
  <c r="AD45" i="10"/>
  <c r="AD30" i="10"/>
  <c r="AD53" i="10"/>
  <c r="CT15" i="10"/>
  <c r="CT40" i="10"/>
  <c r="CM40" i="10" s="1"/>
  <c r="N40" i="1" s="1"/>
  <c r="AD40" i="10"/>
  <c r="AD27" i="10"/>
  <c r="AD9" i="10"/>
  <c r="AD15" i="10"/>
  <c r="CT42" i="10"/>
  <c r="CM42" i="10" s="1"/>
  <c r="N42" i="1" s="1"/>
  <c r="AD46" i="10"/>
  <c r="CT34" i="10"/>
  <c r="AI54" i="10"/>
  <c r="AD23" i="10"/>
  <c r="CN28" i="10"/>
  <c r="CT28" i="10"/>
  <c r="CT47" i="10"/>
  <c r="CN47" i="10"/>
  <c r="CT49" i="10"/>
  <c r="CN49" i="10"/>
  <c r="CT26" i="10"/>
  <c r="CN26" i="10"/>
  <c r="CT46" i="10"/>
  <c r="CN46" i="10"/>
  <c r="CN9" i="10"/>
  <c r="CT9" i="10"/>
  <c r="CU54" i="10"/>
  <c r="CN22" i="10"/>
  <c r="CT22" i="10"/>
  <c r="CT27" i="10"/>
  <c r="CM27" i="10" s="1"/>
  <c r="N27" i="1" s="1"/>
  <c r="CN27" i="10"/>
  <c r="CN29" i="10"/>
  <c r="CT29" i="10"/>
  <c r="CM29" i="10" s="1"/>
  <c r="N29" i="1" s="1"/>
  <c r="CT37" i="10"/>
  <c r="CN37" i="10"/>
  <c r="CT45" i="10"/>
  <c r="CN45" i="10"/>
  <c r="CT21" i="10"/>
  <c r="CT43" i="10"/>
  <c r="CT20" i="10"/>
  <c r="AD18" i="10"/>
  <c r="AE54" i="10"/>
  <c r="CN40" i="10"/>
  <c r="AD28" i="10"/>
  <c r="AD29" i="10"/>
  <c r="AD38" i="10"/>
  <c r="H38" i="1" s="1"/>
  <c r="K38" i="1" s="1"/>
  <c r="L38" i="1" s="1"/>
  <c r="AD43" i="10"/>
  <c r="CE9" i="10"/>
  <c r="BX9" i="10" s="1"/>
  <c r="CE10" i="10"/>
  <c r="BX10" i="10" s="1"/>
  <c r="BY11" i="10"/>
  <c r="CE16" i="10"/>
  <c r="BX16" i="10" s="1"/>
  <c r="CE38" i="10"/>
  <c r="BX38" i="10" s="1"/>
  <c r="E31" i="10"/>
  <c r="E15" i="10"/>
  <c r="E23" i="10"/>
  <c r="BY28" i="10"/>
  <c r="BW9" i="10"/>
  <c r="E46" i="10"/>
  <c r="CD23" i="10"/>
  <c r="BW23" i="10" s="1"/>
  <c r="BW8" i="10"/>
  <c r="V54" i="10"/>
  <c r="BV36" i="10"/>
  <c r="BY36" i="10"/>
  <c r="E41" i="10"/>
  <c r="E21" i="10"/>
  <c r="BY30" i="10"/>
  <c r="BR30" i="10" s="1"/>
  <c r="M30" i="1" s="1"/>
  <c r="E17" i="10"/>
  <c r="E43" i="10"/>
  <c r="BY42" i="10"/>
  <c r="BR42" i="10" s="1"/>
  <c r="M42" i="1" s="1"/>
  <c r="E47" i="10"/>
  <c r="E22" i="10"/>
  <c r="BY33" i="10"/>
  <c r="E14" i="10"/>
  <c r="E20" i="10"/>
  <c r="E32" i="10"/>
  <c r="BU11" i="10"/>
  <c r="E34" i="10"/>
  <c r="E40" i="10"/>
  <c r="E26" i="10"/>
  <c r="E42" i="10"/>
  <c r="BU23" i="10"/>
  <c r="BY43" i="10"/>
  <c r="BY47" i="10"/>
  <c r="BT47" i="10"/>
  <c r="BT50" i="10"/>
  <c r="BY50" i="10"/>
  <c r="BT32" i="10"/>
  <c r="BY32" i="10"/>
  <c r="BT41" i="10"/>
  <c r="BY41" i="10"/>
  <c r="BT40" i="10"/>
  <c r="BY40" i="10"/>
  <c r="BT25" i="10"/>
  <c r="BY25" i="10"/>
  <c r="BT44" i="10"/>
  <c r="BY44" i="10"/>
  <c r="BY52" i="10"/>
  <c r="E53" i="10"/>
  <c r="E18" i="10"/>
  <c r="BY10" i="10"/>
  <c r="BY49" i="10"/>
  <c r="BT42" i="10"/>
  <c r="E25" i="10"/>
  <c r="E52" i="10"/>
  <c r="BY31" i="10"/>
  <c r="E33" i="10"/>
  <c r="BS14" i="10"/>
  <c r="BY14" i="10"/>
  <c r="BS23" i="10"/>
  <c r="BY23" i="10"/>
  <c r="BR23" i="10" s="1"/>
  <c r="M23" i="1" s="1"/>
  <c r="BS34" i="10"/>
  <c r="BY34" i="10"/>
  <c r="BS22" i="10"/>
  <c r="BY22" i="10"/>
  <c r="BS37" i="10"/>
  <c r="BY37" i="10"/>
  <c r="BY53" i="10"/>
  <c r="BR53" i="10" s="1"/>
  <c r="M53" i="1" s="1"/>
  <c r="BS53" i="10"/>
  <c r="BS19" i="10"/>
  <c r="BY19" i="10"/>
  <c r="BR19" i="10" s="1"/>
  <c r="M19" i="1" s="1"/>
  <c r="BS24" i="10"/>
  <c r="BS26" i="10"/>
  <c r="BY26" i="10"/>
  <c r="BR26" i="10" s="1"/>
  <c r="M26" i="1" s="1"/>
  <c r="BS48" i="10"/>
  <c r="BY48" i="10"/>
  <c r="BY8" i="10"/>
  <c r="BY38" i="10"/>
  <c r="BY39" i="10"/>
  <c r="BZ51" i="10"/>
  <c r="BZ54" i="10" s="1"/>
  <c r="E8" i="10"/>
  <c r="E39" i="10"/>
  <c r="H39" i="1" s="1"/>
  <c r="K39" i="1" s="1"/>
  <c r="L39" i="1" s="1"/>
  <c r="D18" i="8"/>
  <c r="D48" i="8"/>
  <c r="D13" i="8"/>
  <c r="T10" i="8"/>
  <c r="D10" i="8" s="1"/>
  <c r="T12" i="8"/>
  <c r="D12" i="8" s="1"/>
  <c r="T15" i="8"/>
  <c r="D15" i="8" s="1"/>
  <c r="T29" i="8"/>
  <c r="D29" i="8" s="1"/>
  <c r="T41" i="8"/>
  <c r="D41" i="8" s="1"/>
  <c r="T21" i="8"/>
  <c r="D21" i="8" s="1"/>
  <c r="T27" i="8"/>
  <c r="D27" i="8" s="1"/>
  <c r="T49" i="8"/>
  <c r="D49" i="8" s="1"/>
  <c r="T28" i="8"/>
  <c r="D28" i="8" s="1"/>
  <c r="T37" i="8"/>
  <c r="D37" i="8" s="1"/>
  <c r="T22" i="8"/>
  <c r="D22" i="8" s="1"/>
  <c r="T36" i="8"/>
  <c r="D36" i="8" s="1"/>
  <c r="U54" i="8"/>
  <c r="T40" i="8"/>
  <c r="D40" i="8" s="1"/>
  <c r="T11" i="8"/>
  <c r="D11" i="8" s="1"/>
  <c r="T14" i="8"/>
  <c r="D14" i="8" s="1"/>
  <c r="T32" i="8"/>
  <c r="D32" i="8" s="1"/>
  <c r="AK54" i="3"/>
  <c r="AP22" i="1"/>
  <c r="AP27" i="1"/>
  <c r="AO32" i="1"/>
  <c r="AO23" i="1"/>
  <c r="AP23" i="1" s="1"/>
  <c r="AP15" i="1"/>
  <c r="AP24" i="1"/>
  <c r="AP13" i="1"/>
  <c r="Z41" i="3"/>
  <c r="AO14" i="1"/>
  <c r="AP14" i="1" s="1"/>
  <c r="AO37" i="1"/>
  <c r="AO12" i="1"/>
  <c r="AP12" i="1" s="1"/>
  <c r="AP21" i="1"/>
  <c r="AP31" i="1"/>
  <c r="AP32" i="1"/>
  <c r="AP38" i="1"/>
  <c r="AP41" i="1"/>
  <c r="AP53" i="1"/>
  <c r="AP10" i="1"/>
  <c r="AP29" i="1"/>
  <c r="D49" i="3"/>
  <c r="AP46" i="1"/>
  <c r="D26" i="3"/>
  <c r="D22" i="3"/>
  <c r="AP17" i="1"/>
  <c r="AP18" i="1"/>
  <c r="AP37" i="1"/>
  <c r="AP39" i="1"/>
  <c r="R54" i="3"/>
  <c r="R15" i="1"/>
  <c r="AA15" i="1" s="1"/>
  <c r="AB15" i="1" s="1"/>
  <c r="R16" i="1"/>
  <c r="R31" i="1"/>
  <c r="R44" i="1"/>
  <c r="R49" i="1"/>
  <c r="R50" i="1"/>
  <c r="AA50" i="1" s="1"/>
  <c r="AB50" i="1" s="1"/>
  <c r="R51" i="1"/>
  <c r="R13" i="1"/>
  <c r="AA13" i="1" s="1"/>
  <c r="AB13" i="1" s="1"/>
  <c r="R14" i="1"/>
  <c r="R41" i="1"/>
  <c r="AA41" i="1" s="1"/>
  <c r="AB41" i="1" s="1"/>
  <c r="R43" i="1"/>
  <c r="R47" i="1"/>
  <c r="W54" i="1"/>
  <c r="X54" i="1"/>
  <c r="R12" i="1"/>
  <c r="AA12" i="1" s="1"/>
  <c r="AB12" i="1" s="1"/>
  <c r="R18" i="1"/>
  <c r="AA18" i="1" s="1"/>
  <c r="R19" i="1"/>
  <c r="AA19" i="1" s="1"/>
  <c r="AB19" i="1" s="1"/>
  <c r="R21" i="1"/>
  <c r="AA21" i="1" s="1"/>
  <c r="AB21" i="1" s="1"/>
  <c r="R22" i="1"/>
  <c r="R23" i="1"/>
  <c r="R25" i="1"/>
  <c r="AA25" i="1" s="1"/>
  <c r="AB25" i="1" s="1"/>
  <c r="R26" i="1"/>
  <c r="AA26" i="1" s="1"/>
  <c r="AB26" i="1" s="1"/>
  <c r="R27" i="1"/>
  <c r="AA27" i="1" s="1"/>
  <c r="AB27" i="1" s="1"/>
  <c r="R28" i="1"/>
  <c r="R29" i="1"/>
  <c r="AA29" i="1" s="1"/>
  <c r="AB29" i="1" s="1"/>
  <c r="R30" i="1"/>
  <c r="AA30" i="1" s="1"/>
  <c r="AB30" i="1" s="1"/>
  <c r="R34" i="1"/>
  <c r="AA34" i="1" s="1"/>
  <c r="AB34" i="1" s="1"/>
  <c r="R36" i="1"/>
  <c r="R38" i="1"/>
  <c r="AA38" i="1" s="1"/>
  <c r="AB38" i="1" s="1"/>
  <c r="R39" i="1"/>
  <c r="AA39" i="1" s="1"/>
  <c r="R40" i="1"/>
  <c r="R53" i="1"/>
  <c r="AA53" i="1" s="1"/>
  <c r="AB53" i="1" s="1"/>
  <c r="J54" i="1"/>
  <c r="Y54" i="4"/>
  <c r="O39" i="3"/>
  <c r="D39" i="3" s="1"/>
  <c r="O30" i="3"/>
  <c r="D30" i="3" s="1"/>
  <c r="Z23" i="1"/>
  <c r="AA23" i="1" s="1"/>
  <c r="AB23" i="1" s="1"/>
  <c r="Z20" i="1"/>
  <c r="Z10" i="1"/>
  <c r="AA24" i="1"/>
  <c r="AB24" i="1" s="1"/>
  <c r="O42" i="3"/>
  <c r="D42" i="3" s="1"/>
  <c r="Z28" i="1"/>
  <c r="AA14" i="1"/>
  <c r="AB14" i="1" s="1"/>
  <c r="D10" i="9"/>
  <c r="AT10" i="4" s="1"/>
  <c r="D10" i="4" s="1"/>
  <c r="D15" i="9"/>
  <c r="AT15" i="4" s="1"/>
  <c r="D15" i="4" s="1"/>
  <c r="D33" i="9"/>
  <c r="AT33" i="4" s="1"/>
  <c r="D33" i="4" s="1"/>
  <c r="AI11" i="1"/>
  <c r="AJ18" i="1"/>
  <c r="D41" i="9"/>
  <c r="AT41" i="4" s="1"/>
  <c r="D41" i="4" s="1"/>
  <c r="D42" i="9"/>
  <c r="AT42" i="4" s="1"/>
  <c r="D42" i="4" s="1"/>
  <c r="D17" i="9"/>
  <c r="AT17" i="4" s="1"/>
  <c r="D17" i="4" s="1"/>
  <c r="AJ40" i="1"/>
  <c r="EU54" i="9"/>
  <c r="AJ21" i="1"/>
  <c r="D21" i="9"/>
  <c r="AT21" i="4" s="1"/>
  <c r="D21" i="4" s="1"/>
  <c r="AJ50" i="1"/>
  <c r="D34" i="9"/>
  <c r="AT34" i="4" s="1"/>
  <c r="D34" i="4" s="1"/>
  <c r="DZ54" i="9"/>
  <c r="AJ29" i="1"/>
  <c r="D43" i="9"/>
  <c r="AT43" i="4" s="1"/>
  <c r="D43" i="4" s="1"/>
  <c r="AJ49" i="1"/>
  <c r="D30" i="9"/>
  <c r="AT30" i="4" s="1"/>
  <c r="D30" i="4" s="1"/>
  <c r="D39" i="9"/>
  <c r="AT39" i="4" s="1"/>
  <c r="D39" i="4" s="1"/>
  <c r="AJ44" i="1"/>
  <c r="D50" i="9"/>
  <c r="AT50" i="4" s="1"/>
  <c r="D50" i="4" s="1"/>
  <c r="D26" i="9"/>
  <c r="AT26" i="4" s="1"/>
  <c r="D26" i="4" s="1"/>
  <c r="DE54" i="9"/>
  <c r="AJ11" i="1"/>
  <c r="D40" i="9"/>
  <c r="AT40" i="4" s="1"/>
  <c r="D40" i="4" s="1"/>
  <c r="D9" i="9"/>
  <c r="AT9" i="4" s="1"/>
  <c r="D9" i="4" s="1"/>
  <c r="D25" i="9"/>
  <c r="AT25" i="4" s="1"/>
  <c r="D25" i="4" s="1"/>
  <c r="AJ46" i="1"/>
  <c r="D48" i="9"/>
  <c r="AT48" i="4" s="1"/>
  <c r="D48" i="4" s="1"/>
  <c r="D49" i="9"/>
  <c r="AT49" i="4" s="1"/>
  <c r="D49" i="4" s="1"/>
  <c r="AJ34" i="1"/>
  <c r="D37" i="9"/>
  <c r="AT37" i="4" s="1"/>
  <c r="D37" i="4" s="1"/>
  <c r="AJ28" i="1"/>
  <c r="AJ13" i="1"/>
  <c r="AF25" i="1"/>
  <c r="AJ25" i="1" s="1"/>
  <c r="D29" i="9"/>
  <c r="AT29" i="4" s="1"/>
  <c r="D29" i="4" s="1"/>
  <c r="AF37" i="1"/>
  <c r="AJ37" i="1" s="1"/>
  <c r="AJ32" i="1"/>
  <c r="AJ17" i="1"/>
  <c r="AJ39" i="1"/>
  <c r="CJ54" i="9"/>
  <c r="D28" i="9"/>
  <c r="AT28" i="4" s="1"/>
  <c r="D28" i="4" s="1"/>
  <c r="AJ33" i="1"/>
  <c r="D38" i="9"/>
  <c r="AT38" i="4" s="1"/>
  <c r="D38" i="4" s="1"/>
  <c r="AJ51" i="1"/>
  <c r="U54" i="4"/>
  <c r="M23" i="4"/>
  <c r="M54" i="4" s="1"/>
  <c r="BC54" i="4"/>
  <c r="H39" i="4"/>
  <c r="H54" i="4" s="1"/>
  <c r="AX54" i="4"/>
  <c r="AJ8" i="1"/>
  <c r="AE48" i="1"/>
  <c r="AJ48" i="1" s="1"/>
  <c r="D13" i="9"/>
  <c r="AT13" i="4" s="1"/>
  <c r="D13" i="4" s="1"/>
  <c r="D52" i="9"/>
  <c r="AT52" i="4" s="1"/>
  <c r="D52" i="4" s="1"/>
  <c r="AJ30" i="1"/>
  <c r="AJ31" i="1"/>
  <c r="D31" i="9"/>
  <c r="AT31" i="4" s="1"/>
  <c r="D31" i="4" s="1"/>
  <c r="D51" i="9"/>
  <c r="AT51" i="4" s="1"/>
  <c r="D51" i="4" s="1"/>
  <c r="D32" i="9"/>
  <c r="AT32" i="4" s="1"/>
  <c r="D32" i="4" s="1"/>
  <c r="BO54" i="9"/>
  <c r="AJ24" i="1"/>
  <c r="AE43" i="1"/>
  <c r="AJ43" i="1" s="1"/>
  <c r="AJ10" i="1"/>
  <c r="L54" i="4"/>
  <c r="D47" i="9"/>
  <c r="AT47" i="4" s="1"/>
  <c r="D47" i="4" s="1"/>
  <c r="D14" i="9"/>
  <c r="AT14" i="4" s="1"/>
  <c r="D14" i="4" s="1"/>
  <c r="D8" i="9"/>
  <c r="AT8" i="4" s="1"/>
  <c r="D8" i="4" s="1"/>
  <c r="F54" i="9"/>
  <c r="D18" i="9"/>
  <c r="AT18" i="4" s="1"/>
  <c r="D18" i="4" s="1"/>
  <c r="O54" i="9"/>
  <c r="D24" i="9"/>
  <c r="AT24" i="4" s="1"/>
  <c r="D24" i="4" s="1"/>
  <c r="AJ26" i="1"/>
  <c r="D19" i="9"/>
  <c r="AT19" i="4" s="1"/>
  <c r="D19" i="4" s="1"/>
  <c r="AD36" i="1"/>
  <c r="AD54" i="1" s="1"/>
  <c r="D36" i="9"/>
  <c r="AT36" i="4" s="1"/>
  <c r="D36" i="4" s="1"/>
  <c r="AJ52" i="1"/>
  <c r="AJ41" i="1"/>
  <c r="AJ9" i="1"/>
  <c r="BF11" i="4"/>
  <c r="P11" i="4" s="1"/>
  <c r="P54" i="4" s="1"/>
  <c r="P54" i="9"/>
  <c r="R54" i="9"/>
  <c r="J54" i="9"/>
  <c r="BK54" i="4"/>
  <c r="BA7" i="4"/>
  <c r="K54" i="9"/>
  <c r="O7" i="4"/>
  <c r="O54" i="4" s="1"/>
  <c r="BE54" i="4"/>
  <c r="G8" i="4"/>
  <c r="J8" i="4"/>
  <c r="J54" i="4" s="1"/>
  <c r="AZ54" i="4"/>
  <c r="AW10" i="4"/>
  <c r="G10" i="4" s="1"/>
  <c r="G54" i="9"/>
  <c r="D16" i="9"/>
  <c r="AT16" i="4" s="1"/>
  <c r="D16" i="4" s="1"/>
  <c r="AC16" i="1"/>
  <c r="AJ16" i="1" s="1"/>
  <c r="BD7" i="4"/>
  <c r="N54" i="9"/>
  <c r="T7" i="4"/>
  <c r="T54" i="4" s="1"/>
  <c r="BJ54" i="4"/>
  <c r="R10" i="4"/>
  <c r="R54" i="4" s="1"/>
  <c r="BH54" i="4"/>
  <c r="V54" i="9"/>
  <c r="H54" i="9"/>
  <c r="AV54" i="4"/>
  <c r="U54" i="9"/>
  <c r="M54" i="9"/>
  <c r="F54" i="4"/>
  <c r="V7" i="4"/>
  <c r="V54" i="4" s="1"/>
  <c r="BL54" i="4"/>
  <c r="X7" i="4"/>
  <c r="X54" i="4" s="1"/>
  <c r="BN54" i="4"/>
  <c r="BG8" i="4"/>
  <c r="Q8" i="4" s="1"/>
  <c r="Q54" i="9"/>
  <c r="AC27" i="1"/>
  <c r="AJ27" i="1" s="1"/>
  <c r="D27" i="9"/>
  <c r="AT27" i="4" s="1"/>
  <c r="D27" i="4" s="1"/>
  <c r="AY8" i="4"/>
  <c r="I54" i="9"/>
  <c r="AC22" i="1"/>
  <c r="AJ22" i="1" s="1"/>
  <c r="D22" i="9"/>
  <c r="AT22" i="4" s="1"/>
  <c r="D22" i="4" s="1"/>
  <c r="X54" i="9"/>
  <c r="T54" i="9"/>
  <c r="BB54" i="4"/>
  <c r="W54" i="9"/>
  <c r="L54" i="9"/>
  <c r="BM54" i="4"/>
  <c r="Q7" i="4"/>
  <c r="BI7" i="4"/>
  <c r="S54" i="9"/>
  <c r="AU10" i="4"/>
  <c r="E10" i="4" s="1"/>
  <c r="E54" i="4" s="1"/>
  <c r="E54" i="9"/>
  <c r="W54" i="4"/>
  <c r="AJ23" i="1"/>
  <c r="AJ19" i="1"/>
  <c r="AJ38" i="1"/>
  <c r="D46" i="9"/>
  <c r="AT46" i="4" s="1"/>
  <c r="D46" i="4" s="1"/>
  <c r="CA13" i="10"/>
  <c r="E13" i="10"/>
  <c r="BX18" i="10"/>
  <c r="BY18" i="10"/>
  <c r="CB12" i="10"/>
  <c r="N54" i="10"/>
  <c r="E12" i="10"/>
  <c r="BY16" i="10"/>
  <c r="BV16" i="10"/>
  <c r="CO19" i="10"/>
  <c r="CT19" i="10"/>
  <c r="CM19" i="10" s="1"/>
  <c r="N19" i="1" s="1"/>
  <c r="CY10" i="10"/>
  <c r="AD10" i="10"/>
  <c r="DA10" i="10"/>
  <c r="CO10" i="10"/>
  <c r="CW11" i="10"/>
  <c r="AD11" i="10"/>
  <c r="AM54" i="10"/>
  <c r="CR14" i="10"/>
  <c r="CT14" i="10"/>
  <c r="D54" i="1"/>
  <c r="R11" i="1"/>
  <c r="AA11" i="1" s="1"/>
  <c r="T54" i="1"/>
  <c r="AJ14" i="1"/>
  <c r="AP16" i="1"/>
  <c r="AN54" i="1"/>
  <c r="R46" i="1"/>
  <c r="AA46" i="1" s="1"/>
  <c r="U54" i="1"/>
  <c r="Z54" i="10"/>
  <c r="CE7" i="10"/>
  <c r="E7" i="10"/>
  <c r="CX7" i="10"/>
  <c r="AQ54" i="10"/>
  <c r="AD7" i="10"/>
  <c r="BC7" i="10"/>
  <c r="BK54" i="10"/>
  <c r="BS27" i="10"/>
  <c r="BY27" i="10"/>
  <c r="BS21" i="10"/>
  <c r="BY21" i="10"/>
  <c r="CS8" i="10"/>
  <c r="CZ54" i="10"/>
  <c r="AA16" i="1"/>
  <c r="AJ7" i="1"/>
  <c r="BS15" i="10"/>
  <c r="BY15" i="10"/>
  <c r="CS39" i="10"/>
  <c r="CT39" i="10"/>
  <c r="CM39" i="10" s="1"/>
  <c r="N39" i="1" s="1"/>
  <c r="AM54" i="1"/>
  <c r="BU45" i="10"/>
  <c r="BY45" i="10"/>
  <c r="CO33" i="10"/>
  <c r="CT33" i="10"/>
  <c r="S54" i="1"/>
  <c r="R7" i="1"/>
  <c r="R8" i="1"/>
  <c r="AA8" i="1" s="1"/>
  <c r="V54" i="1"/>
  <c r="O54" i="1"/>
  <c r="Y54" i="1"/>
  <c r="AP43" i="1"/>
  <c r="AU54" i="10"/>
  <c r="DC54" i="10"/>
  <c r="DG54" i="10"/>
  <c r="CT12" i="10"/>
  <c r="CQ18" i="10"/>
  <c r="CT18" i="10"/>
  <c r="CM18" i="10" s="1"/>
  <c r="N18" i="1" s="1"/>
  <c r="AI54" i="8"/>
  <c r="D23" i="8"/>
  <c r="AA31" i="1"/>
  <c r="R54" i="10"/>
  <c r="CC7" i="10"/>
  <c r="CK54" i="10"/>
  <c r="CA9" i="10"/>
  <c r="J54" i="10"/>
  <c r="BS11" i="10"/>
  <c r="CF11" i="10"/>
  <c r="BU46" i="10"/>
  <c r="BY46" i="10"/>
  <c r="CP30" i="10"/>
  <c r="CT30" i="10"/>
  <c r="CM30" i="10" s="1"/>
  <c r="N30" i="1" s="1"/>
  <c r="AG54" i="1"/>
  <c r="AI54" i="1"/>
  <c r="AJ53" i="1"/>
  <c r="BD54" i="10"/>
  <c r="DE54" i="10"/>
  <c r="DA7" i="10"/>
  <c r="BW11" i="10"/>
  <c r="BS17" i="10"/>
  <c r="BY17" i="10"/>
  <c r="BU20" i="10"/>
  <c r="BY20" i="10"/>
  <c r="E11" i="10"/>
  <c r="CF17" i="10"/>
  <c r="BT20" i="10"/>
  <c r="BC22" i="10"/>
  <c r="I22" i="1" s="1"/>
  <c r="CQ24" i="10"/>
  <c r="BV25" i="10"/>
  <c r="BT30" i="10"/>
  <c r="DA37" i="10"/>
  <c r="BW44" i="10"/>
  <c r="CS10" i="10"/>
  <c r="AP47" i="1"/>
  <c r="DI54" i="10"/>
  <c r="DB54" i="10"/>
  <c r="CF15" i="10"/>
  <c r="AD20" i="10"/>
  <c r="CF20" i="10"/>
  <c r="AD22" i="10"/>
  <c r="DA22" i="10"/>
  <c r="CO23" i="10"/>
  <c r="CP26" i="10"/>
  <c r="BV28" i="10"/>
  <c r="BX28" i="10"/>
  <c r="DA28" i="10"/>
  <c r="CF29" i="10"/>
  <c r="AD31" i="10"/>
  <c r="BW32" i="10"/>
  <c r="DA32" i="10"/>
  <c r="CF33" i="10"/>
  <c r="DA34" i="10"/>
  <c r="CF36" i="10"/>
  <c r="CP37" i="10"/>
  <c r="BV40" i="10"/>
  <c r="DA43" i="10"/>
  <c r="CS45" i="10"/>
  <c r="CF46" i="10"/>
  <c r="BV20" i="10"/>
  <c r="DA24" i="10"/>
  <c r="CS31" i="10"/>
  <c r="CS32" i="10"/>
  <c r="DA36" i="10"/>
  <c r="DA41" i="10"/>
  <c r="BT43" i="10"/>
  <c r="BX46" i="10"/>
  <c r="P54" i="3"/>
  <c r="AO9" i="1"/>
  <c r="AP9" i="1" s="1"/>
  <c r="O41" i="3"/>
  <c r="E50" i="10"/>
  <c r="Z7" i="3"/>
  <c r="Z22" i="3"/>
  <c r="Z34" i="3"/>
  <c r="Z39" i="3"/>
  <c r="AC54" i="1" l="1"/>
  <c r="AA22" i="1"/>
  <c r="AB22" i="1" s="1"/>
  <c r="AA43" i="1"/>
  <c r="AB43" i="1" s="1"/>
  <c r="AA36" i="1"/>
  <c r="AB36" i="1" s="1"/>
  <c r="CM12" i="10"/>
  <c r="N12" i="1" s="1"/>
  <c r="CM52" i="10"/>
  <c r="N52" i="1" s="1"/>
  <c r="CM38" i="10"/>
  <c r="N38" i="1" s="1"/>
  <c r="CM17" i="10"/>
  <c r="N17" i="1" s="1"/>
  <c r="BR52" i="10"/>
  <c r="M52" i="1" s="1"/>
  <c r="BR8" i="10"/>
  <c r="M8" i="1" s="1"/>
  <c r="BR34" i="10"/>
  <c r="M34" i="1" s="1"/>
  <c r="BR14" i="10"/>
  <c r="M14" i="1" s="1"/>
  <c r="BR10" i="10"/>
  <c r="M10" i="1" s="1"/>
  <c r="BR44" i="10"/>
  <c r="M44" i="1" s="1"/>
  <c r="BR40" i="10"/>
  <c r="M40" i="1" s="1"/>
  <c r="K16" i="1"/>
  <c r="L16" i="1" s="1"/>
  <c r="BR45" i="10"/>
  <c r="M45" i="1" s="1"/>
  <c r="BR18" i="10"/>
  <c r="M18" i="1" s="1"/>
  <c r="BR25" i="10"/>
  <c r="M25" i="1" s="1"/>
  <c r="BR43" i="10"/>
  <c r="M43" i="1" s="1"/>
  <c r="H51" i="1"/>
  <c r="K51" i="1" s="1"/>
  <c r="L51" i="1" s="1"/>
  <c r="BY24" i="10"/>
  <c r="BR24" i="10" s="1"/>
  <c r="M24" i="1" s="1"/>
  <c r="H24" i="1"/>
  <c r="K24" i="1" s="1"/>
  <c r="L24" i="1" s="1"/>
  <c r="H9" i="1"/>
  <c r="K9" i="1" s="1"/>
  <c r="L9" i="1" s="1"/>
  <c r="H36" i="1"/>
  <c r="K36" i="1" s="1"/>
  <c r="L36" i="1" s="1"/>
  <c r="H48" i="1"/>
  <c r="K48" i="1" s="1"/>
  <c r="L48" i="1" s="1"/>
  <c r="H29" i="1"/>
  <c r="K29" i="1" s="1"/>
  <c r="L29" i="1" s="1"/>
  <c r="AF54" i="1"/>
  <c r="AJ12" i="1"/>
  <c r="AA49" i="1"/>
  <c r="AB49" i="1" s="1"/>
  <c r="AA10" i="1"/>
  <c r="AB10" i="1" s="1"/>
  <c r="AA48" i="1"/>
  <c r="AB48" i="1" s="1"/>
  <c r="CM46" i="10"/>
  <c r="N46" i="1" s="1"/>
  <c r="CM44" i="10"/>
  <c r="N44" i="1" s="1"/>
  <c r="BR31" i="10"/>
  <c r="M31" i="1" s="1"/>
  <c r="BR49" i="10"/>
  <c r="M49" i="1" s="1"/>
  <c r="BR32" i="10"/>
  <c r="M32" i="1" s="1"/>
  <c r="BR39" i="10"/>
  <c r="M39" i="1" s="1"/>
  <c r="D45" i="10"/>
  <c r="D19" i="10"/>
  <c r="AA40" i="1"/>
  <c r="AB40" i="1" s="1"/>
  <c r="AA51" i="1"/>
  <c r="AB51" i="1" s="1"/>
  <c r="CM14" i="10"/>
  <c r="N14" i="1" s="1"/>
  <c r="D25" i="10"/>
  <c r="D9" i="10"/>
  <c r="CM21" i="10"/>
  <c r="N21" i="1" s="1"/>
  <c r="CM9" i="10"/>
  <c r="N9" i="1" s="1"/>
  <c r="CT51" i="10"/>
  <c r="CM51" i="10" s="1"/>
  <c r="N51" i="1" s="1"/>
  <c r="CM48" i="10"/>
  <c r="N48" i="1" s="1"/>
  <c r="H44" i="1"/>
  <c r="K44" i="1" s="1"/>
  <c r="L44" i="1" s="1"/>
  <c r="CM33" i="10"/>
  <c r="N33" i="1" s="1"/>
  <c r="CV54" i="10"/>
  <c r="BR16" i="10"/>
  <c r="M16" i="1" s="1"/>
  <c r="BR50" i="10"/>
  <c r="M50" i="1" s="1"/>
  <c r="H49" i="1"/>
  <c r="K49" i="1" s="1"/>
  <c r="L49" i="1" s="1"/>
  <c r="BR47" i="10"/>
  <c r="M47" i="1" s="1"/>
  <c r="CM47" i="10"/>
  <c r="N47" i="1" s="1"/>
  <c r="AL17" i="1"/>
  <c r="AK17" i="1"/>
  <c r="AL37" i="1"/>
  <c r="AL13" i="1"/>
  <c r="Q54" i="1"/>
  <c r="AK53" i="1"/>
  <c r="AL36" i="1"/>
  <c r="AL29" i="1"/>
  <c r="AK50" i="1"/>
  <c r="AA44" i="1"/>
  <c r="AB44" i="1" s="1"/>
  <c r="AE54" i="1"/>
  <c r="AK9" i="1"/>
  <c r="AK37" i="1"/>
  <c r="AL34" i="1"/>
  <c r="AL42" i="1"/>
  <c r="AB45" i="1"/>
  <c r="AL45" i="1"/>
  <c r="AK45" i="1"/>
  <c r="AA20" i="1"/>
  <c r="AB20" i="1" s="1"/>
  <c r="AK13" i="1"/>
  <c r="AA28" i="1"/>
  <c r="AB28" i="1" s="1"/>
  <c r="AL9" i="1"/>
  <c r="D9" i="8"/>
  <c r="D48" i="10"/>
  <c r="H30" i="1"/>
  <c r="K30" i="1" s="1"/>
  <c r="L30" i="1" s="1"/>
  <c r="AB2" i="13"/>
  <c r="CM26" i="10"/>
  <c r="N26" i="1" s="1"/>
  <c r="CM20" i="10"/>
  <c r="N20" i="1" s="1"/>
  <c r="CM45" i="10"/>
  <c r="N45" i="1" s="1"/>
  <c r="CM50" i="10"/>
  <c r="N50" i="1" s="1"/>
  <c r="CM49" i="10"/>
  <c r="N49" i="1" s="1"/>
  <c r="CM15" i="10"/>
  <c r="N15" i="1" s="1"/>
  <c r="CM31" i="10"/>
  <c r="N31" i="1" s="1"/>
  <c r="D37" i="10"/>
  <c r="BR48" i="10"/>
  <c r="M48" i="1" s="1"/>
  <c r="D28" i="10"/>
  <c r="BR27" i="10"/>
  <c r="M27" i="1" s="1"/>
  <c r="BR38" i="10"/>
  <c r="M38" i="1" s="1"/>
  <c r="BR28" i="10"/>
  <c r="M28" i="1" s="1"/>
  <c r="D32" i="10"/>
  <c r="D33" i="10"/>
  <c r="D44" i="10"/>
  <c r="H26" i="1"/>
  <c r="K26" i="1" s="1"/>
  <c r="L26" i="1" s="1"/>
  <c r="D38" i="10"/>
  <c r="H19" i="1"/>
  <c r="K19" i="1" s="1"/>
  <c r="L19" i="1" s="1"/>
  <c r="D43" i="10"/>
  <c r="CM24" i="10"/>
  <c r="N24" i="1" s="1"/>
  <c r="CM28" i="10"/>
  <c r="N28" i="1" s="1"/>
  <c r="D16" i="10"/>
  <c r="H27" i="1"/>
  <c r="K27" i="1" s="1"/>
  <c r="L27" i="1" s="1"/>
  <c r="CM43" i="10"/>
  <c r="N43" i="1" s="1"/>
  <c r="CM34" i="10"/>
  <c r="N34" i="1" s="1"/>
  <c r="CM32" i="10"/>
  <c r="N32" i="1" s="1"/>
  <c r="D50" i="10"/>
  <c r="CN54" i="10"/>
  <c r="H17" i="1"/>
  <c r="K17" i="1" s="1"/>
  <c r="L17" i="1" s="1"/>
  <c r="D29" i="10"/>
  <c r="D49" i="10"/>
  <c r="CM36" i="10"/>
  <c r="N36" i="1" s="1"/>
  <c r="CM37" i="10"/>
  <c r="N37" i="1" s="1"/>
  <c r="D23" i="10"/>
  <c r="D30" i="10"/>
  <c r="BR29" i="10"/>
  <c r="M29" i="1" s="1"/>
  <c r="CD54" i="10"/>
  <c r="H45" i="1"/>
  <c r="K45" i="1" s="1"/>
  <c r="L45" i="1" s="1"/>
  <c r="D39" i="10"/>
  <c r="H25" i="1"/>
  <c r="K25" i="1" s="1"/>
  <c r="L25" i="1" s="1"/>
  <c r="H43" i="1"/>
  <c r="K43" i="1" s="1"/>
  <c r="L43" i="1" s="1"/>
  <c r="H32" i="1"/>
  <c r="K32" i="1" s="1"/>
  <c r="L32" i="1" s="1"/>
  <c r="H15" i="1"/>
  <c r="K15" i="1" s="1"/>
  <c r="L15" i="1" s="1"/>
  <c r="D27" i="10"/>
  <c r="D21" i="10"/>
  <c r="H22" i="1"/>
  <c r="K22" i="1" s="1"/>
  <c r="L22" i="1" s="1"/>
  <c r="BR36" i="10"/>
  <c r="M36" i="1" s="1"/>
  <c r="H23" i="1"/>
  <c r="K23" i="1" s="1"/>
  <c r="L23" i="1" s="1"/>
  <c r="AA47" i="1"/>
  <c r="AL47" i="1" s="1"/>
  <c r="AL23" i="1"/>
  <c r="AL53" i="1"/>
  <c r="AK30" i="1"/>
  <c r="AK33" i="1"/>
  <c r="AL50" i="1"/>
  <c r="AL52" i="1"/>
  <c r="AK32" i="1"/>
  <c r="AL33" i="1"/>
  <c r="AL21" i="1"/>
  <c r="AK52" i="1"/>
  <c r="AK23" i="1"/>
  <c r="AL32" i="1"/>
  <c r="CM22" i="10"/>
  <c r="N22" i="1" s="1"/>
  <c r="CM8" i="10"/>
  <c r="N8" i="1" s="1"/>
  <c r="BR20" i="10"/>
  <c r="M20" i="1" s="1"/>
  <c r="CF54" i="10"/>
  <c r="BR22" i="10"/>
  <c r="M22" i="1" s="1"/>
  <c r="BR21" i="10"/>
  <c r="M21" i="1" s="1"/>
  <c r="BR37" i="10"/>
  <c r="M37" i="1" s="1"/>
  <c r="D24" i="10"/>
  <c r="BR33" i="10"/>
  <c r="M33" i="1" s="1"/>
  <c r="BR41" i="10"/>
  <c r="M41" i="1" s="1"/>
  <c r="H21" i="1"/>
  <c r="K21" i="1" s="1"/>
  <c r="L21" i="1" s="1"/>
  <c r="CM41" i="10"/>
  <c r="N41" i="1" s="1"/>
  <c r="D46" i="10"/>
  <c r="D15" i="10"/>
  <c r="D36" i="10"/>
  <c r="H28" i="1"/>
  <c r="K28" i="1" s="1"/>
  <c r="L28" i="1" s="1"/>
  <c r="D11" i="10"/>
  <c r="BW54" i="10"/>
  <c r="H33" i="1"/>
  <c r="K33" i="1" s="1"/>
  <c r="L33" i="1" s="1"/>
  <c r="D26" i="10"/>
  <c r="H46" i="1"/>
  <c r="K46" i="1" s="1"/>
  <c r="L46" i="1" s="1"/>
  <c r="D17" i="10"/>
  <c r="D41" i="10"/>
  <c r="H41" i="1"/>
  <c r="K41" i="1" s="1"/>
  <c r="L41" i="1" s="1"/>
  <c r="H42" i="1"/>
  <c r="K42" i="1" s="1"/>
  <c r="L42" i="1" s="1"/>
  <c r="D42" i="10"/>
  <c r="H14" i="1"/>
  <c r="K14" i="1" s="1"/>
  <c r="L14" i="1" s="1"/>
  <c r="D14" i="10"/>
  <c r="H34" i="1"/>
  <c r="K34" i="1" s="1"/>
  <c r="L34" i="1" s="1"/>
  <c r="D34" i="10"/>
  <c r="D47" i="10"/>
  <c r="H47" i="1"/>
  <c r="K47" i="1" s="1"/>
  <c r="L47" i="1" s="1"/>
  <c r="H20" i="1"/>
  <c r="K20" i="1" s="1"/>
  <c r="L20" i="1" s="1"/>
  <c r="H40" i="1"/>
  <c r="K40" i="1" s="1"/>
  <c r="L40" i="1" s="1"/>
  <c r="D40" i="10"/>
  <c r="H52" i="1"/>
  <c r="K52" i="1" s="1"/>
  <c r="L52" i="1" s="1"/>
  <c r="D52" i="10"/>
  <c r="H18" i="1"/>
  <c r="K18" i="1" s="1"/>
  <c r="L18" i="1" s="1"/>
  <c r="D18" i="10"/>
  <c r="D53" i="10"/>
  <c r="H53" i="1"/>
  <c r="K53" i="1" s="1"/>
  <c r="L53" i="1" s="1"/>
  <c r="D8" i="10"/>
  <c r="H8" i="1"/>
  <c r="K8" i="1" s="1"/>
  <c r="L8" i="1" s="1"/>
  <c r="H50" i="1"/>
  <c r="K50" i="1" s="1"/>
  <c r="L50" i="1" s="1"/>
  <c r="BY51" i="10"/>
  <c r="BR51" i="10" s="1"/>
  <c r="M51" i="1" s="1"/>
  <c r="BS51" i="10"/>
  <c r="AO54" i="1"/>
  <c r="AK25" i="1"/>
  <c r="AK34" i="1"/>
  <c r="AL25" i="1"/>
  <c r="AB39" i="1"/>
  <c r="AL39" i="1"/>
  <c r="AK14" i="1"/>
  <c r="AL30" i="1"/>
  <c r="AL38" i="1"/>
  <c r="AK39" i="1"/>
  <c r="AK42" i="1"/>
  <c r="AK38" i="1"/>
  <c r="AL27" i="1"/>
  <c r="AL19" i="1"/>
  <c r="AL12" i="1"/>
  <c r="AK21" i="1"/>
  <c r="AK12" i="1"/>
  <c r="AK27" i="1"/>
  <c r="AK41" i="1"/>
  <c r="AK26" i="1"/>
  <c r="AL43" i="1"/>
  <c r="AL41" i="1"/>
  <c r="AK43" i="1"/>
  <c r="AK19" i="1"/>
  <c r="AL26" i="1"/>
  <c r="AK29" i="1"/>
  <c r="AL22" i="1"/>
  <c r="AL15" i="1"/>
  <c r="Z54" i="1"/>
  <c r="AK15" i="1"/>
  <c r="AK22" i="1"/>
  <c r="AL24" i="1"/>
  <c r="AK24" i="1"/>
  <c r="BG54" i="4"/>
  <c r="AJ36" i="1"/>
  <c r="AU54" i="4"/>
  <c r="AW54" i="4"/>
  <c r="S7" i="4"/>
  <c r="S54" i="4" s="1"/>
  <c r="BI54" i="4"/>
  <c r="I8" i="4"/>
  <c r="I54" i="4" s="1"/>
  <c r="AY54" i="4"/>
  <c r="N7" i="4"/>
  <c r="N54" i="4" s="1"/>
  <c r="BD54" i="4"/>
  <c r="G54" i="4"/>
  <c r="K7" i="4"/>
  <c r="K54" i="4" s="1"/>
  <c r="BA54" i="4"/>
  <c r="D54" i="9"/>
  <c r="Q54" i="4"/>
  <c r="BF54" i="4"/>
  <c r="AK31" i="1"/>
  <c r="AB31" i="1"/>
  <c r="AL31" i="1"/>
  <c r="D54" i="4"/>
  <c r="AL11" i="1"/>
  <c r="AB11" i="1"/>
  <c r="AK11" i="1"/>
  <c r="DA54" i="10"/>
  <c r="BR46" i="10"/>
  <c r="M46" i="1" s="1"/>
  <c r="BS54" i="10"/>
  <c r="CC54" i="10"/>
  <c r="BY7" i="10"/>
  <c r="BV7" i="10"/>
  <c r="BV54" i="10" s="1"/>
  <c r="BC54" i="10"/>
  <c r="I7" i="1"/>
  <c r="I54" i="1" s="1"/>
  <c r="D7" i="10"/>
  <c r="E54" i="10"/>
  <c r="BR11" i="10"/>
  <c r="M11" i="1" s="1"/>
  <c r="D22" i="10"/>
  <c r="H11" i="1"/>
  <c r="K11" i="1" s="1"/>
  <c r="L11" i="1" s="1"/>
  <c r="D10" i="10"/>
  <c r="H10" i="1"/>
  <c r="K10" i="1" s="1"/>
  <c r="L10" i="1" s="1"/>
  <c r="D13" i="10"/>
  <c r="H13" i="1"/>
  <c r="K13" i="1" s="1"/>
  <c r="L13" i="1" s="1"/>
  <c r="AB16" i="1"/>
  <c r="AL16" i="1"/>
  <c r="AK16" i="1"/>
  <c r="CQ7" i="10"/>
  <c r="CQ54" i="10" s="1"/>
  <c r="CX54" i="10"/>
  <c r="CT7" i="10"/>
  <c r="AL14" i="1"/>
  <c r="D41" i="3"/>
  <c r="D54" i="3" s="1"/>
  <c r="O54" i="3"/>
  <c r="AP54" i="1"/>
  <c r="H31" i="1"/>
  <c r="K31" i="1" s="1"/>
  <c r="L31" i="1" s="1"/>
  <c r="D31" i="10"/>
  <c r="BR17" i="10"/>
  <c r="M17" i="1" s="1"/>
  <c r="CS54" i="10"/>
  <c r="AD54" i="10"/>
  <c r="H7" i="1"/>
  <c r="BX7" i="10"/>
  <c r="BX54" i="10" s="1"/>
  <c r="CE54" i="10"/>
  <c r="CP11" i="10"/>
  <c r="CP54" i="10" s="1"/>
  <c r="CW54" i="10"/>
  <c r="CT11" i="10"/>
  <c r="CM11" i="10" s="1"/>
  <c r="N11" i="1" s="1"/>
  <c r="CR10" i="10"/>
  <c r="CR54" i="10" s="1"/>
  <c r="CY54" i="10"/>
  <c r="CT10" i="10"/>
  <c r="CM10" i="10" s="1"/>
  <c r="N10" i="1" s="1"/>
  <c r="H12" i="1"/>
  <c r="K12" i="1" s="1"/>
  <c r="L12" i="1" s="1"/>
  <c r="D12" i="10"/>
  <c r="BT13" i="10"/>
  <c r="BY13" i="10"/>
  <c r="BR13" i="10" s="1"/>
  <c r="M13" i="1" s="1"/>
  <c r="AB18" i="1"/>
  <c r="AK18" i="1"/>
  <c r="AL18" i="1"/>
  <c r="AA7" i="1"/>
  <c r="R54" i="1"/>
  <c r="BU12" i="10"/>
  <c r="BU54" i="10" s="1"/>
  <c r="CB54" i="10"/>
  <c r="Z54" i="3"/>
  <c r="BY12" i="10"/>
  <c r="BR12" i="10" s="1"/>
  <c r="M12" i="1" s="1"/>
  <c r="BY9" i="10"/>
  <c r="BR9" i="10" s="1"/>
  <c r="M9" i="1" s="1"/>
  <c r="BT9" i="10"/>
  <c r="CA54" i="10"/>
  <c r="AB46" i="1"/>
  <c r="AL46" i="1"/>
  <c r="AK46" i="1"/>
  <c r="AB8" i="1"/>
  <c r="AL8" i="1"/>
  <c r="AK8" i="1"/>
  <c r="BR15" i="10"/>
  <c r="M15" i="1" s="1"/>
  <c r="AT54" i="4"/>
  <c r="CO54" i="10"/>
  <c r="D20" i="10"/>
  <c r="Y33" i="13"/>
  <c r="Y40" i="13"/>
  <c r="Y108" i="13"/>
  <c r="Y74" i="13"/>
  <c r="Y23" i="13"/>
  <c r="Y69" i="13"/>
  <c r="Y32" i="13"/>
  <c r="Y133" i="13"/>
  <c r="Y143" i="13"/>
  <c r="Y35" i="13"/>
  <c r="Y42" i="13"/>
  <c r="Y94" i="13"/>
  <c r="Y57" i="13"/>
  <c r="Y36" i="13"/>
  <c r="Y78" i="13"/>
  <c r="Y138" i="13"/>
  <c r="Y109" i="13"/>
  <c r="Y28" i="13"/>
  <c r="Y15" i="13"/>
  <c r="Y135" i="13"/>
  <c r="Y59" i="13"/>
  <c r="Y45" i="13"/>
  <c r="Y95" i="13"/>
  <c r="Y100" i="13"/>
  <c r="Y83" i="13"/>
  <c r="Y107" i="13"/>
  <c r="Y122" i="13"/>
  <c r="Y7" i="13"/>
  <c r="Y49" i="13"/>
  <c r="Y26" i="13"/>
  <c r="AL51" i="1" l="1"/>
  <c r="AK49" i="1"/>
  <c r="AK36" i="1"/>
  <c r="AK10" i="1"/>
  <c r="AL49" i="1"/>
  <c r="AK51" i="1"/>
  <c r="AL10" i="1"/>
  <c r="AL48" i="1"/>
  <c r="AL44" i="1"/>
  <c r="AK48" i="1"/>
  <c r="AK44" i="1"/>
  <c r="AL40" i="1"/>
  <c r="AK40" i="1"/>
  <c r="AL20" i="1"/>
  <c r="AK28" i="1"/>
  <c r="AK20" i="1"/>
  <c r="AL28" i="1"/>
  <c r="E22" i="13"/>
  <c r="L14" i="13"/>
  <c r="M22" i="13" s="1"/>
  <c r="E7" i="13"/>
  <c r="O39" i="13"/>
  <c r="N44" i="13"/>
  <c r="M39" i="13"/>
  <c r="N37" i="13"/>
  <c r="N32" i="13"/>
  <c r="L10" i="13"/>
  <c r="M18" i="13" s="1"/>
  <c r="N15" i="13"/>
  <c r="P7" i="13"/>
  <c r="E24" i="13"/>
  <c r="N46" i="13"/>
  <c r="P18" i="13"/>
  <c r="M34" i="13"/>
  <c r="F20" i="13"/>
  <c r="L25" i="13"/>
  <c r="N31" i="13"/>
  <c r="L7" i="13"/>
  <c r="F19" i="13"/>
  <c r="F15" i="13"/>
  <c r="O17" i="13"/>
  <c r="E19" i="13"/>
  <c r="M30" i="13"/>
  <c r="N45" i="13"/>
  <c r="F24" i="13"/>
  <c r="F16" i="13"/>
  <c r="AK47" i="1"/>
  <c r="AB47" i="1"/>
  <c r="BT54" i="10"/>
  <c r="AJ54" i="1"/>
  <c r="AB7" i="1"/>
  <c r="AK7" i="1"/>
  <c r="AA54" i="1"/>
  <c r="AL7" i="1"/>
  <c r="CT54" i="10"/>
  <c r="CM7" i="10"/>
  <c r="N7" i="1" s="1"/>
  <c r="BY54" i="10"/>
  <c r="BR7" i="10"/>
  <c r="M7" i="1" s="1"/>
  <c r="H54" i="1"/>
  <c r="K7" i="1"/>
  <c r="L7" i="1" s="1"/>
  <c r="D54" i="10"/>
  <c r="Y55" i="13"/>
  <c r="Y139" i="13"/>
  <c r="Y96" i="13"/>
  <c r="Y66" i="13"/>
  <c r="Y61" i="13"/>
  <c r="Y24" i="13"/>
  <c r="Y117" i="13"/>
  <c r="Y105" i="13"/>
  <c r="Y111" i="13"/>
  <c r="Y46" i="13"/>
  <c r="Y80" i="13"/>
  <c r="Y64" i="13"/>
  <c r="Y116" i="13"/>
  <c r="Y44" i="13"/>
  <c r="Y79" i="13"/>
  <c r="Y118" i="13"/>
  <c r="Y92" i="13"/>
  <c r="Y73" i="13"/>
  <c r="Y29" i="13"/>
  <c r="Y19" i="13"/>
  <c r="Y82" i="13"/>
  <c r="Y47" i="13"/>
  <c r="Y56" i="13"/>
  <c r="Y53" i="13"/>
  <c r="Y9" i="13"/>
  <c r="Y34" i="13"/>
  <c r="Y58" i="13"/>
  <c r="Y10" i="13"/>
  <c r="Y141" i="13"/>
  <c r="Y121" i="13"/>
  <c r="Y75" i="13"/>
  <c r="Y102" i="13"/>
  <c r="Y71" i="13"/>
  <c r="Y72" i="13"/>
  <c r="Y62" i="13"/>
  <c r="Y68" i="13"/>
  <c r="Y16" i="13"/>
  <c r="Y31" i="13"/>
  <c r="Y37" i="13"/>
  <c r="Y50" i="13"/>
  <c r="Y112" i="13"/>
  <c r="Y136" i="13"/>
  <c r="Y20" i="13"/>
  <c r="Y106" i="13"/>
  <c r="Y76" i="13"/>
  <c r="Y12" i="13"/>
  <c r="Y52" i="13"/>
  <c r="Y51" i="13"/>
  <c r="Y43" i="13"/>
  <c r="Y17" i="13"/>
  <c r="Y18" i="13"/>
  <c r="Y81" i="13"/>
  <c r="Y77" i="13"/>
  <c r="Y131" i="13"/>
  <c r="Y13" i="13"/>
  <c r="Y101" i="13"/>
  <c r="Y120" i="13"/>
  <c r="Y103" i="13"/>
  <c r="Y67" i="13"/>
  <c r="Y91" i="13"/>
  <c r="Y63" i="13"/>
  <c r="Y130" i="13"/>
  <c r="Y93" i="13"/>
  <c r="Y97" i="13"/>
  <c r="Y65" i="13"/>
  <c r="Y25" i="13"/>
  <c r="Y140" i="13"/>
  <c r="Y119" i="13"/>
  <c r="Y22" i="13"/>
  <c r="Y8" i="13"/>
  <c r="Y70" i="13"/>
  <c r="Y114" i="13"/>
  <c r="Y54" i="13"/>
  <c r="Y115" i="13"/>
  <c r="Y21" i="13"/>
  <c r="Y113" i="13"/>
  <c r="Y14" i="13"/>
  <c r="Y38" i="13"/>
  <c r="Y6" i="13"/>
  <c r="Y142" i="13"/>
  <c r="Y11" i="13"/>
  <c r="Y104" i="13"/>
  <c r="Y60" i="13"/>
  <c r="Y110" i="13"/>
  <c r="Y30" i="13"/>
  <c r="Y39" i="13"/>
  <c r="Y27" i="13"/>
  <c r="Y48" i="13"/>
  <c r="Y98" i="13"/>
  <c r="Y99" i="13"/>
  <c r="Y137" i="13"/>
  <c r="P17" i="13" l="1"/>
  <c r="N36" i="13"/>
  <c r="N35" i="13"/>
  <c r="L13" i="13"/>
  <c r="M21" i="13" s="1"/>
  <c r="E23" i="13"/>
  <c r="F23" i="13"/>
  <c r="F13" i="13"/>
  <c r="N47" i="13"/>
  <c r="N16" i="13"/>
  <c r="N41" i="13"/>
  <c r="P22" i="13"/>
  <c r="E6" i="13"/>
  <c r="F22" i="13"/>
  <c r="O30" i="13"/>
  <c r="E16" i="13"/>
  <c r="O32" i="13"/>
  <c r="L20" i="13"/>
  <c r="O31" i="13"/>
  <c r="O18" i="13"/>
  <c r="E9" i="13"/>
  <c r="E17" i="13"/>
  <c r="O36" i="13"/>
  <c r="P20" i="13"/>
  <c r="E21" i="13"/>
  <c r="N21" i="13"/>
  <c r="N34" i="13"/>
  <c r="N30" i="13"/>
  <c r="O48" i="13"/>
  <c r="N19" i="13"/>
  <c r="M48" i="13"/>
  <c r="O15" i="13"/>
  <c r="N40" i="13"/>
  <c r="O37" i="13"/>
  <c r="N38" i="13"/>
  <c r="O49" i="13"/>
  <c r="M33" i="13"/>
  <c r="M37" i="13"/>
  <c r="E13" i="13"/>
  <c r="E12" i="13"/>
  <c r="L8" i="13"/>
  <c r="M16" i="13" s="1"/>
  <c r="L17" i="13"/>
  <c r="L18" i="13"/>
  <c r="M32" i="13"/>
  <c r="N43" i="13"/>
  <c r="E15" i="13"/>
  <c r="P16" i="13"/>
  <c r="N49" i="13"/>
  <c r="L16" i="13"/>
  <c r="F21" i="13"/>
  <c r="F14" i="13"/>
  <c r="O16" i="13"/>
  <c r="N18" i="13"/>
  <c r="O20" i="13"/>
  <c r="O19" i="13"/>
  <c r="N39" i="13"/>
  <c r="M31" i="13"/>
  <c r="O38" i="13"/>
  <c r="P21" i="13"/>
  <c r="L26" i="13"/>
  <c r="F17" i="13"/>
  <c r="L19" i="13"/>
  <c r="L22" i="13"/>
  <c r="L12" i="13"/>
  <c r="M20" i="13" s="1"/>
  <c r="M38" i="13"/>
  <c r="E14" i="13"/>
  <c r="F12" i="13"/>
  <c r="O21" i="13"/>
  <c r="M49" i="13"/>
  <c r="O35" i="13"/>
  <c r="M35" i="13"/>
  <c r="L9" i="13"/>
  <c r="M17" i="13" s="1"/>
  <c r="O33" i="13"/>
  <c r="N20" i="13"/>
  <c r="M36" i="13"/>
  <c r="L11" i="13"/>
  <c r="M19" i="13" s="1"/>
  <c r="N48" i="13"/>
  <c r="N42" i="13"/>
  <c r="O34" i="13"/>
  <c r="E20" i="13"/>
  <c r="N17" i="13"/>
  <c r="N22" i="13"/>
  <c r="N33" i="13"/>
  <c r="P19" i="13"/>
  <c r="L21" i="13"/>
  <c r="P15" i="13"/>
  <c r="O25" i="13"/>
  <c r="BR54" i="10"/>
  <c r="M54" i="1" s="1"/>
  <c r="AB54" i="1"/>
  <c r="AK54" i="1"/>
  <c r="AL54" i="1"/>
  <c r="CM54" i="10"/>
  <c r="N54" i="1" s="1"/>
  <c r="K54" i="1"/>
  <c r="L54" i="1" s="1"/>
  <c r="AA1032" i="13"/>
  <c r="AA1484" i="13"/>
  <c r="AA249" i="13"/>
  <c r="AA394" i="13"/>
  <c r="AA1766" i="13"/>
  <c r="AA267" i="13"/>
  <c r="AA335" i="13"/>
  <c r="AA296" i="13"/>
  <c r="AA154" i="13"/>
  <c r="AA490" i="13"/>
  <c r="AA1544" i="13"/>
  <c r="AA579" i="13"/>
  <c r="AA1547" i="13"/>
  <c r="AA277" i="13"/>
  <c r="AA1156" i="13"/>
  <c r="AA1295" i="13"/>
  <c r="AA118" i="13"/>
  <c r="AA1759" i="13"/>
  <c r="AA444" i="13"/>
  <c r="AA359" i="13"/>
  <c r="AA364" i="13"/>
  <c r="AA1586" i="13"/>
  <c r="AA652" i="13"/>
  <c r="AA969" i="13"/>
  <c r="AA1183" i="13"/>
  <c r="AA24" i="13"/>
  <c r="AA194" i="13"/>
  <c r="AA957" i="13"/>
  <c r="AA1622" i="13"/>
  <c r="AA897" i="13"/>
  <c r="AA1413" i="13"/>
  <c r="AA1155" i="13"/>
  <c r="AA918" i="13"/>
  <c r="AA447" i="13"/>
  <c r="AA1473" i="13"/>
  <c r="AA601" i="13"/>
  <c r="AA256" i="13"/>
  <c r="AA820" i="13"/>
  <c r="AA261" i="13"/>
  <c r="AA379" i="13"/>
  <c r="AA382" i="13"/>
  <c r="AA1554" i="13"/>
  <c r="AA723" i="13"/>
  <c r="AA8" i="13"/>
  <c r="AA997" i="13"/>
  <c r="AA1048" i="13"/>
  <c r="AA375" i="13"/>
  <c r="AA1064" i="13"/>
  <c r="AA1488" i="13"/>
  <c r="AA1726" i="13"/>
  <c r="AA169" i="13"/>
  <c r="AA272" i="13"/>
  <c r="AA834" i="13"/>
  <c r="AA1003" i="13"/>
  <c r="AA1564" i="13"/>
  <c r="AA815" i="13"/>
  <c r="AA327" i="13"/>
  <c r="AA1454" i="13"/>
  <c r="AA1749" i="13"/>
  <c r="AA420" i="13"/>
  <c r="AA1346" i="13"/>
  <c r="AA649" i="13"/>
  <c r="AA1379" i="13"/>
  <c r="AA1728" i="13"/>
  <c r="AA463" i="13"/>
  <c r="AA725" i="13"/>
  <c r="AA762" i="13"/>
  <c r="AA1289" i="13"/>
  <c r="AA971" i="13"/>
  <c r="AA7" i="13"/>
  <c r="AA596" i="13"/>
  <c r="AA529" i="13"/>
  <c r="AA814" i="13"/>
  <c r="AA161" i="13"/>
  <c r="AA39" i="13"/>
  <c r="AA961" i="13"/>
  <c r="AA1516" i="13"/>
  <c r="AA435" i="13"/>
  <c r="AA1037" i="13"/>
  <c r="AA419" i="13"/>
  <c r="AA1525" i="13"/>
  <c r="AA505" i="13"/>
  <c r="AA1047" i="13"/>
  <c r="AA658" i="13"/>
  <c r="AA477" i="13"/>
  <c r="AA1338" i="13"/>
  <c r="AA1395" i="13"/>
  <c r="AA1609" i="13"/>
  <c r="AA817" i="13"/>
  <c r="AA1463" i="13"/>
  <c r="AA1695" i="13"/>
  <c r="AA1548" i="13"/>
  <c r="AA103" i="13"/>
  <c r="AA1790" i="13"/>
  <c r="AA748" i="13"/>
  <c r="AA453" i="13"/>
  <c r="AA1655" i="13"/>
  <c r="AA1288" i="13"/>
  <c r="AA1775" i="13"/>
  <c r="AA960" i="13"/>
  <c r="AA210" i="13"/>
  <c r="AA231" i="13"/>
  <c r="AA1432" i="13"/>
  <c r="AA540" i="13"/>
  <c r="AA339" i="13"/>
  <c r="AA200" i="13"/>
  <c r="AA110" i="13"/>
  <c r="AA383" i="13"/>
  <c r="AA638" i="13"/>
  <c r="AA671" i="13"/>
  <c r="AA1010" i="13"/>
  <c r="AA549" i="13"/>
  <c r="AA1615" i="13"/>
  <c r="AA910" i="13"/>
  <c r="AA475" i="13"/>
  <c r="AA523" i="13"/>
  <c r="AA1329" i="13"/>
  <c r="AA1571" i="13"/>
  <c r="AA308" i="13"/>
  <c r="AA687" i="13"/>
  <c r="AA730" i="13"/>
  <c r="AA1077" i="13"/>
  <c r="AA1738" i="13"/>
  <c r="AA346" i="13"/>
  <c r="AA87" i="13"/>
  <c r="AA1148" i="13"/>
  <c r="AA1040" i="13"/>
  <c r="AA1301" i="13"/>
  <c r="AA1536" i="13"/>
  <c r="AA1137" i="13"/>
  <c r="AA872" i="13"/>
  <c r="AA1616" i="13"/>
  <c r="AA757" i="13"/>
  <c r="AA585" i="13"/>
  <c r="AA467" i="13"/>
  <c r="AA337" i="13"/>
  <c r="AA1157" i="13"/>
  <c r="AA1686" i="13"/>
  <c r="AA285" i="13"/>
  <c r="AA1499" i="13"/>
  <c r="AA1768" i="13"/>
  <c r="AA1557" i="13"/>
  <c r="AA1262" i="13"/>
  <c r="AA1253" i="13"/>
  <c r="AA1735" i="13"/>
  <c r="AA101" i="13"/>
  <c r="AA1791" i="13"/>
  <c r="AA1772" i="13"/>
  <c r="AA283" i="13"/>
  <c r="AA1114" i="13"/>
  <c r="AA1254" i="13"/>
  <c r="AA1002" i="13"/>
  <c r="AA1361" i="13"/>
  <c r="AA1799" i="13"/>
  <c r="AA369" i="13"/>
  <c r="AA1197" i="13"/>
  <c r="AA1634" i="13"/>
  <c r="AA1434" i="13"/>
  <c r="AA562" i="13"/>
  <c r="AA883" i="13"/>
  <c r="AA1424" i="13"/>
  <c r="AA1140" i="13"/>
  <c r="AA1415" i="13"/>
  <c r="AA1629" i="13"/>
  <c r="AA790" i="13"/>
  <c r="AA276" i="13"/>
  <c r="AA1467" i="13"/>
  <c r="AA1448" i="13"/>
  <c r="AA1317" i="13"/>
  <c r="AA1163" i="13"/>
  <c r="AA479" i="13"/>
  <c r="AA122" i="13"/>
  <c r="AA413" i="13"/>
  <c r="AA1235" i="13"/>
  <c r="AA1165" i="13"/>
  <c r="AA1535" i="13"/>
  <c r="AA1416" i="13"/>
  <c r="AA181" i="13"/>
  <c r="AA698" i="13"/>
  <c r="AA60" i="13"/>
  <c r="AA628" i="13"/>
  <c r="AA401" i="13"/>
  <c r="AA1792" i="13"/>
  <c r="AA1676" i="13"/>
  <c r="AA989" i="13"/>
  <c r="AA330" i="13"/>
  <c r="AA1642" i="13"/>
  <c r="AA1464" i="13"/>
  <c r="AA895" i="13"/>
  <c r="AA1078" i="13"/>
  <c r="AA901" i="13"/>
  <c r="AA13" i="13"/>
  <c r="AA241" i="13"/>
  <c r="AA257" i="13"/>
  <c r="AA1781" i="13"/>
  <c r="AA1232" i="13"/>
  <c r="AA1195" i="13"/>
  <c r="AA1299" i="13"/>
  <c r="AA1767" i="13"/>
  <c r="AA351" i="13"/>
  <c r="AA1513" i="13"/>
  <c r="AA1333" i="13"/>
  <c r="AA332" i="13"/>
  <c r="AA306" i="13"/>
  <c r="AA1263" i="13"/>
  <c r="AA65" i="13"/>
  <c r="AA672" i="13"/>
  <c r="AA1240" i="13"/>
  <c r="AA898" i="13"/>
  <c r="AA1124" i="13"/>
  <c r="AA462" i="13"/>
  <c r="AA1618" i="13"/>
  <c r="AA126" i="13"/>
  <c r="AA464" i="13"/>
  <c r="AA851" i="13"/>
  <c r="AA721" i="13"/>
  <c r="AA1776" i="13"/>
  <c r="AA1552" i="13"/>
  <c r="AA690" i="13"/>
  <c r="AA810" i="13"/>
  <c r="AA6" i="13"/>
  <c r="AA496" i="13"/>
  <c r="AA1727" i="13"/>
  <c r="AA1351" i="13"/>
  <c r="AA1736" i="13"/>
  <c r="AA1344" i="13"/>
  <c r="AA1407" i="13"/>
  <c r="AA148" i="13"/>
  <c r="AA1039" i="13"/>
  <c r="AA292" i="13"/>
  <c r="AA1075" i="13"/>
  <c r="AA1486" i="13"/>
  <c r="AA1485" i="13"/>
  <c r="AA881" i="13"/>
  <c r="AA1046" i="13"/>
  <c r="AA847" i="13"/>
  <c r="AA279" i="13"/>
  <c r="AA1450" i="13"/>
  <c r="AA689" i="13"/>
  <c r="AA843" i="13"/>
  <c r="AA914" i="13"/>
  <c r="AA112" i="13"/>
  <c r="AA1707" i="13"/>
  <c r="AA1142" i="13"/>
  <c r="AA930" i="13"/>
  <c r="AA921" i="13"/>
  <c r="AA1576" i="13"/>
  <c r="AA1335" i="13"/>
  <c r="AA746" i="13"/>
  <c r="AA365" i="13"/>
  <c r="AA1290" i="13"/>
  <c r="AA943" i="13"/>
  <c r="AA1444" i="13"/>
  <c r="AA956" i="13"/>
  <c r="AA1074" i="13"/>
  <c r="AA648" i="13"/>
  <c r="AA1222" i="13"/>
  <c r="AA1324" i="13"/>
  <c r="AA1258" i="13"/>
  <c r="AA803" i="13"/>
  <c r="AA569" i="13"/>
  <c r="AA666" i="13"/>
  <c r="AA1250" i="13"/>
  <c r="AA466" i="13"/>
  <c r="AA1363" i="13"/>
  <c r="AA1352" i="13"/>
  <c r="AA603" i="13"/>
  <c r="AA1097" i="13"/>
  <c r="AA663" i="13"/>
  <c r="AA499" i="13"/>
  <c r="AA106" i="13"/>
  <c r="AA206" i="13"/>
  <c r="AA1545" i="13"/>
  <c r="AA294" i="13"/>
  <c r="AA195" i="13"/>
  <c r="AA69" i="13"/>
  <c r="AA743" i="13"/>
  <c r="AA1022" i="13"/>
  <c r="AA196" i="13"/>
  <c r="AA389" i="13"/>
  <c r="AA1722" i="13"/>
  <c r="AA537" i="13"/>
  <c r="AA45" i="13"/>
  <c r="AA1181" i="13"/>
  <c r="AA1354" i="13"/>
  <c r="AA838" i="13"/>
  <c r="AA81" i="13"/>
  <c r="AA1436" i="13"/>
  <c r="AA500" i="13"/>
  <c r="AA1587" i="13"/>
  <c r="AA1691" i="13"/>
  <c r="AA37" i="13"/>
  <c r="AA959" i="13"/>
  <c r="AA736" i="13"/>
  <c r="AA513" i="13"/>
  <c r="AA552" i="13"/>
  <c r="AA1357" i="13"/>
  <c r="AA692" i="13"/>
  <c r="AA979" i="13"/>
  <c r="AA805" i="13"/>
  <c r="AA1243" i="13"/>
  <c r="AA28" i="13"/>
  <c r="AA487" i="13"/>
  <c r="AA1549" i="13"/>
  <c r="AA80" i="13"/>
  <c r="AA1537" i="13"/>
  <c r="AA211" i="13"/>
  <c r="AA809" i="13"/>
  <c r="AA1769" i="13"/>
  <c r="AA342" i="13"/>
  <c r="AA395" i="13"/>
  <c r="AA78" i="13"/>
  <c r="AA1214" i="13"/>
  <c r="AA530" i="13"/>
  <c r="AA716" i="13"/>
  <c r="AA947" i="13"/>
  <c r="AA1340" i="13"/>
  <c r="AA1635" i="13"/>
  <c r="AA274" i="13"/>
  <c r="AA105" i="13"/>
  <c r="AA1757" i="13"/>
  <c r="AA158" i="13"/>
  <c r="AA247" i="13"/>
  <c r="AA223" i="13"/>
  <c r="AA1399" i="13"/>
  <c r="AA867" i="13"/>
  <c r="AA295" i="13"/>
  <c r="AA1212" i="13"/>
  <c r="AA1458" i="13"/>
  <c r="AA1199" i="13"/>
  <c r="AA1737" i="13"/>
  <c r="AA203" i="13"/>
  <c r="AA1688" i="13"/>
  <c r="AA1274" i="13"/>
  <c r="AA521" i="13"/>
  <c r="AA77" i="13"/>
  <c r="AA451" i="13"/>
  <c r="AA1196" i="13"/>
  <c r="AA937" i="13"/>
  <c r="AA1462" i="13"/>
  <c r="AA343" i="13"/>
  <c r="AA1495" i="13"/>
  <c r="AA548" i="13"/>
  <c r="AA1286" i="13"/>
  <c r="AA753" i="13"/>
  <c r="AA313" i="13"/>
  <c r="AA336" i="13"/>
  <c r="AA358" i="13"/>
  <c r="AA1105" i="13"/>
  <c r="AA807" i="13"/>
  <c r="AA322" i="13"/>
  <c r="AA724" i="13"/>
  <c r="AA1021" i="13"/>
  <c r="AA555" i="13"/>
  <c r="AA54" i="13"/>
  <c r="AA1087" i="13"/>
  <c r="AA1619" i="13"/>
  <c r="AA966" i="13"/>
  <c r="AA1579" i="13"/>
  <c r="AA1439" i="13"/>
  <c r="AA189" i="13"/>
  <c r="AA21" i="13"/>
  <c r="AA49" i="13"/>
  <c r="AA460" i="13"/>
  <c r="AA287" i="13"/>
  <c r="AA927" i="13"/>
  <c r="AA1121" i="13"/>
  <c r="AA353" i="13"/>
  <c r="AA83" i="13"/>
  <c r="AA1297" i="13"/>
  <c r="AA738" i="13"/>
  <c r="AA977" i="13"/>
  <c r="AA1277" i="13"/>
  <c r="AA945" i="13"/>
  <c r="AA779" i="13"/>
  <c r="AA1059" i="13"/>
  <c r="AA297" i="13"/>
  <c r="AA611" i="13"/>
  <c r="AA567" i="13"/>
  <c r="AA502" i="13"/>
  <c r="AA478" i="13"/>
  <c r="AA871" i="13"/>
  <c r="AA907" i="13"/>
  <c r="AA1660" i="13"/>
  <c r="AA1108" i="13"/>
  <c r="AA1567" i="13"/>
  <c r="AA1419" i="13"/>
  <c r="AA1371" i="13"/>
  <c r="AA449" i="13"/>
  <c r="AA1637" i="13"/>
  <c r="AA1331" i="13"/>
  <c r="AA909" i="13"/>
  <c r="AA822" i="13"/>
  <c r="AA326" i="13"/>
  <c r="AA533" i="13"/>
  <c r="AA532" i="13"/>
  <c r="AA1427" i="13"/>
  <c r="AA1117" i="13"/>
  <c r="AA392" i="13"/>
  <c r="AA1366" i="13"/>
  <c r="AA612" i="13"/>
  <c r="AA920" i="13"/>
  <c r="AA1623" i="13"/>
  <c r="AA906" i="13"/>
  <c r="AA1308" i="13"/>
  <c r="AA624" i="13"/>
  <c r="AA266" i="13"/>
  <c r="AA170" i="13"/>
  <c r="AA191" i="13"/>
  <c r="AA1316" i="13"/>
  <c r="AA884" i="13"/>
  <c r="AA1449" i="13"/>
  <c r="AA1420" i="13"/>
  <c r="AA1090" i="13"/>
  <c r="AA116" i="13"/>
  <c r="AA234" i="13"/>
  <c r="AA1353" i="13"/>
  <c r="AA179" i="13"/>
  <c r="AA1161" i="13"/>
  <c r="AA892" i="13"/>
  <c r="AA1265" i="13"/>
  <c r="AA275" i="13"/>
  <c r="AA781" i="13"/>
  <c r="AA1596" i="13"/>
  <c r="AA570" i="13"/>
  <c r="AA315" i="13"/>
  <c r="AA176" i="13"/>
  <c r="AA1244" i="13"/>
  <c r="AA1697" i="13"/>
  <c r="AA470" i="13"/>
  <c r="AA1332" i="13"/>
  <c r="AA511" i="13"/>
  <c r="AA91" i="13"/>
  <c r="AA1177" i="13"/>
  <c r="AA286" i="13"/>
  <c r="AA268" i="13"/>
  <c r="AA1743" i="13"/>
  <c r="AA367" i="13"/>
  <c r="AA432" i="13"/>
  <c r="AA1191" i="13"/>
  <c r="AA1139" i="13"/>
  <c r="AA1800" i="13"/>
  <c r="AA1170" i="13"/>
  <c r="AA1394" i="13"/>
  <c r="AA321" i="13"/>
  <c r="AA155" i="13"/>
  <c r="AA98" i="13"/>
  <c r="AA33" i="13"/>
  <c r="AA344" i="13"/>
  <c r="AA1626" i="13"/>
  <c r="AA1561" i="13"/>
  <c r="AA518" i="13"/>
  <c r="AA185" i="13"/>
  <c r="AA1493" i="13"/>
  <c r="AA1740" i="13"/>
  <c r="AA771" i="13"/>
  <c r="AA1369" i="13"/>
  <c r="AA1742" i="13"/>
  <c r="AA1694" i="13"/>
  <c r="AA804" i="13"/>
  <c r="AA1540" i="13"/>
  <c r="AA1396" i="13"/>
  <c r="AA676" i="13"/>
  <c r="AA1043" i="13"/>
  <c r="AA1400" i="13"/>
  <c r="AA50" i="13"/>
  <c r="AA870" i="13"/>
  <c r="AA1423" i="13"/>
  <c r="AA457" i="13"/>
  <c r="AA34" i="13"/>
  <c r="AA1475" i="13"/>
  <c r="AA1373" i="13"/>
  <c r="AA40" i="13"/>
  <c r="AA425" i="13"/>
  <c r="AA1067" i="13"/>
  <c r="AA939" i="13"/>
  <c r="AA1347" i="13"/>
  <c r="AA1403" i="13"/>
  <c r="AA1783" i="13"/>
  <c r="AA378" i="13"/>
  <c r="AA1112" i="13"/>
  <c r="AA1106" i="13"/>
  <c r="AA983" i="13"/>
  <c r="AA1101" i="13"/>
  <c r="AA1489" i="13"/>
  <c r="AA236" i="13"/>
  <c r="AA41" i="13"/>
  <c r="AA472" i="13"/>
  <c r="AA108" i="13"/>
  <c r="AA1589" i="13"/>
  <c r="AA1271" i="13"/>
  <c r="AA1405" i="13"/>
  <c r="AA568" i="13"/>
  <c r="AA877" i="13"/>
  <c r="AA890" i="13"/>
  <c r="AA316" i="13"/>
  <c r="AA874" i="13"/>
  <c r="AA1150" i="13"/>
  <c r="AA954" i="13"/>
  <c r="AA399" i="13"/>
  <c r="AA893" i="13"/>
  <c r="AA380" i="13"/>
  <c r="AA1094" i="13"/>
  <c r="AA705" i="13"/>
  <c r="AA1223" i="13"/>
  <c r="AA1325" i="13"/>
  <c r="AA999" i="13"/>
  <c r="AA1745" i="13"/>
  <c r="AA1017" i="13"/>
  <c r="AA1178" i="13"/>
  <c r="AA1051" i="13"/>
  <c r="AA32" i="13"/>
  <c r="AA697" i="13"/>
  <c r="AA104" i="13"/>
  <c r="AA1218" i="13"/>
  <c r="AA55" i="13"/>
  <c r="AA1659" i="13"/>
  <c r="AA531" i="13"/>
  <c r="AA1779" i="13"/>
  <c r="AA1228" i="13"/>
  <c r="AA626" i="13"/>
  <c r="AA58" i="13"/>
  <c r="AA635" i="13"/>
  <c r="AA1280" i="13"/>
  <c r="AA1580" i="13"/>
  <c r="AA445" i="13"/>
  <c r="AA1287" i="13"/>
  <c r="AA318" i="13"/>
  <c r="AA1418" i="13"/>
  <c r="AA119" i="13"/>
  <c r="AA1007" i="13"/>
  <c r="AA1529" i="13"/>
  <c r="AA1310" i="13"/>
  <c r="AA1477" i="13"/>
  <c r="AA1455" i="13"/>
  <c r="AA1375" i="13"/>
  <c r="AA577" i="13"/>
  <c r="AA48" i="13"/>
  <c r="AA115" i="13"/>
  <c r="AA826" i="13"/>
  <c r="AA26" i="13"/>
  <c r="AA1171" i="13"/>
  <c r="AA1514" i="13"/>
  <c r="AA180" i="13"/>
  <c r="AA1563" i="13"/>
  <c r="AA14" i="13"/>
  <c r="AA942" i="13"/>
  <c r="AA1227" i="13"/>
  <c r="AA650" i="13"/>
  <c r="AA1613" i="13"/>
  <c r="AA426" i="13"/>
  <c r="AA227" i="13"/>
  <c r="AA849" i="13"/>
  <c r="AA522" i="13"/>
  <c r="AA839" i="13"/>
  <c r="AA1648" i="13"/>
  <c r="AA783" i="13"/>
  <c r="AA801" i="13"/>
  <c r="AA1056" i="13"/>
  <c r="AA610" i="13"/>
  <c r="AA1654" i="13"/>
  <c r="AA229" i="13"/>
  <c r="AA1510" i="13"/>
  <c r="AA1179" i="13"/>
  <c r="AA932" i="13"/>
  <c r="AA631" i="13"/>
  <c r="AA299" i="13"/>
  <c r="AA1560" i="13"/>
  <c r="AA1672" i="13"/>
  <c r="AA370" i="13"/>
  <c r="AA1119" i="13"/>
  <c r="AA651" i="13"/>
  <c r="AA702" i="13"/>
  <c r="AA1656" i="13"/>
  <c r="AA1649" i="13"/>
  <c r="AA71" i="13"/>
  <c r="AA965" i="13"/>
  <c r="AA1542" i="13"/>
  <c r="AA1573" i="13"/>
  <c r="AA102" i="13"/>
  <c r="AA1667" i="13"/>
  <c r="AA616" i="13"/>
  <c r="AA1533" i="13"/>
  <c r="AA1639" i="13"/>
  <c r="AA1526" i="13"/>
  <c r="AA553" i="13"/>
  <c r="AA1520" i="13"/>
  <c r="AA1498" i="13"/>
  <c r="AA823" i="13"/>
  <c r="AA1378" i="13"/>
  <c r="AA422" i="13"/>
  <c r="AA1595" i="13"/>
  <c r="AA1682" i="13"/>
  <c r="AA737" i="13"/>
  <c r="AA147" i="13"/>
  <c r="AA1461" i="13"/>
  <c r="AA1592" i="13"/>
  <c r="AA483" i="13"/>
  <c r="AA758" i="13"/>
  <c r="AA1518" i="13"/>
  <c r="AA1019" i="13"/>
  <c r="AA1082" i="13"/>
  <c r="AA381" i="13"/>
  <c r="AA1248" i="13"/>
  <c r="AA239" i="13"/>
  <c r="AA683" i="13"/>
  <c r="AA1213" i="13"/>
  <c r="AA770" i="13"/>
  <c r="AA423" i="13"/>
  <c r="AA309" i="13"/>
  <c r="AA270" i="13"/>
  <c r="AA1052" i="13"/>
  <c r="AA1527" i="13"/>
  <c r="AA1360" i="13"/>
  <c r="AA844" i="13"/>
  <c r="AA1500" i="13"/>
  <c r="AA974" i="13"/>
  <c r="AA824" i="13"/>
  <c r="AA235" i="13"/>
  <c r="AA366" i="13"/>
  <c r="AA1521" i="13"/>
  <c r="AA323" i="13"/>
  <c r="AA1069" i="13"/>
  <c r="AA1425" i="13"/>
  <c r="AA774" i="13"/>
  <c r="AA159" i="13"/>
  <c r="AA282" i="13"/>
  <c r="AA1610" i="13"/>
  <c r="AA199" i="13"/>
  <c r="AA538" i="13"/>
  <c r="AA125" i="13"/>
  <c r="AA1698" i="13"/>
  <c r="AA735" i="13"/>
  <c r="AA1285" i="13"/>
  <c r="AA1086" i="13"/>
  <c r="AA799" i="13"/>
  <c r="AA1130" i="13"/>
  <c r="AA543" i="13"/>
  <c r="AA574" i="13"/>
  <c r="AA1501" i="13"/>
  <c r="AA430" i="13"/>
  <c r="AA201" i="13"/>
  <c r="AA617" i="13"/>
  <c r="AA209" i="13"/>
  <c r="AA495" i="13"/>
  <c r="AA494" i="13"/>
  <c r="AA156" i="13"/>
  <c r="AA484" i="13"/>
  <c r="AA1135" i="13"/>
  <c r="AA163" i="13"/>
  <c r="AA1085" i="13"/>
  <c r="AA837" i="13"/>
  <c r="AA362" i="13"/>
  <c r="AA604" i="13"/>
  <c r="AA347" i="13"/>
  <c r="AA461" i="13"/>
  <c r="AA1628" i="13"/>
  <c r="AA145" i="13"/>
  <c r="AA1600" i="13"/>
  <c r="AA922" i="13"/>
  <c r="AA143" i="13"/>
  <c r="AA1556" i="13"/>
  <c r="AA1679" i="13"/>
  <c r="AA1752" i="13"/>
  <c r="AA225" i="13"/>
  <c r="AA72" i="13"/>
  <c r="AA120" i="13"/>
  <c r="AA240" i="13"/>
  <c r="AA1160" i="13"/>
  <c r="AA707" i="13"/>
  <c r="AA902" i="13"/>
  <c r="AA1311" i="13"/>
  <c r="AA59" i="13"/>
  <c r="AA1701" i="13"/>
  <c r="AA1334" i="13"/>
  <c r="AA1237" i="13"/>
  <c r="AA289" i="13"/>
  <c r="AA514" i="13"/>
  <c r="AA1247" i="13"/>
  <c r="AA754" i="13"/>
  <c r="AA1753" i="13"/>
  <c r="AA578" i="13"/>
  <c r="AA1553" i="13"/>
  <c r="AA768" i="13"/>
  <c r="AA1611" i="13"/>
  <c r="AA1294" i="13"/>
  <c r="AA1789" i="13"/>
  <c r="AA1322" i="13"/>
  <c r="AA602" i="13"/>
  <c r="AA352" i="13"/>
  <c r="AA349" i="13"/>
  <c r="AA678" i="13"/>
  <c r="AA1033" i="13"/>
  <c r="AA659" i="13"/>
  <c r="AA1663" i="13"/>
  <c r="AA255" i="13"/>
  <c r="AA720" i="13"/>
  <c r="AA772" i="13"/>
  <c r="AA480" i="13"/>
  <c r="AA1782" i="13"/>
  <c r="AA1417" i="13"/>
  <c r="AA93" i="13"/>
  <c r="AA114" i="13"/>
  <c r="AA409" i="13"/>
  <c r="AA1350" i="13"/>
  <c r="AA1158" i="13"/>
  <c r="AA1479" i="13"/>
  <c r="AA1402" i="13"/>
  <c r="AA18" i="13"/>
  <c r="AA1249" i="13"/>
  <c r="AA785" i="13"/>
  <c r="AA896" i="13"/>
  <c r="AA172" i="13"/>
  <c r="AA557" i="13"/>
  <c r="AA260" i="13"/>
  <c r="AA550" i="13"/>
  <c r="AA726" i="13"/>
  <c r="AA684" i="13"/>
  <c r="AA374" i="13"/>
  <c r="AA152" i="13"/>
  <c r="AA1689" i="13"/>
  <c r="AA416" i="13"/>
  <c r="AA769" i="13"/>
  <c r="AA861" i="13"/>
  <c r="AA1092" i="13"/>
  <c r="AA667" i="13"/>
  <c r="AA1483" i="13"/>
  <c r="AA588" i="13"/>
  <c r="AA1210" i="13"/>
  <c r="AA1113" i="13"/>
  <c r="AA1612" i="13"/>
  <c r="AA1748" i="13"/>
  <c r="AA1388" i="13"/>
  <c r="AA928" i="13"/>
  <c r="AA1794" i="13"/>
  <c r="AA1584" i="13"/>
  <c r="AA1216" i="13"/>
  <c r="AA412" i="13"/>
  <c r="AA303" i="13"/>
  <c r="AA1758" i="13"/>
  <c r="AA1715" i="13"/>
  <c r="AA1318" i="13"/>
  <c r="AA89" i="13"/>
  <c r="AA1118" i="13"/>
  <c r="AA1169" i="13"/>
  <c r="AA1030" i="13"/>
  <c r="AA192" i="13"/>
  <c r="AA605" i="13"/>
  <c r="AA1602" i="13"/>
  <c r="AA1519" i="13"/>
  <c r="AA1256" i="13"/>
  <c r="AA1259" i="13"/>
  <c r="AA1731" i="13"/>
  <c r="AA1356" i="13"/>
  <c r="AA414" i="13"/>
  <c r="AA368" i="13"/>
  <c r="AA836" i="13"/>
  <c r="AA935" i="13"/>
  <c r="AA1744" i="13"/>
  <c r="AA592" i="13"/>
  <c r="AA703" i="13"/>
  <c r="AA165" i="13"/>
  <c r="AA1111" i="13"/>
  <c r="AA835" i="13"/>
  <c r="AA424" i="13"/>
  <c r="AA1785" i="13"/>
  <c r="AA962" i="13"/>
  <c r="AA701" i="13"/>
  <c r="AA1724" i="13"/>
  <c r="AA1756" i="13"/>
  <c r="AA1190" i="13"/>
  <c r="AA661" i="13"/>
  <c r="AA879" i="13"/>
  <c r="AA1185" i="13"/>
  <c r="AA1348" i="13"/>
  <c r="AA1774" i="13"/>
  <c r="AA691" i="13"/>
  <c r="AA1508" i="13"/>
  <c r="AA504" i="13"/>
  <c r="AA218" i="13"/>
  <c r="AA1205" i="13"/>
  <c r="AA1725" i="13"/>
  <c r="AA972" i="13"/>
  <c r="AA319" i="13"/>
  <c r="AA265" i="13"/>
  <c r="AA38" i="13"/>
  <c r="AA784" i="13"/>
  <c r="AA718" i="13"/>
  <c r="AA193" i="13"/>
  <c r="AA1389" i="13"/>
  <c r="AA976" i="13"/>
  <c r="AA43" i="13"/>
  <c r="AA253" i="13"/>
  <c r="AA995" i="13"/>
  <c r="AA873" i="13"/>
  <c r="AA1534" i="13"/>
  <c r="AA1004" i="13"/>
  <c r="AA238" i="13"/>
  <c r="AA991" i="13"/>
  <c r="AA144" i="13"/>
  <c r="AA109" i="13"/>
  <c r="AA90" i="13"/>
  <c r="AA1469" i="13"/>
  <c r="AA440" i="13"/>
  <c r="AA654" i="13"/>
  <c r="AA1435" i="13"/>
  <c r="AA459" i="13"/>
  <c r="AA441" i="13"/>
  <c r="AA1474" i="13"/>
  <c r="AA1720" i="13"/>
  <c r="AA356" i="13"/>
  <c r="AA202" i="13"/>
  <c r="AA792" i="13"/>
  <c r="AA132" i="13"/>
  <c r="AA607" i="13"/>
  <c r="AA1773" i="13"/>
  <c r="AA198" i="13"/>
  <c r="AA1173" i="13"/>
  <c r="AA1230" i="13"/>
  <c r="AA1174" i="13"/>
  <c r="AA1750" i="13"/>
  <c r="AA221" i="13"/>
  <c r="AA812" i="13"/>
  <c r="AA1703" i="13"/>
  <c r="AA1685" i="13"/>
  <c r="AA450" i="13"/>
  <c r="AA665" i="13"/>
  <c r="AA407" i="13"/>
  <c r="AA1127" i="13"/>
  <c r="AA133" i="13"/>
  <c r="AA492" i="13"/>
  <c r="AA1098" i="13"/>
  <c r="AA677" i="13"/>
  <c r="AA497" i="13"/>
  <c r="AA190" i="13"/>
  <c r="AA632" i="13"/>
  <c r="AA1291" i="13"/>
  <c r="AA1645" i="13"/>
  <c r="AA559" i="13"/>
  <c r="AA647" i="13"/>
  <c r="AA1414" i="13"/>
  <c r="AA1320" i="13"/>
  <c r="AA1307" i="13"/>
  <c r="AA992" i="13"/>
  <c r="AA1024" i="13"/>
  <c r="AA695" i="13"/>
  <c r="AA1093" i="13"/>
  <c r="AA1055" i="13"/>
  <c r="AA1238" i="13"/>
  <c r="AA526" i="13"/>
  <c r="AA1089" i="13"/>
  <c r="AA402" i="13"/>
  <c r="AA1266" i="13"/>
  <c r="AA307" i="13"/>
  <c r="AA1787" i="13"/>
  <c r="AA10" i="13"/>
  <c r="AA766" i="13"/>
  <c r="AA674" i="13"/>
  <c r="AA427" i="13"/>
  <c r="AA86" i="13"/>
  <c r="AA1453" i="13"/>
  <c r="AA1020" i="13"/>
  <c r="AA46" i="13"/>
  <c r="AA1530" i="13"/>
  <c r="AA527" i="13"/>
  <c r="AA1083" i="13"/>
  <c r="AA1126" i="13"/>
  <c r="AA625" i="13"/>
  <c r="AA1664" i="13"/>
  <c r="AA281" i="13"/>
  <c r="AA1620" i="13"/>
  <c r="AA1211" i="13"/>
  <c r="AA1167" i="13"/>
  <c r="AA1647" i="13"/>
  <c r="AA1053" i="13"/>
  <c r="AA1026" i="13"/>
  <c r="AA1104" i="13"/>
  <c r="AA1523" i="13"/>
  <c r="AA1000" i="13"/>
  <c r="AA150" i="13"/>
  <c r="AA417" i="13"/>
  <c r="AA212" i="13"/>
  <c r="AA967" i="13"/>
  <c r="AA1625" i="13"/>
  <c r="AA1780" i="13"/>
  <c r="AA183" i="13"/>
  <c r="AA406" i="13"/>
  <c r="AA1016" i="13"/>
  <c r="AA875" i="13"/>
  <c r="AA1206" i="13"/>
  <c r="AA1546" i="13"/>
  <c r="AA670" i="13"/>
  <c r="AA828" i="13"/>
  <c r="AA742" i="13"/>
  <c r="AA986" i="13"/>
  <c r="AA473" i="13"/>
  <c r="AA1050" i="13"/>
  <c r="AA291" i="13"/>
  <c r="AA188" i="13"/>
  <c r="AA546" i="13"/>
  <c r="AA860" i="13"/>
  <c r="AA52" i="13"/>
  <c r="AA20" i="13"/>
  <c r="AA1234" i="13"/>
  <c r="AA1011" i="13"/>
  <c r="AA443" i="13"/>
  <c r="AA117" i="13"/>
  <c r="AA1303" i="13"/>
  <c r="AA94" i="13"/>
  <c r="AA1221" i="13"/>
  <c r="AA846" i="13"/>
  <c r="AA19" i="13"/>
  <c r="AA405" i="13"/>
  <c r="AA293" i="13"/>
  <c r="AA84" i="13"/>
  <c r="AA1784" i="13"/>
  <c r="AA1657" i="13"/>
  <c r="AA811" i="13"/>
  <c r="AA1065" i="13"/>
  <c r="AA764" i="13"/>
  <c r="AA455" i="13"/>
  <c r="AA653" i="13"/>
  <c r="AA1110" i="13"/>
  <c r="AA829" i="13"/>
  <c r="AA488" i="13"/>
  <c r="AA1306" i="13"/>
  <c r="AA396" i="13"/>
  <c r="AA1690" i="13"/>
  <c r="AA310" i="13"/>
  <c r="AA341" i="13"/>
  <c r="AA1570" i="13"/>
  <c r="AA446" i="13"/>
  <c r="AA1447" i="13"/>
  <c r="AA946" i="13"/>
  <c r="AA1260" i="13"/>
  <c r="AA1231" i="13"/>
  <c r="AA1466" i="13"/>
  <c r="AA794" i="13"/>
  <c r="AA1364" i="13"/>
  <c r="AA219" i="13"/>
  <c r="AA140" i="13"/>
  <c r="AA1729" i="13"/>
  <c r="AA1313" i="13"/>
  <c r="AA1326" i="13"/>
  <c r="AA363" i="13"/>
  <c r="AA637" i="13"/>
  <c r="AA1136" i="13"/>
  <c r="AA669" i="13"/>
  <c r="AA1437" i="13"/>
  <c r="AA288" i="13"/>
  <c r="AA1123" i="13"/>
  <c r="AA421" i="13"/>
  <c r="AA302" i="13"/>
  <c r="AA134" i="13"/>
  <c r="AA1431" i="13"/>
  <c r="AA1008" i="13"/>
  <c r="AA751" i="13"/>
  <c r="AA964" i="13"/>
  <c r="AA732" i="13"/>
  <c r="AA1321" i="13"/>
  <c r="AA1746" i="13"/>
  <c r="AA1721" i="13"/>
  <c r="AA589" i="13"/>
  <c r="AA777" i="13"/>
  <c r="AA545" i="13"/>
  <c r="AA248" i="13"/>
  <c r="AA178" i="13"/>
  <c r="AA1538" i="13"/>
  <c r="AA832" i="13"/>
  <c r="AA1581" i="13"/>
  <c r="AA1531" i="13"/>
  <c r="AA539" i="13"/>
  <c r="AA220" i="13"/>
  <c r="AA675" i="13"/>
  <c r="AA237" i="13"/>
  <c r="AA752" i="13"/>
  <c r="AA1194" i="13"/>
  <c r="AA1597" i="13"/>
  <c r="AA17" i="13"/>
  <c r="AA139" i="13"/>
  <c r="AA990" i="13"/>
  <c r="AA940" i="13"/>
  <c r="AA1304" i="13"/>
  <c r="AA1681" i="13"/>
  <c r="AA1504" i="13"/>
  <c r="AA1511" i="13"/>
  <c r="AA516" i="13"/>
  <c r="AA1583" i="13"/>
  <c r="AA745" i="13"/>
  <c r="AA1442" i="13"/>
  <c r="AA97" i="13"/>
  <c r="AA561" i="13"/>
  <c r="AA773" i="13"/>
  <c r="AA1038" i="13"/>
  <c r="AA951" i="13"/>
  <c r="AA174" i="13"/>
  <c r="AA1045" i="13"/>
  <c r="AA250" i="13"/>
  <c r="AA30" i="13"/>
  <c r="AA1528" i="13"/>
  <c r="AA1267" i="13"/>
  <c r="AA996" i="13"/>
  <c r="AA226" i="13"/>
  <c r="AA798" i="13"/>
  <c r="AA1606" i="13"/>
  <c r="AA1578" i="13"/>
  <c r="AA1755" i="13"/>
  <c r="AA1438" i="13"/>
  <c r="AA280" i="13"/>
  <c r="AA864" i="13"/>
  <c r="AA868" i="13"/>
  <c r="AA1652" i="13"/>
  <c r="AA1496" i="13"/>
  <c r="AA862" i="13"/>
  <c r="AA551" i="13"/>
  <c r="AA1591" i="13"/>
  <c r="AA1398" i="13"/>
  <c r="AA1797" i="13"/>
  <c r="AA182" i="13"/>
  <c r="AA230" i="13"/>
  <c r="AA833" i="13"/>
  <c r="AA1632" i="13"/>
  <c r="AA911" i="13"/>
  <c r="AA750" i="13"/>
  <c r="AA636" i="13"/>
  <c r="AA1257" i="13"/>
  <c r="AA298" i="13"/>
  <c r="AA813" i="13"/>
  <c r="AA357" i="13"/>
  <c r="AA51" i="13"/>
  <c r="AA1251" i="13"/>
  <c r="AA528" i="13"/>
  <c r="AA82" i="13"/>
  <c r="AA1189" i="13"/>
  <c r="AA739" i="13"/>
  <c r="AA1712" i="13"/>
  <c r="AA252" i="13"/>
  <c r="AA749" i="13"/>
  <c r="AA744" i="13"/>
  <c r="AA242" i="13"/>
  <c r="AA400" i="13"/>
  <c r="AA1296" i="13"/>
  <c r="AA1192" i="13"/>
  <c r="AA1186" i="13"/>
  <c r="AA711" i="13"/>
  <c r="AA1761" i="13"/>
  <c r="AA782" i="13"/>
  <c r="AA1636" i="13"/>
  <c r="AA1710" i="13"/>
  <c r="AA177" i="13"/>
  <c r="AA1532" i="13"/>
  <c r="AA934" i="13"/>
  <c r="AA515" i="13"/>
  <c r="AA153" i="13"/>
  <c r="AA1100" i="13"/>
  <c r="AA216" i="13"/>
  <c r="AA643" i="13"/>
  <c r="AA224" i="13"/>
  <c r="AA1476" i="13"/>
  <c r="AA62" i="13"/>
  <c r="AA498" i="13"/>
  <c r="AA1517" i="13"/>
  <c r="AA556" i="13"/>
  <c r="AA855" i="13"/>
  <c r="AA197" i="13"/>
  <c r="AA536" i="13"/>
  <c r="AA913" i="13"/>
  <c r="AA917" i="13"/>
  <c r="AA175" i="13"/>
  <c r="AA699" i="13"/>
  <c r="AA1568" i="13"/>
  <c r="AA1054" i="13"/>
  <c r="AA1406" i="13"/>
  <c r="AA566" i="13"/>
  <c r="AA1614" i="13"/>
  <c r="AA1445" i="13"/>
  <c r="AA131" i="13"/>
  <c r="AA1638" i="13"/>
  <c r="AA508" i="13"/>
  <c r="AA980" i="13"/>
  <c r="AA558" i="13"/>
  <c r="AA1605" i="13"/>
  <c r="AA1702" i="13"/>
  <c r="AA1328" i="13"/>
  <c r="AA391" i="13"/>
  <c r="AA493" i="13"/>
  <c r="AA1718" i="13"/>
  <c r="AA146" i="13"/>
  <c r="AA630" i="13"/>
  <c r="AA1515" i="13"/>
  <c r="AA645" i="13"/>
  <c r="AA1349" i="13"/>
  <c r="AA1412" i="13"/>
  <c r="AA840" i="13"/>
  <c r="AA162" i="13"/>
  <c r="AA56" i="13"/>
  <c r="AA284" i="13"/>
  <c r="AA1747" i="13"/>
  <c r="AA1482" i="13"/>
  <c r="AA404" i="13"/>
  <c r="AA619" i="13"/>
  <c r="C24" i="14"/>
  <c r="AA1208" i="13"/>
  <c r="AA856" i="13"/>
  <c r="AA1617" i="13"/>
  <c r="AA958" i="13"/>
  <c r="AA137" i="13"/>
  <c r="AA641" i="13"/>
  <c r="AA1276" i="13"/>
  <c r="AA1343" i="13"/>
  <c r="AA1653" i="13"/>
  <c r="AA1293" i="13"/>
  <c r="AA700" i="13"/>
  <c r="AA981" i="13"/>
  <c r="AA1624" i="13"/>
  <c r="AA1459" i="13"/>
  <c r="AA988" i="13"/>
  <c r="AA1770" i="13"/>
  <c r="AA905" i="13"/>
  <c r="AA1575" i="13"/>
  <c r="AA655" i="13"/>
  <c r="AA681" i="13"/>
  <c r="AA79" i="13"/>
  <c r="AA5" i="13"/>
  <c r="AA1133" i="13"/>
  <c r="AA1370" i="13"/>
  <c r="AA586" i="13"/>
  <c r="AA482" i="13"/>
  <c r="AA1457" i="13"/>
  <c r="AA2" i="13"/>
  <c r="AA1640" i="13"/>
  <c r="AA1164" i="13"/>
  <c r="AA1480" i="13"/>
  <c r="AA606" i="13"/>
  <c r="AA245" i="13"/>
  <c r="AA1796" i="13"/>
  <c r="AA1188" i="13"/>
  <c r="AA1704" i="13"/>
  <c r="AA535" i="13"/>
  <c r="AA880" i="13"/>
  <c r="AA1713" i="13"/>
  <c r="AA290" i="13"/>
  <c r="AA1309" i="13"/>
  <c r="AA1692" i="13"/>
  <c r="AA1386" i="13"/>
  <c r="AA591" i="13"/>
  <c r="AA627" i="13"/>
  <c r="AA755" i="13"/>
  <c r="AA301" i="13"/>
  <c r="AA950" i="13"/>
  <c r="AA1665" i="13"/>
  <c r="AA111" i="13"/>
  <c r="AA599" i="13"/>
  <c r="AA11" i="13"/>
  <c r="AA372" i="13"/>
  <c r="AA1465" i="13"/>
  <c r="AA1408" i="13"/>
  <c r="AA1669" i="13"/>
  <c r="AA1674" i="13"/>
  <c r="AA1091" i="13"/>
  <c r="AA439" i="13"/>
  <c r="AA866" i="13"/>
  <c r="AA1138" i="13"/>
  <c r="AA842" i="13"/>
  <c r="AA1203" i="13"/>
  <c r="AA171" i="13"/>
  <c r="AA1107" i="13"/>
  <c r="AA887" i="13"/>
  <c r="AA1009" i="13"/>
  <c r="AA1143" i="13"/>
  <c r="AA1151" i="13"/>
  <c r="AA433" i="13"/>
  <c r="AA128" i="13"/>
  <c r="AA710" i="13"/>
  <c r="AA1128" i="13"/>
  <c r="AA1219" i="13"/>
  <c r="AA800" i="13"/>
  <c r="AA876" i="13"/>
  <c r="AA731" i="13"/>
  <c r="AA371" i="13"/>
  <c r="AA563" i="13"/>
  <c r="AA57" i="13"/>
  <c r="AA44" i="13"/>
  <c r="AA1044" i="13"/>
  <c r="AA1717" i="13"/>
  <c r="AA1711" i="13"/>
  <c r="AA1661" i="13"/>
  <c r="AA1359" i="13"/>
  <c r="AA1302" i="13"/>
  <c r="AA1269" i="13"/>
  <c r="AA975" i="13"/>
  <c r="AA852" i="13"/>
  <c r="AA471" i="13"/>
  <c r="AA1670" i="13"/>
  <c r="AA431" i="13"/>
  <c r="AA501" i="13"/>
  <c r="AA787" i="13"/>
  <c r="AA709" i="13"/>
  <c r="AA763" i="13"/>
  <c r="AA1268" i="13"/>
  <c r="AA1468" i="13"/>
  <c r="AA23" i="13"/>
  <c r="AA1524" i="13"/>
  <c r="AA1372" i="13"/>
  <c r="AA1319" i="13"/>
  <c r="AA1588" i="13"/>
  <c r="AA151" i="13"/>
  <c r="AA1115" i="13"/>
  <c r="AA600" i="13"/>
  <c r="AA1255" i="13"/>
  <c r="AA390" i="13"/>
  <c r="AA1429" i="13"/>
  <c r="AA1162" i="13"/>
  <c r="AA520" i="13"/>
  <c r="AA646" i="13"/>
  <c r="AA1015" i="13"/>
  <c r="AA1273" i="13"/>
  <c r="AA786" i="13"/>
  <c r="AA1539" i="13"/>
  <c r="AA1220" i="13"/>
  <c r="AA1385" i="13"/>
  <c r="AA1558" i="13"/>
  <c r="AA1472" i="13"/>
  <c r="AA1187" i="13"/>
  <c r="AA1283" i="13"/>
  <c r="AA1593" i="13"/>
  <c r="AA970" i="13"/>
  <c r="AA1175" i="13"/>
  <c r="AA1066" i="13"/>
  <c r="AA1387" i="13"/>
  <c r="AA121" i="13"/>
  <c r="AA1393" i="13"/>
  <c r="AA978" i="13"/>
  <c r="M9" i="14"/>
  <c r="AA1673" i="13"/>
  <c r="AA438" i="13"/>
  <c r="AA1358" i="13"/>
  <c r="AA1116" i="13"/>
  <c r="AA1509" i="13"/>
  <c r="AA597" i="13"/>
  <c r="AA1658" i="13"/>
  <c r="AA818" i="13"/>
  <c r="AA1102" i="13"/>
  <c r="AA756" i="13"/>
  <c r="AA385" i="13"/>
  <c r="AA1543" i="13"/>
  <c r="AA1382" i="13"/>
  <c r="AA127" i="13"/>
  <c r="AA925" i="13"/>
  <c r="AA186" i="13"/>
  <c r="AA594" i="13"/>
  <c r="AA418" i="13"/>
  <c r="AA1734" i="13"/>
  <c r="AA1732" i="13"/>
  <c r="AA1778" i="13"/>
  <c r="AA587" i="13"/>
  <c r="AA1132" i="13"/>
  <c r="AA1166" i="13"/>
  <c r="AA31" i="13"/>
  <c r="AA841" i="13"/>
  <c r="AA623" i="13"/>
  <c r="AA912" i="13"/>
  <c r="AA1042" i="13"/>
  <c r="AA685" i="13"/>
  <c r="AA816" i="13"/>
  <c r="AA733" i="13"/>
  <c r="AA1678" i="13"/>
  <c r="AA1272" i="13"/>
  <c r="AA1594" i="13"/>
  <c r="AA325" i="13"/>
  <c r="AA923" i="13"/>
  <c r="AA802" i="13"/>
  <c r="AA1088" i="13"/>
  <c r="AA614" i="13"/>
  <c r="AA1709" i="13"/>
  <c r="AA485" i="13"/>
  <c r="AA1380" i="13"/>
  <c r="AA1409" i="13"/>
  <c r="AA311" i="13"/>
  <c r="AA1129" i="13"/>
  <c r="AA1226" i="13"/>
  <c r="AA1109" i="13"/>
  <c r="AA620" i="13"/>
  <c r="AA891" i="13"/>
  <c r="AA572" i="13"/>
  <c r="AA759" i="13"/>
  <c r="AA387" i="13"/>
  <c r="AA68" i="13"/>
  <c r="AA1176" i="13"/>
  <c r="AA1522" i="13"/>
  <c r="AA1034" i="13"/>
  <c r="AA1029" i="13"/>
  <c r="AA1633" i="13"/>
  <c r="AA355" i="13"/>
  <c r="AA489" i="13"/>
  <c r="AA1215" i="13"/>
  <c r="AA1582" i="13"/>
  <c r="AA85" i="13"/>
  <c r="AA686" i="13"/>
  <c r="AA859" i="13"/>
  <c r="AA534" i="13"/>
  <c r="AA75" i="13"/>
  <c r="AA982" i="13"/>
  <c r="AA791" i="13"/>
  <c r="AA598" i="13"/>
  <c r="AA1153" i="13"/>
  <c r="AA76" i="13"/>
  <c r="AA1675" i="13"/>
  <c r="AA747" i="13"/>
  <c r="AA621" i="13"/>
  <c r="AA324" i="13"/>
  <c r="AA113" i="13"/>
  <c r="AA938" i="13"/>
  <c r="AA775" i="13"/>
  <c r="AA53" i="13"/>
  <c r="AA1627" i="13"/>
  <c r="AA1507" i="13"/>
  <c r="AA825" i="13"/>
  <c r="AA1683" i="13"/>
  <c r="AA1168" i="13"/>
  <c r="AA949" i="13"/>
  <c r="AA1631" i="13"/>
  <c r="AA869" i="13"/>
  <c r="AA428" i="13"/>
  <c r="AA1668" i="13"/>
  <c r="AA36" i="13"/>
  <c r="AA1200" i="13"/>
  <c r="AA130" i="13"/>
  <c r="AA682" i="13"/>
  <c r="AA915" i="13"/>
  <c r="AA1760" i="13"/>
  <c r="AA243" i="13"/>
  <c r="AA273" i="13"/>
  <c r="AA259" i="13"/>
  <c r="AA9" i="13"/>
  <c r="AA96" i="13"/>
  <c r="AA1245" i="13"/>
  <c r="AA1478" i="13"/>
  <c r="AA1225" i="13"/>
  <c r="AA222" i="13"/>
  <c r="AA1062" i="13"/>
  <c r="AA1662" i="13"/>
  <c r="AA1671" i="13"/>
  <c r="AA1368" i="13"/>
  <c r="AA1572" i="13"/>
  <c r="AA1440" i="13"/>
  <c r="AA1384" i="13"/>
  <c r="AA941" i="13"/>
  <c r="AA1154" i="13"/>
  <c r="AA1764" i="13"/>
  <c r="AA1261" i="13"/>
  <c r="AA715" i="13"/>
  <c r="AA729" i="13"/>
  <c r="AA778" i="13"/>
  <c r="AA719" i="13"/>
  <c r="AA1079" i="13"/>
  <c r="AA1239" i="13"/>
  <c r="AA575" i="13"/>
  <c r="AA565" i="13"/>
  <c r="AA15" i="13"/>
  <c r="AA1018" i="13"/>
  <c r="AA213" i="13"/>
  <c r="AA793" i="13"/>
  <c r="AA1677" i="13"/>
  <c r="AA1275" i="13"/>
  <c r="AA474" i="13"/>
  <c r="AA1505" i="13"/>
  <c r="AA963" i="13"/>
  <c r="AA714" i="13"/>
  <c r="AA1172" i="13"/>
  <c r="AA305" i="13"/>
  <c r="AA12" i="13"/>
  <c r="AA1565" i="13"/>
  <c r="M7" i="14"/>
  <c r="AA136" i="13"/>
  <c r="AA1741" i="13"/>
  <c r="AA953" i="13"/>
  <c r="AA1068" i="13"/>
  <c r="AA694" i="13"/>
  <c r="AA476" i="13"/>
  <c r="AA1696" i="13"/>
  <c r="M27" i="14"/>
  <c r="AA1041" i="13"/>
  <c r="AA345" i="13"/>
  <c r="AA795" i="13"/>
  <c r="AA506" i="13"/>
  <c r="AA1646" i="13"/>
  <c r="AA1076" i="13"/>
  <c r="AA1252" i="13"/>
  <c r="AA164" i="13"/>
  <c r="AA955" i="13"/>
  <c r="AA1337" i="13"/>
  <c r="AA1103" i="13"/>
  <c r="AA1506" i="13"/>
  <c r="AA1141" i="13"/>
  <c r="AA593" i="13"/>
  <c r="AA1426" i="13"/>
  <c r="AA952" i="13"/>
  <c r="AA1204" i="13"/>
  <c r="AA564" i="13"/>
  <c r="AA886" i="13"/>
  <c r="AA1392" i="13"/>
  <c r="AA1374" i="13"/>
  <c r="AA1365" i="13"/>
  <c r="AA936" i="13"/>
  <c r="AA1788" i="13"/>
  <c r="AA1005" i="13"/>
  <c r="AA894" i="13"/>
  <c r="AA519" i="13"/>
  <c r="AA135" i="13"/>
  <c r="AA789" i="13"/>
  <c r="AA1298" i="13"/>
  <c r="AA517" i="13"/>
  <c r="AA1487" i="13"/>
  <c r="M22" i="14"/>
  <c r="AA393" i="13"/>
  <c r="AA63" i="13"/>
  <c r="AA1314" i="13"/>
  <c r="AA827" i="13"/>
  <c r="AA640" i="13"/>
  <c r="AA1342" i="13"/>
  <c r="AA1687" i="13"/>
  <c r="AA1376" i="13"/>
  <c r="AA633" i="13"/>
  <c r="AA1451" i="13"/>
  <c r="AA900" i="13"/>
  <c r="AA863" i="13"/>
  <c r="AA173" i="13"/>
  <c r="AA708" i="13"/>
  <c r="AA656" i="13"/>
  <c r="AA64" i="13"/>
  <c r="AA66" i="13"/>
  <c r="AA320" i="13"/>
  <c r="AA1120" i="13"/>
  <c r="AA1699" i="13"/>
  <c r="AA354" i="13"/>
  <c r="AA1502" i="13"/>
  <c r="AA1541" i="13"/>
  <c r="AA187" i="13"/>
  <c r="AA821" i="13"/>
  <c r="AA544" i="13"/>
  <c r="AA1099" i="13"/>
  <c r="AA595" i="13"/>
  <c r="AA819" i="13"/>
  <c r="AA217" i="13"/>
  <c r="AA397" i="13"/>
  <c r="AA554" i="13"/>
  <c r="AA1397" i="13"/>
  <c r="AA882" i="13"/>
  <c r="AA1456" i="13"/>
  <c r="AA888" i="13"/>
  <c r="AA1762" i="13"/>
  <c r="AA61" i="13"/>
  <c r="AA1014" i="13"/>
  <c r="AA386" i="13"/>
  <c r="AA452" i="13"/>
  <c r="AA138" i="13"/>
  <c r="AA713" i="13"/>
  <c r="AA167" i="13"/>
  <c r="AA657" i="13"/>
  <c r="AA1300" i="13"/>
  <c r="AA340" i="13"/>
  <c r="AA680" i="13"/>
  <c r="AA1058" i="13"/>
  <c r="AA1377" i="13"/>
  <c r="AA1184" i="13"/>
  <c r="AA1693" i="13"/>
  <c r="AA1305" i="13"/>
  <c r="AA1585" i="13"/>
  <c r="AA1073" i="13"/>
  <c r="AA92" i="13"/>
  <c r="AA184" i="13"/>
  <c r="AA1125" i="13"/>
  <c r="AA278" i="13"/>
  <c r="AA1470" i="13"/>
  <c r="AA317" i="13"/>
  <c r="AA1312" i="13"/>
  <c r="AA1411" i="13"/>
  <c r="AA1233" i="13"/>
  <c r="AA1355" i="13"/>
  <c r="AA1144" i="13"/>
  <c r="AA88" i="13"/>
  <c r="AA1490" i="13"/>
  <c r="AA1036" i="13"/>
  <c r="AA1145" i="13"/>
  <c r="AA1341" i="13"/>
  <c r="AA1680" i="13"/>
  <c r="AA1777" i="13"/>
  <c r="AA1512" i="13"/>
  <c r="AA776" i="13"/>
  <c r="AA622" i="13"/>
  <c r="AA1236" i="13"/>
  <c r="AA465" i="13"/>
  <c r="AA1193" i="13"/>
  <c r="AA244" i="13"/>
  <c r="AA727" i="13"/>
  <c r="AA1452" i="13"/>
  <c r="AA1492" i="13"/>
  <c r="AA899" i="13"/>
  <c r="AA1551" i="13"/>
  <c r="AA1733" i="13"/>
  <c r="AA571" i="13"/>
  <c r="AA854" i="13"/>
  <c r="AA1716" i="13"/>
  <c r="AA797" i="13"/>
  <c r="AA1700" i="13"/>
  <c r="AA1763" i="13"/>
  <c r="AA232" i="13"/>
  <c r="AA1644" i="13"/>
  <c r="AA1049" i="13"/>
  <c r="AA1241" i="13"/>
  <c r="AA639" i="13"/>
  <c r="AA1182" i="13"/>
  <c r="AA338" i="13"/>
  <c r="AA987" i="13"/>
  <c r="AA1555" i="13"/>
  <c r="AA1446" i="13"/>
  <c r="AA70" i="13"/>
  <c r="AA507" i="13"/>
  <c r="AA491" i="13"/>
  <c r="AA1159" i="13"/>
  <c r="AA100" i="13"/>
  <c r="AA1122" i="13"/>
  <c r="AA1443" i="13"/>
  <c r="AA1603" i="13"/>
  <c r="AA388" i="13"/>
  <c r="AA350" i="13"/>
  <c r="AA1278" i="13"/>
  <c r="AA583" i="13"/>
  <c r="AA1651" i="13"/>
  <c r="AA944" i="13"/>
  <c r="AA1080" i="13"/>
  <c r="AA512" i="13"/>
  <c r="AA254" i="13"/>
  <c r="AA573" i="13"/>
  <c r="AA1574" i="13"/>
  <c r="AA1577" i="13"/>
  <c r="AA269" i="13"/>
  <c r="AA334" i="13"/>
  <c r="AA1430" i="13"/>
  <c r="AA608" i="13"/>
  <c r="AA1391" i="13"/>
  <c r="AA329" i="13"/>
  <c r="AA1281" i="13"/>
  <c r="AA581" i="13"/>
  <c r="AA634" i="13"/>
  <c r="AA1390" i="13"/>
  <c r="AA767" i="13"/>
  <c r="AA1012" i="13"/>
  <c r="AA1242" i="13"/>
  <c r="AA434" i="13"/>
  <c r="AA885" i="13"/>
  <c r="AA376" i="13"/>
  <c r="AA984" i="13"/>
  <c r="AA1023" i="13"/>
  <c r="AA1198" i="13"/>
  <c r="AA1684" i="13"/>
  <c r="AA149" i="13"/>
  <c r="AA1771" i="13"/>
  <c r="AA208" i="13"/>
  <c r="AA908" i="13"/>
  <c r="AA1751" i="13"/>
  <c r="AA547" i="13"/>
  <c r="AA469" i="13"/>
  <c r="AA1330" i="13"/>
  <c r="AA42" i="13"/>
  <c r="AA415" i="13"/>
  <c r="AA1362" i="13"/>
  <c r="AA1146" i="13"/>
  <c r="AA1035" i="13"/>
  <c r="F8" i="14"/>
  <c r="AA141" i="13"/>
  <c r="AA1084" i="13"/>
  <c r="C39" i="14"/>
  <c r="AA664" i="13"/>
  <c r="AA503" i="13"/>
  <c r="AA985" i="13"/>
  <c r="AA384" i="13"/>
  <c r="AA780" i="13"/>
  <c r="AA831" i="13"/>
  <c r="AA1279" i="13"/>
  <c r="AA160" i="13"/>
  <c r="AA1284" i="13"/>
  <c r="AA1292" i="13"/>
  <c r="AA1063" i="13"/>
  <c r="AA454" i="13"/>
  <c r="AA1471" i="13"/>
  <c r="AA510" i="13"/>
  <c r="AA858" i="13"/>
  <c r="AA919" i="13"/>
  <c r="AA662" i="13"/>
  <c r="AA448" i="13"/>
  <c r="AA205" i="13"/>
  <c r="AA660" i="13"/>
  <c r="AA437" i="13"/>
  <c r="AA436" i="13"/>
  <c r="AA1765" i="13"/>
  <c r="AA1323" i="13"/>
  <c r="AA1441" i="13"/>
  <c r="AA560" i="13"/>
  <c r="AA642" i="13"/>
  <c r="AA373" i="13"/>
  <c r="AA717" i="13"/>
  <c r="AA1481" i="13"/>
  <c r="AA1229" i="13"/>
  <c r="AA228" i="13"/>
  <c r="AA348" i="13"/>
  <c r="AA1270" i="13"/>
  <c r="AA207" i="13"/>
  <c r="AA361" i="13"/>
  <c r="AA408" i="13"/>
  <c r="AA1608" i="13"/>
  <c r="AA796" i="13"/>
  <c r="AA1566" i="13"/>
  <c r="AA1246" i="13"/>
  <c r="AA948" i="13"/>
  <c r="AA1630" i="13"/>
  <c r="AA582" i="13"/>
  <c r="AA1460" i="13"/>
  <c r="AA1031" i="13"/>
  <c r="AA1367" i="13"/>
  <c r="AA524" i="13"/>
  <c r="AA99" i="13"/>
  <c r="AA215" i="13"/>
  <c r="AA618" i="13"/>
  <c r="AA1202" i="13"/>
  <c r="AA1345" i="13"/>
  <c r="AA1601" i="13"/>
  <c r="AA258" i="13"/>
  <c r="AA808" i="13"/>
  <c r="AA931" i="13"/>
  <c r="AA1152" i="13"/>
  <c r="AA300" i="13"/>
  <c r="AA629" i="13"/>
  <c r="AA123" i="13"/>
  <c r="AA1798" i="13"/>
  <c r="AA1095" i="13"/>
  <c r="AA679" i="13"/>
  <c r="AA1149" i="13"/>
  <c r="AA973" i="13"/>
  <c r="AA1422" i="13"/>
  <c r="AA458" i="13"/>
  <c r="AA1134" i="13"/>
  <c r="AA312" i="13"/>
  <c r="M36" i="14"/>
  <c r="AA615" i="13"/>
  <c r="AA741" i="13"/>
  <c r="AA613" i="13"/>
  <c r="AA712" i="13"/>
  <c r="AA1315" i="13"/>
  <c r="AA468" i="13"/>
  <c r="AA1607" i="13"/>
  <c r="AA609" i="13"/>
  <c r="AA933" i="13"/>
  <c r="AA157" i="13"/>
  <c r="AA1001" i="13"/>
  <c r="AA251" i="13"/>
  <c r="AA740" i="13"/>
  <c r="AA924" i="13"/>
  <c r="AA1217" i="13"/>
  <c r="AA998" i="13"/>
  <c r="AA74" i="13"/>
  <c r="AA1562" i="13"/>
  <c r="AA264" i="13"/>
  <c r="AA1433" i="13"/>
  <c r="AA1201" i="13"/>
  <c r="AA1705" i="13"/>
  <c r="AA1060" i="13"/>
  <c r="AA360" i="13"/>
  <c r="AA1706" i="13"/>
  <c r="AA1643" i="13"/>
  <c r="AA142" i="13"/>
  <c r="AA262" i="13"/>
  <c r="AA1786" i="13"/>
  <c r="AA878" i="13"/>
  <c r="AA765" i="13"/>
  <c r="AA1795" i="13"/>
  <c r="AA331" i="13"/>
  <c r="AA328" i="13"/>
  <c r="AA1070" i="13"/>
  <c r="AA1081" i="13"/>
  <c r="AA124" i="13"/>
  <c r="AA903" i="13"/>
  <c r="AA673" i="13"/>
  <c r="AA1025" i="13"/>
  <c r="AA541" i="13"/>
  <c r="AA734" i="13"/>
  <c r="AA1401" i="13"/>
  <c r="AA845" i="13"/>
  <c r="AA848" i="13"/>
  <c r="AA22" i="13"/>
  <c r="AA576" i="13"/>
  <c r="AA1224" i="13"/>
  <c r="AA1027" i="13"/>
  <c r="AA857" i="13"/>
  <c r="AA1491" i="13"/>
  <c r="AA1793" i="13"/>
  <c r="AA481" i="13"/>
  <c r="AA1327" i="13"/>
  <c r="AA889" i="13"/>
  <c r="AA1621" i="13"/>
  <c r="AA926" i="13"/>
  <c r="AA1013" i="13"/>
  <c r="AA1336" i="13"/>
  <c r="AA67" i="13"/>
  <c r="AA728" i="13"/>
  <c r="AA1421" i="13"/>
  <c r="AA1590" i="13"/>
  <c r="AA580" i="13"/>
  <c r="AA1383" i="13"/>
  <c r="AA916" i="13"/>
  <c r="AA410" i="13"/>
  <c r="AA590" i="13"/>
  <c r="AA509" i="13"/>
  <c r="AA1730" i="13"/>
  <c r="AA166" i="13"/>
  <c r="AA1428" i="13"/>
  <c r="AA1599" i="13"/>
  <c r="AA73" i="13"/>
  <c r="AA1494" i="13"/>
  <c r="AA584" i="13"/>
  <c r="AA25" i="13"/>
  <c r="AA47" i="13"/>
  <c r="AA304" i="13"/>
  <c r="AA693" i="13"/>
  <c r="AA129" i="13"/>
  <c r="AA1497" i="13"/>
  <c r="AA929" i="13"/>
  <c r="AA1754" i="13"/>
  <c r="AA850" i="13"/>
  <c r="AA429" i="13"/>
  <c r="AA1207" i="13"/>
  <c r="AA333" i="13"/>
  <c r="AA1381" i="13"/>
  <c r="AA525" i="13"/>
  <c r="AA760" i="13"/>
  <c r="AA830" i="13"/>
  <c r="AA246" i="13"/>
  <c r="AA314" i="13"/>
  <c r="AA398" i="13"/>
  <c r="AA696" i="13"/>
  <c r="AA1666" i="13"/>
  <c r="AA542" i="13"/>
  <c r="AA1096" i="13"/>
  <c r="AA806" i="13"/>
  <c r="AA1028" i="13"/>
  <c r="AA1147" i="13"/>
  <c r="AA644" i="13"/>
  <c r="AA107" i="13"/>
  <c r="AA1131" i="13"/>
  <c r="AA761" i="13"/>
  <c r="AA1739" i="13"/>
  <c r="AA442" i="13"/>
  <c r="AA1072" i="13"/>
  <c r="AA1719" i="13"/>
  <c r="AA1503" i="13"/>
  <c r="AA29" i="13"/>
  <c r="AA668" i="13"/>
  <c r="AA1006" i="13"/>
  <c r="AA95" i="13"/>
  <c r="AA1650" i="13"/>
  <c r="AA722" i="13"/>
  <c r="AA16" i="13"/>
  <c r="AA377" i="13"/>
  <c r="AA403" i="13"/>
  <c r="AA994" i="13"/>
  <c r="AA706" i="13"/>
  <c r="AA1410" i="13"/>
  <c r="AA168" i="13"/>
  <c r="AA27" i="13"/>
  <c r="AA1209" i="13"/>
  <c r="AA1264" i="13"/>
  <c r="AA411" i="13"/>
  <c r="AA1339" i="13"/>
  <c r="AA865" i="13"/>
  <c r="AA1604" i="13"/>
  <c r="AA1550" i="13"/>
  <c r="F40" i="14"/>
  <c r="AA1723" i="13"/>
  <c r="AA233" i="13"/>
  <c r="AA1180" i="13"/>
  <c r="AA1282" i="13"/>
  <c r="AA1569" i="13"/>
  <c r="AA456" i="13"/>
  <c r="AA1714" i="13"/>
  <c r="AA993" i="13"/>
  <c r="M24" i="14"/>
  <c r="AA35" i="13"/>
  <c r="AA904" i="13"/>
  <c r="AA271" i="13"/>
  <c r="AA1071" i="13"/>
  <c r="AA1404" i="13"/>
  <c r="AA1559" i="13"/>
  <c r="AA704" i="13"/>
  <c r="AA214" i="13"/>
  <c r="AA853" i="13"/>
  <c r="AA486" i="13"/>
  <c r="AA263" i="13"/>
  <c r="AA1061" i="13"/>
  <c r="AA788" i="13"/>
  <c r="AA1057" i="13"/>
  <c r="AA688" i="13"/>
  <c r="AA1708" i="13"/>
  <c r="AA204" i="13"/>
  <c r="AA1641" i="13"/>
  <c r="AA1598" i="13"/>
  <c r="AA968" i="13"/>
  <c r="C10" i="14"/>
  <c r="C38" i="14"/>
  <c r="M19" i="14"/>
  <c r="M16" i="14"/>
  <c r="M35" i="14"/>
  <c r="I29" i="14"/>
  <c r="M15" i="14"/>
  <c r="M17" i="14"/>
  <c r="C16" i="14"/>
  <c r="M12" i="14"/>
  <c r="C14" i="14"/>
  <c r="M28" i="14"/>
  <c r="M25" i="14"/>
  <c r="M20" i="14"/>
  <c r="M13" i="14"/>
  <c r="M38" i="14"/>
  <c r="I21" i="14"/>
  <c r="M18" i="14"/>
  <c r="M26" i="14"/>
  <c r="F5" i="14"/>
  <c r="C20" i="14"/>
  <c r="M23" i="14"/>
  <c r="M8" i="14"/>
  <c r="I25" i="14"/>
  <c r="C18" i="14"/>
  <c r="M21" i="14"/>
  <c r="I13" i="14"/>
  <c r="M14" i="14"/>
  <c r="I37" i="14"/>
  <c r="C12" i="14"/>
  <c r="M31" i="14"/>
  <c r="I17" i="14"/>
  <c r="M33" i="14"/>
  <c r="M37" i="14"/>
  <c r="M32" i="14"/>
  <c r="M34" i="14"/>
  <c r="M30" i="14"/>
  <c r="M29" i="14"/>
  <c r="I33" i="14"/>
  <c r="E25" i="13" l="1"/>
  <c r="F18" i="13"/>
  <c r="F25" i="13"/>
  <c r="M50" i="13"/>
  <c r="N26" i="13"/>
  <c r="O23" i="13"/>
  <c r="O24" i="13" s="1"/>
  <c r="P23" i="13"/>
  <c r="O50" i="13"/>
  <c r="E31" i="13" s="1"/>
  <c r="L15" i="13"/>
  <c r="L23" i="13"/>
  <c r="M23" i="13"/>
  <c r="E8" i="13"/>
  <c r="N50" i="13"/>
  <c r="E18" i="13"/>
  <c r="P24" i="13"/>
  <c r="P27" i="13" s="1"/>
  <c r="N23" i="13"/>
  <c r="P11" i="14"/>
  <c r="C26" i="14"/>
  <c r="C22" i="14"/>
  <c r="M10" i="14"/>
  <c r="I8" i="14"/>
  <c r="F21" i="14"/>
  <c r="O37" i="14"/>
  <c r="C40" i="14"/>
  <c r="F26" i="13" l="1"/>
  <c r="E30" i="13" s="1"/>
  <c r="L24" i="13"/>
  <c r="M24" i="13"/>
  <c r="M27" i="13" s="1"/>
  <c r="E26" i="13"/>
  <c r="E29" i="13" s="1"/>
  <c r="B37" i="13"/>
  <c r="B36" i="13"/>
  <c r="O27" i="13"/>
  <c r="N24" i="13"/>
  <c r="N27" i="13" s="1"/>
  <c r="P5" i="14"/>
  <c r="P40" i="14"/>
  <c r="E32" i="13" l="1"/>
  <c r="B38" i="13" s="1"/>
  <c r="L27" i="13"/>
  <c r="B39" i="13" s="1"/>
  <c r="B42" i="13"/>
  <c r="B40" i="13" l="1"/>
  <c r="B41" i="13"/>
  <c r="AG54" i="8"/>
  <c r="AF54" i="8"/>
  <c r="AE54" i="8"/>
  <c r="AD54" i="8"/>
  <c r="AH54" i="8"/>
  <c r="AC54" i="8"/>
  <c r="AB47" i="8"/>
  <c r="T47" i="8" s="1"/>
  <c r="T54" i="8" s="1"/>
  <c r="AB54" i="8" l="1"/>
  <c r="D47" i="8"/>
  <c r="D54" i="8" s="1"/>
</calcChain>
</file>

<file path=xl/sharedStrings.xml><?xml version="1.0" encoding="utf-8"?>
<sst xmlns="http://schemas.openxmlformats.org/spreadsheetml/2006/main" count="6010" uniqueCount="804">
  <si>
    <t>施設資源化量内訳</t>
  </si>
  <si>
    <t>１人１日当たりの排出量</t>
    <rPh sb="1" eb="2">
      <t>ヒト</t>
    </rPh>
    <rPh sb="3" eb="4">
      <t>ヒ</t>
    </rPh>
    <phoneticPr fontId="5"/>
  </si>
  <si>
    <t>自家処理人口</t>
    <rPh sb="0" eb="2">
      <t>ジカ</t>
    </rPh>
    <rPh sb="2" eb="4">
      <t>ショリ</t>
    </rPh>
    <rPh sb="4" eb="6">
      <t>ジンコウ</t>
    </rPh>
    <phoneticPr fontId="9"/>
  </si>
  <si>
    <t>合計</t>
    <rPh sb="0" eb="2">
      <t>ゴウケイ</t>
    </rPh>
    <phoneticPr fontId="5"/>
  </si>
  <si>
    <t>焼却以外の中間処理量(粗大ごみ処理施設+ごみ堆肥化施設+ごみ飼料化施設+メタン化施設+ごみ燃料化施設+その他の資源化等を行う施設+その他の施設)</t>
    <rPh sb="0" eb="2">
      <t>ショウキャク</t>
    </rPh>
    <rPh sb="2" eb="4">
      <t>イガイ</t>
    </rPh>
    <phoneticPr fontId="5"/>
  </si>
  <si>
    <t>粗大ごみ
処理施設</t>
    <rPh sb="7" eb="9">
      <t>シセツ</t>
    </rPh>
    <phoneticPr fontId="5"/>
  </si>
  <si>
    <t>合計</t>
  </si>
  <si>
    <t>（人）</t>
    <rPh sb="1" eb="2">
      <t>ニン</t>
    </rPh>
    <phoneticPr fontId="5"/>
  </si>
  <si>
    <t>（g/人日)</t>
    <rPh sb="3" eb="4">
      <t>ニン</t>
    </rPh>
    <rPh sb="4" eb="5">
      <t>ニチ</t>
    </rPh>
    <phoneticPr fontId="5"/>
  </si>
  <si>
    <t>自家処理量</t>
    <rPh sb="0" eb="2">
      <t>ジカ</t>
    </rPh>
    <rPh sb="2" eb="4">
      <t>ショリ</t>
    </rPh>
    <phoneticPr fontId="5"/>
  </si>
  <si>
    <t>合計</t>
    <rPh sb="0" eb="2">
      <t>ゴウケイ</t>
    </rPh>
    <phoneticPr fontId="9"/>
  </si>
  <si>
    <t>直営</t>
    <rPh sb="0" eb="2">
      <t>チョクエイ</t>
    </rPh>
    <phoneticPr fontId="9"/>
  </si>
  <si>
    <t>委託</t>
    <rPh sb="0" eb="2">
      <t>イタク</t>
    </rPh>
    <phoneticPr fontId="9"/>
  </si>
  <si>
    <t>許可</t>
    <rPh sb="0" eb="2">
      <t>キョカ</t>
    </rPh>
    <phoneticPr fontId="9"/>
  </si>
  <si>
    <t>可燃ごみ (直営+委託+許可)</t>
    <rPh sb="0" eb="2">
      <t>カネン</t>
    </rPh>
    <phoneticPr fontId="5"/>
  </si>
  <si>
    <t>不燃ごみ (直営+委託+許可)</t>
    <rPh sb="0" eb="1">
      <t>フネン</t>
    </rPh>
    <phoneticPr fontId="5"/>
  </si>
  <si>
    <t>資源ごみ (直営+委託+許可)</t>
    <rPh sb="0" eb="1">
      <t>シゲン</t>
    </rPh>
    <phoneticPr fontId="5"/>
  </si>
  <si>
    <t>粗大ごみ (直営+委託+許可)</t>
    <rPh sb="0" eb="1">
      <t>ソダイ</t>
    </rPh>
    <phoneticPr fontId="5"/>
  </si>
  <si>
    <t>資源ごみ</t>
    <rPh sb="0" eb="2">
      <t>シゲン</t>
    </rPh>
    <phoneticPr fontId="9"/>
  </si>
  <si>
    <t>その他</t>
    <rPh sb="2" eb="3">
      <t>タ</t>
    </rPh>
    <phoneticPr fontId="9"/>
  </si>
  <si>
    <t>直接搬入ごみ</t>
    <rPh sb="0" eb="2">
      <t>チョクセツ</t>
    </rPh>
    <rPh sb="2" eb="4">
      <t>ハンニュウ</t>
    </rPh>
    <phoneticPr fontId="9"/>
  </si>
  <si>
    <t>混合ごみ</t>
    <rPh sb="0" eb="2">
      <t>コンゴウ</t>
    </rPh>
    <phoneticPr fontId="9"/>
  </si>
  <si>
    <t>可燃ごみ</t>
    <rPh sb="0" eb="2">
      <t>カネン</t>
    </rPh>
    <phoneticPr fontId="9"/>
  </si>
  <si>
    <t>不燃ごみ</t>
    <rPh sb="0" eb="2">
      <t>フネン</t>
    </rPh>
    <phoneticPr fontId="9"/>
  </si>
  <si>
    <t>粗大ごみ</t>
    <rPh sb="0" eb="2">
      <t>ソダイ</t>
    </rPh>
    <phoneticPr fontId="9"/>
  </si>
  <si>
    <t>（ｔ）</t>
  </si>
  <si>
    <t>直接焼却量</t>
    <rPh sb="4" eb="5">
      <t>リョウ</t>
    </rPh>
    <phoneticPr fontId="5"/>
  </si>
  <si>
    <t>焼却施設以外の中間処理施設からの搬入量</t>
    <rPh sb="0" eb="2">
      <t>ショウキャク</t>
    </rPh>
    <rPh sb="2" eb="4">
      <t>シセツ</t>
    </rPh>
    <rPh sb="4" eb="6">
      <t>イガイ</t>
    </rPh>
    <rPh sb="7" eb="9">
      <t>チュウカン</t>
    </rPh>
    <rPh sb="9" eb="11">
      <t>ショリ</t>
    </rPh>
    <rPh sb="11" eb="13">
      <t>シセツ</t>
    </rPh>
    <rPh sb="16" eb="19">
      <t>ハンニュウリョウ</t>
    </rPh>
    <phoneticPr fontId="5"/>
  </si>
  <si>
    <t>焼却施設以外の中間処理施設からの残渣量</t>
    <rPh sb="7" eb="9">
      <t>チュウカン</t>
    </rPh>
    <rPh sb="9" eb="11">
      <t>ショリ</t>
    </rPh>
    <rPh sb="11" eb="13">
      <t>シセツ</t>
    </rPh>
    <rPh sb="16" eb="18">
      <t>ザンサ</t>
    </rPh>
    <rPh sb="18" eb="19">
      <t>リョウ</t>
    </rPh>
    <phoneticPr fontId="5"/>
  </si>
  <si>
    <t>最終処分場の有無</t>
    <rPh sb="0" eb="2">
      <t>サイシュウ</t>
    </rPh>
    <rPh sb="2" eb="5">
      <t>ショブンジョウ</t>
    </rPh>
    <rPh sb="6" eb="8">
      <t>ウム</t>
    </rPh>
    <phoneticPr fontId="9"/>
  </si>
  <si>
    <t>ﾍﾟｯﾄﾎﾞﾄﾙ</t>
  </si>
  <si>
    <t>災害廃棄物の搬入量(焼却施設+焼却以外の中間処理施設+直接最終処分量+直接資源化量)</t>
    <rPh sb="0" eb="2">
      <t>サイガイ</t>
    </rPh>
    <rPh sb="2" eb="4">
      <t>ハイキ</t>
    </rPh>
    <rPh sb="4" eb="5">
      <t>ブツ</t>
    </rPh>
    <rPh sb="6" eb="8">
      <t>ハンニュウ</t>
    </rPh>
    <rPh sb="8" eb="9">
      <t>リョウ</t>
    </rPh>
    <rPh sb="10" eb="14">
      <t>ショウキャクシセツ</t>
    </rPh>
    <rPh sb="15" eb="17">
      <t>ショウキャク</t>
    </rPh>
    <rPh sb="17" eb="19">
      <t>イガイ</t>
    </rPh>
    <rPh sb="20" eb="22">
      <t>チュウカン</t>
    </rPh>
    <rPh sb="22" eb="24">
      <t>ショリ</t>
    </rPh>
    <rPh sb="24" eb="26">
      <t>シセツ</t>
    </rPh>
    <rPh sb="27" eb="29">
      <t>チョクセツ</t>
    </rPh>
    <rPh sb="29" eb="31">
      <t>サイシュウ</t>
    </rPh>
    <rPh sb="31" eb="33">
      <t>ショブン</t>
    </rPh>
    <rPh sb="33" eb="34">
      <t>リョウ</t>
    </rPh>
    <rPh sb="35" eb="37">
      <t>チョクセツ</t>
    </rPh>
    <rPh sb="37" eb="41">
      <t>シゲンカリョウ</t>
    </rPh>
    <phoneticPr fontId="9"/>
  </si>
  <si>
    <t>収集区分別の搬入量(がれき類+混合ごみ+可燃ごみ+不燃ごみ+資源ごみ+その他+粗大ごみ)</t>
    <rPh sb="0" eb="2">
      <t>シュウシュウ</t>
    </rPh>
    <rPh sb="2" eb="4">
      <t>クブン</t>
    </rPh>
    <rPh sb="4" eb="5">
      <t>ベツ</t>
    </rPh>
    <rPh sb="6" eb="8">
      <t>ハンニュウ</t>
    </rPh>
    <rPh sb="8" eb="9">
      <t>リョウ</t>
    </rPh>
    <rPh sb="13" eb="14">
      <t>ルイ</t>
    </rPh>
    <rPh sb="15" eb="17">
      <t>コンゴウ</t>
    </rPh>
    <rPh sb="20" eb="22">
      <t>カネン</t>
    </rPh>
    <rPh sb="25" eb="27">
      <t>フネン</t>
    </rPh>
    <rPh sb="30" eb="32">
      <t>シゲン</t>
    </rPh>
    <rPh sb="37" eb="38">
      <t>タ</t>
    </rPh>
    <rPh sb="39" eb="41">
      <t>ソダイ</t>
    </rPh>
    <phoneticPr fontId="9"/>
  </si>
  <si>
    <t>焼却施設の搬入量(がれき類+混合ごみ+可燃ごみ+不燃ごみ+資源ごみ+その他+粗大ごみ)</t>
    <rPh sb="0" eb="2">
      <t>ショウキャク</t>
    </rPh>
    <rPh sb="2" eb="4">
      <t>シセツ</t>
    </rPh>
    <rPh sb="5" eb="7">
      <t>ハンニュウ</t>
    </rPh>
    <rPh sb="7" eb="8">
      <t>リョウ</t>
    </rPh>
    <phoneticPr fontId="9"/>
  </si>
  <si>
    <t>粗大ごみ処理施設の搬入量(がれき類+混合ごみ+可燃ごみ+不燃ごみ+資源ごみ+その他+粗大ごみ)</t>
    <rPh sb="0" eb="2">
      <t>ソダイ</t>
    </rPh>
    <rPh sb="4" eb="6">
      <t>ショリ</t>
    </rPh>
    <rPh sb="6" eb="8">
      <t>シセツ</t>
    </rPh>
    <rPh sb="9" eb="11">
      <t>ハンニュウ</t>
    </rPh>
    <rPh sb="11" eb="12">
      <t>リョウ</t>
    </rPh>
    <phoneticPr fontId="9"/>
  </si>
  <si>
    <t>ごみ堆肥化施設の搬入量(がれき類+混合ごみ+可燃ごみ+不燃ごみ+資源ごみ+その他+粗大ごみ)</t>
    <rPh sb="2" eb="5">
      <t>タイヒカ</t>
    </rPh>
    <rPh sb="5" eb="7">
      <t>シセツ</t>
    </rPh>
    <rPh sb="8" eb="10">
      <t>ハンニュウ</t>
    </rPh>
    <rPh sb="10" eb="11">
      <t>リョウ</t>
    </rPh>
    <phoneticPr fontId="9"/>
  </si>
  <si>
    <t>ごみ飼料化施設の搬入量(がれき類+混合ごみ+可燃ごみ+不燃ごみ+資源ごみ+その他+粗大ごみ)</t>
    <rPh sb="2" eb="4">
      <t>シリョウ</t>
    </rPh>
    <rPh sb="4" eb="5">
      <t>カ</t>
    </rPh>
    <rPh sb="5" eb="7">
      <t>シセツ</t>
    </rPh>
    <rPh sb="8" eb="10">
      <t>ハンニュウ</t>
    </rPh>
    <rPh sb="10" eb="11">
      <t>リョウ</t>
    </rPh>
    <phoneticPr fontId="9"/>
  </si>
  <si>
    <t>メタン化施設の搬入量(がれき類+混合ごみ+可燃ごみ+不燃ごみ+資源ごみ+その他+粗大ごみ)</t>
    <rPh sb="3" eb="4">
      <t>カ</t>
    </rPh>
    <rPh sb="4" eb="6">
      <t>シセツ</t>
    </rPh>
    <rPh sb="7" eb="9">
      <t>ハンニュウ</t>
    </rPh>
    <rPh sb="9" eb="10">
      <t>リョウ</t>
    </rPh>
    <phoneticPr fontId="9"/>
  </si>
  <si>
    <t>ごみ燃料化施設の搬入量(がれき類+混合ごみ+可燃ごみ+不燃ごみ+資源ごみ+その他+粗大ごみ)</t>
    <rPh sb="2" eb="5">
      <t>ネンリョウカ</t>
    </rPh>
    <rPh sb="5" eb="7">
      <t>シセツ</t>
    </rPh>
    <rPh sb="8" eb="10">
      <t>ハンニュウ</t>
    </rPh>
    <rPh sb="10" eb="11">
      <t>リョウ</t>
    </rPh>
    <phoneticPr fontId="9"/>
  </si>
  <si>
    <t>その他の資源化等を行う施設の搬入量(がれき類+混合ごみ+可燃ごみ+不燃ごみ+資源ごみ+その他+粗大ごみ)</t>
    <rPh sb="2" eb="3">
      <t>タ</t>
    </rPh>
    <rPh sb="4" eb="7">
      <t>シゲンカ</t>
    </rPh>
    <rPh sb="7" eb="8">
      <t>トウ</t>
    </rPh>
    <rPh sb="9" eb="10">
      <t>オコナ</t>
    </rPh>
    <rPh sb="11" eb="13">
      <t>シセツ</t>
    </rPh>
    <rPh sb="14" eb="16">
      <t>ハンニュウ</t>
    </rPh>
    <rPh sb="16" eb="17">
      <t>リョウ</t>
    </rPh>
    <phoneticPr fontId="9"/>
  </si>
  <si>
    <t>その他の施設の搬入量(がれき類+混合ごみ+可燃ごみ+不燃ごみ+資源ごみ+その他+粗大ごみ)</t>
    <rPh sb="2" eb="3">
      <t>タ</t>
    </rPh>
    <rPh sb="4" eb="6">
      <t>シセツ</t>
    </rPh>
    <rPh sb="7" eb="9">
      <t>ハンニュウ</t>
    </rPh>
    <rPh sb="9" eb="10">
      <t>リョウ</t>
    </rPh>
    <phoneticPr fontId="9"/>
  </si>
  <si>
    <t>直接最終処分量(がれき類+混合ごみ+可燃ごみ+不燃ごみ+資源ごみ+その他+粗大ごみ)</t>
    <rPh sb="0" eb="2">
      <t>チョクセツ</t>
    </rPh>
    <rPh sb="2" eb="4">
      <t>サイシュウ</t>
    </rPh>
    <rPh sb="4" eb="6">
      <t>ショブン</t>
    </rPh>
    <rPh sb="6" eb="7">
      <t>リョウ</t>
    </rPh>
    <phoneticPr fontId="9"/>
  </si>
  <si>
    <t>直接資源化量(がれき類+混合ごみ+可燃ごみ+不燃ごみ+資源ごみ+その他+粗大ごみ)</t>
    <rPh sb="0" eb="2">
      <t>チョクセツ</t>
    </rPh>
    <rPh sb="2" eb="5">
      <t>シゲンカ</t>
    </rPh>
    <rPh sb="5" eb="6">
      <t>リョウ</t>
    </rPh>
    <phoneticPr fontId="9"/>
  </si>
  <si>
    <t>焼却施設</t>
    <rPh sb="0" eb="2">
      <t>ショウキャク</t>
    </rPh>
    <rPh sb="2" eb="4">
      <t>シセツ</t>
    </rPh>
    <phoneticPr fontId="9"/>
  </si>
  <si>
    <t>直接最終処分量</t>
    <rPh sb="0" eb="2">
      <t>チョクセツ</t>
    </rPh>
    <rPh sb="2" eb="4">
      <t>サイシュウ</t>
    </rPh>
    <rPh sb="4" eb="6">
      <t>ショブン</t>
    </rPh>
    <rPh sb="6" eb="7">
      <t>リョウ</t>
    </rPh>
    <phoneticPr fontId="9"/>
  </si>
  <si>
    <t>直接資源化量</t>
    <rPh sb="0" eb="2">
      <t>チョクセツ</t>
    </rPh>
    <rPh sb="2" eb="5">
      <t>シゲンカ</t>
    </rPh>
    <rPh sb="5" eb="6">
      <t>リョウ</t>
    </rPh>
    <phoneticPr fontId="9"/>
  </si>
  <si>
    <t>がれき類</t>
    <rPh sb="3" eb="4">
      <t>ルイ</t>
    </rPh>
    <phoneticPr fontId="9"/>
  </si>
  <si>
    <t>粗大ごみ処理施設</t>
    <rPh sb="0" eb="2">
      <t>ソダイ</t>
    </rPh>
    <rPh sb="4" eb="6">
      <t>ショリ</t>
    </rPh>
    <rPh sb="6" eb="8">
      <t>シセツ</t>
    </rPh>
    <phoneticPr fontId="9"/>
  </si>
  <si>
    <t>ごみ堆肥化施設</t>
    <rPh sb="2" eb="5">
      <t>タイヒカ</t>
    </rPh>
    <rPh sb="5" eb="7">
      <t>シセツ</t>
    </rPh>
    <phoneticPr fontId="9"/>
  </si>
  <si>
    <t>ごみ飼料化施設</t>
    <rPh sb="2" eb="5">
      <t>シリョウカ</t>
    </rPh>
    <rPh sb="5" eb="7">
      <t>シセツ</t>
    </rPh>
    <phoneticPr fontId="9"/>
  </si>
  <si>
    <t>メタン化施設</t>
    <rPh sb="3" eb="4">
      <t>カ</t>
    </rPh>
    <rPh sb="4" eb="6">
      <t>シセツ</t>
    </rPh>
    <phoneticPr fontId="9"/>
  </si>
  <si>
    <t>ごみ燃料化施設</t>
    <rPh sb="2" eb="5">
      <t>ネンリョウカ</t>
    </rPh>
    <rPh sb="5" eb="7">
      <t>シセツ</t>
    </rPh>
    <phoneticPr fontId="9"/>
  </si>
  <si>
    <t>その他の資源化等を行う施設</t>
    <rPh sb="2" eb="3">
      <t>タ</t>
    </rPh>
    <rPh sb="4" eb="7">
      <t>シゲンカ</t>
    </rPh>
    <rPh sb="7" eb="8">
      <t>トウ</t>
    </rPh>
    <rPh sb="9" eb="10">
      <t>オコナ</t>
    </rPh>
    <rPh sb="11" eb="13">
      <t>シセツ</t>
    </rPh>
    <phoneticPr fontId="9"/>
  </si>
  <si>
    <t>その他の施設</t>
    <rPh sb="2" eb="3">
      <t>タ</t>
    </rPh>
    <rPh sb="4" eb="6">
      <t>シセツ</t>
    </rPh>
    <phoneticPr fontId="9"/>
  </si>
  <si>
    <t>－</t>
  </si>
  <si>
    <t>集団回収量</t>
    <rPh sb="0" eb="2">
      <t>シュウダン</t>
    </rPh>
    <rPh sb="2" eb="5">
      <t>カイシュウリョウ</t>
    </rPh>
    <phoneticPr fontId="5"/>
  </si>
  <si>
    <t>直接最終処分量</t>
    <rPh sb="5" eb="6">
      <t>リョウ</t>
    </rPh>
    <phoneticPr fontId="9"/>
  </si>
  <si>
    <t>最終処分場</t>
    <rPh sb="0" eb="2">
      <t>サイシュウ</t>
    </rPh>
    <rPh sb="2" eb="5">
      <t>ショブンジョウ</t>
    </rPh>
    <phoneticPr fontId="9"/>
  </si>
  <si>
    <t>直接焼却量</t>
    <rPh sb="0" eb="2">
      <t>チョクセツ</t>
    </rPh>
    <rPh sb="2" eb="5">
      <t>ショウキャクリョウ</t>
    </rPh>
    <phoneticPr fontId="9"/>
  </si>
  <si>
    <t>焼却残渣の埋立</t>
    <rPh sb="0" eb="2">
      <t>ショウキャク</t>
    </rPh>
    <rPh sb="2" eb="4">
      <t>ザンサ</t>
    </rPh>
    <rPh sb="5" eb="7">
      <t>ウメタテ</t>
    </rPh>
    <phoneticPr fontId="9"/>
  </si>
  <si>
    <t>収集ごみ＋直接搬入ごみ</t>
    <rPh sb="0" eb="2">
      <t>シュウシュウ</t>
    </rPh>
    <rPh sb="5" eb="7">
      <t>チョクセツ</t>
    </rPh>
    <rPh sb="7" eb="9">
      <t>ハンニュウ</t>
    </rPh>
    <phoneticPr fontId="9"/>
  </si>
  <si>
    <t>資源化量</t>
    <rPh sb="0" eb="4">
      <t>シゲンカリョウ</t>
    </rPh>
    <phoneticPr fontId="9"/>
  </si>
  <si>
    <t>処理残渣の焼却</t>
    <rPh sb="0" eb="2">
      <t>ショリ</t>
    </rPh>
    <rPh sb="2" eb="4">
      <t>ザンサ</t>
    </rPh>
    <rPh sb="5" eb="7">
      <t>ショウキャク</t>
    </rPh>
    <phoneticPr fontId="9"/>
  </si>
  <si>
    <t>処理残渣の埋立</t>
    <rPh sb="0" eb="2">
      <t>ショリ</t>
    </rPh>
    <rPh sb="2" eb="4">
      <t>ザンサ</t>
    </rPh>
    <rPh sb="5" eb="7">
      <t>ウメタテ</t>
    </rPh>
    <phoneticPr fontId="9"/>
  </si>
  <si>
    <t>ごみ堆肥化施設</t>
    <rPh sb="2" eb="4">
      <t>タイヒ</t>
    </rPh>
    <rPh sb="4" eb="5">
      <t>カ</t>
    </rPh>
    <rPh sb="5" eb="7">
      <t>シセツ</t>
    </rPh>
    <phoneticPr fontId="9"/>
  </si>
  <si>
    <t>その他　</t>
    <rPh sb="2" eb="3">
      <t>タ</t>
    </rPh>
    <phoneticPr fontId="9"/>
  </si>
  <si>
    <t>焼却以外の中間処理施設</t>
    <rPh sb="0" eb="2">
      <t>ショウキャク</t>
    </rPh>
    <rPh sb="2" eb="4">
      <t>イガイ</t>
    </rPh>
    <rPh sb="5" eb="7">
      <t>チュウカン</t>
    </rPh>
    <rPh sb="7" eb="9">
      <t>ショリ</t>
    </rPh>
    <rPh sb="9" eb="11">
      <t>シセツ</t>
    </rPh>
    <phoneticPr fontId="9"/>
  </si>
  <si>
    <t>自家処理量</t>
    <rPh sb="0" eb="2">
      <t>ジカ</t>
    </rPh>
    <rPh sb="2" eb="5">
      <t>ショリリョウ</t>
    </rPh>
    <phoneticPr fontId="9"/>
  </si>
  <si>
    <t>集団回収量</t>
    <rPh sb="0" eb="2">
      <t>シュウダン</t>
    </rPh>
    <rPh sb="2" eb="5">
      <t>カイシュウリョウ</t>
    </rPh>
    <phoneticPr fontId="9"/>
  </si>
  <si>
    <t>その他施設</t>
    <rPh sb="2" eb="3">
      <t>タ</t>
    </rPh>
    <rPh sb="3" eb="5">
      <t>シセツ</t>
    </rPh>
    <phoneticPr fontId="9"/>
  </si>
  <si>
    <t>中間処理に伴う資源化量</t>
    <rPh sb="0" eb="2">
      <t>チュウカン</t>
    </rPh>
    <rPh sb="2" eb="4">
      <t>ショリ</t>
    </rPh>
    <rPh sb="5" eb="6">
      <t>トモナ</t>
    </rPh>
    <rPh sb="7" eb="11">
      <t>シゲンカリョウ</t>
    </rPh>
    <phoneticPr fontId="9"/>
  </si>
  <si>
    <t>　　計画収集人口</t>
    <rPh sb="2" eb="4">
      <t>ケイカク</t>
    </rPh>
    <rPh sb="4" eb="6">
      <t>シュウシュウ</t>
    </rPh>
    <rPh sb="6" eb="8">
      <t>ジンコウ</t>
    </rPh>
    <phoneticPr fontId="9"/>
  </si>
  <si>
    <t>　　自家処理人口</t>
    <rPh sb="2" eb="4">
      <t>ジカ</t>
    </rPh>
    <rPh sb="4" eb="6">
      <t>ショリ</t>
    </rPh>
    <rPh sb="6" eb="8">
      <t>ジンコウ</t>
    </rPh>
    <phoneticPr fontId="9"/>
  </si>
  <si>
    <t>直接資源化量</t>
    <rPh sb="0" eb="2">
      <t>チョクセツ</t>
    </rPh>
    <rPh sb="2" eb="6">
      <t>シゲンカリョウ</t>
    </rPh>
    <phoneticPr fontId="9"/>
  </si>
  <si>
    <t>資源化量合計</t>
    <rPh sb="0" eb="4">
      <t>シゲンカリョウ</t>
    </rPh>
    <rPh sb="4" eb="6">
      <t>ゴウケイ</t>
    </rPh>
    <phoneticPr fontId="9"/>
  </si>
  <si>
    <t>総人口</t>
    <rPh sb="0" eb="3">
      <t>ソウジンコウ</t>
    </rPh>
    <phoneticPr fontId="9"/>
  </si>
  <si>
    <t>E</t>
  </si>
  <si>
    <t>F</t>
  </si>
  <si>
    <t>I</t>
  </si>
  <si>
    <t>M</t>
  </si>
  <si>
    <t>G</t>
  </si>
  <si>
    <t>H</t>
  </si>
  <si>
    <t>J</t>
  </si>
  <si>
    <t>K</t>
  </si>
  <si>
    <t>L</t>
  </si>
  <si>
    <t>O</t>
  </si>
  <si>
    <t>N</t>
  </si>
  <si>
    <t>自家処理量</t>
    <rPh sb="0" eb="2">
      <t>ジカ</t>
    </rPh>
    <rPh sb="2" eb="5">
      <t>ショリリョウ</t>
    </rPh>
    <phoneticPr fontId="5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</si>
  <si>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</si>
  <si>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</si>
  <si>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</si>
  <si>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</si>
  <si>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</si>
  <si>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</si>
  <si>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</si>
  <si>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</si>
  <si>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</si>
  <si>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</si>
  <si>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</si>
  <si>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</si>
  <si>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</si>
  <si>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</si>
  <si>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</si>
  <si>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</si>
  <si>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</si>
  <si>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</si>
  <si>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</si>
  <si>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</si>
  <si>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</si>
  <si>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</si>
  <si>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</si>
  <si>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</si>
  <si>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</si>
  <si>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</si>
  <si>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</si>
  <si>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</si>
  <si>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</si>
  <si>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</si>
  <si>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</si>
  <si>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</si>
  <si>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</si>
  <si>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</si>
  <si>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</si>
  <si>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</si>
  <si>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</si>
  <si>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</si>
  <si>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</si>
  <si>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</si>
  <si>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</si>
  <si>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</si>
  <si>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</si>
  <si>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</si>
  <si>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</si>
  <si>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</si>
  <si>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</si>
  <si>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混合ごみ</t>
    <rPh sb="0" eb="2">
      <t>コンゴウ</t>
    </rPh>
    <phoneticPr fontId="3"/>
  </si>
  <si>
    <t>可燃ごみ</t>
    <rPh sb="0" eb="2">
      <t>カネン</t>
    </rPh>
    <phoneticPr fontId="3"/>
  </si>
  <si>
    <t>不燃ごみ</t>
    <rPh sb="0" eb="2">
      <t>フネン</t>
    </rPh>
    <phoneticPr fontId="3"/>
  </si>
  <si>
    <t>資源ごみ</t>
    <rPh sb="0" eb="2">
      <t>シゲン</t>
    </rPh>
    <phoneticPr fontId="3"/>
  </si>
  <si>
    <t>その他のごみ</t>
    <rPh sb="2" eb="3">
      <t>タ</t>
    </rPh>
    <phoneticPr fontId="3"/>
  </si>
  <si>
    <t>粗大ごみ</t>
    <rPh sb="0" eb="2">
      <t>ソダイ</t>
    </rPh>
    <phoneticPr fontId="3"/>
  </si>
  <si>
    <t>直接搬入</t>
    <rPh sb="0" eb="2">
      <t>チョクセツ</t>
    </rPh>
    <rPh sb="2" eb="4">
      <t>ハンニュウ</t>
    </rPh>
    <phoneticPr fontId="9"/>
  </si>
  <si>
    <t>収集ごみ (混合ごみ+可燃ごみ+不燃ごみ+資源ごみ+その他+粗大ごみ)</t>
    <rPh sb="0" eb="2">
      <t>シュウシュウ</t>
    </rPh>
    <phoneticPr fontId="9"/>
  </si>
  <si>
    <t xml:space="preserve">直接
資源化量 </t>
    <rPh sb="6" eb="7">
      <t>リョウ</t>
    </rPh>
    <phoneticPr fontId="9"/>
  </si>
  <si>
    <t>紙類(02、03を除く)</t>
    <rPh sb="0" eb="1">
      <t>カミ</t>
    </rPh>
    <rPh sb="1" eb="2">
      <t>ルイ</t>
    </rPh>
    <rPh sb="9" eb="10">
      <t>ノゾ</t>
    </rPh>
    <phoneticPr fontId="7"/>
  </si>
  <si>
    <t>紙パック</t>
    <rPh sb="0" eb="1">
      <t>カミ</t>
    </rPh>
    <phoneticPr fontId="7"/>
  </si>
  <si>
    <t>紙製容器包装</t>
    <rPh sb="0" eb="2">
      <t>カミセイ</t>
    </rPh>
    <rPh sb="2" eb="4">
      <t>ヨウキ</t>
    </rPh>
    <rPh sb="4" eb="6">
      <t>ホウソウ</t>
    </rPh>
    <phoneticPr fontId="7"/>
  </si>
  <si>
    <t>金属類</t>
    <rPh sb="0" eb="3">
      <t>キンゾクルイ</t>
    </rPh>
    <phoneticPr fontId="7"/>
  </si>
  <si>
    <t>ガラス類</t>
    <rPh sb="3" eb="4">
      <t>ルイ</t>
    </rPh>
    <phoneticPr fontId="7"/>
  </si>
  <si>
    <t>白色トレイ</t>
    <rPh sb="0" eb="2">
      <t>ハクショク</t>
    </rPh>
    <phoneticPr fontId="7"/>
  </si>
  <si>
    <t>布類</t>
    <rPh sb="0" eb="1">
      <t>ヌノ</t>
    </rPh>
    <rPh sb="1" eb="2">
      <t>ルイ</t>
    </rPh>
    <phoneticPr fontId="7"/>
  </si>
  <si>
    <t>肥料</t>
    <rPh sb="0" eb="2">
      <t>ヒリョウ</t>
    </rPh>
    <phoneticPr fontId="7"/>
  </si>
  <si>
    <t>飼料</t>
    <rPh sb="0" eb="2">
      <t>シリョウ</t>
    </rPh>
    <phoneticPr fontId="7"/>
  </si>
  <si>
    <t>溶融スラグ</t>
    <rPh sb="0" eb="2">
      <t>ヨウユウ</t>
    </rPh>
    <phoneticPr fontId="7"/>
  </si>
  <si>
    <t>焼却灰・飛灰のセメント原料化</t>
    <rPh sb="0" eb="2">
      <t>ショウキャク</t>
    </rPh>
    <rPh sb="2" eb="3">
      <t>ハイ</t>
    </rPh>
    <rPh sb="4" eb="6">
      <t>ヒハイ</t>
    </rPh>
    <rPh sb="11" eb="14">
      <t>ゲンリョウカ</t>
    </rPh>
    <phoneticPr fontId="7"/>
  </si>
  <si>
    <t>飛灰の山元還元</t>
    <rPh sb="0" eb="2">
      <t>ヒハイ</t>
    </rPh>
    <rPh sb="3" eb="5">
      <t>ヤマモト</t>
    </rPh>
    <rPh sb="5" eb="7">
      <t>カンゲン</t>
    </rPh>
    <phoneticPr fontId="7"/>
  </si>
  <si>
    <t>廃食用油（BDF)</t>
    <rPh sb="0" eb="3">
      <t>ハイショクヨウ</t>
    </rPh>
    <rPh sb="3" eb="4">
      <t>ユ</t>
    </rPh>
    <phoneticPr fontId="7"/>
  </si>
  <si>
    <t>その他</t>
    <rPh sb="2" eb="3">
      <t>タ</t>
    </rPh>
    <phoneticPr fontId="7"/>
  </si>
  <si>
    <t>その他のごみ (直営+委託+許可)</t>
    <rPh sb="1" eb="2">
      <t>タ</t>
    </rPh>
    <phoneticPr fontId="5"/>
  </si>
  <si>
    <t>直接搬入量（事業系ごみ）</t>
    <rPh sb="6" eb="8">
      <t>ジギョウ</t>
    </rPh>
    <rPh sb="8" eb="9">
      <t>ケイ</t>
    </rPh>
    <phoneticPr fontId="5"/>
  </si>
  <si>
    <t>直接搬入量（生活系ごみ）</t>
    <rPh sb="6" eb="8">
      <t>セイカツ</t>
    </rPh>
    <rPh sb="8" eb="9">
      <t>ケイ</t>
    </rPh>
    <phoneticPr fontId="5"/>
  </si>
  <si>
    <t>生活系ごみ収集量 (混合ごみ+可燃ごみ+不燃ごみ+資源ごみ+その他+粗大ごみ)</t>
    <rPh sb="0" eb="2">
      <t>セイカツ</t>
    </rPh>
    <rPh sb="2" eb="3">
      <t>ケイ</t>
    </rPh>
    <rPh sb="5" eb="7">
      <t>シュウシュウ</t>
    </rPh>
    <rPh sb="7" eb="8">
      <t>リョウ</t>
    </rPh>
    <phoneticPr fontId="5"/>
  </si>
  <si>
    <t>事業系ごみ収集量 (混合ごみ+可燃ごみ+不燃ごみ+資源ごみ+その他+粗大ごみ)</t>
    <rPh sb="0" eb="2">
      <t>ジギョウ</t>
    </rPh>
    <rPh sb="2" eb="3">
      <t>ケイ</t>
    </rPh>
    <rPh sb="5" eb="7">
      <t>シュウシュウ</t>
    </rPh>
    <rPh sb="7" eb="8">
      <t>リョウ</t>
    </rPh>
    <phoneticPr fontId="5"/>
  </si>
  <si>
    <t>焼却施設（収集ごみ＋直接搬入ごみ）</t>
    <rPh sb="0" eb="2">
      <t>ショウキャク</t>
    </rPh>
    <rPh sb="2" eb="4">
      <t>シセツ</t>
    </rPh>
    <rPh sb="5" eb="7">
      <t>シュウシュウ</t>
    </rPh>
    <rPh sb="10" eb="12">
      <t>チョクセツ</t>
    </rPh>
    <rPh sb="12" eb="14">
      <t>ハンニュウ</t>
    </rPh>
    <phoneticPr fontId="9"/>
  </si>
  <si>
    <t>粗大ごみ処理施設（収集ごみ＋直接搬入ごみ）</t>
    <rPh sb="0" eb="2">
      <t>ソダイ</t>
    </rPh>
    <rPh sb="4" eb="6">
      <t>ショリ</t>
    </rPh>
    <rPh sb="6" eb="8">
      <t>シセツ</t>
    </rPh>
    <phoneticPr fontId="9"/>
  </si>
  <si>
    <t>ごみ堆肥化施設（収集ごみ＋直接搬入ごみ）</t>
    <rPh sb="2" eb="5">
      <t>タイヒカ</t>
    </rPh>
    <rPh sb="5" eb="7">
      <t>シセツ</t>
    </rPh>
    <phoneticPr fontId="9"/>
  </si>
  <si>
    <t>ごみ飼料化施設（収集ごみ＋直接搬入ごみ）</t>
    <rPh sb="2" eb="5">
      <t>シリョウカ</t>
    </rPh>
    <rPh sb="5" eb="7">
      <t>シセツ</t>
    </rPh>
    <phoneticPr fontId="9"/>
  </si>
  <si>
    <t>メタン化施設（収集ごみ＋直接搬入ごみ）</t>
    <rPh sb="3" eb="4">
      <t>カ</t>
    </rPh>
    <rPh sb="4" eb="6">
      <t>シセツ</t>
    </rPh>
    <phoneticPr fontId="9"/>
  </si>
  <si>
    <t>ごみ燃料化施設（収集ごみ＋直接搬入ごみ）</t>
    <rPh sb="2" eb="5">
      <t>ネンリョウカ</t>
    </rPh>
    <rPh sb="5" eb="7">
      <t>シセツ</t>
    </rPh>
    <phoneticPr fontId="9"/>
  </si>
  <si>
    <t>その他の資源化等を行う施設（収集ごみ＋直接搬入ごみ）</t>
    <rPh sb="2" eb="3">
      <t>タ</t>
    </rPh>
    <rPh sb="4" eb="7">
      <t>シゲンカ</t>
    </rPh>
    <rPh sb="7" eb="8">
      <t>トウ</t>
    </rPh>
    <rPh sb="9" eb="10">
      <t>オコナ</t>
    </rPh>
    <rPh sb="11" eb="13">
      <t>シセツ</t>
    </rPh>
    <phoneticPr fontId="9"/>
  </si>
  <si>
    <t>その他の施設（収集ごみ＋直接搬入ごみ）</t>
    <rPh sb="2" eb="3">
      <t>タ</t>
    </rPh>
    <rPh sb="4" eb="6">
      <t>シセツ</t>
    </rPh>
    <phoneticPr fontId="9"/>
  </si>
  <si>
    <t>直接資源化（収集ごみ＋直接搬入ごみ）</t>
    <rPh sb="0" eb="2">
      <t>チョクセツ</t>
    </rPh>
    <rPh sb="2" eb="5">
      <t>シゲンカ</t>
    </rPh>
    <phoneticPr fontId="9"/>
  </si>
  <si>
    <t>直接埋立（収集ごみ＋直接搬入ごみ）</t>
    <rPh sb="0" eb="2">
      <t>チョクセツ</t>
    </rPh>
    <rPh sb="2" eb="4">
      <t>ウメタテ</t>
    </rPh>
    <phoneticPr fontId="9"/>
  </si>
  <si>
    <t>収集ごみ</t>
    <rPh sb="0" eb="2">
      <t>シュウシュウ</t>
    </rPh>
    <phoneticPr fontId="9"/>
  </si>
  <si>
    <t>生活系ごみ収集量＋直接搬入量</t>
    <rPh sb="0" eb="2">
      <t>セイカツ</t>
    </rPh>
    <rPh sb="2" eb="3">
      <t>ケイ</t>
    </rPh>
    <rPh sb="5" eb="8">
      <t>シュウシュウリョウ</t>
    </rPh>
    <rPh sb="9" eb="11">
      <t>チョクセツ</t>
    </rPh>
    <rPh sb="11" eb="13">
      <t>ハンニュウ</t>
    </rPh>
    <rPh sb="13" eb="14">
      <t>リョウ</t>
    </rPh>
    <phoneticPr fontId="3"/>
  </si>
  <si>
    <t>事業系ごみ収集量＋直接搬入量</t>
    <rPh sb="2" eb="3">
      <t>ケイ</t>
    </rPh>
    <rPh sb="5" eb="8">
      <t>シュウシュウリョウ</t>
    </rPh>
    <rPh sb="9" eb="11">
      <t>チョクセツ</t>
    </rPh>
    <rPh sb="11" eb="13">
      <t>ハンニュウ</t>
    </rPh>
    <rPh sb="13" eb="14">
      <t>リョウ</t>
    </rPh>
    <phoneticPr fontId="3"/>
  </si>
  <si>
    <t>事業系ごみ収集量 (混合ごみ+可燃ごみ+不燃ごみ+資源ごみ+その他+粗大ごみ)</t>
    <rPh sb="1" eb="2">
      <t>ケイ</t>
    </rPh>
    <rPh sb="4" eb="6">
      <t>シュウシュウ</t>
    </rPh>
    <rPh sb="6" eb="7">
      <t>リョウ</t>
    </rPh>
    <phoneticPr fontId="5"/>
  </si>
  <si>
    <t>生活系ごみ搬入量</t>
    <rPh sb="0" eb="2">
      <t>セイカツ</t>
    </rPh>
    <rPh sb="2" eb="3">
      <t>ケイ</t>
    </rPh>
    <rPh sb="5" eb="8">
      <t>ハンニュウリョウ</t>
    </rPh>
    <phoneticPr fontId="5"/>
  </si>
  <si>
    <t>事業系ごみ搬入量</t>
    <rPh sb="2" eb="3">
      <t>ケイ</t>
    </rPh>
    <rPh sb="5" eb="8">
      <t>ハンニュウリョウ</t>
    </rPh>
    <phoneticPr fontId="5"/>
  </si>
  <si>
    <t>合計</t>
    <rPh sb="0" eb="2">
      <t>ゴウケイ</t>
    </rPh>
    <phoneticPr fontId="3"/>
  </si>
  <si>
    <t>資源化等を行う施設</t>
    <rPh sb="0" eb="3">
      <t>シゲンカ</t>
    </rPh>
    <rPh sb="3" eb="4">
      <t>トウ</t>
    </rPh>
    <rPh sb="5" eb="6">
      <t>オコナ</t>
    </rPh>
    <rPh sb="7" eb="9">
      <t>シセツ</t>
    </rPh>
    <phoneticPr fontId="9"/>
  </si>
  <si>
    <t>(21,09,03)</t>
  </si>
  <si>
    <t>(21,09,01)</t>
  </si>
  <si>
    <t>(21,01,05)</t>
  </si>
  <si>
    <t>(21,01,02)</t>
  </si>
  <si>
    <t>(21,01,01)</t>
  </si>
  <si>
    <t>(21,01,06)</t>
  </si>
  <si>
    <t>(21,01,04)</t>
  </si>
  <si>
    <t>(21,02,04)</t>
  </si>
  <si>
    <t>(21,02,01)</t>
  </si>
  <si>
    <t>(21,02,05)</t>
  </si>
  <si>
    <t>(21,02,06)</t>
  </si>
  <si>
    <t>(21,04,04)</t>
  </si>
  <si>
    <t>(21,04,01)</t>
  </si>
  <si>
    <t>(21,04,05)</t>
  </si>
  <si>
    <t>(21,04,06)</t>
  </si>
  <si>
    <t>(21,05,04)</t>
  </si>
  <si>
    <t>(21,05,01)</t>
  </si>
  <si>
    <t>(21,05,05)</t>
  </si>
  <si>
    <t>(21,05,06)</t>
  </si>
  <si>
    <t>(21,06,04)</t>
  </si>
  <si>
    <t>(21,06,01)</t>
  </si>
  <si>
    <t>(21,06,06)</t>
  </si>
  <si>
    <t>(21,07,04)</t>
  </si>
  <si>
    <t>(21,07,01)</t>
  </si>
  <si>
    <t>(21,07,05)</t>
  </si>
  <si>
    <t>(21,07,06)</t>
  </si>
  <si>
    <t>(21,08,04)</t>
  </si>
  <si>
    <t>(21,08,01)</t>
  </si>
  <si>
    <t>(21,08,05)</t>
  </si>
  <si>
    <t>資源化等を行う施設</t>
    <rPh sb="0" eb="3">
      <t>シゲンカ</t>
    </rPh>
    <rPh sb="3" eb="4">
      <t>トウ</t>
    </rPh>
    <rPh sb="5" eb="6">
      <t>オコナ</t>
    </rPh>
    <rPh sb="7" eb="9">
      <t>シセツ</t>
    </rPh>
    <phoneticPr fontId="5"/>
  </si>
  <si>
    <t>固形燃料
（RDF,RPF）</t>
    <rPh sb="0" eb="2">
      <t>コケイ</t>
    </rPh>
    <rPh sb="2" eb="4">
      <t>ネンリョウ</t>
    </rPh>
    <phoneticPr fontId="7"/>
  </si>
  <si>
    <t>燃料
（13を除く）</t>
    <rPh sb="0" eb="1">
      <t>ネンリョウ</t>
    </rPh>
    <phoneticPr fontId="7"/>
  </si>
  <si>
    <t>地方公共団体コード</t>
    <rPh sb="0" eb="2">
      <t>チホウ</t>
    </rPh>
    <rPh sb="2" eb="4">
      <t>コウキョウ</t>
    </rPh>
    <rPh sb="4" eb="6">
      <t>ダンタイ</t>
    </rPh>
    <phoneticPr fontId="5"/>
  </si>
  <si>
    <t>市区町村名</t>
  </si>
  <si>
    <t>市区町村名</t>
    <rPh sb="3" eb="4">
      <t>メイ</t>
    </rPh>
    <phoneticPr fontId="5"/>
  </si>
  <si>
    <t>都道府県名</t>
    <rPh sb="4" eb="5">
      <t>メイ</t>
    </rPh>
    <phoneticPr fontId="5"/>
  </si>
  <si>
    <t>市区町村名</t>
    <rPh sb="1" eb="2">
      <t>ク</t>
    </rPh>
    <phoneticPr fontId="5"/>
  </si>
  <si>
    <t>セメント等への直接投入</t>
  </si>
  <si>
    <t>(t)</t>
  </si>
  <si>
    <t>ｾﾒﾝﾄ工場直投</t>
  </si>
  <si>
    <t>中間処理資源化</t>
  </si>
  <si>
    <t>資源化量内訳</t>
  </si>
  <si>
    <t>容器包装プラスチック（07を除く）</t>
    <rPh sb="0" eb="2">
      <t>ヨウキ</t>
    </rPh>
    <rPh sb="2" eb="4">
      <t>ホウソウ</t>
    </rPh>
    <rPh sb="14" eb="15">
      <t>ノゾ</t>
    </rPh>
    <phoneticPr fontId="7"/>
  </si>
  <si>
    <t>プラスチック類（07,08を除く）</t>
    <rPh sb="6" eb="7">
      <t>ルイ</t>
    </rPh>
    <rPh sb="14" eb="15">
      <t>ノゾ</t>
    </rPh>
    <phoneticPr fontId="7"/>
  </si>
  <si>
    <t>(21,03,06)</t>
    <phoneticPr fontId="3"/>
  </si>
  <si>
    <t>(21,03,01)</t>
    <phoneticPr fontId="3"/>
  </si>
  <si>
    <t>(21,03,04)</t>
    <phoneticPr fontId="3"/>
  </si>
  <si>
    <t>計画収集量</t>
    <phoneticPr fontId="5"/>
  </si>
  <si>
    <t>直接搬入量</t>
    <phoneticPr fontId="5"/>
  </si>
  <si>
    <t>直接焼却量</t>
    <phoneticPr fontId="5"/>
  </si>
  <si>
    <t>直接最終
処分量</t>
    <phoneticPr fontId="5"/>
  </si>
  <si>
    <t>直接
資源化量</t>
    <phoneticPr fontId="5"/>
  </si>
  <si>
    <t>焼却施設</t>
    <phoneticPr fontId="5"/>
  </si>
  <si>
    <t>ごみ堆肥化施設</t>
    <phoneticPr fontId="5"/>
  </si>
  <si>
    <t>ごみ飼料化施設</t>
    <phoneticPr fontId="9"/>
  </si>
  <si>
    <t>メタン化施設</t>
    <phoneticPr fontId="9"/>
  </si>
  <si>
    <t>ごみ燃料化施設</t>
    <phoneticPr fontId="5"/>
  </si>
  <si>
    <t>その他の資源化等を行う施設</t>
    <phoneticPr fontId="5"/>
  </si>
  <si>
    <t>焼却残渣量</t>
    <phoneticPr fontId="5"/>
  </si>
  <si>
    <t>処理残渣量</t>
    <phoneticPr fontId="5"/>
  </si>
  <si>
    <t>粗大ごみ
処理施設</t>
    <phoneticPr fontId="5"/>
  </si>
  <si>
    <t>ごみ燃料化
施設</t>
    <phoneticPr fontId="9"/>
  </si>
  <si>
    <t>その他の
施設</t>
    <phoneticPr fontId="5"/>
  </si>
  <si>
    <t>（ｔ）</t>
    <phoneticPr fontId="5"/>
  </si>
  <si>
    <t>（％）</t>
    <phoneticPr fontId="5"/>
  </si>
  <si>
    <r>
      <t xml:space="preserve">ごみ総排出量 </t>
    </r>
    <r>
      <rPr>
        <sz val="9"/>
        <rFont val="MS ゴシック"/>
        <family val="3"/>
        <charset val="128"/>
      </rPr>
      <t>(計画収集量+直接搬入量+集団回収量)</t>
    </r>
    <rPh sb="10" eb="13">
      <t>シュウシュウリョウ</t>
    </rPh>
    <rPh sb="16" eb="19">
      <t>ハンニュウリョウ</t>
    </rPh>
    <rPh sb="20" eb="22">
      <t>シュウダン</t>
    </rPh>
    <rPh sb="22" eb="24">
      <t>カイシュウ</t>
    </rPh>
    <rPh sb="24" eb="25">
      <t>リョウ</t>
    </rPh>
    <phoneticPr fontId="5"/>
  </si>
  <si>
    <r>
      <t xml:space="preserve">ごみ処理量 </t>
    </r>
    <r>
      <rPr>
        <sz val="9"/>
        <rFont val="MS ゴシック"/>
        <family val="3"/>
        <charset val="128"/>
      </rPr>
      <t>(直接焼却量+直接最終処分量+焼却以外の中間処理量+直接資源化量)</t>
    </r>
    <rPh sb="6" eb="8">
      <t>チョクセツ</t>
    </rPh>
    <rPh sb="10" eb="11">
      <t>リョウ</t>
    </rPh>
    <rPh sb="18" eb="19">
      <t>リョウ</t>
    </rPh>
    <rPh sb="20" eb="22">
      <t>ショウキャク</t>
    </rPh>
    <rPh sb="22" eb="24">
      <t>イガイ</t>
    </rPh>
    <rPh sb="25" eb="27">
      <t>チュウカン</t>
    </rPh>
    <rPh sb="27" eb="29">
      <t>ショリ</t>
    </rPh>
    <rPh sb="29" eb="30">
      <t>リョウ</t>
    </rPh>
    <rPh sb="31" eb="33">
      <t>チョクセツ</t>
    </rPh>
    <rPh sb="35" eb="36">
      <t>カ</t>
    </rPh>
    <rPh sb="36" eb="37">
      <t>リョウ</t>
    </rPh>
    <phoneticPr fontId="5"/>
  </si>
  <si>
    <r>
      <t xml:space="preserve">減量処理率 </t>
    </r>
    <r>
      <rPr>
        <sz val="9"/>
        <rFont val="MS ゴシック"/>
        <family val="3"/>
        <charset val="128"/>
      </rPr>
      <t xml:space="preserve">(直接資源化量+直接焼却量+焼却以外の中間処理量)/ごみ処理量*100
</t>
    </r>
    <rPh sb="7" eb="9">
      <t>チョクセツ</t>
    </rPh>
    <rPh sb="9" eb="12">
      <t>シゲンカ</t>
    </rPh>
    <rPh sb="12" eb="13">
      <t>リョウ</t>
    </rPh>
    <rPh sb="20" eb="22">
      <t>ショウキャク</t>
    </rPh>
    <rPh sb="22" eb="24">
      <t>イガイ</t>
    </rPh>
    <rPh sb="25" eb="27">
      <t>チュウカン</t>
    </rPh>
    <rPh sb="27" eb="30">
      <t>ショリリョウ</t>
    </rPh>
    <rPh sb="34" eb="36">
      <t>ショリ</t>
    </rPh>
    <phoneticPr fontId="5"/>
  </si>
  <si>
    <r>
      <t xml:space="preserve">中間処理後再生利用量 </t>
    </r>
    <r>
      <rPr>
        <sz val="9"/>
        <rFont val="MS ゴシック"/>
        <family val="3"/>
        <charset val="128"/>
      </rPr>
      <t>(焼却施設＋粗大ごみ処理施設+ごみ堆肥化施設+ごみ飼料化施設+メタン化施設+ごみ燃料化施設+その他の資源化等を行う施設+その他の施設)</t>
    </r>
    <phoneticPr fontId="5"/>
  </si>
  <si>
    <r>
      <t xml:space="preserve">リサイクル率 Ｒ
</t>
    </r>
    <r>
      <rPr>
        <sz val="9"/>
        <rFont val="MS ゴシック"/>
        <family val="3"/>
        <charset val="128"/>
      </rPr>
      <t>(直接資源化量+中間処理後再生利用量+集団回収量)/(ごみ処理量+集団回収量)*100</t>
    </r>
    <rPh sb="9" eb="11">
      <t>チョクセツ</t>
    </rPh>
    <rPh sb="11" eb="14">
      <t>シゲンカ</t>
    </rPh>
    <rPh sb="14" eb="15">
      <t>リョウ</t>
    </rPh>
    <rPh sb="28" eb="30">
      <t>シュウダン</t>
    </rPh>
    <rPh sb="30" eb="32">
      <t>カイシュウ</t>
    </rPh>
    <rPh sb="42" eb="44">
      <t>シュウダン</t>
    </rPh>
    <rPh sb="44" eb="46">
      <t>カイシュウ</t>
    </rPh>
    <rPh sb="46" eb="47">
      <t>リョウ</t>
    </rPh>
    <phoneticPr fontId="5"/>
  </si>
  <si>
    <r>
      <t xml:space="preserve">最終処分量 </t>
    </r>
    <r>
      <rPr>
        <sz val="9"/>
        <rFont val="MS ゴシック"/>
        <family val="3"/>
        <charset val="128"/>
      </rPr>
      <t>(直接最終処分量+焼却残渣量+処理残渣量)</t>
    </r>
    <rPh sb="12" eb="13">
      <t>リョウ</t>
    </rPh>
    <rPh sb="16" eb="18">
      <t>ザンサ</t>
    </rPh>
    <rPh sb="18" eb="19">
      <t>リョウ</t>
    </rPh>
    <rPh sb="22" eb="24">
      <t>ザンサ</t>
    </rPh>
    <rPh sb="24" eb="25">
      <t>リョウ</t>
    </rPh>
    <phoneticPr fontId="5"/>
  </si>
  <si>
    <t>(t)</t>
    <phoneticPr fontId="3"/>
  </si>
  <si>
    <r>
      <t xml:space="preserve">ごみ搬入量 </t>
    </r>
    <r>
      <rPr>
        <sz val="9"/>
        <rFont val="MS ゴシック"/>
        <family val="3"/>
        <charset val="128"/>
      </rPr>
      <t>(生活系ごみ収集量+事業系ごみ収集量+直接搬入量)</t>
    </r>
    <rPh sb="2" eb="4">
      <t>ハンニュウ</t>
    </rPh>
    <rPh sb="4" eb="5">
      <t>リョウ</t>
    </rPh>
    <rPh sb="7" eb="9">
      <t>セイカツ</t>
    </rPh>
    <rPh sb="9" eb="10">
      <t>ケイ</t>
    </rPh>
    <rPh sb="12" eb="14">
      <t>シュウシュウ</t>
    </rPh>
    <rPh sb="14" eb="15">
      <t>リョウ</t>
    </rPh>
    <rPh sb="16" eb="18">
      <t>ジギョウ</t>
    </rPh>
    <rPh sb="21" eb="23">
      <t>シュウシュウ</t>
    </rPh>
    <rPh sb="25" eb="27">
      <t>チョクセツ</t>
    </rPh>
    <rPh sb="27" eb="29">
      <t>ハンニュウ</t>
    </rPh>
    <rPh sb="29" eb="30">
      <t>リョウ</t>
    </rPh>
    <phoneticPr fontId="5"/>
  </si>
  <si>
    <r>
      <t>家電４品目収集量</t>
    </r>
    <r>
      <rPr>
        <sz val="9"/>
        <rFont val="MS ゴシック"/>
        <family val="3"/>
        <charset val="128"/>
      </rPr>
      <t>(直営+委託+許可+直接搬入)</t>
    </r>
    <rPh sb="0" eb="2">
      <t>カデン</t>
    </rPh>
    <rPh sb="3" eb="5">
      <t>ヒンモク</t>
    </rPh>
    <rPh sb="5" eb="7">
      <t>シュウシュウ</t>
    </rPh>
    <rPh sb="7" eb="8">
      <t>リョウ</t>
    </rPh>
    <rPh sb="9" eb="11">
      <t>チョクエイ</t>
    </rPh>
    <rPh sb="12" eb="14">
      <t>イタク</t>
    </rPh>
    <rPh sb="15" eb="17">
      <t>キョカ</t>
    </rPh>
    <rPh sb="18" eb="20">
      <t>チョクセツ</t>
    </rPh>
    <rPh sb="20" eb="22">
      <t>ハンニュウ</t>
    </rPh>
    <phoneticPr fontId="9"/>
  </si>
  <si>
    <t>直接搬入量</t>
    <phoneticPr fontId="5"/>
  </si>
  <si>
    <t>混合ごみ (直営+委託+許可)</t>
    <phoneticPr fontId="5"/>
  </si>
  <si>
    <t>直接搬入量(混合ごみ+可燃ごみ+不燃ごみ+資源ごみ+その他+粗大ごみ)</t>
    <phoneticPr fontId="5"/>
  </si>
  <si>
    <t>直営</t>
    <phoneticPr fontId="5"/>
  </si>
  <si>
    <t>委託</t>
    <phoneticPr fontId="5"/>
  </si>
  <si>
    <t>許可</t>
    <phoneticPr fontId="5"/>
  </si>
  <si>
    <r>
      <t>処理施設別のごみ搬入量</t>
    </r>
    <r>
      <rPr>
        <sz val="9"/>
        <rFont val="MS ゴシック"/>
        <family val="3"/>
        <charset val="128"/>
      </rPr>
      <t>(処理施設+直接資源化+直接埋立)</t>
    </r>
    <rPh sb="0" eb="2">
      <t>ショリ</t>
    </rPh>
    <rPh sb="2" eb="4">
      <t>シセツ</t>
    </rPh>
    <rPh sb="4" eb="5">
      <t>ベツ</t>
    </rPh>
    <rPh sb="8" eb="10">
      <t>ハンニュウ</t>
    </rPh>
    <rPh sb="10" eb="11">
      <t>リョウ</t>
    </rPh>
    <rPh sb="12" eb="14">
      <t>ショリ</t>
    </rPh>
    <rPh sb="14" eb="16">
      <t>シセツ</t>
    </rPh>
    <rPh sb="17" eb="19">
      <t>チョクセツ</t>
    </rPh>
    <rPh sb="19" eb="22">
      <t>シゲンカ</t>
    </rPh>
    <rPh sb="23" eb="25">
      <t>チョクセツ</t>
    </rPh>
    <rPh sb="25" eb="27">
      <t>ウメタテ</t>
    </rPh>
    <phoneticPr fontId="9"/>
  </si>
  <si>
    <t>（ｔ）</t>
    <phoneticPr fontId="3"/>
  </si>
  <si>
    <r>
      <t>処理量</t>
    </r>
    <r>
      <rPr>
        <sz val="9"/>
        <rFont val="MS ゴシック"/>
        <family val="3"/>
        <charset val="128"/>
      </rPr>
      <t>（直接焼却量+焼却以外の中間処理量+直接最終処分量+直接資源化量)</t>
    </r>
    <rPh sb="3" eb="5">
      <t>チョクセツ</t>
    </rPh>
    <rPh sb="5" eb="7">
      <t>ショウキャク</t>
    </rPh>
    <rPh sb="7" eb="8">
      <t>リョウ</t>
    </rPh>
    <rPh sb="9" eb="11">
      <t>ショウキャク</t>
    </rPh>
    <rPh sb="11" eb="13">
      <t>イガイ</t>
    </rPh>
    <rPh sb="14" eb="16">
      <t>チュウカン</t>
    </rPh>
    <rPh sb="16" eb="18">
      <t>ショリ</t>
    </rPh>
    <rPh sb="18" eb="19">
      <t>リョウ</t>
    </rPh>
    <rPh sb="26" eb="27">
      <t>リョウ</t>
    </rPh>
    <rPh sb="28" eb="30">
      <t>チョクセツ</t>
    </rPh>
    <rPh sb="30" eb="33">
      <t>シゲンカ</t>
    </rPh>
    <rPh sb="33" eb="34">
      <t>リョウ</t>
    </rPh>
    <phoneticPr fontId="5"/>
  </si>
  <si>
    <r>
      <t>焼却処理量</t>
    </r>
    <r>
      <rPr>
        <sz val="9"/>
        <rFont val="MS ゴシック"/>
        <family val="3"/>
        <charset val="128"/>
      </rPr>
      <t xml:space="preserve"> (直接焼却量+焼却施設以外の中間処理施設からの搬入量)</t>
    </r>
    <rPh sb="4" eb="5">
      <t>リョウ</t>
    </rPh>
    <rPh sb="9" eb="12">
      <t>ショウキャクリョウ</t>
    </rPh>
    <rPh sb="13" eb="15">
      <t>ショウキャク</t>
    </rPh>
    <rPh sb="15" eb="17">
      <t>シセツ</t>
    </rPh>
    <rPh sb="17" eb="19">
      <t>イガイ</t>
    </rPh>
    <rPh sb="20" eb="22">
      <t>チュウカン</t>
    </rPh>
    <rPh sb="22" eb="26">
      <t>ショリシセツ</t>
    </rPh>
    <rPh sb="29" eb="32">
      <t>ハンニュウリョウ</t>
    </rPh>
    <phoneticPr fontId="5"/>
  </si>
  <si>
    <r>
      <t xml:space="preserve">最終処分量 </t>
    </r>
    <r>
      <rPr>
        <sz val="9"/>
        <rFont val="MS ゴシック"/>
        <family val="3"/>
        <charset val="128"/>
      </rPr>
      <t>(直接最終処分量+焼却残渣量+焼却施設以外の中間処理施設からの残渣量)</t>
    </r>
    <rPh sb="12" eb="13">
      <t>リョウ</t>
    </rPh>
    <rPh sb="16" eb="18">
      <t>ザンサ</t>
    </rPh>
    <rPh sb="18" eb="19">
      <t>リョウ</t>
    </rPh>
    <rPh sb="22" eb="24">
      <t>シセツ</t>
    </rPh>
    <rPh sb="24" eb="26">
      <t>イガイ</t>
    </rPh>
    <rPh sb="27" eb="29">
      <t>チュウカン</t>
    </rPh>
    <rPh sb="29" eb="31">
      <t>ショリ</t>
    </rPh>
    <rPh sb="31" eb="33">
      <t>シセツ</t>
    </rPh>
    <rPh sb="36" eb="38">
      <t>ザンサ</t>
    </rPh>
    <rPh sb="38" eb="39">
      <t>リョウ</t>
    </rPh>
    <phoneticPr fontId="5"/>
  </si>
  <si>
    <t>焼却以外の中間処理量 (粗大ごみ処理施設+ごみ堆肥化施設+ごみ飼料化施設+メタン化施設+ごみ燃料化施設+その他の資源化等を行う施設+その他の施設)</t>
    <phoneticPr fontId="5"/>
  </si>
  <si>
    <t>直接
最終処分量</t>
    <phoneticPr fontId="5"/>
  </si>
  <si>
    <t>その他の資源化等を行う施設</t>
    <phoneticPr fontId="9"/>
  </si>
  <si>
    <r>
      <t>資源化量</t>
    </r>
    <r>
      <rPr>
        <sz val="9"/>
        <rFont val="MS ゴシック"/>
        <family val="3"/>
        <charset val="128"/>
      </rPr>
      <t xml:space="preserve"> (直接資源化量+中間処理後再生利用量+集団回収量)</t>
    </r>
    <rPh sb="6" eb="8">
      <t>チョクセツ</t>
    </rPh>
    <rPh sb="8" eb="12">
      <t>シゲンカリョウ</t>
    </rPh>
    <rPh sb="13" eb="15">
      <t>チュウカン</t>
    </rPh>
    <rPh sb="15" eb="17">
      <t>ショリ</t>
    </rPh>
    <rPh sb="17" eb="18">
      <t>ゴ</t>
    </rPh>
    <rPh sb="18" eb="20">
      <t>サイセイ</t>
    </rPh>
    <rPh sb="20" eb="22">
      <t>リヨウ</t>
    </rPh>
    <rPh sb="22" eb="23">
      <t>シゲンカリョウ</t>
    </rPh>
    <rPh sb="24" eb="26">
      <t>シュウダン</t>
    </rPh>
    <rPh sb="26" eb="29">
      <t>カイシュウリョウ</t>
    </rPh>
    <phoneticPr fontId="5"/>
  </si>
  <si>
    <t>ペットボトル</t>
    <phoneticPr fontId="3"/>
  </si>
  <si>
    <t>燃料
（14を除く）</t>
    <phoneticPr fontId="7"/>
  </si>
  <si>
    <t>プラスチック類(07,08を除く)</t>
    <phoneticPr fontId="7"/>
  </si>
  <si>
    <t>焼却以外の中間処理施設搬入量(粗大ごみ処理施設+ごみ堆肥化施設+ごみ飼料化施設+メタン化施設+ごみ燃料化施設+その他の資源化等を行う施設+その他の施設)</t>
    <rPh sb="0" eb="2">
      <t>ショウキャク</t>
    </rPh>
    <rPh sb="2" eb="4">
      <t>イガイ</t>
    </rPh>
    <rPh sb="5" eb="7">
      <t>チュウカン</t>
    </rPh>
    <rPh sb="7" eb="9">
      <t>ショリ</t>
    </rPh>
    <rPh sb="9" eb="11">
      <t>シセツ</t>
    </rPh>
    <rPh sb="11" eb="14">
      <t>ハンニュウリョウ</t>
    </rPh>
    <rPh sb="15" eb="17">
      <t>ソダイ</t>
    </rPh>
    <rPh sb="19" eb="21">
      <t>ショリ</t>
    </rPh>
    <rPh sb="21" eb="23">
      <t>シセツ</t>
    </rPh>
    <rPh sb="26" eb="29">
      <t>タイヒカ</t>
    </rPh>
    <rPh sb="29" eb="31">
      <t>シセツ</t>
    </rPh>
    <rPh sb="34" eb="37">
      <t>シリョウカ</t>
    </rPh>
    <rPh sb="37" eb="39">
      <t>シセツ</t>
    </rPh>
    <rPh sb="43" eb="44">
      <t>カ</t>
    </rPh>
    <rPh sb="44" eb="46">
      <t>シセツ</t>
    </rPh>
    <rPh sb="49" eb="52">
      <t>ネンリョウカ</t>
    </rPh>
    <rPh sb="52" eb="54">
      <t>シセツ</t>
    </rPh>
    <rPh sb="57" eb="58">
      <t>タ</t>
    </rPh>
    <rPh sb="59" eb="62">
      <t>シゲンカ</t>
    </rPh>
    <rPh sb="62" eb="63">
      <t>トウ</t>
    </rPh>
    <rPh sb="64" eb="65">
      <t>オコナ</t>
    </rPh>
    <rPh sb="66" eb="68">
      <t>シセツ</t>
    </rPh>
    <rPh sb="71" eb="72">
      <t>タ</t>
    </rPh>
    <rPh sb="73" eb="75">
      <t>シセツ</t>
    </rPh>
    <phoneticPr fontId="9"/>
  </si>
  <si>
    <t>（ｔ）</t>
    <phoneticPr fontId="9"/>
  </si>
  <si>
    <t>直接搬入ごみ (混合ごみ+可燃ごみ+不燃ごみ+資源ごみ+その他+粗大ごみ)</t>
    <rPh sb="0" eb="2">
      <t>チョクセツ</t>
    </rPh>
    <rPh sb="2" eb="4">
      <t>ハンニュウ</t>
    </rPh>
    <phoneticPr fontId="9"/>
  </si>
  <si>
    <t>ペットボトル</t>
    <phoneticPr fontId="3"/>
  </si>
  <si>
    <t>容器包装プラスチック(07を除く)</t>
    <rPh sb="0" eb="2">
      <t>ヨウキ</t>
    </rPh>
    <rPh sb="2" eb="4">
      <t>ホウソウ</t>
    </rPh>
    <phoneticPr fontId="7"/>
  </si>
  <si>
    <t>プラスチック類(07,08を除く)</t>
    <rPh sb="6" eb="7">
      <t>ルイ</t>
    </rPh>
    <rPh sb="14" eb="15">
      <t>ノゾ</t>
    </rPh>
    <phoneticPr fontId="3"/>
  </si>
  <si>
    <t>（ｔ）</t>
    <phoneticPr fontId="3"/>
  </si>
  <si>
    <r>
      <t>直接資源化量</t>
    </r>
    <r>
      <rPr>
        <sz val="9"/>
        <rFont val="MS ゴシック"/>
        <family val="3"/>
        <charset val="128"/>
      </rPr>
      <t xml:space="preserve"> (紙類+金属類+ガラス類+ペットボトル+容器包装プラスチック+プラスチック類+布類+廃食用油+その他)</t>
    </r>
    <rPh sb="27" eb="29">
      <t>ヨウキ</t>
    </rPh>
    <rPh sb="29" eb="31">
      <t>ホウソウ</t>
    </rPh>
    <rPh sb="49" eb="50">
      <t>ハイ</t>
    </rPh>
    <rPh sb="50" eb="52">
      <t>ショクヨウ</t>
    </rPh>
    <rPh sb="52" eb="53">
      <t>ユ</t>
    </rPh>
    <phoneticPr fontId="5"/>
  </si>
  <si>
    <r>
      <t>中間処理後再生利用量</t>
    </r>
    <r>
      <rPr>
        <sz val="9"/>
        <rFont val="MS ゴシック"/>
        <family val="3"/>
        <charset val="128"/>
      </rPr>
      <t xml:space="preserve"> (紙類+金属類+ガラス類+ペットボトル+容器包装プラスチック+プラスチック類+布類+肥料+飼料+溶融スラグ+固形燃料+燃料+焼却灰・飛灰+セメント直接投入+廃食用油+その他)</t>
    </r>
    <rPh sb="0" eb="2">
      <t>チュウカン</t>
    </rPh>
    <rPh sb="2" eb="4">
      <t>ショリ</t>
    </rPh>
    <rPh sb="4" eb="5">
      <t>ゴ</t>
    </rPh>
    <rPh sb="5" eb="7">
      <t>サイセイ</t>
    </rPh>
    <rPh sb="7" eb="9">
      <t>リヨウ</t>
    </rPh>
    <rPh sb="31" eb="33">
      <t>ヨウキ</t>
    </rPh>
    <rPh sb="33" eb="35">
      <t>ホウソウ</t>
    </rPh>
    <rPh sb="50" eb="51">
      <t>ヌノ</t>
    </rPh>
    <rPh sb="51" eb="52">
      <t>ルイ</t>
    </rPh>
    <rPh sb="53" eb="55">
      <t>ヒリョウ</t>
    </rPh>
    <rPh sb="56" eb="58">
      <t>シリョウ</t>
    </rPh>
    <rPh sb="59" eb="61">
      <t>ヨウユウ</t>
    </rPh>
    <rPh sb="65" eb="67">
      <t>コケイ</t>
    </rPh>
    <rPh sb="67" eb="69">
      <t>ネンリョウ</t>
    </rPh>
    <rPh sb="70" eb="72">
      <t>ネンリョウ</t>
    </rPh>
    <rPh sb="73" eb="76">
      <t>ショウキャクバイ</t>
    </rPh>
    <rPh sb="77" eb="78">
      <t>ト</t>
    </rPh>
    <rPh sb="84" eb="86">
      <t>チョクセツ</t>
    </rPh>
    <rPh sb="86" eb="88">
      <t>トウニュウ</t>
    </rPh>
    <rPh sb="89" eb="90">
      <t>ハイ</t>
    </rPh>
    <rPh sb="90" eb="92">
      <t>ショクヨウ</t>
    </rPh>
    <rPh sb="92" eb="93">
      <t>ユ</t>
    </rPh>
    <phoneticPr fontId="5"/>
  </si>
  <si>
    <r>
      <t xml:space="preserve">集団回収量 </t>
    </r>
    <r>
      <rPr>
        <sz val="9"/>
        <rFont val="MS ゴシック"/>
        <family val="3"/>
        <charset val="128"/>
      </rPr>
      <t>(紙類+金属類+ガラス類+ペットボトル+容器包装プラスチック+プラスチック類+布類+廃食用油+その他)</t>
    </r>
    <rPh sb="0" eb="2">
      <t>シュウダン</t>
    </rPh>
    <rPh sb="2" eb="4">
      <t>カイシュウ</t>
    </rPh>
    <rPh sb="26" eb="28">
      <t>ヨウキ</t>
    </rPh>
    <rPh sb="28" eb="30">
      <t>ホウソウ</t>
    </rPh>
    <rPh sb="45" eb="46">
      <t>ヌノ</t>
    </rPh>
    <rPh sb="46" eb="47">
      <t>ルイ</t>
    </rPh>
    <rPh sb="48" eb="49">
      <t>ハイ</t>
    </rPh>
    <rPh sb="49" eb="51">
      <t>ショクヨウ</t>
    </rPh>
    <rPh sb="51" eb="52">
      <t>ユ</t>
    </rPh>
    <phoneticPr fontId="5"/>
  </si>
  <si>
    <r>
      <t>焼却施設処理に伴う資源化量</t>
    </r>
    <r>
      <rPr>
        <sz val="9"/>
        <rFont val="MS ゴシック"/>
        <family val="3"/>
        <charset val="128"/>
      </rPr>
      <t>(紙類+金属類+ガラス類+ペットボトル+容器包装プラスチック+プラスチック類+布類+溶融スラグ+焼却灰・飛灰+その他)</t>
    </r>
    <rPh sb="33" eb="35">
      <t>ヨウキ</t>
    </rPh>
    <rPh sb="35" eb="37">
      <t>ホウソウ</t>
    </rPh>
    <phoneticPr fontId="5"/>
  </si>
  <si>
    <r>
      <t xml:space="preserve">ごみ飼料化施設処理に伴う資源化量 </t>
    </r>
    <r>
      <rPr>
        <sz val="9"/>
        <rFont val="MS ゴシック"/>
        <family val="3"/>
        <charset val="128"/>
      </rPr>
      <t>(紙類+金属類+ガラス類+ペットボトル+容器包装プラスチック+プラスチック類+布類+肥料+飼料+その他)</t>
    </r>
    <rPh sb="2" eb="4">
      <t>シリョウ</t>
    </rPh>
    <rPh sb="37" eb="39">
      <t>ヨウキ</t>
    </rPh>
    <rPh sb="39" eb="41">
      <t>ホウソウ</t>
    </rPh>
    <phoneticPr fontId="5"/>
  </si>
  <si>
    <r>
      <t>ごみ堆肥化施設処理に伴う資源化量</t>
    </r>
    <r>
      <rPr>
        <sz val="9"/>
        <rFont val="MS ゴシック"/>
        <family val="3"/>
        <charset val="128"/>
      </rPr>
      <t>(紙類+金属類+ガラス類+ペットボトル+容器包装プラスチック+プラスチック類+布類+肥料+飼料+その他)</t>
    </r>
    <rPh sb="36" eb="38">
      <t>ヨウキ</t>
    </rPh>
    <rPh sb="38" eb="40">
      <t>ホウソウ</t>
    </rPh>
    <phoneticPr fontId="5"/>
  </si>
  <si>
    <r>
      <t>粗大ごみ処理施設処理に伴う資源化量</t>
    </r>
    <r>
      <rPr>
        <sz val="9"/>
        <rFont val="MS ゴシック"/>
        <family val="3"/>
        <charset val="128"/>
      </rPr>
      <t>(紙類+金属類+ガラス類+ペットボトル+容器包装プラスチック+プラスチック類+布類+その他)</t>
    </r>
    <rPh sb="37" eb="39">
      <t>ヨウキ</t>
    </rPh>
    <rPh sb="39" eb="41">
      <t>ホウソウ</t>
    </rPh>
    <phoneticPr fontId="5"/>
  </si>
  <si>
    <r>
      <t xml:space="preserve">メタン化施設処理に伴う資源化量 </t>
    </r>
    <r>
      <rPr>
        <sz val="9"/>
        <rFont val="MS ゴシック"/>
        <family val="3"/>
        <charset val="128"/>
      </rPr>
      <t>(紙類+金属類+ガラス類+プラスチック+容器包装プラスチック+プラスチック類+布類+肥料+飼料+燃料+その他)</t>
    </r>
    <rPh sb="36" eb="38">
      <t>ヨウキ</t>
    </rPh>
    <rPh sb="38" eb="40">
      <t>ホウソウ</t>
    </rPh>
    <rPh sb="64" eb="66">
      <t>ネンリョウ</t>
    </rPh>
    <phoneticPr fontId="5"/>
  </si>
  <si>
    <r>
      <t xml:space="preserve">ごみ燃料化施設処理に伴う資源化量 </t>
    </r>
    <r>
      <rPr>
        <sz val="9"/>
        <rFont val="MS ゴシック"/>
        <family val="3"/>
        <charset val="128"/>
      </rPr>
      <t>(紙類+金属類+ガラス類+ペットボトル+容器包装プラスチック+プラスチック類+布類+固形燃料+燃料+廃食用油+その他)</t>
    </r>
    <rPh sb="37" eb="39">
      <t>ヨウキ</t>
    </rPh>
    <rPh sb="39" eb="41">
      <t>ホウソウ</t>
    </rPh>
    <rPh sb="64" eb="66">
      <t>ネンリョウ</t>
    </rPh>
    <rPh sb="67" eb="68">
      <t>ハイ</t>
    </rPh>
    <rPh sb="68" eb="70">
      <t>ショクヨウ</t>
    </rPh>
    <rPh sb="70" eb="71">
      <t>ユ</t>
    </rPh>
    <phoneticPr fontId="5"/>
  </si>
  <si>
    <r>
      <t xml:space="preserve">その他の資源化等を行う施設処理に伴う資源化量 </t>
    </r>
    <r>
      <rPr>
        <sz val="9"/>
        <rFont val="MS ゴシック"/>
        <family val="3"/>
        <charset val="128"/>
      </rPr>
      <t xml:space="preserve"> (紙類+金属類+ガラス類+ペットボトル+容器包装プラスチック+プラスチック類+布類+肥料+飼料+焼却灰・飛灰+セメント直接投入+廃食用油+その他)</t>
    </r>
    <rPh sb="2" eb="3">
      <t>タ</t>
    </rPh>
    <rPh sb="44" eb="46">
      <t>ヨウキ</t>
    </rPh>
    <rPh sb="46" eb="48">
      <t>ホウソウ</t>
    </rPh>
    <rPh sb="83" eb="85">
      <t>チョクセツ</t>
    </rPh>
    <rPh sb="85" eb="87">
      <t>トウニュウ</t>
    </rPh>
    <rPh sb="88" eb="89">
      <t>ハイ</t>
    </rPh>
    <rPh sb="89" eb="91">
      <t>ショクヨウ</t>
    </rPh>
    <rPh sb="91" eb="92">
      <t>ユ</t>
    </rPh>
    <phoneticPr fontId="5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</si>
  <si>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rPh sb="53" eb="54">
      <t>トウ</t>
    </rPh>
    <rPh sb="56" eb="58">
      <t>チョクセツ</t>
    </rPh>
    <rPh sb="58" eb="60">
      <t>トウニュウ</t>
    </rPh>
    <phoneticPr fontId="5"/>
  </si>
  <si>
    <t>入力→</t>
  </si>
  <si>
    <t>:市区町村コード(都道府県計は、01000～47000の何れか）</t>
  </si>
  <si>
    <t>ごみ処理処分量</t>
  </si>
  <si>
    <t>処理量</t>
  </si>
  <si>
    <t>処分量</t>
  </si>
  <si>
    <t>中間処理後
保管量</t>
    <rPh sb="0" eb="2">
      <t>チュウカン</t>
    </rPh>
    <rPh sb="2" eb="4">
      <t>ショリ</t>
    </rPh>
    <rPh sb="4" eb="5">
      <t>ゴ</t>
    </rPh>
    <rPh sb="6" eb="8">
      <t>ホカン</t>
    </rPh>
    <rPh sb="8" eb="9">
      <t>リョウ</t>
    </rPh>
    <phoneticPr fontId="3"/>
  </si>
  <si>
    <t>計画収集人口</t>
  </si>
  <si>
    <t>残渣焼却量</t>
  </si>
  <si>
    <t>残渣処分量</t>
  </si>
  <si>
    <t>資源化量</t>
  </si>
  <si>
    <t>ごみ処理概要</t>
  </si>
  <si>
    <t>01</t>
  </si>
  <si>
    <t>自家処理人口</t>
  </si>
  <si>
    <t>施設処理</t>
  </si>
  <si>
    <t>焼却処理</t>
  </si>
  <si>
    <t>直接焼却</t>
  </si>
  <si>
    <t>02</t>
  </si>
  <si>
    <t>総　人　口</t>
  </si>
  <si>
    <t>残渣焼却</t>
  </si>
  <si>
    <t>粗大ごみ処理施設</t>
  </si>
  <si>
    <t>外国人人口</t>
  </si>
  <si>
    <t>03</t>
  </si>
  <si>
    <t>ごみ堆肥化施設</t>
  </si>
  <si>
    <t>混合ごみ</t>
  </si>
  <si>
    <t>ごみ搬入量内訳</t>
  </si>
  <si>
    <t>04</t>
  </si>
  <si>
    <t>ごみ飼料化施設</t>
  </si>
  <si>
    <t>可燃ごみ</t>
  </si>
  <si>
    <t>05</t>
  </si>
  <si>
    <t>生活系ごみ</t>
  </si>
  <si>
    <t>事業系ごみ</t>
  </si>
  <si>
    <t>メタン化施設</t>
  </si>
  <si>
    <t>不燃ごみ</t>
  </si>
  <si>
    <t>06</t>
  </si>
  <si>
    <t>計画収集量</t>
  </si>
  <si>
    <t>収集ごみ量</t>
  </si>
  <si>
    <t>ごみ燃料化施設</t>
  </si>
  <si>
    <t>資源ごみ</t>
  </si>
  <si>
    <t>R</t>
  </si>
  <si>
    <t>07</t>
  </si>
  <si>
    <t>その他の資源化等を行う施設</t>
  </si>
  <si>
    <t>その他</t>
  </si>
  <si>
    <t>V</t>
  </si>
  <si>
    <t>08</t>
  </si>
  <si>
    <t>その他施設</t>
  </si>
  <si>
    <t>粗大ごみ</t>
  </si>
  <si>
    <t>Z</t>
  </si>
  <si>
    <t>09</t>
  </si>
  <si>
    <t>小計</t>
  </si>
  <si>
    <t>直接搬入ごみ</t>
  </si>
  <si>
    <t>BC</t>
  </si>
  <si>
    <t>10</t>
  </si>
  <si>
    <t>中間処理</t>
  </si>
  <si>
    <t>集団回収量</t>
  </si>
  <si>
    <t>11</t>
  </si>
  <si>
    <t>生活系ごみ_収集_収集（混合ごみ）</t>
  </si>
  <si>
    <t>BZ</t>
  </si>
  <si>
    <t>12</t>
  </si>
  <si>
    <t>生活系ごみ_収集（可燃ごみ）</t>
  </si>
  <si>
    <t>CA</t>
  </si>
  <si>
    <t>13</t>
  </si>
  <si>
    <t>生活系ごみ_収集（不燃ごみ）</t>
  </si>
  <si>
    <t>CB</t>
  </si>
  <si>
    <t>14</t>
  </si>
  <si>
    <t>生活系ごみ_収集（資源ごみ）</t>
  </si>
  <si>
    <t>CC</t>
  </si>
  <si>
    <t>15</t>
  </si>
  <si>
    <t>生活系ごみ_収集（その他ごみ）</t>
  </si>
  <si>
    <t>CD</t>
  </si>
  <si>
    <t>16</t>
  </si>
  <si>
    <t>生活系ごみ_収集（粗大ごみ）</t>
  </si>
  <si>
    <t>CE</t>
  </si>
  <si>
    <t>17</t>
  </si>
  <si>
    <t>生活系ごみ_直搬_直搬（混合ごみ）</t>
  </si>
  <si>
    <t>CG</t>
  </si>
  <si>
    <t>18</t>
  </si>
  <si>
    <t>小計（直接焼却+中間処理）</t>
  </si>
  <si>
    <t>生活系ごみ_直搬（可燃ごみ）</t>
  </si>
  <si>
    <t>CH</t>
  </si>
  <si>
    <t>19</t>
  </si>
  <si>
    <t>直接資源化量</t>
  </si>
  <si>
    <t>生活系ごみ_直搬（不燃ごみ）</t>
  </si>
  <si>
    <t>CI</t>
  </si>
  <si>
    <t>20</t>
  </si>
  <si>
    <t>直接最終処分量</t>
  </si>
  <si>
    <t>生活系ごみ_直搬（資源ごみ）</t>
  </si>
  <si>
    <t>CJ</t>
  </si>
  <si>
    <t>21</t>
  </si>
  <si>
    <t>生活系ごみ_直搬（その他ごみ）</t>
  </si>
  <si>
    <t>CK</t>
  </si>
  <si>
    <t>22</t>
  </si>
  <si>
    <t>合計：施設処理＋直接資源化量＋直接最終処分量</t>
  </si>
  <si>
    <t>生活系ごみ_直搬（粗大ごみ）</t>
  </si>
  <si>
    <t>CL</t>
  </si>
  <si>
    <t>23</t>
  </si>
  <si>
    <t>生活系ごみ搬入量</t>
  </si>
  <si>
    <t>施設資源化量</t>
  </si>
  <si>
    <t>事業系ごみ_収集（混合ごみ）</t>
  </si>
  <si>
    <t>CU</t>
  </si>
  <si>
    <t>24</t>
  </si>
  <si>
    <t>事業系ごみ搬入量</t>
  </si>
  <si>
    <t>紙類</t>
  </si>
  <si>
    <t>事業系ごみ_収集（可燃ごみ）</t>
  </si>
  <si>
    <t>CV</t>
  </si>
  <si>
    <t>25</t>
  </si>
  <si>
    <t>紙パック</t>
  </si>
  <si>
    <t>事業系ごみ_収集（不燃ごみ）</t>
  </si>
  <si>
    <t>CW</t>
  </si>
  <si>
    <t>26</t>
  </si>
  <si>
    <t>ごみ総排出量</t>
  </si>
  <si>
    <t>紙製容器包装</t>
  </si>
  <si>
    <t>事業系ごみ_収集（資源ごみ）</t>
  </si>
  <si>
    <t>CX</t>
  </si>
  <si>
    <t>27</t>
  </si>
  <si>
    <t>金属類</t>
  </si>
  <si>
    <t>事業系ごみ_収集（その他ごみ）</t>
  </si>
  <si>
    <t>CY</t>
  </si>
  <si>
    <t>28</t>
  </si>
  <si>
    <t>ガラス類</t>
  </si>
  <si>
    <t>事業系ごみ_収集（粗大ごみ）</t>
  </si>
  <si>
    <t>CZ</t>
  </si>
  <si>
    <t>29</t>
  </si>
  <si>
    <t>事業系ごみ_直搬_直搬（混合ごみ）</t>
  </si>
  <si>
    <t>DB</t>
  </si>
  <si>
    <t>30</t>
  </si>
  <si>
    <t>白色トレイ</t>
  </si>
  <si>
    <t>事業系ごみ_直搬（可燃ごみ）</t>
  </si>
  <si>
    <t>DC</t>
  </si>
  <si>
    <t>31</t>
  </si>
  <si>
    <t>容器包装プラ</t>
  </si>
  <si>
    <t>事業系ごみ_直搬（不燃ごみ）</t>
  </si>
  <si>
    <t>DD</t>
  </si>
  <si>
    <t>32</t>
  </si>
  <si>
    <t>ﾌﾟﾗｽﾁｯｸ類</t>
  </si>
  <si>
    <t>事業系ごみ_直搬（資源ごみ）</t>
  </si>
  <si>
    <t>DE</t>
  </si>
  <si>
    <t>33</t>
  </si>
  <si>
    <t>布類</t>
  </si>
  <si>
    <t>事業系ごみ_直搬（その他ごみ）</t>
  </si>
  <si>
    <t>DF</t>
  </si>
  <si>
    <t>34</t>
  </si>
  <si>
    <t>肥料</t>
  </si>
  <si>
    <t>事業系ごみ_直搬（粗大ごみ）</t>
  </si>
  <si>
    <t>DG</t>
  </si>
  <si>
    <t>35</t>
  </si>
  <si>
    <t>飼料</t>
  </si>
  <si>
    <t>36</t>
  </si>
  <si>
    <t>溶融スラグ</t>
  </si>
  <si>
    <t>ごみ処理量内訳</t>
  </si>
  <si>
    <t>37</t>
  </si>
  <si>
    <t>固形燃料</t>
  </si>
  <si>
    <t>S</t>
  </si>
  <si>
    <t>38</t>
  </si>
  <si>
    <t>燃料</t>
  </si>
  <si>
    <t>T</t>
  </si>
  <si>
    <t>39</t>
  </si>
  <si>
    <t>ｾﾒﾝﾄ原料化</t>
  </si>
  <si>
    <t>U</t>
  </si>
  <si>
    <t>40</t>
  </si>
  <si>
    <t>41</t>
  </si>
  <si>
    <t>山元還元</t>
  </si>
  <si>
    <t>W</t>
  </si>
  <si>
    <t>42</t>
  </si>
  <si>
    <t>廃食用油</t>
  </si>
  <si>
    <t>X</t>
  </si>
  <si>
    <t>43</t>
  </si>
  <si>
    <t>Y</t>
  </si>
  <si>
    <t>44</t>
  </si>
  <si>
    <t>45</t>
  </si>
  <si>
    <t>46</t>
  </si>
  <si>
    <t>47</t>
  </si>
  <si>
    <t>48</t>
    <phoneticPr fontId="3"/>
  </si>
  <si>
    <t>全国</t>
    <rPh sb="0" eb="2">
      <t>ゼンコク</t>
    </rPh>
    <phoneticPr fontId="3"/>
  </si>
  <si>
    <t>残渣埋立</t>
  </si>
  <si>
    <t>焼却施設</t>
  </si>
  <si>
    <t>AB</t>
  </si>
  <si>
    <t>AD</t>
  </si>
  <si>
    <t>AE</t>
  </si>
  <si>
    <t>AF</t>
  </si>
  <si>
    <t>AG</t>
  </si>
  <si>
    <t>AH</t>
  </si>
  <si>
    <t>AI</t>
  </si>
  <si>
    <t>AJ</t>
  </si>
  <si>
    <t>AT</t>
  </si>
  <si>
    <t>BO</t>
  </si>
  <si>
    <t>DZ</t>
  </si>
  <si>
    <t>EU</t>
  </si>
  <si>
    <t>直接資源化</t>
  </si>
  <si>
    <t>紙類(02、03を除く)</t>
  </si>
  <si>
    <t>AA</t>
  </si>
  <si>
    <t>AC</t>
  </si>
  <si>
    <t>容器包装プラスチック(07を除く)</t>
  </si>
  <si>
    <t>プラスチック類(07,08を除く)</t>
  </si>
  <si>
    <t>焼却灰・飛灰のセメント原料化</t>
  </si>
  <si>
    <t>飛灰の山元還元</t>
  </si>
  <si>
    <t>廃食用油（BDF)</t>
  </si>
  <si>
    <t>AR</t>
  </si>
  <si>
    <t>AS</t>
  </si>
  <si>
    <t>AU</t>
  </si>
  <si>
    <t>AV</t>
  </si>
  <si>
    <t>AW</t>
  </si>
  <si>
    <t>AX</t>
  </si>
  <si>
    <t>AY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</si>
  <si>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</si>
  <si>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</si>
  <si>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</si>
  <si>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</si>
  <si>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</si>
  <si>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</si>
  <si>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</si>
  <si>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</si>
  <si>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</si>
  <si>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</si>
  <si>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</si>
  <si>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</si>
  <si>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</si>
  <si>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</si>
  <si>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集団回収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</si>
  <si>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</si>
  <si>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</si>
  <si>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</si>
  <si>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</si>
  <si>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</si>
  <si>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</si>
  <si>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</si>
  <si>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</si>
  <si>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</si>
  <si>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</si>
  <si>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自家処理量</t>
  </si>
  <si>
    <t>DH</t>
  </si>
  <si>
    <t>中間処理後保管量</t>
    <rPh sb="0" eb="2">
      <t>チュウカン</t>
    </rPh>
    <rPh sb="2" eb="4">
      <t>ショリ</t>
    </rPh>
    <rPh sb="4" eb="5">
      <t>ゴ</t>
    </rPh>
    <rPh sb="5" eb="8">
      <t>ホカンリョウ</t>
    </rPh>
    <phoneticPr fontId="3"/>
  </si>
  <si>
    <t>焼却処理残渣の保管量</t>
    <rPh sb="0" eb="2">
      <t>ショウキャク</t>
    </rPh>
    <rPh sb="2" eb="4">
      <t>ショリ</t>
    </rPh>
    <rPh sb="4" eb="6">
      <t>ザンサ</t>
    </rPh>
    <rPh sb="7" eb="9">
      <t>ホカン</t>
    </rPh>
    <rPh sb="9" eb="10">
      <t>リョウ</t>
    </rPh>
    <phoneticPr fontId="5"/>
  </si>
  <si>
    <t>AL</t>
    <phoneticPr fontId="3"/>
  </si>
  <si>
    <t>粗大ごみ
処理施設</t>
  </si>
  <si>
    <t>AM</t>
    <phoneticPr fontId="3"/>
  </si>
  <si>
    <t>AN</t>
    <phoneticPr fontId="3"/>
  </si>
  <si>
    <t>AO</t>
    <phoneticPr fontId="3"/>
  </si>
  <si>
    <t>AP</t>
    <phoneticPr fontId="3"/>
  </si>
  <si>
    <t>ごみ燃料化
施設</t>
  </si>
  <si>
    <t>AQ</t>
    <phoneticPr fontId="3"/>
  </si>
  <si>
    <t>AR</t>
    <phoneticPr fontId="3"/>
  </si>
  <si>
    <t>セメント等への直接投入</t>
    <rPh sb="4" eb="5">
      <t>トウ</t>
    </rPh>
    <rPh sb="7" eb="9">
      <t>チョクセツ</t>
    </rPh>
    <rPh sb="9" eb="11">
      <t>トウニュウ</t>
    </rPh>
    <phoneticPr fontId="5"/>
  </si>
  <si>
    <t>AS</t>
    <phoneticPr fontId="3"/>
  </si>
  <si>
    <t>その他の
施設</t>
  </si>
  <si>
    <t>AK</t>
    <phoneticPr fontId="3"/>
  </si>
  <si>
    <t>（中間処理後保管量</t>
    <phoneticPr fontId="3"/>
  </si>
  <si>
    <t>(21,03,05)</t>
    <phoneticPr fontId="3"/>
  </si>
  <si>
    <t>（中間処理後保管量</t>
    <phoneticPr fontId="3"/>
  </si>
  <si>
    <t>(21,06,05)</t>
    <phoneticPr fontId="3"/>
  </si>
  <si>
    <t>ごみ集計結果</t>
    <rPh sb="2" eb="4">
      <t>シュウケイ</t>
    </rPh>
    <rPh sb="4" eb="6">
      <t>ケッカ</t>
    </rPh>
    <phoneticPr fontId="3"/>
  </si>
  <si>
    <t>(20,20,01)</t>
    <phoneticPr fontId="3"/>
  </si>
  <si>
    <t>合計</t>
    <phoneticPr fontId="5"/>
  </si>
  <si>
    <t>ごみ飼料化施設</t>
    <phoneticPr fontId="5"/>
  </si>
  <si>
    <t>メタン化施設</t>
    <phoneticPr fontId="5"/>
  </si>
  <si>
    <t>ごみ燃料化
施設</t>
    <phoneticPr fontId="5"/>
  </si>
  <si>
    <t>（ｔ）</t>
    <phoneticPr fontId="5"/>
  </si>
  <si>
    <t>処理残渣保管量</t>
    <rPh sb="0" eb="2">
      <t>ショリ</t>
    </rPh>
    <rPh sb="2" eb="4">
      <t>ザンサ</t>
    </rPh>
    <rPh sb="4" eb="7">
      <t>ホカンリョウ</t>
    </rPh>
    <phoneticPr fontId="5"/>
  </si>
  <si>
    <t>総人口</t>
    <phoneticPr fontId="5"/>
  </si>
  <si>
    <t>外国人人口</t>
    <rPh sb="0" eb="3">
      <t>ガイコクジン</t>
    </rPh>
    <rPh sb="3" eb="5">
      <t>ジンコウ</t>
    </rPh>
    <phoneticPr fontId="3"/>
  </si>
  <si>
    <t>計画収集人口</t>
    <phoneticPr fontId="5"/>
  </si>
  <si>
    <t>山形県</t>
    <phoneticPr fontId="5"/>
  </si>
  <si>
    <t>茨城県</t>
    <phoneticPr fontId="5"/>
  </si>
  <si>
    <t>香川県</t>
    <phoneticPr fontId="5"/>
  </si>
  <si>
    <t>三重県</t>
    <phoneticPr fontId="5"/>
  </si>
  <si>
    <t>熊本県</t>
    <phoneticPr fontId="5"/>
  </si>
  <si>
    <t>佐賀県</t>
    <phoneticPr fontId="5"/>
  </si>
  <si>
    <t>千葉県</t>
    <phoneticPr fontId="5"/>
  </si>
  <si>
    <t>鹿児島県</t>
    <phoneticPr fontId="5"/>
  </si>
  <si>
    <t>兵庫県</t>
    <phoneticPr fontId="5"/>
  </si>
  <si>
    <t>43000</t>
    <phoneticPr fontId="5"/>
  </si>
  <si>
    <t>福岡県</t>
    <phoneticPr fontId="5"/>
  </si>
  <si>
    <t>19000</t>
    <phoneticPr fontId="5"/>
  </si>
  <si>
    <t>24000</t>
    <phoneticPr fontId="5"/>
  </si>
  <si>
    <t>広島県</t>
    <phoneticPr fontId="5"/>
  </si>
  <si>
    <t>大分県</t>
    <phoneticPr fontId="5"/>
  </si>
  <si>
    <t>宮城県</t>
    <phoneticPr fontId="5"/>
  </si>
  <si>
    <t>長野県</t>
    <phoneticPr fontId="5"/>
  </si>
  <si>
    <t>08000</t>
    <phoneticPr fontId="5"/>
  </si>
  <si>
    <t>山梨県</t>
    <phoneticPr fontId="5"/>
  </si>
  <si>
    <t>秋田県</t>
    <phoneticPr fontId="5"/>
  </si>
  <si>
    <t>06000</t>
    <phoneticPr fontId="5"/>
  </si>
  <si>
    <t>埼玉県</t>
    <phoneticPr fontId="5"/>
  </si>
  <si>
    <t>高知県</t>
    <phoneticPr fontId="5"/>
  </si>
  <si>
    <t>28000</t>
    <phoneticPr fontId="5"/>
  </si>
  <si>
    <t>徳島県</t>
    <phoneticPr fontId="5"/>
  </si>
  <si>
    <t>和歌山県</t>
    <phoneticPr fontId="5"/>
  </si>
  <si>
    <t>46000</t>
    <phoneticPr fontId="5"/>
  </si>
  <si>
    <t>長崎県</t>
    <phoneticPr fontId="5"/>
  </si>
  <si>
    <t>滋賀県</t>
    <phoneticPr fontId="5"/>
  </si>
  <si>
    <t>福島県</t>
    <phoneticPr fontId="5"/>
  </si>
  <si>
    <t>11000</t>
    <phoneticPr fontId="5"/>
  </si>
  <si>
    <t>鳥取県</t>
    <phoneticPr fontId="5"/>
  </si>
  <si>
    <t>44000</t>
    <phoneticPr fontId="5"/>
  </si>
  <si>
    <t>福井県</t>
    <phoneticPr fontId="5"/>
  </si>
  <si>
    <t>18000</t>
    <phoneticPr fontId="5"/>
  </si>
  <si>
    <t>山口県</t>
    <phoneticPr fontId="5"/>
  </si>
  <si>
    <t>35000</t>
    <phoneticPr fontId="5"/>
  </si>
  <si>
    <t>京都府</t>
    <phoneticPr fontId="5"/>
  </si>
  <si>
    <t>26000</t>
    <phoneticPr fontId="5"/>
  </si>
  <si>
    <t>02000</t>
    <phoneticPr fontId="5"/>
  </si>
  <si>
    <t>25000</t>
    <phoneticPr fontId="5"/>
  </si>
  <si>
    <t>36000</t>
    <phoneticPr fontId="5"/>
  </si>
  <si>
    <t>20000</t>
    <phoneticPr fontId="5"/>
  </si>
  <si>
    <t>群馬県</t>
    <phoneticPr fontId="5"/>
  </si>
  <si>
    <t>10000</t>
    <phoneticPr fontId="5"/>
  </si>
  <si>
    <t>沖縄県</t>
    <phoneticPr fontId="5"/>
  </si>
  <si>
    <t>47000</t>
    <phoneticPr fontId="5"/>
  </si>
  <si>
    <t>青森県</t>
    <phoneticPr fontId="5"/>
  </si>
  <si>
    <t>栃木県</t>
    <phoneticPr fontId="5"/>
  </si>
  <si>
    <t>31000</t>
    <phoneticPr fontId="5"/>
  </si>
  <si>
    <t>40000</t>
    <phoneticPr fontId="5"/>
  </si>
  <si>
    <t>41000</t>
    <phoneticPr fontId="5"/>
  </si>
  <si>
    <t>13000</t>
    <phoneticPr fontId="5"/>
  </si>
  <si>
    <t>石川県</t>
    <phoneticPr fontId="5"/>
  </si>
  <si>
    <t>17000</t>
    <phoneticPr fontId="5"/>
  </si>
  <si>
    <t>愛知県</t>
    <phoneticPr fontId="5"/>
  </si>
  <si>
    <t>宮崎県</t>
    <phoneticPr fontId="5"/>
  </si>
  <si>
    <t>45000</t>
    <phoneticPr fontId="5"/>
  </si>
  <si>
    <t>大阪府</t>
    <phoneticPr fontId="5"/>
  </si>
  <si>
    <t>27000</t>
    <phoneticPr fontId="5"/>
  </si>
  <si>
    <t>30000</t>
    <phoneticPr fontId="5"/>
  </si>
  <si>
    <t>島根県</t>
    <phoneticPr fontId="5"/>
  </si>
  <si>
    <t>愛媛県</t>
    <phoneticPr fontId="5"/>
  </si>
  <si>
    <t>32000</t>
    <phoneticPr fontId="5"/>
  </si>
  <si>
    <t>岐阜県</t>
    <phoneticPr fontId="5"/>
  </si>
  <si>
    <t>21000</t>
    <phoneticPr fontId="5"/>
  </si>
  <si>
    <t>静岡県</t>
    <phoneticPr fontId="5"/>
  </si>
  <si>
    <t>22000</t>
    <phoneticPr fontId="5"/>
  </si>
  <si>
    <t>23000</t>
    <phoneticPr fontId="5"/>
  </si>
  <si>
    <t>北海道</t>
    <phoneticPr fontId="5"/>
  </si>
  <si>
    <t>01000</t>
    <phoneticPr fontId="5"/>
  </si>
  <si>
    <t>12000</t>
    <phoneticPr fontId="5"/>
  </si>
  <si>
    <t>37000</t>
    <phoneticPr fontId="5"/>
  </si>
  <si>
    <t>05000</t>
    <phoneticPr fontId="5"/>
  </si>
  <si>
    <t>38000</t>
    <phoneticPr fontId="5"/>
  </si>
  <si>
    <t>岩手県</t>
    <phoneticPr fontId="5"/>
  </si>
  <si>
    <t>03000</t>
    <phoneticPr fontId="5"/>
  </si>
  <si>
    <t>04000</t>
    <phoneticPr fontId="5"/>
  </si>
  <si>
    <t>07000</t>
    <phoneticPr fontId="5"/>
  </si>
  <si>
    <t>新潟県</t>
    <phoneticPr fontId="5"/>
  </si>
  <si>
    <t>15000</t>
    <phoneticPr fontId="5"/>
  </si>
  <si>
    <t>富山県</t>
    <phoneticPr fontId="5"/>
  </si>
  <si>
    <t>16000</t>
    <phoneticPr fontId="5"/>
  </si>
  <si>
    <t>39000</t>
    <phoneticPr fontId="5"/>
  </si>
  <si>
    <t>42000</t>
    <phoneticPr fontId="5"/>
  </si>
  <si>
    <t>09000</t>
    <phoneticPr fontId="5"/>
  </si>
  <si>
    <t>岡山県</t>
    <phoneticPr fontId="5"/>
  </si>
  <si>
    <t>33000</t>
    <phoneticPr fontId="5"/>
  </si>
  <si>
    <t>34000</t>
    <phoneticPr fontId="5"/>
  </si>
  <si>
    <t>北海道</t>
    <phoneticPr fontId="5"/>
  </si>
  <si>
    <t>01000</t>
    <phoneticPr fontId="5"/>
  </si>
  <si>
    <t>合計</t>
    <phoneticPr fontId="5"/>
  </si>
  <si>
    <t>北海道</t>
    <phoneticPr fontId="5"/>
  </si>
  <si>
    <t>01000</t>
    <phoneticPr fontId="5"/>
  </si>
  <si>
    <t>合計</t>
    <phoneticPr fontId="5"/>
  </si>
  <si>
    <t>北海道</t>
    <phoneticPr fontId="5"/>
  </si>
  <si>
    <t>01000</t>
    <phoneticPr fontId="5"/>
  </si>
  <si>
    <t>合計</t>
    <phoneticPr fontId="5"/>
  </si>
  <si>
    <t>青森県</t>
    <phoneticPr fontId="5"/>
  </si>
  <si>
    <t>02000</t>
    <phoneticPr fontId="5"/>
  </si>
  <si>
    <t>合計</t>
    <phoneticPr fontId="5"/>
  </si>
  <si>
    <t>岩手県</t>
    <phoneticPr fontId="5"/>
  </si>
  <si>
    <t>03000</t>
    <phoneticPr fontId="5"/>
  </si>
  <si>
    <t>合計</t>
    <phoneticPr fontId="5"/>
  </si>
  <si>
    <t>岩手県</t>
    <phoneticPr fontId="5"/>
  </si>
  <si>
    <t>03000</t>
    <phoneticPr fontId="5"/>
  </si>
  <si>
    <t>合計</t>
    <phoneticPr fontId="5"/>
  </si>
  <si>
    <t>秋田県</t>
    <phoneticPr fontId="5"/>
  </si>
  <si>
    <t>福島県</t>
    <phoneticPr fontId="5"/>
  </si>
  <si>
    <t>07000</t>
    <phoneticPr fontId="5"/>
  </si>
  <si>
    <t>福島県</t>
    <phoneticPr fontId="5"/>
  </si>
  <si>
    <t>07000</t>
    <phoneticPr fontId="5"/>
  </si>
  <si>
    <t>茨城県</t>
    <phoneticPr fontId="5"/>
  </si>
  <si>
    <t>08000</t>
    <phoneticPr fontId="5"/>
  </si>
  <si>
    <t>合計</t>
    <phoneticPr fontId="5"/>
  </si>
  <si>
    <t>群馬県</t>
    <phoneticPr fontId="5"/>
  </si>
  <si>
    <t>10000</t>
    <phoneticPr fontId="5"/>
  </si>
  <si>
    <t>埼玉県</t>
    <phoneticPr fontId="5"/>
  </si>
  <si>
    <t>11000</t>
    <phoneticPr fontId="5"/>
  </si>
  <si>
    <t>埼玉県</t>
    <phoneticPr fontId="5"/>
  </si>
  <si>
    <t>11000</t>
    <phoneticPr fontId="5"/>
  </si>
  <si>
    <t>合計</t>
    <phoneticPr fontId="5"/>
  </si>
  <si>
    <t>千葉県</t>
    <phoneticPr fontId="5"/>
  </si>
  <si>
    <t>12000</t>
    <phoneticPr fontId="5"/>
  </si>
  <si>
    <t>千葉県</t>
    <phoneticPr fontId="5"/>
  </si>
  <si>
    <t>12000</t>
    <phoneticPr fontId="5"/>
  </si>
  <si>
    <t>合計</t>
    <phoneticPr fontId="5"/>
  </si>
  <si>
    <t>東京都</t>
    <phoneticPr fontId="5"/>
  </si>
  <si>
    <t>東京都</t>
    <phoneticPr fontId="5"/>
  </si>
  <si>
    <t>東京都</t>
    <phoneticPr fontId="5"/>
  </si>
  <si>
    <t>13000</t>
    <phoneticPr fontId="5"/>
  </si>
  <si>
    <t>東京都</t>
    <phoneticPr fontId="5"/>
  </si>
  <si>
    <t>13000</t>
    <phoneticPr fontId="5"/>
  </si>
  <si>
    <t>合計</t>
    <phoneticPr fontId="5"/>
  </si>
  <si>
    <t>神奈川県</t>
    <phoneticPr fontId="5"/>
  </si>
  <si>
    <t>14000</t>
    <phoneticPr fontId="5"/>
  </si>
  <si>
    <t>神奈川県</t>
    <phoneticPr fontId="5"/>
  </si>
  <si>
    <t>14000</t>
    <phoneticPr fontId="5"/>
  </si>
  <si>
    <t>神奈川県</t>
    <phoneticPr fontId="5"/>
  </si>
  <si>
    <t>14000</t>
    <phoneticPr fontId="5"/>
  </si>
  <si>
    <t>新潟県</t>
    <phoneticPr fontId="5"/>
  </si>
  <si>
    <t>15000</t>
    <phoneticPr fontId="5"/>
  </si>
  <si>
    <t>新潟県</t>
    <phoneticPr fontId="5"/>
  </si>
  <si>
    <t>15000</t>
    <phoneticPr fontId="5"/>
  </si>
  <si>
    <t>合計</t>
    <phoneticPr fontId="5"/>
  </si>
  <si>
    <t>富山県</t>
    <phoneticPr fontId="5"/>
  </si>
  <si>
    <t>16000</t>
    <phoneticPr fontId="5"/>
  </si>
  <si>
    <t>富山県</t>
    <phoneticPr fontId="5"/>
  </si>
  <si>
    <t>16000</t>
    <phoneticPr fontId="5"/>
  </si>
  <si>
    <t>石川県</t>
    <phoneticPr fontId="5"/>
  </si>
  <si>
    <t>17000</t>
    <phoneticPr fontId="5"/>
  </si>
  <si>
    <t>合計</t>
    <phoneticPr fontId="5"/>
  </si>
  <si>
    <t>福井県</t>
    <phoneticPr fontId="5"/>
  </si>
  <si>
    <t>山梨県</t>
    <phoneticPr fontId="5"/>
  </si>
  <si>
    <t>19000</t>
    <phoneticPr fontId="5"/>
  </si>
  <si>
    <t>合計</t>
    <phoneticPr fontId="5"/>
  </si>
  <si>
    <t>長野県</t>
    <phoneticPr fontId="5"/>
  </si>
  <si>
    <t>静岡県</t>
    <phoneticPr fontId="5"/>
  </si>
  <si>
    <t>22000</t>
    <phoneticPr fontId="5"/>
  </si>
  <si>
    <t>愛知県</t>
    <phoneticPr fontId="5"/>
  </si>
  <si>
    <t>愛知県</t>
    <phoneticPr fontId="5"/>
  </si>
  <si>
    <t>23000</t>
    <phoneticPr fontId="5"/>
  </si>
  <si>
    <t>三重県</t>
    <phoneticPr fontId="5"/>
  </si>
  <si>
    <t>24000</t>
    <phoneticPr fontId="5"/>
  </si>
  <si>
    <t>三重県</t>
    <phoneticPr fontId="5"/>
  </si>
  <si>
    <t>24000</t>
    <phoneticPr fontId="5"/>
  </si>
  <si>
    <t>合計</t>
    <phoneticPr fontId="5"/>
  </si>
  <si>
    <t>滋賀県</t>
    <phoneticPr fontId="5"/>
  </si>
  <si>
    <t>25000</t>
    <phoneticPr fontId="5"/>
  </si>
  <si>
    <t>滋賀県</t>
    <phoneticPr fontId="5"/>
  </si>
  <si>
    <t>25000</t>
    <phoneticPr fontId="5"/>
  </si>
  <si>
    <t>京都府</t>
    <phoneticPr fontId="5"/>
  </si>
  <si>
    <t>大阪府</t>
    <phoneticPr fontId="5"/>
  </si>
  <si>
    <t>27000</t>
    <phoneticPr fontId="5"/>
  </si>
  <si>
    <t>大阪府</t>
    <phoneticPr fontId="5"/>
  </si>
  <si>
    <t>大阪府</t>
    <phoneticPr fontId="5"/>
  </si>
  <si>
    <t>27000</t>
    <phoneticPr fontId="5"/>
  </si>
  <si>
    <t>兵庫県</t>
    <phoneticPr fontId="5"/>
  </si>
  <si>
    <t>28000</t>
    <phoneticPr fontId="5"/>
  </si>
  <si>
    <t>兵庫県</t>
    <phoneticPr fontId="5"/>
  </si>
  <si>
    <t>兵庫県</t>
    <phoneticPr fontId="5"/>
  </si>
  <si>
    <t>28000</t>
    <phoneticPr fontId="5"/>
  </si>
  <si>
    <t>島根県</t>
    <phoneticPr fontId="5"/>
  </si>
  <si>
    <t>32000</t>
    <phoneticPr fontId="5"/>
  </si>
  <si>
    <t>岡山県</t>
    <phoneticPr fontId="5"/>
  </si>
  <si>
    <t>33000</t>
    <phoneticPr fontId="5"/>
  </si>
  <si>
    <t>岡山県</t>
    <phoneticPr fontId="5"/>
  </si>
  <si>
    <t>33000</t>
    <phoneticPr fontId="5"/>
  </si>
  <si>
    <t>広島県</t>
    <phoneticPr fontId="5"/>
  </si>
  <si>
    <t>34000</t>
    <phoneticPr fontId="5"/>
  </si>
  <si>
    <t>35000</t>
    <phoneticPr fontId="5"/>
  </si>
  <si>
    <t>合計</t>
    <phoneticPr fontId="5"/>
  </si>
  <si>
    <t>山口県</t>
    <phoneticPr fontId="5"/>
  </si>
  <si>
    <t>35000</t>
    <phoneticPr fontId="5"/>
  </si>
  <si>
    <t>合計</t>
    <phoneticPr fontId="5"/>
  </si>
  <si>
    <t>徳島県</t>
    <phoneticPr fontId="5"/>
  </si>
  <si>
    <t>36000</t>
    <phoneticPr fontId="5"/>
  </si>
  <si>
    <t>徳島県</t>
    <phoneticPr fontId="5"/>
  </si>
  <si>
    <t>36000</t>
    <phoneticPr fontId="5"/>
  </si>
  <si>
    <t>香川県</t>
    <phoneticPr fontId="5"/>
  </si>
  <si>
    <t>37000</t>
    <phoneticPr fontId="5"/>
  </si>
  <si>
    <t>合計</t>
    <phoneticPr fontId="5"/>
  </si>
  <si>
    <t>香川県</t>
    <phoneticPr fontId="5"/>
  </si>
  <si>
    <t>37000</t>
    <phoneticPr fontId="5"/>
  </si>
  <si>
    <t>愛媛県</t>
    <phoneticPr fontId="5"/>
  </si>
  <si>
    <t>38000</t>
    <phoneticPr fontId="5"/>
  </si>
  <si>
    <t>合計</t>
    <phoneticPr fontId="5"/>
  </si>
  <si>
    <t>愛媛県</t>
    <phoneticPr fontId="5"/>
  </si>
  <si>
    <t>38000</t>
    <phoneticPr fontId="5"/>
  </si>
  <si>
    <t>合計</t>
    <phoneticPr fontId="5"/>
  </si>
  <si>
    <t>高知県</t>
    <phoneticPr fontId="5"/>
  </si>
  <si>
    <t>39000</t>
    <phoneticPr fontId="5"/>
  </si>
  <si>
    <t>合計</t>
    <phoneticPr fontId="5"/>
  </si>
  <si>
    <t>福岡県</t>
    <phoneticPr fontId="5"/>
  </si>
  <si>
    <t>40000</t>
    <phoneticPr fontId="5"/>
  </si>
  <si>
    <t>福岡県</t>
    <phoneticPr fontId="5"/>
  </si>
  <si>
    <t>40000</t>
    <phoneticPr fontId="5"/>
  </si>
  <si>
    <t>佐賀県</t>
    <phoneticPr fontId="5"/>
  </si>
  <si>
    <t>41000</t>
    <phoneticPr fontId="5"/>
  </si>
  <si>
    <t>合計</t>
    <phoneticPr fontId="5"/>
  </si>
  <si>
    <t>長崎県</t>
    <phoneticPr fontId="5"/>
  </si>
  <si>
    <t>42000</t>
    <phoneticPr fontId="5"/>
  </si>
  <si>
    <t>長崎県</t>
    <phoneticPr fontId="5"/>
  </si>
  <si>
    <t>42000</t>
    <phoneticPr fontId="5"/>
  </si>
  <si>
    <t>合計</t>
    <phoneticPr fontId="5"/>
  </si>
  <si>
    <t>熊本県</t>
    <phoneticPr fontId="5"/>
  </si>
  <si>
    <t>43000</t>
    <phoneticPr fontId="5"/>
  </si>
  <si>
    <t>合計</t>
    <phoneticPr fontId="5"/>
  </si>
  <si>
    <t>大分県</t>
    <phoneticPr fontId="5"/>
  </si>
  <si>
    <t>44000</t>
    <phoneticPr fontId="5"/>
  </si>
  <si>
    <t>大分県</t>
    <phoneticPr fontId="5"/>
  </si>
  <si>
    <t>44000</t>
    <phoneticPr fontId="5"/>
  </si>
  <si>
    <t>宮崎県</t>
    <phoneticPr fontId="5"/>
  </si>
  <si>
    <t>45000</t>
    <phoneticPr fontId="5"/>
  </si>
  <si>
    <t>合計</t>
    <phoneticPr fontId="5"/>
  </si>
  <si>
    <t>ごみ飼料化施設</t>
    <phoneticPr fontId="9"/>
  </si>
  <si>
    <t>全国</t>
    <phoneticPr fontId="5"/>
  </si>
  <si>
    <t>48000</t>
    <phoneticPr fontId="5"/>
  </si>
  <si>
    <t>合計 処理量（平成28年度実績） ごみ処理フローシート</t>
    <phoneticPr fontId="3"/>
  </si>
  <si>
    <t>合計 処理量（平成28年度実績） ごみ処理フローシート</t>
    <phoneticPr fontId="3"/>
  </si>
  <si>
    <t>ごみ処理の概要（平成28年度実績）</t>
  </si>
  <si>
    <t>災害廃棄物の処理処分状況（平成28年度実績）</t>
  </si>
  <si>
    <t>中間処理後の再生利用量の状況（平成28年度実績）</t>
  </si>
  <si>
    <t>ごみ資源化の状況（平成28年度実績）</t>
  </si>
  <si>
    <t>ごみ処理の状況（平成28年度実績）</t>
  </si>
  <si>
    <t>処理施設別ごみ搬入量の状況（平成28年度実績）</t>
  </si>
  <si>
    <t>ごみ搬入量の状況（平成28年度実績）</t>
  </si>
  <si>
    <t>合計 処理量（平成28年度実績）</t>
    <phoneticPr fontId="3"/>
  </si>
  <si>
    <t>合計
(ごみ総排出量)*10^6/総人口/365</t>
  </si>
  <si>
    <t>生活系ごみ
(生活系ごみ搬入量+集団回収量)*10^6/総人口/365</t>
  </si>
  <si>
    <t>事業系ごみ
(事業系ごみ搬入量)*10^6/総人口/365</t>
  </si>
  <si>
    <t>-</t>
  </si>
  <si>
    <t>29000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</si>
</sst>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12" fillId="0" borderId="0"/>
    <xf numFmtId="0" fontId="11" fillId="0" borderId="0"/>
  </cellStyleXfs>
  <cellXfs count="416">
    <xf numFmtId="0" fontId="0" fillId="0" borderId="0" xfId="0">
      <alignment vertical="center"/>
    </xf>
    <xf numFmtId="0" fontId="8" fillId="0" borderId="0" xfId="6" applyFont="1" applyFill="1" applyAlignment="1">
      <alignment vertical="center"/>
    </xf>
    <xf numFmtId="0" fontId="8" fillId="0" borderId="1" xfId="6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vertical="center"/>
    </xf>
    <xf numFmtId="0" fontId="8" fillId="0" borderId="6" xfId="6" applyFont="1" applyFill="1" applyBorder="1" applyAlignment="1">
      <alignment vertical="center"/>
    </xf>
    <xf numFmtId="0" fontId="8" fillId="0" borderId="8" xfId="6" applyFont="1" applyFill="1" applyBorder="1" applyAlignment="1">
      <alignment horizontal="left" vertical="center"/>
    </xf>
    <xf numFmtId="0" fontId="8" fillId="0" borderId="9" xfId="6" applyFont="1" applyFill="1" applyBorder="1" applyAlignment="1">
      <alignment horizontal="left" vertical="center"/>
    </xf>
    <xf numFmtId="0" fontId="8" fillId="0" borderId="10" xfId="6" applyFont="1" applyFill="1" applyBorder="1" applyAlignment="1">
      <alignment vertical="center"/>
    </xf>
    <xf numFmtId="0" fontId="8" fillId="0" borderId="11" xfId="6" applyFont="1" applyFill="1" applyBorder="1" applyAlignment="1">
      <alignment horizontal="left" vertical="center"/>
    </xf>
    <xf numFmtId="0" fontId="8" fillId="0" borderId="12" xfId="6" applyFont="1" applyFill="1" applyBorder="1" applyAlignment="1">
      <alignment horizontal="left" vertical="center"/>
    </xf>
    <xf numFmtId="0" fontId="8" fillId="0" borderId="13" xfId="6" applyFont="1" applyFill="1" applyBorder="1" applyAlignment="1">
      <alignment horizontal="left" vertical="center"/>
    </xf>
    <xf numFmtId="0" fontId="8" fillId="0" borderId="14" xfId="6" applyFont="1" applyFill="1" applyBorder="1" applyAlignment="1">
      <alignment horizontal="left" vertical="center"/>
    </xf>
    <xf numFmtId="0" fontId="8" fillId="0" borderId="15" xfId="6" applyFont="1" applyFill="1" applyBorder="1" applyAlignment="1">
      <alignment horizontal="left" vertical="center"/>
    </xf>
    <xf numFmtId="0" fontId="8" fillId="0" borderId="16" xfId="6" applyFont="1" applyFill="1" applyBorder="1" applyAlignment="1">
      <alignment horizontal="left" vertical="center"/>
    </xf>
    <xf numFmtId="0" fontId="8" fillId="0" borderId="17" xfId="6" applyFont="1" applyFill="1" applyBorder="1" applyAlignment="1">
      <alignment horizontal="left" vertical="center"/>
    </xf>
    <xf numFmtId="0" fontId="8" fillId="0" borderId="18" xfId="6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/>
    </xf>
    <xf numFmtId="0" fontId="8" fillId="0" borderId="7" xfId="6" quotePrefix="1" applyFont="1" applyFill="1" applyBorder="1" applyAlignment="1">
      <alignment horizontal="center" vertical="center" textRotation="255"/>
    </xf>
    <xf numFmtId="0" fontId="8" fillId="0" borderId="19" xfId="6" applyFont="1" applyFill="1" applyBorder="1" applyAlignment="1">
      <alignment horizontal="left" vertical="center"/>
    </xf>
    <xf numFmtId="0" fontId="8" fillId="0" borderId="20" xfId="6" applyFont="1" applyFill="1" applyBorder="1" applyAlignment="1">
      <alignment horizontal="left" vertical="center"/>
    </xf>
    <xf numFmtId="0" fontId="8" fillId="0" borderId="21" xfId="6" applyFont="1" applyFill="1" applyBorder="1" applyAlignment="1">
      <alignment horizontal="left" vertical="center"/>
    </xf>
    <xf numFmtId="0" fontId="8" fillId="0" borderId="22" xfId="6" applyFont="1" applyFill="1" applyBorder="1" applyAlignment="1">
      <alignment horizontal="left" vertical="center"/>
    </xf>
    <xf numFmtId="0" fontId="8" fillId="0" borderId="23" xfId="6" applyFont="1" applyFill="1" applyBorder="1" applyAlignment="1">
      <alignment horizontal="left" vertical="center"/>
    </xf>
    <xf numFmtId="0" fontId="8" fillId="0" borderId="24" xfId="6" applyFont="1" applyFill="1" applyBorder="1" applyAlignment="1">
      <alignment horizontal="left" vertical="center"/>
    </xf>
    <xf numFmtId="38" fontId="8" fillId="0" borderId="3" xfId="6" applyNumberFormat="1" applyFont="1" applyFill="1" applyBorder="1" applyAlignment="1">
      <alignment vertical="center"/>
    </xf>
    <xf numFmtId="0" fontId="8" fillId="0" borderId="0" xfId="6" quotePrefix="1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center"/>
    </xf>
    <xf numFmtId="38" fontId="8" fillId="0" borderId="25" xfId="1" applyFont="1" applyFill="1" applyBorder="1" applyAlignment="1">
      <alignment horizontal="center" vertical="center"/>
    </xf>
    <xf numFmtId="0" fontId="8" fillId="0" borderId="0" xfId="6" applyNumberFormat="1" applyFont="1" applyFill="1" applyAlignment="1">
      <alignment vertical="center"/>
    </xf>
    <xf numFmtId="0" fontId="18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0" fillId="0" borderId="0" xfId="7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38" fontId="8" fillId="0" borderId="26" xfId="1" applyFont="1" applyFill="1" applyBorder="1" applyAlignment="1">
      <alignment vertical="center"/>
    </xf>
    <xf numFmtId="0" fontId="8" fillId="0" borderId="27" xfId="6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28" xfId="6" applyFont="1" applyFill="1" applyBorder="1" applyAlignment="1">
      <alignment vertical="center"/>
    </xf>
    <xf numFmtId="0" fontId="8" fillId="0" borderId="29" xfId="6" applyFont="1" applyFill="1" applyBorder="1" applyAlignment="1">
      <alignment vertical="center"/>
    </xf>
    <xf numFmtId="0" fontId="8" fillId="0" borderId="30" xfId="6" applyFont="1" applyFill="1" applyBorder="1" applyAlignment="1">
      <alignment vertical="center"/>
    </xf>
    <xf numFmtId="38" fontId="12" fillId="0" borderId="0" xfId="1" applyFont="1" applyFill="1" applyAlignment="1"/>
    <xf numFmtId="0" fontId="8" fillId="0" borderId="0" xfId="6" applyFont="1" applyFill="1" applyBorder="1" applyAlignment="1">
      <alignment horizontal="right" vertical="center"/>
    </xf>
    <xf numFmtId="38" fontId="8" fillId="0" borderId="0" xfId="6" applyNumberFormat="1" applyFont="1" applyFill="1" applyBorder="1" applyAlignment="1">
      <alignment vertical="center"/>
    </xf>
    <xf numFmtId="176" fontId="8" fillId="0" borderId="0" xfId="6" applyNumberFormat="1" applyFont="1" applyFill="1" applyBorder="1" applyAlignment="1">
      <alignment vertical="center"/>
    </xf>
    <xf numFmtId="0" fontId="8" fillId="0" borderId="14" xfId="6" applyFont="1" applyFill="1" applyBorder="1" applyAlignment="1">
      <alignment vertical="center"/>
    </xf>
    <xf numFmtId="0" fontId="8" fillId="0" borderId="31" xfId="6" applyFont="1" applyFill="1" applyBorder="1" applyAlignment="1">
      <alignment vertical="center"/>
    </xf>
    <xf numFmtId="0" fontId="8" fillId="0" borderId="32" xfId="6" applyFont="1" applyFill="1" applyBorder="1" applyAlignment="1">
      <alignment vertical="center"/>
    </xf>
    <xf numFmtId="0" fontId="8" fillId="0" borderId="33" xfId="6" applyFont="1" applyFill="1" applyBorder="1" applyAlignment="1">
      <alignment vertical="center"/>
    </xf>
    <xf numFmtId="0" fontId="8" fillId="0" borderId="34" xfId="6" applyFont="1" applyFill="1" applyBorder="1" applyAlignment="1">
      <alignment vertical="center"/>
    </xf>
    <xf numFmtId="178" fontId="8" fillId="0" borderId="35" xfId="1" applyNumberFormat="1" applyFont="1" applyFill="1" applyBorder="1" applyAlignment="1">
      <alignment vertical="center"/>
    </xf>
    <xf numFmtId="0" fontId="8" fillId="0" borderId="17" xfId="6" applyFont="1" applyFill="1" applyBorder="1" applyAlignment="1">
      <alignment horizontal="center" vertical="center"/>
    </xf>
    <xf numFmtId="0" fontId="8" fillId="0" borderId="36" xfId="6" applyFont="1" applyFill="1" applyBorder="1" applyAlignment="1">
      <alignment horizontal="center" vertical="center"/>
    </xf>
    <xf numFmtId="0" fontId="8" fillId="0" borderId="37" xfId="6" applyFont="1" applyFill="1" applyBorder="1" applyAlignment="1">
      <alignment vertical="center"/>
    </xf>
    <xf numFmtId="0" fontId="8" fillId="0" borderId="38" xfId="6" applyFont="1" applyFill="1" applyBorder="1" applyAlignment="1">
      <alignment vertical="center"/>
    </xf>
    <xf numFmtId="0" fontId="8" fillId="0" borderId="33" xfId="6" quotePrefix="1" applyFont="1" applyFill="1" applyBorder="1" applyAlignment="1">
      <alignment horizontal="left" vertical="center"/>
    </xf>
    <xf numFmtId="0" fontId="8" fillId="0" borderId="34" xfId="6" quotePrefix="1" applyFont="1" applyFill="1" applyBorder="1" applyAlignment="1">
      <alignment horizontal="center" vertical="center"/>
    </xf>
    <xf numFmtId="0" fontId="8" fillId="0" borderId="34" xfId="6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vertical="center"/>
    </xf>
    <xf numFmtId="0" fontId="8" fillId="0" borderId="39" xfId="6" applyFont="1" applyFill="1" applyBorder="1" applyAlignment="1">
      <alignment vertical="center"/>
    </xf>
    <xf numFmtId="0" fontId="8" fillId="0" borderId="40" xfId="6" applyFont="1" applyFill="1" applyBorder="1" applyAlignment="1">
      <alignment horizontal="left" vertical="center"/>
    </xf>
    <xf numFmtId="38" fontId="8" fillId="0" borderId="40" xfId="6" applyNumberFormat="1" applyFont="1" applyFill="1" applyBorder="1" applyAlignment="1">
      <alignment horizontal="left" vertical="center"/>
    </xf>
    <xf numFmtId="38" fontId="8" fillId="0" borderId="41" xfId="6" applyNumberFormat="1" applyFont="1" applyFill="1" applyBorder="1" applyAlignment="1">
      <alignment horizontal="left" vertical="center"/>
    </xf>
    <xf numFmtId="38" fontId="12" fillId="0" borderId="0" xfId="1" applyFont="1" applyFill="1" applyAlignment="1">
      <alignment horizontal="left"/>
    </xf>
    <xf numFmtId="38" fontId="12" fillId="0" borderId="0" xfId="1" applyFont="1" applyFill="1" applyAlignment="1">
      <alignment horizontal="center"/>
    </xf>
    <xf numFmtId="38" fontId="12" fillId="0" borderId="0" xfId="1" applyFont="1" applyFill="1" applyAlignment="1">
      <alignment vertical="center"/>
    </xf>
    <xf numFmtId="38" fontId="12" fillId="0" borderId="42" xfId="1" quotePrefix="1" applyFont="1" applyFill="1" applyBorder="1" applyAlignment="1">
      <alignment horizontal="left" vertical="center"/>
    </xf>
    <xf numFmtId="38" fontId="12" fillId="0" borderId="43" xfId="1" applyFont="1" applyFill="1" applyBorder="1" applyAlignment="1">
      <alignment horizontal="right" vertical="center"/>
    </xf>
    <xf numFmtId="38" fontId="12" fillId="0" borderId="0" xfId="1" applyFont="1" applyFill="1" applyAlignment="1">
      <alignment horizontal="left" vertical="center"/>
    </xf>
    <xf numFmtId="38" fontId="12" fillId="0" borderId="0" xfId="1" applyFont="1" applyFill="1" applyAlignment="1">
      <alignment horizontal="center" vertical="center"/>
    </xf>
    <xf numFmtId="38" fontId="12" fillId="0" borderId="42" xfId="1" applyFont="1" applyFill="1" applyBorder="1" applyAlignment="1">
      <alignment vertical="center"/>
    </xf>
    <xf numFmtId="38" fontId="12" fillId="0" borderId="43" xfId="1" applyFont="1" applyFill="1" applyBorder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7" xfId="1" quotePrefix="1" applyFont="1" applyFill="1" applyBorder="1" applyAlignment="1">
      <alignment horizontal="left" vertical="center"/>
    </xf>
    <xf numFmtId="38" fontId="14" fillId="0" borderId="44" xfId="1" applyFont="1" applyFill="1" applyBorder="1" applyAlignment="1">
      <alignment horizontal="right" vertical="center"/>
    </xf>
    <xf numFmtId="38" fontId="12" fillId="0" borderId="0" xfId="1" applyFont="1" applyFill="1" applyAlignment="1">
      <alignment horizontal="right" vertical="center"/>
    </xf>
    <xf numFmtId="38" fontId="12" fillId="0" borderId="42" xfId="1" applyFont="1" applyFill="1" applyBorder="1" applyAlignment="1">
      <alignment horizontal="left" vertical="center"/>
    </xf>
    <xf numFmtId="38" fontId="12" fillId="0" borderId="42" xfId="1" applyFont="1" applyFill="1" applyBorder="1" applyAlignment="1">
      <alignment horizontal="distributed" vertical="center"/>
    </xf>
    <xf numFmtId="38" fontId="12" fillId="0" borderId="24" xfId="1" quotePrefix="1" applyFont="1" applyFill="1" applyBorder="1" applyAlignment="1">
      <alignment horizontal="left" vertical="center"/>
    </xf>
    <xf numFmtId="38" fontId="14" fillId="0" borderId="43" xfId="1" applyFont="1" applyFill="1" applyBorder="1" applyAlignment="1">
      <alignment horizontal="right" vertical="center"/>
    </xf>
    <xf numFmtId="38" fontId="12" fillId="0" borderId="45" xfId="1" applyFont="1" applyFill="1" applyBorder="1" applyAlignment="1">
      <alignment horizontal="distributed" vertical="center"/>
    </xf>
    <xf numFmtId="38" fontId="12" fillId="0" borderId="46" xfId="1" quotePrefix="1" applyFont="1" applyFill="1" applyBorder="1" applyAlignment="1">
      <alignment horizontal="left" vertical="center"/>
    </xf>
    <xf numFmtId="38" fontId="14" fillId="0" borderId="47" xfId="1" applyFont="1" applyFill="1" applyBorder="1" applyAlignment="1">
      <alignment horizontal="right" vertical="center"/>
    </xf>
    <xf numFmtId="38" fontId="12" fillId="0" borderId="48" xfId="1" quotePrefix="1" applyFont="1" applyFill="1" applyBorder="1" applyAlignment="1">
      <alignment vertical="center"/>
    </xf>
    <xf numFmtId="38" fontId="14" fillId="0" borderId="49" xfId="1" applyFont="1" applyFill="1" applyBorder="1" applyAlignment="1">
      <alignment horizontal="right" vertical="center"/>
    </xf>
    <xf numFmtId="38" fontId="12" fillId="0" borderId="48" xfId="1" applyFont="1" applyFill="1" applyBorder="1" applyAlignment="1">
      <alignment horizontal="distributed" vertical="center"/>
    </xf>
    <xf numFmtId="38" fontId="12" fillId="0" borderId="18" xfId="1" quotePrefix="1" applyFont="1" applyFill="1" applyBorder="1" applyAlignment="1">
      <alignment horizontal="center" vertical="center"/>
    </xf>
    <xf numFmtId="38" fontId="15" fillId="0" borderId="0" xfId="1" applyFont="1" applyFill="1" applyAlignment="1">
      <alignment horizontal="right" vertical="center"/>
    </xf>
    <xf numFmtId="38" fontId="12" fillId="0" borderId="50" xfId="1" applyFont="1" applyFill="1" applyBorder="1" applyAlignment="1">
      <alignment horizontal="distributed" vertical="center"/>
    </xf>
    <xf numFmtId="38" fontId="12" fillId="0" borderId="51" xfId="1" quotePrefix="1" applyFont="1" applyFill="1" applyBorder="1" applyAlignment="1">
      <alignment horizontal="left" vertical="center"/>
    </xf>
    <xf numFmtId="38" fontId="14" fillId="0" borderId="52" xfId="1" quotePrefix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distributed" vertical="center"/>
    </xf>
    <xf numFmtId="38" fontId="12" fillId="0" borderId="53" xfId="1" quotePrefix="1" applyFont="1" applyFill="1" applyBorder="1" applyAlignment="1">
      <alignment horizontal="left" vertical="center"/>
    </xf>
    <xf numFmtId="38" fontId="12" fillId="0" borderId="0" xfId="1" quotePrefix="1" applyFont="1" applyFill="1" applyBorder="1" applyAlignment="1">
      <alignment vertical="center"/>
    </xf>
    <xf numFmtId="177" fontId="15" fillId="0" borderId="0" xfId="1" applyNumberFormat="1" applyFont="1" applyFill="1" applyBorder="1" applyAlignment="1">
      <alignment horizontal="right" vertical="center"/>
    </xf>
    <xf numFmtId="38" fontId="12" fillId="0" borderId="18" xfId="1" applyFont="1" applyFill="1" applyBorder="1" applyAlignment="1">
      <alignment vertical="center"/>
    </xf>
    <xf numFmtId="38" fontId="15" fillId="0" borderId="0" xfId="1" applyFont="1" applyFill="1" applyAlignment="1">
      <alignment vertical="center"/>
    </xf>
    <xf numFmtId="38" fontId="12" fillId="0" borderId="48" xfId="1" applyFont="1" applyFill="1" applyBorder="1" applyAlignment="1">
      <alignment vertical="center"/>
    </xf>
    <xf numFmtId="38" fontId="16" fillId="0" borderId="0" xfId="1" applyFont="1" applyFill="1" applyAlignment="1">
      <alignment vertical="center"/>
    </xf>
    <xf numFmtId="38" fontId="12" fillId="0" borderId="0" xfId="1" quotePrefix="1" applyFont="1" applyFill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53" xfId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2" fillId="0" borderId="48" xfId="1" quotePrefix="1" applyFont="1" applyFill="1" applyBorder="1" applyAlignment="1">
      <alignment horizontal="left" vertical="center"/>
    </xf>
    <xf numFmtId="38" fontId="12" fillId="0" borderId="0" xfId="1" quotePrefix="1" applyFont="1" applyFill="1" applyAlignment="1">
      <alignment horizontal="left" vertical="center"/>
    </xf>
    <xf numFmtId="38" fontId="12" fillId="0" borderId="0" xfId="1" quotePrefix="1" applyFont="1" applyFill="1" applyBorder="1" applyAlignment="1">
      <alignment horizontal="left" vertical="center"/>
    </xf>
    <xf numFmtId="38" fontId="12" fillId="0" borderId="54" xfId="1" applyFont="1" applyFill="1" applyBorder="1" applyAlignment="1">
      <alignment horizontal="distributed" vertical="center"/>
    </xf>
    <xf numFmtId="38" fontId="12" fillId="0" borderId="55" xfId="1" quotePrefix="1" applyFont="1" applyFill="1" applyBorder="1" applyAlignment="1">
      <alignment horizontal="left" vertical="center"/>
    </xf>
    <xf numFmtId="38" fontId="12" fillId="0" borderId="11" xfId="1" quotePrefix="1" applyFont="1" applyFill="1" applyBorder="1" applyAlignment="1">
      <alignment horizontal="left" vertical="center"/>
    </xf>
    <xf numFmtId="38" fontId="14" fillId="0" borderId="32" xfId="1" applyFont="1" applyFill="1" applyBorder="1" applyAlignment="1">
      <alignment horizontal="right" vertical="center"/>
    </xf>
    <xf numFmtId="38" fontId="12" fillId="0" borderId="13" xfId="1" quotePrefix="1" applyFont="1" applyFill="1" applyBorder="1" applyAlignment="1">
      <alignment horizontal="left" vertical="center"/>
    </xf>
    <xf numFmtId="38" fontId="14" fillId="0" borderId="10" xfId="1" applyFont="1" applyFill="1" applyBorder="1" applyAlignment="1">
      <alignment horizontal="right" vertical="center"/>
    </xf>
    <xf numFmtId="38" fontId="14" fillId="0" borderId="36" xfId="1" applyFont="1" applyFill="1" applyBorder="1" applyAlignment="1">
      <alignment horizontal="right" vertical="center"/>
    </xf>
    <xf numFmtId="0" fontId="20" fillId="0" borderId="0" xfId="7" applyFont="1" applyFill="1" applyBorder="1" applyAlignment="1">
      <alignment vertical="center"/>
    </xf>
    <xf numFmtId="49" fontId="19" fillId="0" borderId="25" xfId="6" applyNumberFormat="1" applyFont="1" applyFill="1" applyBorder="1" applyAlignment="1" applyProtection="1">
      <alignment horizontal="center" vertical="center"/>
      <protection locked="0"/>
    </xf>
    <xf numFmtId="38" fontId="8" fillId="0" borderId="56" xfId="1" applyFont="1" applyFill="1" applyBorder="1" applyAlignment="1">
      <alignment vertical="center"/>
    </xf>
    <xf numFmtId="38" fontId="8" fillId="0" borderId="57" xfId="1" applyFont="1" applyFill="1" applyBorder="1" applyAlignment="1">
      <alignment vertical="center"/>
    </xf>
    <xf numFmtId="38" fontId="8" fillId="0" borderId="58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38" fontId="8" fillId="0" borderId="8" xfId="1" applyFont="1" applyFill="1" applyBorder="1" applyAlignment="1">
      <alignment horizontal="center" vertical="center"/>
    </xf>
    <xf numFmtId="38" fontId="8" fillId="0" borderId="59" xfId="1" applyFont="1" applyFill="1" applyBorder="1" applyAlignment="1">
      <alignment horizontal="center" vertical="center"/>
    </xf>
    <xf numFmtId="38" fontId="8" fillId="0" borderId="60" xfId="1" applyFont="1" applyFill="1" applyBorder="1" applyAlignment="1">
      <alignment horizontal="center" vertical="center"/>
    </xf>
    <xf numFmtId="38" fontId="8" fillId="0" borderId="61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8" fillId="0" borderId="38" xfId="1" applyFont="1" applyFill="1" applyBorder="1" applyAlignment="1">
      <alignment horizontal="center" vertical="center"/>
    </xf>
    <xf numFmtId="38" fontId="8" fillId="0" borderId="62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63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64" xfId="1" applyFont="1" applyFill="1" applyBorder="1" applyAlignment="1">
      <alignment vertical="center"/>
    </xf>
    <xf numFmtId="38" fontId="8" fillId="0" borderId="65" xfId="1" applyFont="1" applyFill="1" applyBorder="1" applyAlignment="1">
      <alignment horizontal="center" vertical="center"/>
    </xf>
    <xf numFmtId="38" fontId="8" fillId="0" borderId="66" xfId="1" applyFont="1" applyFill="1" applyBorder="1" applyAlignment="1">
      <alignment vertical="center"/>
    </xf>
    <xf numFmtId="38" fontId="8" fillId="0" borderId="67" xfId="1" applyFont="1" applyFill="1" applyBorder="1" applyAlignment="1">
      <alignment vertical="center"/>
    </xf>
    <xf numFmtId="38" fontId="8" fillId="0" borderId="68" xfId="1" applyFont="1" applyFill="1" applyBorder="1" applyAlignment="1">
      <alignment vertical="center"/>
    </xf>
    <xf numFmtId="38" fontId="8" fillId="0" borderId="39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28" xfId="1" applyFont="1" applyFill="1" applyBorder="1" applyAlignment="1">
      <alignment vertical="center"/>
    </xf>
    <xf numFmtId="38" fontId="8" fillId="0" borderId="40" xfId="1" applyFont="1" applyFill="1" applyBorder="1" applyAlignment="1">
      <alignment vertical="center"/>
    </xf>
    <xf numFmtId="38" fontId="8" fillId="0" borderId="62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38" fontId="8" fillId="0" borderId="69" xfId="1" applyFont="1" applyFill="1" applyBorder="1" applyAlignment="1">
      <alignment vertical="center"/>
    </xf>
    <xf numFmtId="38" fontId="8" fillId="0" borderId="70" xfId="1" applyFont="1" applyFill="1" applyBorder="1" applyAlignment="1">
      <alignment vertical="center"/>
    </xf>
    <xf numFmtId="38" fontId="8" fillId="0" borderId="71" xfId="1" applyFont="1" applyFill="1" applyBorder="1" applyAlignment="1">
      <alignment vertical="center"/>
    </xf>
    <xf numFmtId="38" fontId="8" fillId="0" borderId="72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59" xfId="1" applyFont="1" applyFill="1" applyBorder="1" applyAlignment="1">
      <alignment vertical="center"/>
    </xf>
    <xf numFmtId="38" fontId="8" fillId="0" borderId="60" xfId="1" applyFont="1" applyFill="1" applyBorder="1" applyAlignment="1">
      <alignment vertical="center"/>
    </xf>
    <xf numFmtId="38" fontId="8" fillId="0" borderId="73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38" fontId="8" fillId="0" borderId="74" xfId="1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vertical="center"/>
    </xf>
    <xf numFmtId="38" fontId="8" fillId="0" borderId="75" xfId="1" applyFont="1" applyFill="1" applyBorder="1" applyAlignment="1">
      <alignment horizontal="center" vertical="center"/>
    </xf>
    <xf numFmtId="38" fontId="8" fillId="0" borderId="25" xfId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right" vertical="center"/>
    </xf>
    <xf numFmtId="38" fontId="8" fillId="0" borderId="59" xfId="1" applyFont="1" applyFill="1" applyBorder="1" applyAlignment="1">
      <alignment horizontal="right" vertical="center"/>
    </xf>
    <xf numFmtId="38" fontId="8" fillId="0" borderId="60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vertical="center"/>
    </xf>
    <xf numFmtId="38" fontId="12" fillId="0" borderId="16" xfId="1" applyFont="1" applyFill="1" applyBorder="1" applyAlignment="1">
      <alignment vertical="center"/>
    </xf>
    <xf numFmtId="49" fontId="4" fillId="0" borderId="0" xfId="0" quotePrefix="1" applyNumberFormat="1" applyFont="1" applyAlignment="1">
      <alignment vertical="center"/>
    </xf>
    <xf numFmtId="38" fontId="12" fillId="0" borderId="0" xfId="1" applyFont="1" applyFill="1" applyAlignment="1">
      <alignment vertical="center" wrapText="1"/>
    </xf>
    <xf numFmtId="0" fontId="8" fillId="0" borderId="0" xfId="6" applyFont="1" applyFill="1" applyAlignment="1">
      <alignment vertical="center" wrapText="1"/>
    </xf>
    <xf numFmtId="0" fontId="8" fillId="0" borderId="0" xfId="6" applyNumberFormat="1" applyFont="1" applyFill="1" applyAlignment="1">
      <alignment horizontal="center" vertical="center"/>
    </xf>
    <xf numFmtId="0" fontId="8" fillId="2" borderId="0" xfId="6" applyNumberFormat="1" applyFont="1" applyFill="1" applyAlignment="1">
      <alignment vertical="center"/>
    </xf>
    <xf numFmtId="49" fontId="8" fillId="0" borderId="0" xfId="6" applyNumberFormat="1" applyFont="1" applyFill="1" applyAlignment="1">
      <alignment vertical="center"/>
    </xf>
    <xf numFmtId="0" fontId="4" fillId="0" borderId="0" xfId="0" quotePrefix="1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8" fillId="0" borderId="0" xfId="3" applyNumberFormat="1" applyFont="1" applyAlignment="1">
      <alignment vertical="center"/>
    </xf>
    <xf numFmtId="0" fontId="10" fillId="0" borderId="0" xfId="3" applyNumberFormat="1" applyFont="1" applyAlignment="1">
      <alignment vertical="center"/>
    </xf>
    <xf numFmtId="0" fontId="8" fillId="0" borderId="0" xfId="3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8" fillId="0" borderId="0" xfId="4" applyNumberFormat="1" applyFont="1" applyAlignment="1">
      <alignment vertical="center"/>
    </xf>
    <xf numFmtId="0" fontId="8" fillId="0" borderId="0" xfId="4" applyNumberFormat="1" applyFont="1" applyAlignment="1">
      <alignment horizontal="center" vertical="center"/>
    </xf>
    <xf numFmtId="0" fontId="22" fillId="3" borderId="29" xfId="3" quotePrefix="1" applyNumberFormat="1" applyFont="1" applyFill="1" applyBorder="1" applyAlignment="1">
      <alignment vertical="center"/>
    </xf>
    <xf numFmtId="0" fontId="21" fillId="3" borderId="14" xfId="3" applyNumberFormat="1" applyFont="1" applyFill="1" applyBorder="1" applyAlignment="1">
      <alignment vertical="center"/>
    </xf>
    <xf numFmtId="0" fontId="21" fillId="3" borderId="74" xfId="3" applyNumberFormat="1" applyFont="1" applyFill="1" applyBorder="1" applyAlignment="1">
      <alignment wrapText="1"/>
    </xf>
    <xf numFmtId="0" fontId="22" fillId="3" borderId="71" xfId="3" applyNumberFormat="1" applyFont="1" applyFill="1" applyBorder="1" applyAlignment="1">
      <alignment vertical="center"/>
    </xf>
    <xf numFmtId="0" fontId="22" fillId="3" borderId="71" xfId="3" applyNumberFormat="1" applyFont="1" applyFill="1" applyBorder="1" applyAlignment="1">
      <alignment vertical="center" wrapText="1"/>
    </xf>
    <xf numFmtId="0" fontId="21" fillId="3" borderId="71" xfId="3" applyNumberFormat="1" applyFont="1" applyFill="1" applyBorder="1" applyAlignment="1">
      <alignment horizontal="center" vertical="center"/>
    </xf>
    <xf numFmtId="0" fontId="21" fillId="3" borderId="71" xfId="3" applyNumberFormat="1" applyFont="1" applyFill="1" applyBorder="1" applyAlignment="1">
      <alignment horizontal="center" vertical="center" wrapText="1"/>
    </xf>
    <xf numFmtId="0" fontId="21" fillId="3" borderId="71" xfId="3" quotePrefix="1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21" fillId="3" borderId="22" xfId="0" applyNumberFormat="1" applyFont="1" applyFill="1" applyBorder="1" applyAlignment="1">
      <alignment vertical="center" wrapText="1"/>
    </xf>
    <xf numFmtId="0" fontId="21" fillId="3" borderId="71" xfId="0" applyNumberFormat="1" applyFont="1" applyFill="1" applyBorder="1" applyAlignment="1">
      <alignment vertical="center" wrapText="1"/>
    </xf>
    <xf numFmtId="0" fontId="21" fillId="3" borderId="76" xfId="3" applyNumberFormat="1" applyFont="1" applyFill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21" fillId="3" borderId="14" xfId="0" applyNumberFormat="1" applyFont="1" applyFill="1" applyBorder="1" applyAlignment="1">
      <alignment vertical="center"/>
    </xf>
    <xf numFmtId="3" fontId="21" fillId="3" borderId="76" xfId="0" applyNumberFormat="1" applyFont="1" applyFill="1" applyBorder="1" applyAlignment="1">
      <alignment vertical="center"/>
    </xf>
    <xf numFmtId="3" fontId="21" fillId="3" borderId="38" xfId="0" applyNumberFormat="1" applyFont="1" applyFill="1" applyBorder="1" applyAlignment="1">
      <alignment vertical="center"/>
    </xf>
    <xf numFmtId="3" fontId="21" fillId="3" borderId="23" xfId="0" applyNumberFormat="1" applyFont="1" applyFill="1" applyBorder="1" applyAlignment="1">
      <alignment vertical="center"/>
    </xf>
    <xf numFmtId="0" fontId="22" fillId="3" borderId="23" xfId="0" quotePrefix="1" applyNumberFormat="1" applyFont="1" applyFill="1" applyBorder="1" applyAlignment="1">
      <alignment vertical="center"/>
    </xf>
    <xf numFmtId="0" fontId="21" fillId="3" borderId="14" xfId="0" quotePrefix="1" applyNumberFormat="1" applyFont="1" applyFill="1" applyBorder="1" applyAlignment="1">
      <alignment vertical="center"/>
    </xf>
    <xf numFmtId="0" fontId="21" fillId="3" borderId="14" xfId="0" applyNumberFormat="1" applyFont="1" applyFill="1" applyBorder="1" applyAlignment="1">
      <alignment vertical="center"/>
    </xf>
    <xf numFmtId="0" fontId="21" fillId="3" borderId="76" xfId="0" quotePrefix="1" applyNumberFormat="1" applyFont="1" applyFill="1" applyBorder="1" applyAlignment="1">
      <alignment vertical="center" wrapText="1"/>
    </xf>
    <xf numFmtId="0" fontId="22" fillId="3" borderId="14" xfId="0" quotePrefix="1" applyNumberFormat="1" applyFont="1" applyFill="1" applyBorder="1" applyAlignment="1">
      <alignment vertical="center" wrapText="1"/>
    </xf>
    <xf numFmtId="0" fontId="22" fillId="3" borderId="76" xfId="0" quotePrefix="1" applyNumberFormat="1" applyFont="1" applyFill="1" applyBorder="1" applyAlignment="1">
      <alignment vertical="center" wrapText="1"/>
    </xf>
    <xf numFmtId="0" fontId="22" fillId="3" borderId="23" xfId="0" applyNumberFormat="1" applyFont="1" applyFill="1" applyBorder="1" applyAlignment="1">
      <alignment vertical="center"/>
    </xf>
    <xf numFmtId="0" fontId="21" fillId="3" borderId="76" xfId="0" applyNumberFormat="1" applyFont="1" applyFill="1" applyBorder="1" applyAlignment="1">
      <alignment vertical="center"/>
    </xf>
    <xf numFmtId="0" fontId="22" fillId="3" borderId="14" xfId="0" applyNumberFormat="1" applyFont="1" applyFill="1" applyBorder="1" applyAlignment="1">
      <alignment vertical="center"/>
    </xf>
    <xf numFmtId="0" fontId="22" fillId="3" borderId="38" xfId="0" applyNumberFormat="1" applyFont="1" applyFill="1" applyBorder="1" applyAlignment="1">
      <alignment vertical="center"/>
    </xf>
    <xf numFmtId="0" fontId="21" fillId="3" borderId="71" xfId="0" applyNumberFormat="1" applyFont="1" applyFill="1" applyBorder="1" applyAlignment="1">
      <alignment vertical="center"/>
    </xf>
    <xf numFmtId="0" fontId="21" fillId="3" borderId="23" xfId="0" quotePrefix="1" applyNumberFormat="1" applyFont="1" applyFill="1" applyBorder="1" applyAlignment="1">
      <alignment vertical="center"/>
    </xf>
    <xf numFmtId="0" fontId="21" fillId="3" borderId="38" xfId="0" applyNumberFormat="1" applyFont="1" applyFill="1" applyBorder="1" applyAlignment="1">
      <alignment vertical="center"/>
    </xf>
    <xf numFmtId="0" fontId="21" fillId="3" borderId="77" xfId="0" applyNumberFormat="1" applyFont="1" applyFill="1" applyBorder="1" applyAlignment="1">
      <alignment vertical="center"/>
    </xf>
    <xf numFmtId="0" fontId="21" fillId="3" borderId="23" xfId="0" applyNumberFormat="1" applyFont="1" applyFill="1" applyBorder="1" applyAlignment="1">
      <alignment vertical="center"/>
    </xf>
    <xf numFmtId="0" fontId="21" fillId="3" borderId="76" xfId="0" applyNumberFormat="1" applyFont="1" applyFill="1" applyBorder="1" applyAlignment="1">
      <alignment vertical="center" wrapText="1"/>
    </xf>
    <xf numFmtId="0" fontId="22" fillId="3" borderId="71" xfId="0" quotePrefix="1" applyNumberFormat="1" applyFont="1" applyFill="1" applyBorder="1" applyAlignment="1">
      <alignment vertical="top"/>
    </xf>
    <xf numFmtId="0" fontId="21" fillId="3" borderId="77" xfId="0" applyNumberFormat="1" applyFont="1" applyFill="1" applyBorder="1" applyAlignment="1">
      <alignment vertical="center" wrapText="1"/>
    </xf>
    <xf numFmtId="0" fontId="21" fillId="3" borderId="38" xfId="0" quotePrefix="1" applyNumberFormat="1" applyFont="1" applyFill="1" applyBorder="1" applyAlignment="1">
      <alignment vertical="center"/>
    </xf>
    <xf numFmtId="0" fontId="21" fillId="3" borderId="76" xfId="0" quotePrefix="1" applyNumberFormat="1" applyFont="1" applyFill="1" applyBorder="1" applyAlignment="1">
      <alignment vertical="center"/>
    </xf>
    <xf numFmtId="0" fontId="21" fillId="3" borderId="78" xfId="0" applyNumberFormat="1" applyFont="1" applyFill="1" applyBorder="1" applyAlignment="1">
      <alignment vertical="center"/>
    </xf>
    <xf numFmtId="0" fontId="21" fillId="3" borderId="12" xfId="0" applyNumberFormat="1" applyFont="1" applyFill="1" applyBorder="1" applyAlignment="1">
      <alignment vertical="center" wrapText="1"/>
    </xf>
    <xf numFmtId="0" fontId="21" fillId="3" borderId="73" xfId="0" applyNumberFormat="1" applyFont="1" applyFill="1" applyBorder="1" applyAlignment="1">
      <alignment vertical="center" wrapText="1"/>
    </xf>
    <xf numFmtId="0" fontId="21" fillId="3" borderId="71" xfId="0" applyNumberFormat="1" applyFont="1" applyFill="1" applyBorder="1" applyAlignment="1">
      <alignment horizontal="center" vertical="center" wrapText="1"/>
    </xf>
    <xf numFmtId="0" fontId="21" fillId="3" borderId="71" xfId="0" applyNumberFormat="1" applyFont="1" applyFill="1" applyBorder="1" applyAlignment="1">
      <alignment horizontal="center" vertical="center"/>
    </xf>
    <xf numFmtId="0" fontId="21" fillId="3" borderId="71" xfId="0" quotePrefix="1" applyNumberFormat="1" applyFont="1" applyFill="1" applyBorder="1" applyAlignment="1">
      <alignment horizontal="center" vertical="center" wrapText="1"/>
    </xf>
    <xf numFmtId="0" fontId="21" fillId="3" borderId="77" xfId="0" applyNumberFormat="1" applyFont="1" applyFill="1" applyBorder="1" applyAlignment="1">
      <alignment horizontal="center" vertical="center" wrapText="1"/>
    </xf>
    <xf numFmtId="3" fontId="21" fillId="3" borderId="74" xfId="0" applyNumberFormat="1" applyFont="1" applyFill="1" applyBorder="1" applyAlignment="1">
      <alignment vertical="center"/>
    </xf>
    <xf numFmtId="0" fontId="21" fillId="3" borderId="74" xfId="0" applyNumberFormat="1" applyFont="1" applyFill="1" applyBorder="1" applyAlignment="1">
      <alignment vertical="center"/>
    </xf>
    <xf numFmtId="0" fontId="21" fillId="3" borderId="22" xfId="0" applyNumberFormat="1" applyFont="1" applyFill="1" applyBorder="1" applyAlignment="1">
      <alignment vertical="center"/>
    </xf>
    <xf numFmtId="0" fontId="22" fillId="3" borderId="23" xfId="9" quotePrefix="1" applyNumberFormat="1" applyFont="1" applyFill="1" applyBorder="1" applyAlignment="1">
      <alignment vertical="center"/>
    </xf>
    <xf numFmtId="0" fontId="22" fillId="3" borderId="23" xfId="3" quotePrefix="1" applyNumberFormat="1" applyFont="1" applyFill="1" applyBorder="1" applyAlignment="1">
      <alignment vertical="center"/>
    </xf>
    <xf numFmtId="0" fontId="21" fillId="3" borderId="71" xfId="9" quotePrefix="1" applyNumberFormat="1" applyFont="1" applyFill="1" applyBorder="1" applyAlignment="1">
      <alignment horizontal="center" vertical="center" wrapText="1"/>
    </xf>
    <xf numFmtId="0" fontId="21" fillId="3" borderId="71" xfId="9" applyNumberFormat="1" applyFont="1" applyFill="1" applyBorder="1" applyAlignment="1">
      <alignment horizontal="center" vertical="center" wrapText="1"/>
    </xf>
    <xf numFmtId="0" fontId="21" fillId="3" borderId="76" xfId="4" applyNumberFormat="1" applyFont="1" applyFill="1" applyBorder="1" applyAlignment="1">
      <alignment vertical="center"/>
    </xf>
    <xf numFmtId="0" fontId="22" fillId="3" borderId="76" xfId="9" quotePrefix="1" applyNumberFormat="1" applyFont="1" applyFill="1" applyBorder="1" applyAlignment="1">
      <alignment vertical="center"/>
    </xf>
    <xf numFmtId="0" fontId="22" fillId="3" borderId="14" xfId="9" quotePrefix="1" applyNumberFormat="1" applyFont="1" applyFill="1" applyBorder="1" applyAlignment="1">
      <alignment vertical="center" wrapText="1"/>
    </xf>
    <xf numFmtId="0" fontId="21" fillId="3" borderId="74" xfId="4" applyNumberFormat="1" applyFont="1" applyFill="1" applyBorder="1" applyAlignment="1">
      <alignment vertical="center"/>
    </xf>
    <xf numFmtId="0" fontId="22" fillId="3" borderId="23" xfId="4" quotePrefix="1" applyNumberFormat="1" applyFont="1" applyFill="1" applyBorder="1" applyAlignment="1">
      <alignment vertical="center"/>
    </xf>
    <xf numFmtId="0" fontId="21" fillId="3" borderId="14" xfId="4" quotePrefix="1" applyNumberFormat="1" applyFont="1" applyFill="1" applyBorder="1" applyAlignment="1">
      <alignment vertical="center" wrapText="1"/>
    </xf>
    <xf numFmtId="0" fontId="21" fillId="3" borderId="14" xfId="4" applyNumberFormat="1" applyFont="1" applyFill="1" applyBorder="1" applyAlignment="1">
      <alignment vertical="center" wrapText="1"/>
    </xf>
    <xf numFmtId="0" fontId="21" fillId="3" borderId="38" xfId="4" applyNumberFormat="1" applyFont="1" applyFill="1" applyBorder="1" applyAlignment="1">
      <alignment vertical="center" wrapText="1"/>
    </xf>
    <xf numFmtId="0" fontId="21" fillId="3" borderId="71" xfId="4" applyNumberFormat="1" applyFont="1" applyFill="1" applyBorder="1" applyAlignment="1">
      <alignment horizontal="center" vertical="center"/>
    </xf>
    <xf numFmtId="0" fontId="8" fillId="0" borderId="0" xfId="6" applyFont="1" applyFill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8" fillId="0" borderId="63" xfId="6" applyFont="1" applyFill="1" applyBorder="1" applyAlignment="1">
      <alignment horizontal="center" vertical="center"/>
    </xf>
    <xf numFmtId="38" fontId="8" fillId="0" borderId="79" xfId="1" applyFont="1" applyFill="1" applyBorder="1" applyAlignment="1">
      <alignment vertical="center"/>
    </xf>
    <xf numFmtId="38" fontId="8" fillId="0" borderId="27" xfId="1" applyFont="1" applyFill="1" applyBorder="1" applyAlignment="1">
      <alignment horizontal="center" vertical="center"/>
    </xf>
    <xf numFmtId="0" fontId="8" fillId="0" borderId="56" xfId="6" applyFont="1" applyFill="1" applyBorder="1" applyAlignment="1">
      <alignment horizontal="center" vertical="center"/>
    </xf>
    <xf numFmtId="38" fontId="8" fillId="0" borderId="29" xfId="1" applyFont="1" applyFill="1" applyBorder="1" applyAlignment="1">
      <alignment horizontal="center" vertical="center"/>
    </xf>
    <xf numFmtId="0" fontId="8" fillId="0" borderId="26" xfId="6" applyFont="1" applyFill="1" applyBorder="1" applyAlignment="1">
      <alignment horizontal="center" vertical="center"/>
    </xf>
    <xf numFmtId="38" fontId="8" fillId="0" borderId="30" xfId="1" applyFont="1" applyFill="1" applyBorder="1" applyAlignment="1">
      <alignment horizontal="center" vertical="center"/>
    </xf>
    <xf numFmtId="38" fontId="8" fillId="0" borderId="78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0" fontId="8" fillId="0" borderId="25" xfId="6" applyFont="1" applyFill="1" applyBorder="1" applyAlignment="1">
      <alignment vertical="center"/>
    </xf>
    <xf numFmtId="38" fontId="8" fillId="0" borderId="56" xfId="1" applyFont="1" applyFill="1" applyBorder="1" applyAlignment="1">
      <alignment horizontal="center" vertical="center"/>
    </xf>
    <xf numFmtId="38" fontId="8" fillId="0" borderId="57" xfId="1" applyFont="1" applyFill="1" applyBorder="1" applyAlignment="1">
      <alignment horizontal="center" vertical="center"/>
    </xf>
    <xf numFmtId="0" fontId="8" fillId="0" borderId="61" xfId="6" applyFont="1" applyFill="1" applyBorder="1" applyAlignment="1">
      <alignment vertical="center"/>
    </xf>
    <xf numFmtId="0" fontId="2" fillId="0" borderId="0" xfId="3" applyFill="1" applyAlignment="1">
      <alignment vertical="center" wrapText="1"/>
    </xf>
    <xf numFmtId="0" fontId="2" fillId="0" borderId="0" xfId="3" applyFill="1">
      <alignment vertical="center"/>
    </xf>
    <xf numFmtId="38" fontId="23" fillId="0" borderId="0" xfId="1" applyFont="1" applyFill="1" applyAlignment="1">
      <alignment vertical="top"/>
    </xf>
    <xf numFmtId="38" fontId="23" fillId="0" borderId="0" xfId="1" applyFont="1" applyFill="1" applyAlignment="1">
      <alignment horizontal="right" vertical="top"/>
    </xf>
    <xf numFmtId="180" fontId="23" fillId="0" borderId="0" xfId="1" applyNumberFormat="1" applyFont="1" applyFill="1" applyAlignment="1">
      <alignment horizontal="right" vertical="top"/>
    </xf>
    <xf numFmtId="38" fontId="14" fillId="0" borderId="80" xfId="1" applyFont="1" applyFill="1" applyBorder="1" applyAlignment="1">
      <alignment horizontal="right" vertical="center"/>
    </xf>
    <xf numFmtId="38" fontId="14" fillId="0" borderId="52" xfId="1" applyFont="1" applyFill="1" applyBorder="1" applyAlignment="1">
      <alignment horizontal="right" vertical="center"/>
    </xf>
    <xf numFmtId="38" fontId="12" fillId="0" borderId="55" xfId="1" applyFont="1" applyFill="1" applyBorder="1" applyAlignment="1">
      <alignment vertical="center"/>
    </xf>
    <xf numFmtId="38" fontId="12" fillId="0" borderId="51" xfId="1" applyFont="1" applyFill="1" applyBorder="1" applyAlignment="1">
      <alignment vertical="center"/>
    </xf>
    <xf numFmtId="38" fontId="12" fillId="0" borderId="46" xfId="1" applyFont="1" applyFill="1" applyBorder="1" applyAlignment="1">
      <alignment vertical="center"/>
    </xf>
    <xf numFmtId="0" fontId="21" fillId="3" borderId="71" xfId="3" quotePrefix="1" applyNumberFormat="1" applyFont="1" applyFill="1" applyBorder="1" applyAlignment="1">
      <alignment vertical="center" wrapText="1"/>
    </xf>
    <xf numFmtId="0" fontId="21" fillId="3" borderId="76" xfId="3" applyNumberFormat="1" applyFont="1" applyFill="1" applyBorder="1" applyAlignment="1">
      <alignment vertical="center" wrapText="1"/>
    </xf>
    <xf numFmtId="0" fontId="21" fillId="3" borderId="71" xfId="3" applyNumberFormat="1" applyFont="1" applyFill="1" applyBorder="1" applyAlignment="1">
      <alignment vertical="center" wrapText="1"/>
    </xf>
    <xf numFmtId="0" fontId="21" fillId="3" borderId="71" xfId="3" applyNumberFormat="1" applyFont="1" applyFill="1" applyBorder="1" applyAlignment="1">
      <alignment vertical="center"/>
    </xf>
    <xf numFmtId="0" fontId="22" fillId="3" borderId="22" xfId="3" applyNumberFormat="1" applyFont="1" applyFill="1" applyBorder="1" applyAlignment="1">
      <alignment vertical="center" wrapText="1"/>
    </xf>
    <xf numFmtId="0" fontId="8" fillId="0" borderId="27" xfId="6" applyFont="1" applyFill="1" applyBorder="1" applyAlignment="1">
      <alignment horizontal="left" vertical="center"/>
    </xf>
    <xf numFmtId="0" fontId="8" fillId="4" borderId="0" xfId="6" applyNumberFormat="1" applyFont="1" applyFill="1" applyAlignment="1">
      <alignment vertical="center"/>
    </xf>
    <xf numFmtId="0" fontId="8" fillId="5" borderId="0" xfId="6" applyNumberFormat="1" applyFont="1" applyFill="1" applyAlignment="1">
      <alignment vertical="center"/>
    </xf>
    <xf numFmtId="0" fontId="24" fillId="0" borderId="0" xfId="3" applyNumberFormat="1" applyFont="1" applyFill="1" applyAlignment="1">
      <alignment vertical="center"/>
    </xf>
    <xf numFmtId="0" fontId="24" fillId="0" borderId="62" xfId="0" applyNumberFormat="1" applyFont="1" applyFill="1" applyBorder="1" applyAlignment="1">
      <alignment vertical="center"/>
    </xf>
    <xf numFmtId="49" fontId="24" fillId="0" borderId="62" xfId="0" applyNumberFormat="1" applyFont="1" applyFill="1" applyBorder="1" applyAlignment="1">
      <alignment vertical="center"/>
    </xf>
    <xf numFmtId="3" fontId="24" fillId="0" borderId="62" xfId="1" applyNumberFormat="1" applyFont="1" applyFill="1" applyBorder="1" applyAlignment="1">
      <alignment horizontal="right" vertical="center"/>
    </xf>
    <xf numFmtId="0" fontId="24" fillId="0" borderId="0" xfId="0" applyNumberFormat="1" applyFont="1" applyFill="1" applyAlignment="1">
      <alignment vertical="center"/>
    </xf>
    <xf numFmtId="3" fontId="24" fillId="0" borderId="62" xfId="1" applyNumberFormat="1" applyFont="1" applyFill="1" applyBorder="1" applyAlignment="1">
      <alignment vertical="center" wrapText="1"/>
    </xf>
    <xf numFmtId="3" fontId="24" fillId="0" borderId="62" xfId="1" applyNumberFormat="1" applyFont="1" applyFill="1" applyBorder="1" applyAlignment="1">
      <alignment vertical="center"/>
    </xf>
    <xf numFmtId="0" fontId="24" fillId="0" borderId="0" xfId="4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21" fillId="3" borderId="71" xfId="0" applyNumberFormat="1" applyFont="1" applyFill="1" applyBorder="1" applyAlignment="1">
      <alignment vertical="center" wrapText="1"/>
    </xf>
    <xf numFmtId="0" fontId="21" fillId="3" borderId="22" xfId="0" quotePrefix="1" applyNumberFormat="1" applyFont="1" applyFill="1" applyBorder="1" applyAlignment="1">
      <alignment vertical="center" wrapText="1"/>
    </xf>
    <xf numFmtId="0" fontId="21" fillId="3" borderId="22" xfId="0" applyNumberFormat="1" applyFont="1" applyFill="1" applyBorder="1" applyAlignment="1">
      <alignment vertical="center"/>
    </xf>
    <xf numFmtId="0" fontId="22" fillId="3" borderId="22" xfId="0" quotePrefix="1" applyNumberFormat="1" applyFont="1" applyFill="1" applyBorder="1" applyAlignment="1">
      <alignment vertical="center"/>
    </xf>
    <xf numFmtId="0" fontId="21" fillId="3" borderId="22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quotePrefix="1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Alignment="1"/>
    <xf numFmtId="0" fontId="24" fillId="0" borderId="62" xfId="0" applyNumberFormat="1" applyFont="1" applyFill="1" applyBorder="1" applyAlignment="1">
      <alignment vertical="center" wrapText="1"/>
    </xf>
    <xf numFmtId="0" fontId="24" fillId="0" borderId="62" xfId="1" applyNumberFormat="1" applyFont="1" applyFill="1" applyBorder="1" applyAlignment="1">
      <alignment horizontal="right" vertical="center"/>
    </xf>
    <xf numFmtId="0" fontId="17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/>
    <xf numFmtId="49" fontId="8" fillId="0" borderId="0" xfId="0" applyNumberFormat="1" applyFont="1" applyBorder="1" applyAlignment="1">
      <alignment vertical="center"/>
    </xf>
    <xf numFmtId="3" fontId="21" fillId="3" borderId="71" xfId="0" applyNumberFormat="1" applyFont="1" applyFill="1" applyBorder="1" applyAlignment="1">
      <alignment vertical="center"/>
    </xf>
    <xf numFmtId="3" fontId="21" fillId="3" borderId="76" xfId="0" applyNumberFormat="1" applyFont="1" applyFill="1" applyBorder="1" applyAlignment="1">
      <alignment vertical="center" wrapText="1"/>
    </xf>
    <xf numFmtId="3" fontId="21" fillId="3" borderId="74" xfId="0" applyNumberFormat="1" applyFont="1" applyFill="1" applyBorder="1" applyAlignment="1">
      <alignment vertical="center" wrapText="1"/>
    </xf>
    <xf numFmtId="3" fontId="21" fillId="3" borderId="20" xfId="0" applyNumberFormat="1" applyFont="1" applyFill="1" applyBorder="1" applyAlignment="1">
      <alignment horizontal="center" vertical="center"/>
    </xf>
    <xf numFmtId="0" fontId="8" fillId="0" borderId="53" xfId="6" applyFont="1" applyFill="1" applyBorder="1" applyAlignment="1">
      <alignment horizontal="left" vertical="center"/>
    </xf>
    <xf numFmtId="0" fontId="8" fillId="0" borderId="57" xfId="6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 textRotation="255"/>
    </xf>
    <xf numFmtId="0" fontId="8" fillId="0" borderId="0" xfId="3" applyNumberFormat="1" applyFont="1" applyFill="1">
      <alignment vertical="center"/>
    </xf>
    <xf numFmtId="0" fontId="8" fillId="0" borderId="0" xfId="8" quotePrefix="1" applyFont="1" applyFill="1" applyAlignment="1">
      <alignment vertical="center"/>
    </xf>
    <xf numFmtId="38" fontId="8" fillId="0" borderId="0" xfId="1" quotePrefix="1" applyFont="1" applyFill="1" applyAlignment="1">
      <alignment horizontal="left"/>
    </xf>
    <xf numFmtId="38" fontId="8" fillId="0" borderId="0" xfId="1" applyFont="1" applyFill="1" applyAlignment="1"/>
    <xf numFmtId="0" fontId="25" fillId="0" borderId="0" xfId="3" applyNumberFormat="1" applyFont="1" applyFill="1">
      <alignment vertical="center"/>
    </xf>
    <xf numFmtId="3" fontId="24" fillId="0" borderId="62" xfId="0" applyNumberFormat="1" applyFont="1" applyFill="1" applyBorder="1" applyAlignment="1">
      <alignment vertical="center"/>
    </xf>
    <xf numFmtId="3" fontId="24" fillId="0" borderId="62" xfId="1" applyNumberFormat="1" applyFont="1" applyFill="1" applyBorder="1" applyAlignment="1">
      <alignment horizontal="right" vertical="center" wrapText="1"/>
    </xf>
    <xf numFmtId="179" fontId="24" fillId="0" borderId="62" xfId="1" applyNumberFormat="1" applyFont="1" applyFill="1" applyBorder="1" applyAlignment="1">
      <alignment horizontal="right" vertical="center"/>
    </xf>
    <xf numFmtId="0" fontId="21" fillId="3" borderId="22" xfId="3" applyNumberFormat="1" applyFont="1" applyFill="1" applyBorder="1" applyAlignment="1">
      <alignment vertical="center" wrapText="1"/>
    </xf>
    <xf numFmtId="0" fontId="21" fillId="3" borderId="71" xfId="3" applyNumberFormat="1" applyFont="1" applyFill="1" applyBorder="1" applyAlignment="1">
      <alignment vertical="center" wrapText="1"/>
    </xf>
    <xf numFmtId="0" fontId="22" fillId="3" borderId="23" xfId="3" quotePrefix="1" applyNumberFormat="1" applyFont="1" applyFill="1" applyBorder="1" applyAlignment="1">
      <alignment vertical="center" wrapText="1"/>
    </xf>
    <xf numFmtId="0" fontId="21" fillId="3" borderId="76" xfId="3" applyNumberFormat="1" applyFont="1" applyFill="1" applyBorder="1" applyAlignment="1">
      <alignment vertical="center"/>
    </xf>
    <xf numFmtId="0" fontId="21" fillId="3" borderId="74" xfId="3" applyNumberFormat="1" applyFont="1" applyFill="1" applyBorder="1" applyAlignment="1">
      <alignment vertical="center"/>
    </xf>
    <xf numFmtId="0" fontId="21" fillId="3" borderId="22" xfId="3" quotePrefix="1" applyNumberFormat="1" applyFont="1" applyFill="1" applyBorder="1" applyAlignment="1">
      <alignment vertical="center" wrapText="1"/>
    </xf>
    <xf numFmtId="0" fontId="21" fillId="3" borderId="71" xfId="3" applyNumberFormat="1" applyFont="1" applyFill="1" applyBorder="1" applyAlignment="1">
      <alignment wrapText="1"/>
    </xf>
    <xf numFmtId="0" fontId="21" fillId="3" borderId="71" xfId="3" quotePrefix="1" applyNumberFormat="1" applyFont="1" applyFill="1" applyBorder="1" applyAlignment="1">
      <alignment vertical="center" wrapText="1"/>
    </xf>
    <xf numFmtId="0" fontId="21" fillId="3" borderId="76" xfId="3" applyNumberFormat="1" applyFont="1" applyFill="1" applyBorder="1" applyAlignment="1">
      <alignment vertical="center" wrapText="1"/>
    </xf>
    <xf numFmtId="0" fontId="21" fillId="3" borderId="74" xfId="3" applyNumberFormat="1" applyFont="1" applyFill="1" applyBorder="1" applyAlignment="1">
      <alignment wrapText="1"/>
    </xf>
    <xf numFmtId="0" fontId="21" fillId="3" borderId="71" xfId="3" applyNumberFormat="1" applyFont="1" applyFill="1" applyBorder="1" applyAlignment="1">
      <alignment vertical="center"/>
    </xf>
    <xf numFmtId="0" fontId="22" fillId="3" borderId="22" xfId="3" quotePrefix="1" applyNumberFormat="1" applyFont="1" applyFill="1" applyBorder="1" applyAlignment="1">
      <alignment vertical="top" wrapText="1"/>
    </xf>
    <xf numFmtId="0" fontId="22" fillId="3" borderId="71" xfId="3" quotePrefix="1" applyNumberFormat="1" applyFont="1" applyFill="1" applyBorder="1" applyAlignment="1">
      <alignment vertical="top" wrapText="1"/>
    </xf>
    <xf numFmtId="0" fontId="21" fillId="3" borderId="71" xfId="3" quotePrefix="1" applyNumberFormat="1" applyFont="1" applyFill="1" applyBorder="1" applyAlignment="1">
      <alignment vertical="center"/>
    </xf>
    <xf numFmtId="0" fontId="6" fillId="3" borderId="22" xfId="3" quotePrefix="1" applyNumberFormat="1" applyFont="1" applyFill="1" applyBorder="1" applyAlignment="1">
      <alignment vertical="top" wrapText="1"/>
    </xf>
    <xf numFmtId="0" fontId="6" fillId="3" borderId="71" xfId="3" applyNumberFormat="1" applyFont="1" applyFill="1" applyBorder="1" applyAlignment="1">
      <alignment vertical="center"/>
    </xf>
    <xf numFmtId="0" fontId="21" fillId="3" borderId="23" xfId="3" quotePrefix="1" applyNumberFormat="1" applyFont="1" applyFill="1" applyBorder="1" applyAlignment="1">
      <alignment vertical="center" wrapText="1"/>
    </xf>
    <xf numFmtId="0" fontId="21" fillId="3" borderId="76" xfId="3" quotePrefix="1" applyNumberFormat="1" applyFont="1" applyFill="1" applyBorder="1" applyAlignment="1">
      <alignment vertical="center" wrapText="1"/>
    </xf>
    <xf numFmtId="0" fontId="21" fillId="3" borderId="74" xfId="3" quotePrefix="1" applyNumberFormat="1" applyFont="1" applyFill="1" applyBorder="1" applyAlignment="1">
      <alignment vertical="center" wrapText="1"/>
    </xf>
    <xf numFmtId="0" fontId="21" fillId="3" borderId="22" xfId="0" applyNumberFormat="1" applyFont="1" applyFill="1" applyBorder="1" applyAlignment="1">
      <alignment vertical="center" wrapText="1"/>
    </xf>
    <xf numFmtId="0" fontId="21" fillId="3" borderId="71" xfId="0" applyNumberFormat="1" applyFont="1" applyFill="1" applyBorder="1" applyAlignment="1">
      <alignment vertical="center" wrapText="1"/>
    </xf>
    <xf numFmtId="0" fontId="21" fillId="3" borderId="20" xfId="0" applyNumberFormat="1" applyFont="1" applyFill="1" applyBorder="1" applyAlignment="1">
      <alignment vertical="center" wrapText="1"/>
    </xf>
    <xf numFmtId="0" fontId="21" fillId="3" borderId="22" xfId="0" quotePrefix="1" applyNumberFormat="1" applyFont="1" applyFill="1" applyBorder="1" applyAlignment="1">
      <alignment vertical="center" wrapText="1"/>
    </xf>
    <xf numFmtId="0" fontId="21" fillId="3" borderId="71" xfId="0" quotePrefix="1" applyNumberFormat="1" applyFont="1" applyFill="1" applyBorder="1" applyAlignment="1">
      <alignment vertical="center" wrapText="1"/>
    </xf>
    <xf numFmtId="0" fontId="21" fillId="3" borderId="74" xfId="3" applyNumberFormat="1" applyFont="1" applyFill="1" applyBorder="1" applyAlignment="1">
      <alignment vertical="center" wrapText="1"/>
    </xf>
    <xf numFmtId="0" fontId="22" fillId="3" borderId="29" xfId="3" quotePrefix="1" applyNumberFormat="1" applyFont="1" applyFill="1" applyBorder="1" applyAlignment="1">
      <alignment vertical="center" wrapText="1"/>
    </xf>
    <xf numFmtId="0" fontId="21" fillId="3" borderId="14" xfId="3" applyNumberFormat="1" applyFont="1" applyFill="1" applyBorder="1" applyAlignment="1">
      <alignment vertical="center" wrapText="1"/>
    </xf>
    <xf numFmtId="0" fontId="21" fillId="3" borderId="38" xfId="3" applyNumberFormat="1" applyFont="1" applyFill="1" applyBorder="1" applyAlignment="1">
      <alignment vertical="center" wrapText="1"/>
    </xf>
    <xf numFmtId="0" fontId="21" fillId="3" borderId="20" xfId="0" quotePrefix="1" applyNumberFormat="1" applyFont="1" applyFill="1" applyBorder="1" applyAlignment="1">
      <alignment vertical="center" wrapText="1"/>
    </xf>
    <xf numFmtId="0" fontId="21" fillId="3" borderId="22" xfId="0" applyNumberFormat="1" applyFont="1" applyFill="1" applyBorder="1" applyAlignment="1">
      <alignment vertical="center"/>
    </xf>
    <xf numFmtId="0" fontId="21" fillId="3" borderId="71" xfId="0" applyNumberFormat="1" applyFont="1" applyFill="1" applyBorder="1" applyAlignment="1">
      <alignment vertical="center"/>
    </xf>
    <xf numFmtId="0" fontId="21" fillId="3" borderId="23" xfId="0" quotePrefix="1" applyNumberFormat="1" applyFont="1" applyFill="1" applyBorder="1" applyAlignment="1">
      <alignment vertical="center" wrapText="1"/>
    </xf>
    <xf numFmtId="0" fontId="21" fillId="3" borderId="14" xfId="0" applyNumberFormat="1" applyFont="1" applyFill="1" applyBorder="1" applyAlignment="1">
      <alignment vertical="center" wrapText="1"/>
    </xf>
    <xf numFmtId="0" fontId="21" fillId="3" borderId="38" xfId="0" applyNumberFormat="1" applyFont="1" applyFill="1" applyBorder="1" applyAlignment="1">
      <alignment vertical="center" wrapText="1"/>
    </xf>
    <xf numFmtId="0" fontId="21" fillId="3" borderId="71" xfId="0" quotePrefix="1" applyNumberFormat="1" applyFont="1" applyFill="1" applyBorder="1" applyAlignment="1">
      <alignment vertical="center"/>
    </xf>
    <xf numFmtId="0" fontId="21" fillId="3" borderId="76" xfId="0" quotePrefix="1" applyNumberFormat="1" applyFont="1" applyFill="1" applyBorder="1" applyAlignment="1">
      <alignment vertical="center" wrapText="1"/>
    </xf>
    <xf numFmtId="0" fontId="21" fillId="3" borderId="74" xfId="0" quotePrefix="1" applyNumberFormat="1" applyFont="1" applyFill="1" applyBorder="1" applyAlignment="1">
      <alignment vertical="center" wrapText="1"/>
    </xf>
    <xf numFmtId="0" fontId="21" fillId="3" borderId="23" xfId="0" quotePrefix="1" applyNumberFormat="1" applyFont="1" applyFill="1" applyBorder="1" applyAlignment="1">
      <alignment vertical="center"/>
    </xf>
    <xf numFmtId="0" fontId="21" fillId="3" borderId="76" xfId="0" quotePrefix="1" applyNumberFormat="1" applyFont="1" applyFill="1" applyBorder="1" applyAlignment="1">
      <alignment vertical="center"/>
    </xf>
    <xf numFmtId="0" fontId="21" fillId="3" borderId="74" xfId="0" quotePrefix="1" applyNumberFormat="1" applyFont="1" applyFill="1" applyBorder="1" applyAlignment="1">
      <alignment vertical="center"/>
    </xf>
    <xf numFmtId="0" fontId="21" fillId="3" borderId="22" xfId="4" applyNumberFormat="1" applyFont="1" applyFill="1" applyBorder="1" applyAlignment="1">
      <alignment vertical="center" wrapText="1"/>
    </xf>
    <xf numFmtId="0" fontId="21" fillId="3" borderId="71" xfId="4" applyNumberFormat="1" applyFont="1" applyFill="1" applyBorder="1" applyAlignment="1">
      <alignment vertical="center" wrapText="1"/>
    </xf>
    <xf numFmtId="0" fontId="21" fillId="3" borderId="22" xfId="4" quotePrefix="1" applyNumberFormat="1" applyFont="1" applyFill="1" applyBorder="1" applyAlignment="1">
      <alignment vertical="center" wrapText="1"/>
    </xf>
    <xf numFmtId="0" fontId="21" fillId="3" borderId="71" xfId="4" quotePrefix="1" applyNumberFormat="1" applyFont="1" applyFill="1" applyBorder="1" applyAlignment="1">
      <alignment vertical="center" wrapText="1"/>
    </xf>
    <xf numFmtId="0" fontId="21" fillId="3" borderId="71" xfId="4" applyNumberFormat="1" applyFont="1" applyFill="1" applyBorder="1" applyAlignment="1">
      <alignment vertical="center"/>
    </xf>
    <xf numFmtId="49" fontId="21" fillId="3" borderId="22" xfId="0" applyNumberFormat="1" applyFont="1" applyFill="1" applyBorder="1" applyAlignment="1">
      <alignment vertical="center" wrapText="1"/>
    </xf>
    <xf numFmtId="49" fontId="21" fillId="3" borderId="71" xfId="0" applyNumberFormat="1" applyFont="1" applyFill="1" applyBorder="1" applyAlignment="1">
      <alignment vertical="center" wrapText="1"/>
    </xf>
    <xf numFmtId="49" fontId="21" fillId="3" borderId="20" xfId="0" applyNumberFormat="1" applyFont="1" applyFill="1" applyBorder="1" applyAlignment="1">
      <alignment vertical="center" wrapText="1"/>
    </xf>
    <xf numFmtId="3" fontId="21" fillId="3" borderId="22" xfId="0" applyNumberFormat="1" applyFont="1" applyFill="1" applyBorder="1" applyAlignment="1">
      <alignment vertical="center"/>
    </xf>
    <xf numFmtId="3" fontId="21" fillId="3" borderId="71" xfId="0" applyNumberFormat="1" applyFont="1" applyFill="1" applyBorder="1" applyAlignment="1">
      <alignment vertical="center"/>
    </xf>
    <xf numFmtId="3" fontId="21" fillId="3" borderId="23" xfId="0" applyNumberFormat="1" applyFont="1" applyFill="1" applyBorder="1" applyAlignment="1">
      <alignment vertical="center" wrapText="1"/>
    </xf>
    <xf numFmtId="3" fontId="21" fillId="3" borderId="76" xfId="0" applyNumberFormat="1" applyFont="1" applyFill="1" applyBorder="1" applyAlignment="1">
      <alignment vertical="center" wrapText="1"/>
    </xf>
    <xf numFmtId="3" fontId="21" fillId="3" borderId="74" xfId="0" applyNumberFormat="1" applyFont="1" applyFill="1" applyBorder="1" applyAlignment="1">
      <alignment vertical="center" wrapText="1"/>
    </xf>
    <xf numFmtId="3" fontId="21" fillId="3" borderId="22" xfId="0" applyNumberFormat="1" applyFont="1" applyFill="1" applyBorder="1" applyAlignment="1">
      <alignment vertical="center" wrapText="1"/>
    </xf>
    <xf numFmtId="3" fontId="21" fillId="3" borderId="71" xfId="0" applyNumberFormat="1" applyFont="1" applyFill="1" applyBorder="1" applyAlignment="1">
      <alignment vertical="center" wrapText="1"/>
    </xf>
    <xf numFmtId="0" fontId="8" fillId="0" borderId="48" xfId="6" applyFont="1" applyFill="1" applyBorder="1" applyAlignment="1">
      <alignment horizontal="center" vertical="center"/>
    </xf>
    <xf numFmtId="0" fontId="8" fillId="0" borderId="18" xfId="6" applyFont="1" applyFill="1" applyBorder="1" applyAlignment="1">
      <alignment horizontal="center" vertical="center"/>
    </xf>
    <xf numFmtId="0" fontId="8" fillId="0" borderId="49" xfId="6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left" vertical="center"/>
    </xf>
    <xf numFmtId="0" fontId="8" fillId="0" borderId="53" xfId="6" applyFont="1" applyFill="1" applyBorder="1" applyAlignment="1">
      <alignment horizontal="left" vertical="center"/>
    </xf>
    <xf numFmtId="0" fontId="8" fillId="0" borderId="44" xfId="6" applyFont="1" applyFill="1" applyBorder="1" applyAlignment="1">
      <alignment horizontal="left" vertical="center"/>
    </xf>
    <xf numFmtId="0" fontId="8" fillId="0" borderId="64" xfId="6" applyFont="1" applyFill="1" applyBorder="1" applyAlignment="1">
      <alignment horizontal="center" vertical="center"/>
    </xf>
    <xf numFmtId="0" fontId="8" fillId="0" borderId="57" xfId="6" quotePrefix="1" applyFont="1" applyFill="1" applyBorder="1" applyAlignment="1">
      <alignment horizontal="center" vertical="center"/>
    </xf>
    <xf numFmtId="0" fontId="8" fillId="0" borderId="33" xfId="6" applyFont="1" applyFill="1" applyBorder="1" applyAlignment="1">
      <alignment horizontal="center" vertical="center" textRotation="255"/>
    </xf>
    <xf numFmtId="0" fontId="8" fillId="0" borderId="34" xfId="6" applyFont="1" applyFill="1" applyBorder="1" applyAlignment="1">
      <alignment horizontal="center" vertical="center" textRotation="255"/>
    </xf>
    <xf numFmtId="0" fontId="8" fillId="0" borderId="81" xfId="6" applyFont="1" applyFill="1" applyBorder="1" applyAlignment="1">
      <alignment horizontal="center" vertical="center" textRotation="255"/>
    </xf>
    <xf numFmtId="0" fontId="8" fillId="0" borderId="57" xfId="6" applyFont="1" applyFill="1" applyBorder="1" applyAlignment="1">
      <alignment horizontal="center" vertical="center"/>
    </xf>
    <xf numFmtId="0" fontId="8" fillId="0" borderId="25" xfId="6" applyFont="1" applyFill="1" applyBorder="1" applyAlignment="1">
      <alignment horizontal="center" vertical="center"/>
    </xf>
    <xf numFmtId="0" fontId="8" fillId="0" borderId="42" xfId="6" applyFont="1" applyFill="1" applyBorder="1" applyAlignment="1">
      <alignment horizontal="center" vertical="center" textRotation="255"/>
    </xf>
    <xf numFmtId="0" fontId="8" fillId="0" borderId="35" xfId="6" applyFont="1" applyFill="1" applyBorder="1" applyAlignment="1">
      <alignment horizontal="center" vertical="center" textRotation="255"/>
    </xf>
    <xf numFmtId="0" fontId="8" fillId="0" borderId="7" xfId="6" applyFont="1" applyFill="1" applyBorder="1" applyAlignment="1">
      <alignment horizontal="center" vertical="center" textRotation="255"/>
    </xf>
    <xf numFmtId="0" fontId="8" fillId="0" borderId="82" xfId="6" applyFont="1" applyFill="1" applyBorder="1" applyAlignment="1">
      <alignment horizontal="center" vertical="center" textRotation="255"/>
    </xf>
    <xf numFmtId="0" fontId="8" fillId="0" borderId="77" xfId="6" quotePrefix="1" applyFont="1" applyFill="1" applyBorder="1" applyAlignment="1">
      <alignment horizontal="center" vertical="center" textRotation="255"/>
    </xf>
    <xf numFmtId="0" fontId="8" fillId="0" borderId="78" xfId="6" quotePrefix="1" applyFont="1" applyFill="1" applyBorder="1" applyAlignment="1">
      <alignment horizontal="center" vertical="center" textRotation="255"/>
    </xf>
    <xf numFmtId="0" fontId="8" fillId="0" borderId="79" xfId="6" applyFont="1" applyFill="1" applyBorder="1" applyAlignment="1">
      <alignment horizontal="center" vertical="center" textRotation="255"/>
    </xf>
    <xf numFmtId="0" fontId="8" fillId="0" borderId="69" xfId="6" applyFont="1" applyFill="1" applyBorder="1" applyAlignment="1">
      <alignment horizontal="center" vertical="center" textRotation="255"/>
    </xf>
    <xf numFmtId="0" fontId="8" fillId="0" borderId="22" xfId="6" applyFont="1" applyFill="1" applyBorder="1" applyAlignment="1">
      <alignment horizontal="center" vertical="center" textRotation="255"/>
    </xf>
    <xf numFmtId="0" fontId="8" fillId="0" borderId="71" xfId="6" applyFont="1" applyFill="1" applyBorder="1" applyAlignment="1">
      <alignment horizontal="center" vertical="center" textRotation="255"/>
    </xf>
    <xf numFmtId="0" fontId="8" fillId="0" borderId="78" xfId="6" applyFont="1" applyFill="1" applyBorder="1" applyAlignment="1">
      <alignment horizontal="center" vertical="center" textRotation="255"/>
    </xf>
    <xf numFmtId="0" fontId="8" fillId="0" borderId="42" xfId="6" applyFont="1" applyFill="1" applyBorder="1" applyAlignment="1">
      <alignment horizontal="center" vertical="center"/>
    </xf>
    <xf numFmtId="0" fontId="8" fillId="0" borderId="24" xfId="6" applyFont="1" applyFill="1" applyBorder="1"/>
    <xf numFmtId="0" fontId="8" fillId="0" borderId="7" xfId="6" applyFont="1" applyFill="1" applyBorder="1"/>
    <xf numFmtId="0" fontId="8" fillId="0" borderId="53" xfId="6" applyFont="1" applyFill="1" applyBorder="1"/>
    <xf numFmtId="0" fontId="8" fillId="0" borderId="79" xfId="6" applyFont="1" applyFill="1" applyBorder="1" applyAlignment="1">
      <alignment horizontal="center" vertical="center"/>
    </xf>
    <xf numFmtId="0" fontId="8" fillId="0" borderId="31" xfId="6" applyFont="1" applyFill="1" applyBorder="1" applyAlignment="1">
      <alignment horizontal="center" vertical="center"/>
    </xf>
    <xf numFmtId="0" fontId="8" fillId="0" borderId="31" xfId="6" applyFont="1" applyFill="1" applyBorder="1"/>
    <xf numFmtId="0" fontId="8" fillId="0" borderId="32" xfId="6" applyFont="1" applyFill="1" applyBorder="1"/>
    <xf numFmtId="0" fontId="8" fillId="0" borderId="79" xfId="6" applyFont="1" applyFill="1" applyBorder="1" applyAlignment="1">
      <alignment horizontal="center" vertical="center" wrapText="1"/>
    </xf>
    <xf numFmtId="0" fontId="8" fillId="0" borderId="64" xfId="6" applyFont="1" applyFill="1" applyBorder="1" applyAlignment="1">
      <alignment horizontal="center" vertical="center" wrapText="1"/>
    </xf>
    <xf numFmtId="0" fontId="8" fillId="0" borderId="69" xfId="6" quotePrefix="1" applyFont="1" applyFill="1" applyBorder="1" applyAlignment="1">
      <alignment horizontal="center" vertical="center" textRotation="255"/>
    </xf>
    <xf numFmtId="38" fontId="13" fillId="0" borderId="0" xfId="1" quotePrefix="1" applyFont="1" applyFill="1" applyAlignment="1">
      <alignment horizontal="center" vertical="center"/>
    </xf>
    <xf numFmtId="38" fontId="13" fillId="0" borderId="0" xfId="1" quotePrefix="1" applyFont="1" applyFill="1" applyAlignment="1">
      <alignment horizontal="center" vertical="center" wrapText="1"/>
    </xf>
    <xf numFmtId="38" fontId="12" fillId="0" borderId="0" xfId="1" applyFont="1" applyFill="1" applyAlignment="1">
      <alignment horizontal="center" vertical="center"/>
    </xf>
    <xf numFmtId="38" fontId="14" fillId="0" borderId="0" xfId="1" applyFont="1" applyFill="1" applyAlignment="1">
      <alignment horizontal="center" vertical="center"/>
    </xf>
    <xf numFmtId="38" fontId="14" fillId="0" borderId="53" xfId="1" applyFont="1" applyFill="1" applyBorder="1" applyAlignment="1">
      <alignment horizontal="center" vertical="center"/>
    </xf>
  </cellXfs>
  <cellStyles count="10">
    <cellStyle name="桁区切り" xfId="1" builtinId="6"/>
    <cellStyle name="桁区切り 2" xfId="2"/>
    <cellStyle name="標準" xfId="0" builtinId="0"/>
    <cellStyle name="標準 2" xfId="3"/>
    <cellStyle name="標準 2_H19集計結果（ごみ処理状況）" xfId="4"/>
    <cellStyle name="標準 3" xfId="5"/>
    <cellStyle name="標準_H12集計結果（ごみ処理状況）" xfId="6"/>
    <cellStyle name="標準_H12集計結果（経費）" xfId="7"/>
    <cellStyle name="標準_新ごみフローシート" xfId="8"/>
    <cellStyle name="標準_表ごみPrg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53951" name="Line 1"/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53952" name="Line 2"/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53953" name="Line 3"/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53954" name="Line 4"/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53955" name="Line 5"/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53956" name="Line 6"/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53957" name="Line 7"/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53958" name="Line 8"/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53959" name="Line 9"/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53960" name="Line 10"/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53961" name="Line 11"/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53962" name="Line 12"/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53963" name="Line 13"/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53964" name="Line 14"/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53965" name="Line 15"/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53966" name="Line 16"/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53967" name="Line 17"/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53968" name="Line 18"/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53969" name="Line 19"/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53970" name="Line 20"/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53971" name="Line 21"/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53972" name="Line 22"/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53973" name="Line 23"/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53974" name="Line 24"/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53975" name="Line 25"/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53976" name="Line 26"/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53977" name="Line 27"/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53978" name="Line 28"/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53979" name="Line 29"/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53980" name="Line 30"/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53981" name="Line 31"/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53982" name="Line 32"/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53983" name="Line 33"/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53984" name="Line 34"/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53985" name="Line 35"/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53986" name="Line 36"/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53987" name="Line 37"/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53988" name="Line 38"/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53989" name="Line 39"/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53990" name="Line 40"/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53991" name="Line 41"/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53992" name="Line 42"/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53993" name="Line 43"/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53994" name="Line 44"/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53995" name="Line 45"/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53996" name="Line 46"/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53997" name="Line 47"/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53998" name="Line 48"/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53999" name="Line 49"/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54000" name="Line 50"/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54001" name="Line 51"/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54002" name="Line 52"/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54003" name="Line 53"/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54004" name="Line 54"/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54005" name="Line 55"/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54006" name="Line 56"/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54007" name="Line 57"/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54008" name="Line 58"/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54009" name="Line 59"/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54010" name="Line 60"/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54011" name="Line 61"/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54012" name="Line 62"/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54013" name="Line 63"/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54014" name="Line 64"/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54015" name="Line 65"/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54016" name="Line 66"/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54017" name="Line 67"/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54018" name="Line 68"/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54019" name="Line 69"/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54020" name="Line 70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54021" name="Rectangle 71"/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54022" name="Line 72"/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54023" name="Line 73"/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54024" name="Line 74"/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54025" name="Line 75"/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54026" name="Line 76"/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54027" name="Line 77"/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54028" name="Line 78"/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54029" name="Line 79"/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54030" name="Line 80"/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54031" name="Line 81"/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54032" name="Line 82"/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54033" name="Line 83"/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54034" name="Line 84"/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54035" name="Line 85"/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54036" name="Line 86"/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54037" name="Line 87"/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54038" name="Line 88"/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54039" name="Line 89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54040" name="Line 90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54"/>
  <sheetViews>
    <sheetView tabSelected="1" zoomScaleNormal="100" workbookViewId="0">
      <pane xSplit="3" ySplit="6" topLeftCell="D7" activePane="bottomRight" state="frozen"/>
      <selection activeCell="F39" sqref="F39"/>
      <selection pane="topRight" activeCell="F39" sqref="F39"/>
      <selection pane="bottomLeft" activeCell="F39" sqref="F39"/>
      <selection pane="bottomRight" activeCell="D7" sqref="D7"/>
    </sheetView>
  </sheetViews>
  <sheetFormatPr defaultRowHeight="13.5"/>
  <cols>
    <col min="1" max="1" width="10.75" style="299" customWidth="1"/>
    <col min="2" max="2" width="8.75" style="300" customWidth="1"/>
    <col min="3" max="3" width="12.625" style="299" customWidth="1"/>
    <col min="4" max="7" width="11.75" style="301" customWidth="1"/>
    <col min="8" max="27" width="10.625" style="301" customWidth="1"/>
    <col min="28" max="28" width="10.625" style="302" customWidth="1"/>
    <col min="29" max="36" width="10.625" style="301" customWidth="1"/>
    <col min="37" max="38" width="15.5" style="302" customWidth="1"/>
    <col min="39" max="42" width="10.625" style="301" customWidth="1"/>
    <col min="43" max="16384" width="9" style="303"/>
  </cols>
  <sheetData>
    <row r="1" spans="1:42" s="175" customFormat="1" ht="17.25">
      <c r="A1" s="245" t="s">
        <v>791</v>
      </c>
      <c r="B1" s="173"/>
      <c r="C1" s="173"/>
      <c r="D1" s="174"/>
      <c r="E1" s="191"/>
      <c r="F1" s="291"/>
      <c r="G1" s="191"/>
      <c r="H1" s="174"/>
      <c r="I1" s="191"/>
      <c r="J1" s="174"/>
      <c r="K1" s="191"/>
      <c r="L1" s="174"/>
      <c r="M1" s="191"/>
      <c r="N1" s="174"/>
      <c r="O1" s="191"/>
      <c r="P1" s="174"/>
      <c r="Q1" s="191"/>
      <c r="R1" s="174"/>
      <c r="S1" s="191"/>
      <c r="T1" s="174"/>
      <c r="U1" s="191"/>
      <c r="V1" s="191"/>
      <c r="W1" s="191"/>
      <c r="X1" s="174"/>
      <c r="Y1" s="192"/>
      <c r="Z1" s="174"/>
      <c r="AA1" s="174"/>
      <c r="AB1" s="191"/>
      <c r="AC1" s="174"/>
      <c r="AD1" s="191"/>
      <c r="AE1" s="174"/>
      <c r="AF1" s="174"/>
      <c r="AG1" s="174"/>
      <c r="AH1" s="191"/>
      <c r="AI1" s="174"/>
      <c r="AJ1" s="174"/>
      <c r="AK1" s="191"/>
      <c r="AL1" s="191"/>
      <c r="AM1" s="174"/>
      <c r="AN1" s="191"/>
      <c r="AO1" s="174"/>
      <c r="AP1" s="191"/>
    </row>
    <row r="2" spans="1:42" s="176" customFormat="1" ht="25.5" customHeight="1">
      <c r="A2" s="340" t="s">
        <v>216</v>
      </c>
      <c r="B2" s="340" t="s">
        <v>213</v>
      </c>
      <c r="C2" s="343" t="s">
        <v>217</v>
      </c>
      <c r="D2" s="323" t="s">
        <v>548</v>
      </c>
      <c r="E2" s="329"/>
      <c r="F2" s="270"/>
      <c r="G2" s="273" t="s">
        <v>549</v>
      </c>
      <c r="H2" s="323" t="s">
        <v>246</v>
      </c>
      <c r="I2" s="329"/>
      <c r="J2" s="329"/>
      <c r="K2" s="345"/>
      <c r="L2" s="346" t="s">
        <v>1</v>
      </c>
      <c r="M2" s="347"/>
      <c r="N2" s="348"/>
      <c r="O2" s="321" t="s">
        <v>87</v>
      </c>
      <c r="P2" s="183" t="s">
        <v>247</v>
      </c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5"/>
      <c r="AB2" s="332" t="s">
        <v>248</v>
      </c>
      <c r="AC2" s="323" t="s">
        <v>249</v>
      </c>
      <c r="AD2" s="329"/>
      <c r="AE2" s="329"/>
      <c r="AF2" s="329"/>
      <c r="AG2" s="329"/>
      <c r="AH2" s="329"/>
      <c r="AI2" s="329"/>
      <c r="AJ2" s="330"/>
      <c r="AK2" s="332" t="s">
        <v>250</v>
      </c>
      <c r="AL2" s="332" t="s">
        <v>290</v>
      </c>
      <c r="AM2" s="323" t="s">
        <v>251</v>
      </c>
      <c r="AN2" s="324"/>
      <c r="AO2" s="324"/>
      <c r="AP2" s="325"/>
    </row>
    <row r="3" spans="1:42" s="176" customFormat="1" ht="25.5" customHeight="1">
      <c r="A3" s="341"/>
      <c r="B3" s="341"/>
      <c r="C3" s="344"/>
      <c r="D3" s="272"/>
      <c r="E3" s="326" t="s">
        <v>550</v>
      </c>
      <c r="F3" s="321" t="s">
        <v>2</v>
      </c>
      <c r="G3" s="271"/>
      <c r="H3" s="326" t="s">
        <v>228</v>
      </c>
      <c r="I3" s="326" t="s">
        <v>229</v>
      </c>
      <c r="J3" s="321" t="s">
        <v>55</v>
      </c>
      <c r="K3" s="331" t="s">
        <v>3</v>
      </c>
      <c r="L3" s="335" t="s">
        <v>799</v>
      </c>
      <c r="M3" s="335" t="s">
        <v>800</v>
      </c>
      <c r="N3" s="335" t="s">
        <v>801</v>
      </c>
      <c r="O3" s="322"/>
      <c r="P3" s="326" t="s">
        <v>230</v>
      </c>
      <c r="Q3" s="326" t="s">
        <v>231</v>
      </c>
      <c r="R3" s="337" t="s">
        <v>4</v>
      </c>
      <c r="S3" s="338"/>
      <c r="T3" s="338"/>
      <c r="U3" s="338"/>
      <c r="V3" s="338"/>
      <c r="W3" s="338"/>
      <c r="X3" s="338"/>
      <c r="Y3" s="339"/>
      <c r="Z3" s="326" t="s">
        <v>232</v>
      </c>
      <c r="AA3" s="331" t="s">
        <v>3</v>
      </c>
      <c r="AB3" s="333"/>
      <c r="AC3" s="326" t="s">
        <v>233</v>
      </c>
      <c r="AD3" s="326" t="s">
        <v>5</v>
      </c>
      <c r="AE3" s="321" t="s">
        <v>234</v>
      </c>
      <c r="AF3" s="321" t="s">
        <v>235</v>
      </c>
      <c r="AG3" s="321" t="s">
        <v>236</v>
      </c>
      <c r="AH3" s="321" t="s">
        <v>237</v>
      </c>
      <c r="AI3" s="321" t="s">
        <v>238</v>
      </c>
      <c r="AJ3" s="331" t="s">
        <v>6</v>
      </c>
      <c r="AK3" s="333"/>
      <c r="AL3" s="333"/>
      <c r="AM3" s="326" t="s">
        <v>231</v>
      </c>
      <c r="AN3" s="326" t="s">
        <v>239</v>
      </c>
      <c r="AO3" s="326" t="s">
        <v>240</v>
      </c>
      <c r="AP3" s="331" t="s">
        <v>3</v>
      </c>
    </row>
    <row r="4" spans="1:42" s="176" customFormat="1" ht="36.6" customHeight="1">
      <c r="A4" s="341"/>
      <c r="B4" s="341"/>
      <c r="C4" s="344"/>
      <c r="D4" s="272"/>
      <c r="E4" s="322"/>
      <c r="F4" s="328"/>
      <c r="G4" s="269"/>
      <c r="H4" s="322"/>
      <c r="I4" s="322"/>
      <c r="J4" s="322"/>
      <c r="K4" s="331"/>
      <c r="L4" s="336"/>
      <c r="M4" s="336"/>
      <c r="N4" s="336"/>
      <c r="O4" s="322"/>
      <c r="P4" s="327"/>
      <c r="Q4" s="327"/>
      <c r="R4" s="331" t="s">
        <v>3</v>
      </c>
      <c r="S4" s="326" t="s">
        <v>241</v>
      </c>
      <c r="T4" s="321" t="s">
        <v>210</v>
      </c>
      <c r="U4" s="321" t="s">
        <v>234</v>
      </c>
      <c r="V4" s="321" t="s">
        <v>235</v>
      </c>
      <c r="W4" s="321" t="s">
        <v>236</v>
      </c>
      <c r="X4" s="321" t="s">
        <v>242</v>
      </c>
      <c r="Y4" s="326" t="s">
        <v>243</v>
      </c>
      <c r="Z4" s="334"/>
      <c r="AA4" s="331"/>
      <c r="AB4" s="333"/>
      <c r="AC4" s="327"/>
      <c r="AD4" s="327"/>
      <c r="AE4" s="327"/>
      <c r="AF4" s="328"/>
      <c r="AG4" s="328"/>
      <c r="AH4" s="327"/>
      <c r="AI4" s="327"/>
      <c r="AJ4" s="331"/>
      <c r="AK4" s="333"/>
      <c r="AL4" s="333"/>
      <c r="AM4" s="327"/>
      <c r="AN4" s="327"/>
      <c r="AO4" s="327"/>
      <c r="AP4" s="331"/>
    </row>
    <row r="5" spans="1:42" s="177" customFormat="1" ht="69.599999999999994" customHeight="1">
      <c r="A5" s="341"/>
      <c r="B5" s="341"/>
      <c r="C5" s="344"/>
      <c r="D5" s="186"/>
      <c r="E5" s="187"/>
      <c r="F5" s="187"/>
      <c r="G5" s="187"/>
      <c r="H5" s="187"/>
      <c r="I5" s="187"/>
      <c r="J5" s="187"/>
      <c r="K5" s="186"/>
      <c r="L5" s="336"/>
      <c r="M5" s="336"/>
      <c r="N5" s="336"/>
      <c r="O5" s="187"/>
      <c r="P5" s="187"/>
      <c r="Q5" s="187"/>
      <c r="R5" s="331"/>
      <c r="S5" s="328"/>
      <c r="T5" s="322"/>
      <c r="U5" s="322"/>
      <c r="V5" s="322"/>
      <c r="W5" s="322"/>
      <c r="X5" s="322"/>
      <c r="Y5" s="328"/>
      <c r="Z5" s="186"/>
      <c r="AA5" s="186"/>
      <c r="AB5" s="333"/>
      <c r="AC5" s="187"/>
      <c r="AD5" s="187"/>
      <c r="AE5" s="187"/>
      <c r="AF5" s="187"/>
      <c r="AG5" s="187"/>
      <c r="AH5" s="187"/>
      <c r="AI5" s="187"/>
      <c r="AJ5" s="186"/>
      <c r="AK5" s="333"/>
      <c r="AL5" s="333"/>
      <c r="AM5" s="187"/>
      <c r="AN5" s="187"/>
      <c r="AO5" s="187"/>
      <c r="AP5" s="186"/>
    </row>
    <row r="6" spans="1:42" s="178" customFormat="1">
      <c r="A6" s="341"/>
      <c r="B6" s="342"/>
      <c r="C6" s="344"/>
      <c r="D6" s="188" t="s">
        <v>7</v>
      </c>
      <c r="E6" s="188" t="s">
        <v>7</v>
      </c>
      <c r="F6" s="188" t="s">
        <v>7</v>
      </c>
      <c r="G6" s="188" t="s">
        <v>7</v>
      </c>
      <c r="H6" s="189" t="s">
        <v>244</v>
      </c>
      <c r="I6" s="189" t="s">
        <v>244</v>
      </c>
      <c r="J6" s="189" t="s">
        <v>244</v>
      </c>
      <c r="K6" s="189" t="s">
        <v>244</v>
      </c>
      <c r="L6" s="190" t="s">
        <v>8</v>
      </c>
      <c r="M6" s="190" t="s">
        <v>8</v>
      </c>
      <c r="N6" s="190" t="s">
        <v>8</v>
      </c>
      <c r="O6" s="189" t="s">
        <v>244</v>
      </c>
      <c r="P6" s="189" t="s">
        <v>244</v>
      </c>
      <c r="Q6" s="189" t="s">
        <v>244</v>
      </c>
      <c r="R6" s="189" t="s">
        <v>244</v>
      </c>
      <c r="S6" s="189" t="s">
        <v>244</v>
      </c>
      <c r="T6" s="189" t="s">
        <v>244</v>
      </c>
      <c r="U6" s="189" t="s">
        <v>244</v>
      </c>
      <c r="V6" s="189" t="s">
        <v>244</v>
      </c>
      <c r="W6" s="189" t="s">
        <v>244</v>
      </c>
      <c r="X6" s="189" t="s">
        <v>244</v>
      </c>
      <c r="Y6" s="189" t="s">
        <v>244</v>
      </c>
      <c r="Z6" s="189" t="s">
        <v>244</v>
      </c>
      <c r="AA6" s="189" t="s">
        <v>244</v>
      </c>
      <c r="AB6" s="189" t="s">
        <v>245</v>
      </c>
      <c r="AC6" s="189" t="s">
        <v>244</v>
      </c>
      <c r="AD6" s="189" t="s">
        <v>244</v>
      </c>
      <c r="AE6" s="189" t="s">
        <v>244</v>
      </c>
      <c r="AF6" s="189" t="s">
        <v>244</v>
      </c>
      <c r="AG6" s="189" t="s">
        <v>244</v>
      </c>
      <c r="AH6" s="189" t="s">
        <v>244</v>
      </c>
      <c r="AI6" s="189" t="s">
        <v>244</v>
      </c>
      <c r="AJ6" s="189" t="s">
        <v>244</v>
      </c>
      <c r="AK6" s="189" t="s">
        <v>245</v>
      </c>
      <c r="AL6" s="189" t="s">
        <v>245</v>
      </c>
      <c r="AM6" s="189" t="s">
        <v>244</v>
      </c>
      <c r="AN6" s="189" t="s">
        <v>244</v>
      </c>
      <c r="AO6" s="189" t="s">
        <v>244</v>
      </c>
      <c r="AP6" s="189" t="s">
        <v>244</v>
      </c>
    </row>
    <row r="7" spans="1:42" s="277" customFormat="1" ht="12" customHeight="1">
      <c r="A7" s="278" t="s">
        <v>640</v>
      </c>
      <c r="B7" s="279" t="s">
        <v>641</v>
      </c>
      <c r="C7" s="297" t="s">
        <v>642</v>
      </c>
      <c r="D7" s="280">
        <f t="shared" ref="D7:D53" si="0">+E7+F7</f>
        <v>5370566</v>
      </c>
      <c r="E7" s="280">
        <v>5363769</v>
      </c>
      <c r="F7" s="280">
        <v>6797</v>
      </c>
      <c r="G7" s="280">
        <v>26726</v>
      </c>
      <c r="H7" s="280">
        <f>SUM(ごみ搬入量内訳!E7,+ごみ搬入量内訳!AD7)</f>
        <v>1528063</v>
      </c>
      <c r="I7" s="280">
        <f>ごみ搬入量内訳!BC7</f>
        <v>239356</v>
      </c>
      <c r="J7" s="280">
        <f>資源化量内訳!BO7</f>
        <v>134660</v>
      </c>
      <c r="K7" s="280">
        <f t="shared" ref="K7:K53" si="1">SUM(H7:J7)</f>
        <v>1902079</v>
      </c>
      <c r="L7" s="280">
        <f t="shared" ref="L7:L54" si="2">IF(D7&lt;&gt;0,K7/D7/365*1000000,"-")</f>
        <v>970.3214414394597</v>
      </c>
      <c r="M7" s="280">
        <f>IF(D7&lt;&gt;0,(ごみ搬入量内訳!BR7+ごみ処理概要!J7)/ごみ処理概要!D7/365*1000000,"-")</f>
        <v>664.52524972763899</v>
      </c>
      <c r="N7" s="280">
        <f>IF(D7&lt;&gt;0,ごみ搬入量内訳!CM7/ごみ処理概要!D7/365*1000000,"-")</f>
        <v>305.79619171182071</v>
      </c>
      <c r="O7" s="319">
        <f>ごみ搬入量内訳!DH7</f>
        <v>657</v>
      </c>
      <c r="P7" s="319">
        <f>ごみ処理量内訳!E7</f>
        <v>1114013</v>
      </c>
      <c r="Q7" s="319">
        <f>ごみ処理量内訳!N7</f>
        <v>162449</v>
      </c>
      <c r="R7" s="280">
        <f t="shared" ref="R7:R53" si="3">SUM(S7:Y7)</f>
        <v>456783</v>
      </c>
      <c r="S7" s="319">
        <f>ごみ処理量内訳!G7</f>
        <v>128896</v>
      </c>
      <c r="T7" s="319">
        <f>ごみ処理量内訳!L7</f>
        <v>250696</v>
      </c>
      <c r="U7" s="319">
        <f>ごみ処理量内訳!H7</f>
        <v>30347</v>
      </c>
      <c r="V7" s="319">
        <f>ごみ処理量内訳!I7</f>
        <v>0</v>
      </c>
      <c r="W7" s="319">
        <f>ごみ処理量内訳!J7</f>
        <v>16888</v>
      </c>
      <c r="X7" s="319">
        <f>ごみ処理量内訳!K7</f>
        <v>26334</v>
      </c>
      <c r="Y7" s="319">
        <f>ごみ処理量内訳!M7</f>
        <v>3622</v>
      </c>
      <c r="Z7" s="280">
        <f>資源化量内訳!Y7</f>
        <v>33207</v>
      </c>
      <c r="AA7" s="280">
        <f t="shared" ref="AA7:AA53" si="4">SUM(P7,Q7,R7,Z7)</f>
        <v>1766452</v>
      </c>
      <c r="AB7" s="320">
        <f t="shared" ref="AB7:AB54" si="5">IF(AA7&lt;&gt;0,(Z7+P7+R7)/AA7*100,"-")</f>
        <v>90.803656142368993</v>
      </c>
      <c r="AC7" s="280">
        <f>施設資源化量内訳!Y7</f>
        <v>22544</v>
      </c>
      <c r="AD7" s="280">
        <f>施設資源化量内訳!AT7</f>
        <v>14298</v>
      </c>
      <c r="AE7" s="280">
        <f>施設資源化量内訳!BO7</f>
        <v>15962</v>
      </c>
      <c r="AF7" s="280">
        <f>施設資源化量内訳!CJ7</f>
        <v>0</v>
      </c>
      <c r="AG7" s="280">
        <f>施設資源化量内訳!DE7</f>
        <v>6023</v>
      </c>
      <c r="AH7" s="280">
        <f>施設資源化量内訳!DZ7</f>
        <v>24778</v>
      </c>
      <c r="AI7" s="280">
        <f>施設資源化量内訳!EU7</f>
        <v>210761</v>
      </c>
      <c r="AJ7" s="280">
        <f t="shared" ref="AJ7:AJ53" si="6">SUM(AC7:AI7)</f>
        <v>294366</v>
      </c>
      <c r="AK7" s="320">
        <f t="shared" ref="AK7:AK54" si="7">IF((AA7+J7)&lt;&gt;0,(Z7+AJ7+J7)/(AA7+J7)*100,"-")</f>
        <v>24.313822646956098</v>
      </c>
      <c r="AL7" s="320">
        <f>IF((AA7+J7)&lt;&gt;0,(資源化量内訳!D7-資源化量内訳!R7-資源化量内訳!T7-資源化量内訳!V7-資源化量内訳!U7)/(AA7+J7)*100,"-")</f>
        <v>22.384583338593416</v>
      </c>
      <c r="AM7" s="280">
        <f>ごみ処理量内訳!AA7</f>
        <v>162449</v>
      </c>
      <c r="AN7" s="280">
        <f>ごみ処理量内訳!AB7</f>
        <v>121089</v>
      </c>
      <c r="AO7" s="280">
        <f>ごみ処理量内訳!AC7</f>
        <v>64809</v>
      </c>
      <c r="AP7" s="280">
        <f t="shared" ref="AP7:AP53" si="8">SUM(AM7:AO7)</f>
        <v>348347</v>
      </c>
    </row>
    <row r="8" spans="1:42" s="277" customFormat="1" ht="12" customHeight="1">
      <c r="A8" s="278" t="s">
        <v>649</v>
      </c>
      <c r="B8" s="279" t="s">
        <v>650</v>
      </c>
      <c r="C8" s="297" t="s">
        <v>651</v>
      </c>
      <c r="D8" s="280">
        <f t="shared" si="0"/>
        <v>1326320</v>
      </c>
      <c r="E8" s="280">
        <v>1326320</v>
      </c>
      <c r="F8" s="280">
        <v>0</v>
      </c>
      <c r="G8" s="280">
        <v>4572</v>
      </c>
      <c r="H8" s="280">
        <f>SUM(ごみ搬入量内訳!E8,+ごみ搬入量内訳!AD8)</f>
        <v>436261</v>
      </c>
      <c r="I8" s="280">
        <f>ごみ搬入量内訳!BC8</f>
        <v>37572</v>
      </c>
      <c r="J8" s="280">
        <f>資源化量内訳!BO8</f>
        <v>12230</v>
      </c>
      <c r="K8" s="280">
        <f t="shared" si="1"/>
        <v>486063</v>
      </c>
      <c r="L8" s="280">
        <f t="shared" si="2"/>
        <v>1004.0408438799042</v>
      </c>
      <c r="M8" s="280">
        <f>IF(D8&lt;&gt;0,(ごみ搬入量内訳!BR8+ごみ処理概要!J8)/ごみ処理概要!D8/365*1000000,"-")</f>
        <v>678.2532284198445</v>
      </c>
      <c r="N8" s="280">
        <f>IF(D8&lt;&gt;0,ごみ搬入量内訳!CM8/ごみ処理概要!D8/365*1000000,"-")</f>
        <v>325.78761546005967</v>
      </c>
      <c r="O8" s="319">
        <f>ごみ搬入量内訳!DH8</f>
        <v>0</v>
      </c>
      <c r="P8" s="319">
        <f>ごみ処理量内訳!E8</f>
        <v>395267</v>
      </c>
      <c r="Q8" s="319">
        <f>ごみ処理量内訳!N8</f>
        <v>9406</v>
      </c>
      <c r="R8" s="280">
        <f t="shared" si="3"/>
        <v>61275</v>
      </c>
      <c r="S8" s="319">
        <f>ごみ処理量内訳!G8</f>
        <v>22331</v>
      </c>
      <c r="T8" s="319">
        <f>ごみ処理量内訳!L8</f>
        <v>37520</v>
      </c>
      <c r="U8" s="319">
        <f>ごみ処理量内訳!H8</f>
        <v>1346</v>
      </c>
      <c r="V8" s="319">
        <f>ごみ処理量内訳!I8</f>
        <v>0</v>
      </c>
      <c r="W8" s="319">
        <f>ごみ処理量内訳!J8</f>
        <v>0</v>
      </c>
      <c r="X8" s="319">
        <f>ごみ処理量内訳!K8</f>
        <v>33</v>
      </c>
      <c r="Y8" s="319">
        <f>ごみ処理量内訳!M8</f>
        <v>45</v>
      </c>
      <c r="Z8" s="280">
        <f>資源化量内訳!Y8</f>
        <v>10438</v>
      </c>
      <c r="AA8" s="280">
        <f t="shared" si="4"/>
        <v>476386</v>
      </c>
      <c r="AB8" s="320">
        <f t="shared" si="5"/>
        <v>98.025550708878939</v>
      </c>
      <c r="AC8" s="280">
        <f>施設資源化量内訳!Y8</f>
        <v>15591</v>
      </c>
      <c r="AD8" s="280">
        <f>施設資源化量内訳!AT8</f>
        <v>5753</v>
      </c>
      <c r="AE8" s="280">
        <f>施設資源化量内訳!BO8</f>
        <v>1346</v>
      </c>
      <c r="AF8" s="280">
        <f>施設資源化量内訳!CJ8</f>
        <v>0</v>
      </c>
      <c r="AG8" s="280">
        <f>施設資源化量内訳!DE8</f>
        <v>0</v>
      </c>
      <c r="AH8" s="280">
        <f>施設資源化量内訳!DZ8</f>
        <v>33</v>
      </c>
      <c r="AI8" s="280">
        <f>施設資源化量内訳!EU8</f>
        <v>29547</v>
      </c>
      <c r="AJ8" s="280">
        <f t="shared" si="6"/>
        <v>52270</v>
      </c>
      <c r="AK8" s="320">
        <f t="shared" si="7"/>
        <v>15.336787988932004</v>
      </c>
      <c r="AL8" s="320">
        <f>IF((AA8+J8)&lt;&gt;0,(資源化量内訳!D8-資源化量内訳!R8-資源化量内訳!T8-資源化量内訳!V8-資源化量内訳!U8)/(AA8+J8)*100,"-")</f>
        <v>13.796314488268907</v>
      </c>
      <c r="AM8" s="280">
        <f>ごみ処理量内訳!AA8</f>
        <v>9406</v>
      </c>
      <c r="AN8" s="280">
        <f>ごみ処理量内訳!AB8</f>
        <v>32791</v>
      </c>
      <c r="AO8" s="280">
        <f>ごみ処理量内訳!AC8</f>
        <v>8065</v>
      </c>
      <c r="AP8" s="280">
        <f t="shared" si="8"/>
        <v>50262</v>
      </c>
    </row>
    <row r="9" spans="1:42" s="277" customFormat="1" ht="12" customHeight="1">
      <c r="A9" s="278" t="s">
        <v>652</v>
      </c>
      <c r="B9" s="279" t="s">
        <v>653</v>
      </c>
      <c r="C9" s="297" t="s">
        <v>654</v>
      </c>
      <c r="D9" s="280">
        <f t="shared" si="0"/>
        <v>1279875</v>
      </c>
      <c r="E9" s="280">
        <v>1279875</v>
      </c>
      <c r="F9" s="280">
        <v>0</v>
      </c>
      <c r="G9" s="280">
        <v>6095</v>
      </c>
      <c r="H9" s="280">
        <f>SUM(ごみ搬入量内訳!E9,+ごみ搬入量内訳!AD9)</f>
        <v>374293.92209999997</v>
      </c>
      <c r="I9" s="280">
        <f>ごみ搬入量内訳!BC9</f>
        <v>35633.470999999998</v>
      </c>
      <c r="J9" s="280">
        <f>資源化量内訳!BO9</f>
        <v>20178.826999999994</v>
      </c>
      <c r="K9" s="280">
        <f t="shared" si="1"/>
        <v>430106.22009999998</v>
      </c>
      <c r="L9" s="280">
        <f t="shared" si="2"/>
        <v>920.69397851620238</v>
      </c>
      <c r="M9" s="280">
        <f>IF(D9&lt;&gt;0,(ごみ搬入量内訳!BR9+ごみ処理概要!J9)/ごみ処理概要!D9/365*1000000,"-")</f>
        <v>630.65445785453676</v>
      </c>
      <c r="N9" s="280">
        <f>IF(D9&lt;&gt;0,ごみ搬入量内訳!CM9/ごみ処理概要!D9/365*1000000,"-")</f>
        <v>290.03952066166568</v>
      </c>
      <c r="O9" s="319">
        <f>ごみ搬入量内訳!DH9</f>
        <v>0</v>
      </c>
      <c r="P9" s="319">
        <f>ごみ処理量内訳!E9</f>
        <v>342875.80900000001</v>
      </c>
      <c r="Q9" s="319">
        <f>ごみ処理量内訳!N9</f>
        <v>1589.723</v>
      </c>
      <c r="R9" s="280">
        <f t="shared" si="3"/>
        <v>48512.327000000005</v>
      </c>
      <c r="S9" s="319">
        <f>ごみ処理量内訳!G9</f>
        <v>16696.464</v>
      </c>
      <c r="T9" s="319">
        <f>ごみ処理量内訳!L9</f>
        <v>27554.703000000001</v>
      </c>
      <c r="U9" s="319">
        <f>ごみ処理量内訳!H9</f>
        <v>4013.16</v>
      </c>
      <c r="V9" s="319">
        <f>ごみ処理量内訳!I9</f>
        <v>0</v>
      </c>
      <c r="W9" s="319">
        <f>ごみ処理量内訳!J9</f>
        <v>181</v>
      </c>
      <c r="X9" s="319">
        <f>ごみ処理量内訳!K9</f>
        <v>15</v>
      </c>
      <c r="Y9" s="319">
        <f>ごみ処理量内訳!M9</f>
        <v>52</v>
      </c>
      <c r="Z9" s="280">
        <f>資源化量内訳!Y9</f>
        <v>16394.463</v>
      </c>
      <c r="AA9" s="280">
        <f t="shared" si="4"/>
        <v>409372.32199999999</v>
      </c>
      <c r="AB9" s="320">
        <f t="shared" si="5"/>
        <v>99.61166817721498</v>
      </c>
      <c r="AC9" s="280">
        <f>施設資源化量内訳!Y9</f>
        <v>14227.84</v>
      </c>
      <c r="AD9" s="280">
        <f>施設資源化量内訳!AT9</f>
        <v>3489.79</v>
      </c>
      <c r="AE9" s="280">
        <f>施設資源化量内訳!BO9</f>
        <v>775</v>
      </c>
      <c r="AF9" s="280">
        <f>施設資源化量内訳!CJ9</f>
        <v>0</v>
      </c>
      <c r="AG9" s="280">
        <f>施設資源化量内訳!DE9</f>
        <v>181</v>
      </c>
      <c r="AH9" s="280">
        <f>施設資源化量内訳!DZ9</f>
        <v>15</v>
      </c>
      <c r="AI9" s="280">
        <f>施設資源化量内訳!EU9</f>
        <v>22418.880000000001</v>
      </c>
      <c r="AJ9" s="280">
        <f t="shared" si="6"/>
        <v>41107.51</v>
      </c>
      <c r="AK9" s="320">
        <f t="shared" si="7"/>
        <v>18.084179306897859</v>
      </c>
      <c r="AL9" s="320">
        <f>IF((AA9+J9)&lt;&gt;0,(資源化量内訳!D9-資源化量内訳!R9-資源化量内訳!T9-資源化量内訳!V9-資源化量内訳!U9)/(AA9+J9)*100,"-")</f>
        <v>16.861740486230197</v>
      </c>
      <c r="AM9" s="280">
        <f>ごみ処理量内訳!AA9</f>
        <v>1589.723</v>
      </c>
      <c r="AN9" s="280">
        <f>ごみ処理量内訳!AB9</f>
        <v>32941.013999999996</v>
      </c>
      <c r="AO9" s="280">
        <f>ごみ処理量内訳!AC9</f>
        <v>6078.3220000000001</v>
      </c>
      <c r="AP9" s="280">
        <f t="shared" si="8"/>
        <v>40609.058999999994</v>
      </c>
    </row>
    <row r="10" spans="1:42" s="277" customFormat="1" ht="12" customHeight="1">
      <c r="A10" s="278" t="s">
        <v>566</v>
      </c>
      <c r="B10" s="279" t="s">
        <v>628</v>
      </c>
      <c r="C10" s="297" t="s">
        <v>542</v>
      </c>
      <c r="D10" s="280">
        <f t="shared" si="0"/>
        <v>2319471</v>
      </c>
      <c r="E10" s="280">
        <v>2319471</v>
      </c>
      <c r="F10" s="280">
        <v>0</v>
      </c>
      <c r="G10" s="280">
        <v>17923</v>
      </c>
      <c r="H10" s="280">
        <f>SUM(ごみ搬入量内訳!E10,+ごみ搬入量内訳!AD10)</f>
        <v>742128</v>
      </c>
      <c r="I10" s="280">
        <f>ごみ搬入量内訳!BC10</f>
        <v>60651</v>
      </c>
      <c r="J10" s="280">
        <f>資源化量内訳!BO10</f>
        <v>34073</v>
      </c>
      <c r="K10" s="280">
        <f t="shared" si="1"/>
        <v>836852</v>
      </c>
      <c r="L10" s="280">
        <f t="shared" si="2"/>
        <v>988.47763368434107</v>
      </c>
      <c r="M10" s="280">
        <f>IF(D10&lt;&gt;0,(ごみ搬入量内訳!BR10+ごみ処理概要!J10)/ごみ処理概要!D10/365*1000000,"-")</f>
        <v>683.57934449425102</v>
      </c>
      <c r="N10" s="280">
        <f>IF(D10&lt;&gt;0,ごみ搬入量内訳!CM10/ごみ処理概要!D10/365*1000000,"-")</f>
        <v>304.89828919009005</v>
      </c>
      <c r="O10" s="319">
        <f>ごみ搬入量内訳!DH10</f>
        <v>0</v>
      </c>
      <c r="P10" s="319">
        <f>ごみ処理量内訳!E10</f>
        <v>647833</v>
      </c>
      <c r="Q10" s="319">
        <f>ごみ処理量内訳!N10</f>
        <v>5346</v>
      </c>
      <c r="R10" s="280">
        <f t="shared" si="3"/>
        <v>143594</v>
      </c>
      <c r="S10" s="319">
        <f>ごみ処理量内訳!G10</f>
        <v>53612</v>
      </c>
      <c r="T10" s="319">
        <f>ごみ処理量内訳!L10</f>
        <v>88492</v>
      </c>
      <c r="U10" s="319">
        <f>ごみ処理量内訳!H10</f>
        <v>1348</v>
      </c>
      <c r="V10" s="319">
        <f>ごみ処理量内訳!I10</f>
        <v>0</v>
      </c>
      <c r="W10" s="319">
        <f>ごみ処理量内訳!J10</f>
        <v>0</v>
      </c>
      <c r="X10" s="319">
        <f>ごみ処理量内訳!K10</f>
        <v>142</v>
      </c>
      <c r="Y10" s="319">
        <f>ごみ処理量内訳!M10</f>
        <v>0</v>
      </c>
      <c r="Z10" s="280">
        <f>資源化量内訳!Y10</f>
        <v>5739</v>
      </c>
      <c r="AA10" s="280">
        <f t="shared" si="4"/>
        <v>802512</v>
      </c>
      <c r="AB10" s="320">
        <f t="shared" si="5"/>
        <v>99.333841736945999</v>
      </c>
      <c r="AC10" s="280">
        <f>施設資源化量内訳!Y10</f>
        <v>2414</v>
      </c>
      <c r="AD10" s="280">
        <f>施設資源化量内訳!AT10</f>
        <v>12790</v>
      </c>
      <c r="AE10" s="280">
        <f>施設資源化量内訳!BO10</f>
        <v>1348</v>
      </c>
      <c r="AF10" s="280">
        <f>施設資源化量内訳!CJ10</f>
        <v>0</v>
      </c>
      <c r="AG10" s="280">
        <f>施設資源化量内訳!DE10</f>
        <v>0</v>
      </c>
      <c r="AH10" s="280">
        <f>施設資源化量内訳!DZ10</f>
        <v>142</v>
      </c>
      <c r="AI10" s="280">
        <f>施設資源化量内訳!EU10</f>
        <v>75372</v>
      </c>
      <c r="AJ10" s="280">
        <f t="shared" si="6"/>
        <v>92066</v>
      </c>
      <c r="AK10" s="320">
        <f t="shared" si="7"/>
        <v>15.763849459409386</v>
      </c>
      <c r="AL10" s="320">
        <f>IF((AA10+J10)&lt;&gt;0,(資源化量内訳!D10-資源化量内訳!R10-資源化量内訳!T10-資源化量内訳!V10-資源化量内訳!U10)/(AA10+J10)*100,"-")</f>
        <v>15.746875691053507</v>
      </c>
      <c r="AM10" s="280">
        <f>ごみ処理量内訳!AA10</f>
        <v>5346</v>
      </c>
      <c r="AN10" s="280">
        <f>ごみ処理量内訳!AB10</f>
        <v>85929</v>
      </c>
      <c r="AO10" s="280">
        <f>ごみ処理量内訳!AC10</f>
        <v>8372</v>
      </c>
      <c r="AP10" s="280">
        <f t="shared" si="8"/>
        <v>99647</v>
      </c>
    </row>
    <row r="11" spans="1:42" s="277" customFormat="1" ht="12" customHeight="1">
      <c r="A11" s="278" t="s">
        <v>658</v>
      </c>
      <c r="B11" s="279" t="s">
        <v>624</v>
      </c>
      <c r="C11" s="297" t="s">
        <v>542</v>
      </c>
      <c r="D11" s="280">
        <f t="shared" si="0"/>
        <v>1031032</v>
      </c>
      <c r="E11" s="280">
        <v>1031032</v>
      </c>
      <c r="F11" s="280">
        <v>0</v>
      </c>
      <c r="G11" s="280">
        <v>3693</v>
      </c>
      <c r="H11" s="280">
        <f>SUM(ごみ搬入量内訳!E11,+ごみ搬入量内訳!AD11)</f>
        <v>334786</v>
      </c>
      <c r="I11" s="280">
        <f>ごみ搬入量内訳!BC11</f>
        <v>30909</v>
      </c>
      <c r="J11" s="280">
        <f>資源化量内訳!BO11</f>
        <v>4521</v>
      </c>
      <c r="K11" s="280">
        <f t="shared" si="1"/>
        <v>370216</v>
      </c>
      <c r="L11" s="280">
        <f t="shared" si="2"/>
        <v>983.76229928741691</v>
      </c>
      <c r="M11" s="280">
        <f>IF(D11&lt;&gt;0,(ごみ搬入量内訳!BR11+ごみ処理概要!J11)/ごみ処理概要!D11/365*1000000,"-")</f>
        <v>656.58645302533432</v>
      </c>
      <c r="N11" s="280">
        <f>IF(D11&lt;&gt;0,ごみ搬入量内訳!CM11/ごみ処理概要!D11/365*1000000,"-")</f>
        <v>327.17584626208276</v>
      </c>
      <c r="O11" s="319">
        <f>ごみ搬入量内訳!DH11</f>
        <v>239</v>
      </c>
      <c r="P11" s="319">
        <f>ごみ処理量内訳!E11</f>
        <v>305549</v>
      </c>
      <c r="Q11" s="319">
        <f>ごみ処理量内訳!N11</f>
        <v>3685</v>
      </c>
      <c r="R11" s="280">
        <f t="shared" si="3"/>
        <v>39654</v>
      </c>
      <c r="S11" s="319">
        <f>ごみ処理量内訳!G11</f>
        <v>13121</v>
      </c>
      <c r="T11" s="319">
        <f>ごみ処理量内訳!L11</f>
        <v>25363</v>
      </c>
      <c r="U11" s="319">
        <f>ごみ処理量内訳!H11</f>
        <v>1137</v>
      </c>
      <c r="V11" s="319">
        <f>ごみ処理量内訳!I11</f>
        <v>0</v>
      </c>
      <c r="W11" s="319">
        <f>ごみ処理量内訳!J11</f>
        <v>0</v>
      </c>
      <c r="X11" s="319">
        <f>ごみ処理量内訳!K11</f>
        <v>4</v>
      </c>
      <c r="Y11" s="319">
        <f>ごみ処理量内訳!M11</f>
        <v>29</v>
      </c>
      <c r="Z11" s="280">
        <f>資源化量内訳!Y11</f>
        <v>15165</v>
      </c>
      <c r="AA11" s="280">
        <f t="shared" si="4"/>
        <v>364053</v>
      </c>
      <c r="AB11" s="320">
        <f t="shared" si="5"/>
        <v>98.987784745627692</v>
      </c>
      <c r="AC11" s="280">
        <f>施設資源化量内訳!Y11</f>
        <v>11951</v>
      </c>
      <c r="AD11" s="280">
        <f>施設資源化量内訳!AT11</f>
        <v>3221</v>
      </c>
      <c r="AE11" s="280">
        <f>施設資源化量内訳!BO11</f>
        <v>797</v>
      </c>
      <c r="AF11" s="280">
        <f>施設資源化量内訳!CJ11</f>
        <v>0</v>
      </c>
      <c r="AG11" s="280">
        <f>施設資源化量内訳!DE11</f>
        <v>0</v>
      </c>
      <c r="AH11" s="280">
        <f>施設資源化量内訳!DZ11</f>
        <v>4</v>
      </c>
      <c r="AI11" s="280">
        <f>施設資源化量内訳!EU11</f>
        <v>22155</v>
      </c>
      <c r="AJ11" s="280">
        <f t="shared" si="6"/>
        <v>38128</v>
      </c>
      <c r="AK11" s="320">
        <f t="shared" si="7"/>
        <v>15.685859556018602</v>
      </c>
      <c r="AL11" s="320">
        <f>IF((AA11+J11)&lt;&gt;0,(資源化量内訳!D11-資源化量内訳!R11-資源化量内訳!T11-資源化量内訳!V11-資源化量内訳!U11)/(AA11+J11)*100,"-")</f>
        <v>15.265862486230716</v>
      </c>
      <c r="AM11" s="280">
        <f>ごみ処理量内訳!AA11</f>
        <v>3685</v>
      </c>
      <c r="AN11" s="280">
        <f>ごみ処理量内訳!AB11</f>
        <v>24433</v>
      </c>
      <c r="AO11" s="280">
        <f>ごみ処理量内訳!AC11</f>
        <v>5203</v>
      </c>
      <c r="AP11" s="280">
        <f t="shared" si="8"/>
        <v>33321</v>
      </c>
    </row>
    <row r="12" spans="1:42" s="277" customFormat="1" ht="12" customHeight="1">
      <c r="A12" s="278" t="s">
        <v>551</v>
      </c>
      <c r="B12" s="279" t="s">
        <v>571</v>
      </c>
      <c r="C12" s="297" t="s">
        <v>542</v>
      </c>
      <c r="D12" s="280">
        <f t="shared" si="0"/>
        <v>1117041</v>
      </c>
      <c r="E12" s="280">
        <v>1117041</v>
      </c>
      <c r="F12" s="280">
        <v>0</v>
      </c>
      <c r="G12" s="280">
        <v>6296</v>
      </c>
      <c r="H12" s="280">
        <f>SUM(ごみ搬入量内訳!E12,+ごみ搬入量内訳!AD12)</f>
        <v>320201</v>
      </c>
      <c r="I12" s="280">
        <f>ごみ搬入量内訳!BC12</f>
        <v>30932</v>
      </c>
      <c r="J12" s="280">
        <f>資源化量内訳!BO12</f>
        <v>24246</v>
      </c>
      <c r="K12" s="280">
        <f t="shared" si="1"/>
        <v>375379</v>
      </c>
      <c r="L12" s="280">
        <f t="shared" si="2"/>
        <v>920.67848578374128</v>
      </c>
      <c r="M12" s="280">
        <f>IF(D12&lt;&gt;0,(ごみ搬入量内訳!BR12+ごみ処理概要!J12)/ごみ処理概要!D12/365*1000000,"-")</f>
        <v>648.61430074929001</v>
      </c>
      <c r="N12" s="280">
        <f>IF(D12&lt;&gt;0,ごみ搬入量内訳!CM12/ごみ処理概要!D12/365*1000000,"-")</f>
        <v>272.06418503445127</v>
      </c>
      <c r="O12" s="319">
        <f>ごみ搬入量内訳!DH12</f>
        <v>395</v>
      </c>
      <c r="P12" s="319">
        <f>ごみ処理量内訳!E12</f>
        <v>297983</v>
      </c>
      <c r="Q12" s="319">
        <f>ごみ処理量内訳!N12</f>
        <v>2077</v>
      </c>
      <c r="R12" s="280">
        <f t="shared" si="3"/>
        <v>37285</v>
      </c>
      <c r="S12" s="319">
        <f>ごみ処理量内訳!G12</f>
        <v>14087</v>
      </c>
      <c r="T12" s="319">
        <f>ごみ処理量内訳!L12</f>
        <v>20095</v>
      </c>
      <c r="U12" s="319">
        <f>ごみ処理量内訳!H12</f>
        <v>2229</v>
      </c>
      <c r="V12" s="319">
        <f>ごみ処理量内訳!I12</f>
        <v>3</v>
      </c>
      <c r="W12" s="319">
        <f>ごみ処理量内訳!J12</f>
        <v>0</v>
      </c>
      <c r="X12" s="319">
        <f>ごみ処理量内訳!K12</f>
        <v>34</v>
      </c>
      <c r="Y12" s="319">
        <f>ごみ処理量内訳!M12</f>
        <v>837</v>
      </c>
      <c r="Z12" s="280">
        <f>資源化量内訳!Y12</f>
        <v>12502</v>
      </c>
      <c r="AA12" s="280">
        <f t="shared" si="4"/>
        <v>349847</v>
      </c>
      <c r="AB12" s="320">
        <f t="shared" si="5"/>
        <v>99.40631190206004</v>
      </c>
      <c r="AC12" s="280">
        <f>施設資源化量内訳!Y12</f>
        <v>1550</v>
      </c>
      <c r="AD12" s="280">
        <f>施設資源化量内訳!AT12</f>
        <v>3715</v>
      </c>
      <c r="AE12" s="280">
        <f>施設資源化量内訳!BO12</f>
        <v>2006</v>
      </c>
      <c r="AF12" s="280">
        <f>施設資源化量内訳!CJ12</f>
        <v>3</v>
      </c>
      <c r="AG12" s="280">
        <f>施設資源化量内訳!DE12</f>
        <v>0</v>
      </c>
      <c r="AH12" s="280">
        <f>施設資源化量内訳!DZ12</f>
        <v>34</v>
      </c>
      <c r="AI12" s="280">
        <f>施設資源化量内訳!EU12</f>
        <v>13698</v>
      </c>
      <c r="AJ12" s="280">
        <f t="shared" si="6"/>
        <v>21006</v>
      </c>
      <c r="AK12" s="320">
        <f t="shared" si="7"/>
        <v>15.438407027129616</v>
      </c>
      <c r="AL12" s="320">
        <f>IF((AA12+J12)&lt;&gt;0,(資源化量内訳!D12-資源化量内訳!R12-資源化量内訳!T12-資源化量内訳!V12-資源化量内訳!U12)/(AA12+J12)*100,"-")</f>
        <v>15.438407027129616</v>
      </c>
      <c r="AM12" s="280">
        <f>ごみ処理量内訳!AA12</f>
        <v>2077</v>
      </c>
      <c r="AN12" s="280">
        <f>ごみ処理量内訳!AB12</f>
        <v>33199</v>
      </c>
      <c r="AO12" s="280">
        <f>ごみ処理量内訳!AC12</f>
        <v>8006</v>
      </c>
      <c r="AP12" s="280">
        <f t="shared" si="8"/>
        <v>43282</v>
      </c>
    </row>
    <row r="13" spans="1:42" s="277" customFormat="1" ht="12" customHeight="1">
      <c r="A13" s="278" t="s">
        <v>659</v>
      </c>
      <c r="B13" s="279" t="s">
        <v>629</v>
      </c>
      <c r="C13" s="297" t="s">
        <v>542</v>
      </c>
      <c r="D13" s="280">
        <f t="shared" si="0"/>
        <v>1958850</v>
      </c>
      <c r="E13" s="280">
        <v>1958850</v>
      </c>
      <c r="F13" s="280">
        <v>0</v>
      </c>
      <c r="G13" s="280">
        <v>11489</v>
      </c>
      <c r="H13" s="280">
        <f>SUM(ごみ搬入量内訳!E13,+ごみ搬入量内訳!AD13)</f>
        <v>633749</v>
      </c>
      <c r="I13" s="280">
        <f>ごみ搬入量内訳!BC13</f>
        <v>83954</v>
      </c>
      <c r="J13" s="280">
        <f>資源化量内訳!BO13</f>
        <v>24895</v>
      </c>
      <c r="K13" s="280">
        <f t="shared" si="1"/>
        <v>742598</v>
      </c>
      <c r="L13" s="280">
        <f t="shared" si="2"/>
        <v>1038.6272907538355</v>
      </c>
      <c r="M13" s="280">
        <f>IF(D13&lt;&gt;0,(ごみ搬入量内訳!BR13+ごみ処理概要!J13)/ごみ処理概要!D13/365*1000000,"-")</f>
        <v>744.4611232268303</v>
      </c>
      <c r="N13" s="280">
        <f>IF(D13&lt;&gt;0,ごみ搬入量内訳!CM13/ごみ処理概要!D13/365*1000000,"-")</f>
        <v>294.16616752700514</v>
      </c>
      <c r="O13" s="319">
        <f>ごみ搬入量内訳!DH13</f>
        <v>0</v>
      </c>
      <c r="P13" s="319">
        <f>ごみ処理量内訳!E13</f>
        <v>620159</v>
      </c>
      <c r="Q13" s="319">
        <f>ごみ処理量内訳!N13</f>
        <v>2503</v>
      </c>
      <c r="R13" s="280">
        <f t="shared" si="3"/>
        <v>61991</v>
      </c>
      <c r="S13" s="319">
        <f>ごみ処理量内訳!G13</f>
        <v>34864</v>
      </c>
      <c r="T13" s="319">
        <f>ごみ処理量内訳!L13</f>
        <v>26817</v>
      </c>
      <c r="U13" s="319">
        <f>ごみ処理量内訳!H13</f>
        <v>242</v>
      </c>
      <c r="V13" s="319">
        <f>ごみ処理量内訳!I13</f>
        <v>0</v>
      </c>
      <c r="W13" s="319">
        <f>ごみ処理量内訳!J13</f>
        <v>0</v>
      </c>
      <c r="X13" s="319">
        <f>ごみ処理量内訳!K13</f>
        <v>68</v>
      </c>
      <c r="Y13" s="319">
        <f>ごみ処理量内訳!M13</f>
        <v>0</v>
      </c>
      <c r="Z13" s="280">
        <f>資源化量内訳!Y13</f>
        <v>27856</v>
      </c>
      <c r="AA13" s="280">
        <f t="shared" si="4"/>
        <v>712509</v>
      </c>
      <c r="AB13" s="320">
        <f t="shared" si="5"/>
        <v>99.648706191781429</v>
      </c>
      <c r="AC13" s="280">
        <f>施設資源化量内訳!Y13</f>
        <v>10695</v>
      </c>
      <c r="AD13" s="280">
        <f>施設資源化量内訳!AT13</f>
        <v>13044</v>
      </c>
      <c r="AE13" s="280">
        <f>施設資源化量内訳!BO13</f>
        <v>129</v>
      </c>
      <c r="AF13" s="280">
        <f>施設資源化量内訳!CJ13</f>
        <v>0</v>
      </c>
      <c r="AG13" s="280">
        <f>施設資源化量内訳!DE13</f>
        <v>0</v>
      </c>
      <c r="AH13" s="280">
        <f>施設資源化量内訳!DZ13</f>
        <v>68</v>
      </c>
      <c r="AI13" s="280">
        <f>施設資源化量内訳!EU13</f>
        <v>23566</v>
      </c>
      <c r="AJ13" s="280">
        <f t="shared" si="6"/>
        <v>47502</v>
      </c>
      <c r="AK13" s="320">
        <f t="shared" si="7"/>
        <v>13.595396824535804</v>
      </c>
      <c r="AL13" s="320">
        <f>IF((AA13+J13)&lt;&gt;0,(資源化量内訳!D13-資源化量内訳!R13-資源化量内訳!T13-資源化量内訳!V13-資源化量内訳!U13)/(AA13+J13)*100,"-")</f>
        <v>13.595396824535804</v>
      </c>
      <c r="AM13" s="280">
        <f>ごみ処理量内訳!AA13</f>
        <v>2503</v>
      </c>
      <c r="AN13" s="280">
        <f>ごみ処理量内訳!AB13</f>
        <v>52912</v>
      </c>
      <c r="AO13" s="280">
        <f>ごみ処理量内訳!AC13</f>
        <v>12662</v>
      </c>
      <c r="AP13" s="280">
        <f t="shared" si="8"/>
        <v>68077</v>
      </c>
    </row>
    <row r="14" spans="1:42" s="277" customFormat="1" ht="12" customHeight="1">
      <c r="A14" s="278" t="s">
        <v>552</v>
      </c>
      <c r="B14" s="279" t="s">
        <v>568</v>
      </c>
      <c r="C14" s="297" t="s">
        <v>542</v>
      </c>
      <c r="D14" s="280">
        <f t="shared" si="0"/>
        <v>2957724</v>
      </c>
      <c r="E14" s="280">
        <v>2957724</v>
      </c>
      <c r="F14" s="280">
        <v>0</v>
      </c>
      <c r="G14" s="280">
        <v>56334</v>
      </c>
      <c r="H14" s="280">
        <f>SUM(ごみ搬入量内訳!E14,+ごみ搬入量内訳!AD14)</f>
        <v>945257</v>
      </c>
      <c r="I14" s="280">
        <f>ごみ搬入量内訳!BC14</f>
        <v>84110</v>
      </c>
      <c r="J14" s="280">
        <f>資源化量内訳!BO14</f>
        <v>31924</v>
      </c>
      <c r="K14" s="280">
        <f t="shared" si="1"/>
        <v>1061291</v>
      </c>
      <c r="L14" s="280">
        <f t="shared" si="2"/>
        <v>983.06893251110171</v>
      </c>
      <c r="M14" s="280">
        <f>IF(D14&lt;&gt;0,(ごみ搬入量内訳!BR14+ごみ処理概要!J14)/ごみ処理概要!D14/365*1000000,"-")</f>
        <v>708.48627164504478</v>
      </c>
      <c r="N14" s="280">
        <f>IF(D14&lt;&gt;0,ごみ搬入量内訳!CM14/ごみ処理概要!D14/365*1000000,"-")</f>
        <v>274.58266086605693</v>
      </c>
      <c r="O14" s="319">
        <f>ごみ搬入量内訳!DH14</f>
        <v>12701</v>
      </c>
      <c r="P14" s="319">
        <f>ごみ処理量内訳!E14</f>
        <v>793577</v>
      </c>
      <c r="Q14" s="319">
        <f>ごみ処理量内訳!N14</f>
        <v>511</v>
      </c>
      <c r="R14" s="280">
        <f t="shared" si="3"/>
        <v>150923</v>
      </c>
      <c r="S14" s="319">
        <f>ごみ処理量内訳!G14</f>
        <v>43643</v>
      </c>
      <c r="T14" s="319">
        <f>ごみ処理量内訳!L14</f>
        <v>64006</v>
      </c>
      <c r="U14" s="319">
        <f>ごみ処理量内訳!H14</f>
        <v>2852</v>
      </c>
      <c r="V14" s="319">
        <f>ごみ処理量内訳!I14</f>
        <v>0</v>
      </c>
      <c r="W14" s="319">
        <f>ごみ処理量内訳!J14</f>
        <v>0</v>
      </c>
      <c r="X14" s="319">
        <f>ごみ処理量内訳!K14</f>
        <v>40124</v>
      </c>
      <c r="Y14" s="319">
        <f>ごみ処理量内訳!M14</f>
        <v>298</v>
      </c>
      <c r="Z14" s="280">
        <f>資源化量内訳!Y14</f>
        <v>91541</v>
      </c>
      <c r="AA14" s="280">
        <f t="shared" si="4"/>
        <v>1036552</v>
      </c>
      <c r="AB14" s="320">
        <f t="shared" si="5"/>
        <v>99.950701942594293</v>
      </c>
      <c r="AC14" s="280">
        <f>施設資源化量内訳!Y14</f>
        <v>30127</v>
      </c>
      <c r="AD14" s="280">
        <f>施設資源化量内訳!AT14</f>
        <v>14868</v>
      </c>
      <c r="AE14" s="280">
        <f>施設資源化量内訳!BO14</f>
        <v>1267</v>
      </c>
      <c r="AF14" s="280">
        <f>施設資源化量内訳!CJ14</f>
        <v>0</v>
      </c>
      <c r="AG14" s="280">
        <f>施設資源化量内訳!DE14</f>
        <v>0</v>
      </c>
      <c r="AH14" s="280">
        <f>施設資源化量内訳!DZ14</f>
        <v>25236</v>
      </c>
      <c r="AI14" s="280">
        <f>施設資源化量内訳!EU14</f>
        <v>43542</v>
      </c>
      <c r="AJ14" s="280">
        <f t="shared" si="6"/>
        <v>115040</v>
      </c>
      <c r="AK14" s="320">
        <f t="shared" si="7"/>
        <v>22.321980091270184</v>
      </c>
      <c r="AL14" s="320">
        <f>IF((AA14+J14)&lt;&gt;0,(資源化量内訳!D14-資源化量内訳!R14-資源化量内訳!T14-資源化量内訳!V14-資源化量内訳!U14)/(AA14+J14)*100,"-")</f>
        <v>19.968441031899641</v>
      </c>
      <c r="AM14" s="280">
        <f>ごみ処理量内訳!AA14</f>
        <v>511</v>
      </c>
      <c r="AN14" s="280">
        <f>ごみ処理量内訳!AB14</f>
        <v>73418</v>
      </c>
      <c r="AO14" s="280">
        <f>ごみ処理量内訳!AC14</f>
        <v>7862</v>
      </c>
      <c r="AP14" s="280">
        <f t="shared" si="8"/>
        <v>81791</v>
      </c>
    </row>
    <row r="15" spans="1:42" s="277" customFormat="1" ht="12" customHeight="1">
      <c r="A15" s="278" t="s">
        <v>599</v>
      </c>
      <c r="B15" s="279" t="s">
        <v>636</v>
      </c>
      <c r="C15" s="297" t="s">
        <v>665</v>
      </c>
      <c r="D15" s="280">
        <f t="shared" si="0"/>
        <v>1991573</v>
      </c>
      <c r="E15" s="280">
        <v>1991573</v>
      </c>
      <c r="F15" s="280">
        <v>0</v>
      </c>
      <c r="G15" s="280">
        <v>35497</v>
      </c>
      <c r="H15" s="280">
        <f>SUM(ごみ搬入量内訳!E15,+ごみ搬入量内訳!AD15)</f>
        <v>581561</v>
      </c>
      <c r="I15" s="280">
        <f>ごみ搬入量内訳!BC15</f>
        <v>59095</v>
      </c>
      <c r="J15" s="280">
        <f>資源化量内訳!BO15</f>
        <v>25906</v>
      </c>
      <c r="K15" s="280">
        <f t="shared" si="1"/>
        <v>666562</v>
      </c>
      <c r="L15" s="280">
        <f t="shared" si="2"/>
        <v>916.96225057980416</v>
      </c>
      <c r="M15" s="280">
        <f>IF(D15&lt;&gt;0,(ごみ搬入量内訳!BR15+ごみ処理概要!J15)/ごみ処理概要!D15/365*1000000,"-")</f>
        <v>674.00154936386105</v>
      </c>
      <c r="N15" s="280">
        <f>IF(D15&lt;&gt;0,ごみ搬入量内訳!CM15/ごみ処理概要!D15/365*1000000,"-")</f>
        <v>242.96070121594323</v>
      </c>
      <c r="O15" s="319">
        <f>ごみ搬入量内訳!DH15</f>
        <v>1343</v>
      </c>
      <c r="P15" s="319">
        <f>ごみ処理量内訳!E15</f>
        <v>537682</v>
      </c>
      <c r="Q15" s="319">
        <f>ごみ処理量内訳!N15</f>
        <v>0</v>
      </c>
      <c r="R15" s="280">
        <f t="shared" si="3"/>
        <v>79965</v>
      </c>
      <c r="S15" s="319">
        <f>ごみ処理量内訳!G15</f>
        <v>24574</v>
      </c>
      <c r="T15" s="319">
        <f>ごみ処理量内訳!L15</f>
        <v>51118</v>
      </c>
      <c r="U15" s="319">
        <f>ごみ処理量内訳!H15</f>
        <v>4019</v>
      </c>
      <c r="V15" s="319">
        <f>ごみ処理量内訳!I15</f>
        <v>0</v>
      </c>
      <c r="W15" s="319">
        <f>ごみ処理量内訳!J15</f>
        <v>0</v>
      </c>
      <c r="X15" s="319">
        <f>ごみ処理量内訳!K15</f>
        <v>9</v>
      </c>
      <c r="Y15" s="319">
        <f>ごみ処理量内訳!M15</f>
        <v>245</v>
      </c>
      <c r="Z15" s="280">
        <f>資源化量内訳!Y15</f>
        <v>28711</v>
      </c>
      <c r="AA15" s="280">
        <f t="shared" si="4"/>
        <v>646358</v>
      </c>
      <c r="AB15" s="320">
        <f t="shared" si="5"/>
        <v>100</v>
      </c>
      <c r="AC15" s="280">
        <f>施設資源化量内訳!Y15</f>
        <v>11646</v>
      </c>
      <c r="AD15" s="280">
        <f>施設資源化量内訳!AT15</f>
        <v>7293</v>
      </c>
      <c r="AE15" s="280">
        <f>施設資源化量内訳!BO15</f>
        <v>2936</v>
      </c>
      <c r="AF15" s="280">
        <f>施設資源化量内訳!CJ15</f>
        <v>0</v>
      </c>
      <c r="AG15" s="280">
        <f>施設資源化量内訳!DE15</f>
        <v>0</v>
      </c>
      <c r="AH15" s="280">
        <f>施設資源化量内訳!DZ15</f>
        <v>9</v>
      </c>
      <c r="AI15" s="280">
        <f>施設資源化量内訳!EU15</f>
        <v>31455</v>
      </c>
      <c r="AJ15" s="280">
        <f t="shared" si="6"/>
        <v>53339</v>
      </c>
      <c r="AK15" s="320">
        <f t="shared" si="7"/>
        <v>16.058572227577262</v>
      </c>
      <c r="AL15" s="320">
        <f>IF((AA15+J15)&lt;&gt;0,(資源化量内訳!D15-資源化量内訳!R15-資源化量内訳!T15-資源化量内訳!V15-資源化量内訳!U15)/(AA15+J15)*100,"-")</f>
        <v>16.058572227577262</v>
      </c>
      <c r="AM15" s="280">
        <f>ごみ処理量内訳!AA15</f>
        <v>0</v>
      </c>
      <c r="AN15" s="280">
        <f>ごみ処理量内訳!AB15</f>
        <v>45996</v>
      </c>
      <c r="AO15" s="280">
        <f>ごみ処理量内訳!AC15</f>
        <v>13586</v>
      </c>
      <c r="AP15" s="280">
        <f t="shared" si="8"/>
        <v>59582</v>
      </c>
    </row>
    <row r="16" spans="1:42" s="277" customFormat="1" ht="12" customHeight="1">
      <c r="A16" s="278" t="s">
        <v>666</v>
      </c>
      <c r="B16" s="279" t="s">
        <v>667</v>
      </c>
      <c r="C16" s="297" t="s">
        <v>665</v>
      </c>
      <c r="D16" s="280">
        <f t="shared" si="0"/>
        <v>2000130</v>
      </c>
      <c r="E16" s="280">
        <v>2000130</v>
      </c>
      <c r="F16" s="280">
        <v>0</v>
      </c>
      <c r="G16" s="280">
        <v>47564</v>
      </c>
      <c r="H16" s="280">
        <f>SUM(ごみ搬入量内訳!E16,+ごみ搬入量内訳!AD16)</f>
        <v>610682</v>
      </c>
      <c r="I16" s="280">
        <f>ごみ搬入量内訳!BC16</f>
        <v>85024</v>
      </c>
      <c r="J16" s="280">
        <f>資源化量内訳!BO16</f>
        <v>38091</v>
      </c>
      <c r="K16" s="280">
        <f t="shared" si="1"/>
        <v>733797</v>
      </c>
      <c r="L16" s="280">
        <f t="shared" si="2"/>
        <v>1005.1360360206723</v>
      </c>
      <c r="M16" s="280">
        <f>IF(D16&lt;&gt;0,(ごみ搬入量内訳!BR16+ごみ処理概要!J16)/ごみ処理概要!D16/365*1000000,"-")</f>
        <v>755.74950641906901</v>
      </c>
      <c r="N16" s="280">
        <f>IF(D16&lt;&gt;0,ごみ搬入量内訳!CM16/ごみ処理概要!D16/365*1000000,"-")</f>
        <v>249.38652960160329</v>
      </c>
      <c r="O16" s="319">
        <f>ごみ搬入量内訳!DH16</f>
        <v>384</v>
      </c>
      <c r="P16" s="319">
        <f>ごみ処理量内訳!E16</f>
        <v>594793</v>
      </c>
      <c r="Q16" s="319">
        <f>ごみ処理量内訳!N16</f>
        <v>1640</v>
      </c>
      <c r="R16" s="280">
        <f t="shared" si="3"/>
        <v>73383</v>
      </c>
      <c r="S16" s="319">
        <f>ごみ処理量内訳!G16</f>
        <v>42367</v>
      </c>
      <c r="T16" s="319">
        <f>ごみ処理量内訳!L16</f>
        <v>23153</v>
      </c>
      <c r="U16" s="319">
        <f>ごみ処理量内訳!H16</f>
        <v>497</v>
      </c>
      <c r="V16" s="319">
        <f>ごみ処理量内訳!I16</f>
        <v>25</v>
      </c>
      <c r="W16" s="319">
        <f>ごみ処理量内訳!J16</f>
        <v>0</v>
      </c>
      <c r="X16" s="319">
        <f>ごみ処理量内訳!K16</f>
        <v>6350</v>
      </c>
      <c r="Y16" s="319">
        <f>ごみ処理量内訳!M16</f>
        <v>991</v>
      </c>
      <c r="Z16" s="280">
        <f>資源化量内訳!Y16</f>
        <v>25842</v>
      </c>
      <c r="AA16" s="280">
        <f t="shared" si="4"/>
        <v>695658</v>
      </c>
      <c r="AB16" s="320">
        <f t="shared" si="5"/>
        <v>99.764251974389722</v>
      </c>
      <c r="AC16" s="280">
        <f>施設資源化量内訳!Y16</f>
        <v>7569</v>
      </c>
      <c r="AD16" s="280">
        <f>施設資源化量内訳!AT16</f>
        <v>18488</v>
      </c>
      <c r="AE16" s="280">
        <f>施設資源化量内訳!BO16</f>
        <v>180</v>
      </c>
      <c r="AF16" s="280">
        <f>施設資源化量内訳!CJ16</f>
        <v>25</v>
      </c>
      <c r="AG16" s="280">
        <f>施設資源化量内訳!DE16</f>
        <v>0</v>
      </c>
      <c r="AH16" s="280">
        <f>施設資源化量内訳!DZ16</f>
        <v>3555</v>
      </c>
      <c r="AI16" s="280">
        <f>施設資源化量内訳!EU16</f>
        <v>21487</v>
      </c>
      <c r="AJ16" s="280">
        <f t="shared" si="6"/>
        <v>51304</v>
      </c>
      <c r="AK16" s="320">
        <f t="shared" si="7"/>
        <v>15.705234351256356</v>
      </c>
      <c r="AL16" s="320">
        <f>IF((AA16+J16)&lt;&gt;0,(資源化量内訳!D16-資源化量内訳!R16-資源化量内訳!T16-資源化量内訳!V16-資源化量内訳!U16)/(AA16+J16)*100,"-")</f>
        <v>15.020940403325934</v>
      </c>
      <c r="AM16" s="280">
        <f>ごみ処理量内訳!AA16</f>
        <v>1640</v>
      </c>
      <c r="AN16" s="280">
        <f>ごみ処理量内訳!AB16</f>
        <v>60943</v>
      </c>
      <c r="AO16" s="280">
        <f>ごみ処理量内訳!AC16</f>
        <v>11787</v>
      </c>
      <c r="AP16" s="280">
        <f t="shared" si="8"/>
        <v>74370</v>
      </c>
    </row>
    <row r="17" spans="1:42" s="277" customFormat="1" ht="12" customHeight="1">
      <c r="A17" s="278" t="s">
        <v>668</v>
      </c>
      <c r="B17" s="279" t="s">
        <v>669</v>
      </c>
      <c r="C17" s="297" t="s">
        <v>642</v>
      </c>
      <c r="D17" s="280">
        <f t="shared" si="0"/>
        <v>7340458</v>
      </c>
      <c r="E17" s="280">
        <v>7340458</v>
      </c>
      <c r="F17" s="280">
        <v>0</v>
      </c>
      <c r="G17" s="280">
        <v>146134</v>
      </c>
      <c r="H17" s="280">
        <f>SUM(ごみ搬入量内訳!E17,+ごみ搬入量内訳!AD17)</f>
        <v>2069714</v>
      </c>
      <c r="I17" s="280">
        <f>ごみ搬入量内訳!BC17</f>
        <v>136484</v>
      </c>
      <c r="J17" s="280">
        <f>資源化量内訳!BO17</f>
        <v>116739</v>
      </c>
      <c r="K17" s="280">
        <f t="shared" si="1"/>
        <v>2322937</v>
      </c>
      <c r="L17" s="280">
        <f t="shared" si="2"/>
        <v>867.00461454913443</v>
      </c>
      <c r="M17" s="280">
        <f>IF(D17&lt;&gt;0,(ごみ搬入量内訳!BR17+ごみ処理概要!J17)/ごみ処理概要!D17/365*1000000,"-")</f>
        <v>666.96819936773977</v>
      </c>
      <c r="N17" s="280">
        <f>IF(D17&lt;&gt;0,ごみ搬入量内訳!CM17/ごみ処理概要!D17/365*1000000,"-")</f>
        <v>200.03641518139455</v>
      </c>
      <c r="O17" s="319">
        <f>ごみ搬入量内訳!DH17</f>
        <v>0</v>
      </c>
      <c r="P17" s="319">
        <f>ごみ処理量内訳!E17</f>
        <v>1784165</v>
      </c>
      <c r="Q17" s="319">
        <f>ごみ処理量内訳!N17</f>
        <v>1311</v>
      </c>
      <c r="R17" s="280">
        <f t="shared" si="3"/>
        <v>270624</v>
      </c>
      <c r="S17" s="319">
        <f>ごみ処理量内訳!G17</f>
        <v>85181</v>
      </c>
      <c r="T17" s="319">
        <f>ごみ処理量内訳!L17</f>
        <v>177385</v>
      </c>
      <c r="U17" s="319">
        <f>ごみ処理量内訳!H17</f>
        <v>2125</v>
      </c>
      <c r="V17" s="319">
        <f>ごみ処理量内訳!I17</f>
        <v>0</v>
      </c>
      <c r="W17" s="319">
        <f>ごみ処理量内訳!J17</f>
        <v>0</v>
      </c>
      <c r="X17" s="319">
        <f>ごみ処理量内訳!K17</f>
        <v>1521</v>
      </c>
      <c r="Y17" s="319">
        <f>ごみ処理量内訳!M17</f>
        <v>4412</v>
      </c>
      <c r="Z17" s="280">
        <f>資源化量内訳!Y17</f>
        <v>139591</v>
      </c>
      <c r="AA17" s="280">
        <f t="shared" si="4"/>
        <v>2195691</v>
      </c>
      <c r="AB17" s="320">
        <f t="shared" si="5"/>
        <v>99.940292144932968</v>
      </c>
      <c r="AC17" s="280">
        <f>施設資源化量内訳!Y17</f>
        <v>139629</v>
      </c>
      <c r="AD17" s="280">
        <f>施設資源化量内訳!AT17</f>
        <v>23580</v>
      </c>
      <c r="AE17" s="280">
        <f>施設資源化量内訳!BO17</f>
        <v>1607</v>
      </c>
      <c r="AF17" s="280">
        <f>施設資源化量内訳!CJ17</f>
        <v>0</v>
      </c>
      <c r="AG17" s="280">
        <f>施設資源化量内訳!DE17</f>
        <v>0</v>
      </c>
      <c r="AH17" s="280">
        <f>施設資源化量内訳!DZ17</f>
        <v>1489</v>
      </c>
      <c r="AI17" s="280">
        <f>施設資源化量内訳!EU17</f>
        <v>143642</v>
      </c>
      <c r="AJ17" s="280">
        <f t="shared" si="6"/>
        <v>309947</v>
      </c>
      <c r="AK17" s="320">
        <f t="shared" si="7"/>
        <v>24.488395324399008</v>
      </c>
      <c r="AL17" s="320">
        <f>IF((AA17+J17)&lt;&gt;0,(資源化量内訳!D17-資源化量内訳!R17-資源化量内訳!T17-資源化量内訳!V17-資源化量内訳!U17)/(AA17+J17)*100,"-")</f>
        <v>21.230350756563443</v>
      </c>
      <c r="AM17" s="280">
        <f>ごみ処理量内訳!AA17</f>
        <v>1311</v>
      </c>
      <c r="AN17" s="280">
        <f>ごみ処理量内訳!AB17</f>
        <v>83256</v>
      </c>
      <c r="AO17" s="280">
        <f>ごみ処理量内訳!AC17</f>
        <v>18979</v>
      </c>
      <c r="AP17" s="280">
        <f t="shared" si="8"/>
        <v>103546</v>
      </c>
    </row>
    <row r="18" spans="1:42" s="277" customFormat="1" ht="12" customHeight="1">
      <c r="A18" s="278" t="s">
        <v>557</v>
      </c>
      <c r="B18" s="279" t="s">
        <v>622</v>
      </c>
      <c r="C18" s="297" t="s">
        <v>542</v>
      </c>
      <c r="D18" s="280">
        <f t="shared" si="0"/>
        <v>6281537</v>
      </c>
      <c r="E18" s="280">
        <v>6281537</v>
      </c>
      <c r="F18" s="280">
        <v>0</v>
      </c>
      <c r="G18" s="280">
        <v>128825</v>
      </c>
      <c r="H18" s="280">
        <f>SUM(ごみ搬入量内訳!E18,+ごみ搬入量内訳!AD18)</f>
        <v>1865272</v>
      </c>
      <c r="I18" s="280">
        <f>ごみ搬入量内訳!BC18</f>
        <v>127573</v>
      </c>
      <c r="J18" s="280">
        <f>資源化量内訳!BO18</f>
        <v>101471</v>
      </c>
      <c r="K18" s="280">
        <f t="shared" si="1"/>
        <v>2094316</v>
      </c>
      <c r="L18" s="280">
        <f t="shared" si="2"/>
        <v>913.44714753642631</v>
      </c>
      <c r="M18" s="280">
        <f>IF(D18&lt;&gt;0,(ごみ搬入量内訳!BR18+ごみ処理概要!J18)/ごみ処理概要!D18/365*1000000,"-")</f>
        <v>654.40750114292882</v>
      </c>
      <c r="N18" s="280">
        <f>IF(D18&lt;&gt;0,ごみ搬入量内訳!CM18/ごみ処理概要!D18/365*1000000,"-")</f>
        <v>259.03964639349749</v>
      </c>
      <c r="O18" s="319">
        <f>ごみ搬入量内訳!DH18</f>
        <v>267</v>
      </c>
      <c r="P18" s="319">
        <f>ごみ処理量内訳!E18</f>
        <v>1590655</v>
      </c>
      <c r="Q18" s="319">
        <f>ごみ処理量内訳!N18</f>
        <v>3358</v>
      </c>
      <c r="R18" s="280">
        <f t="shared" si="3"/>
        <v>280907</v>
      </c>
      <c r="S18" s="319">
        <f>ごみ処理量内訳!G18</f>
        <v>109123</v>
      </c>
      <c r="T18" s="319">
        <f>ごみ処理量内訳!L18</f>
        <v>153030</v>
      </c>
      <c r="U18" s="319">
        <f>ごみ処理量内訳!H18</f>
        <v>7502</v>
      </c>
      <c r="V18" s="319">
        <f>ごみ処理量内訳!I18</f>
        <v>154</v>
      </c>
      <c r="W18" s="319">
        <f>ごみ処理量内訳!J18</f>
        <v>222</v>
      </c>
      <c r="X18" s="319">
        <f>ごみ処理量内訳!K18</f>
        <v>225</v>
      </c>
      <c r="Y18" s="319">
        <f>ごみ処理量内訳!M18</f>
        <v>10651</v>
      </c>
      <c r="Z18" s="280">
        <f>資源化量内訳!Y18</f>
        <v>122782</v>
      </c>
      <c r="AA18" s="280">
        <f t="shared" si="4"/>
        <v>1997702</v>
      </c>
      <c r="AB18" s="320">
        <f t="shared" si="5"/>
        <v>99.831906860983267</v>
      </c>
      <c r="AC18" s="280">
        <f>施設資源化量内訳!Y18</f>
        <v>74196</v>
      </c>
      <c r="AD18" s="280">
        <f>施設資源化量内訳!AT18</f>
        <v>38343</v>
      </c>
      <c r="AE18" s="280">
        <f>施設資源化量内訳!BO18</f>
        <v>7217</v>
      </c>
      <c r="AF18" s="280">
        <f>施設資源化量内訳!CJ18</f>
        <v>154</v>
      </c>
      <c r="AG18" s="280">
        <f>施設資源化量内訳!DE18</f>
        <v>222</v>
      </c>
      <c r="AH18" s="280">
        <f>施設資源化量内訳!DZ18</f>
        <v>278</v>
      </c>
      <c r="AI18" s="280">
        <f>施設資源化量内訳!EU18</f>
        <v>131063</v>
      </c>
      <c r="AJ18" s="280">
        <f t="shared" si="6"/>
        <v>251473</v>
      </c>
      <c r="AK18" s="320">
        <f t="shared" si="7"/>
        <v>22.662543773190681</v>
      </c>
      <c r="AL18" s="320">
        <f>IF((AA18+J18)&lt;&gt;0,(資源化量内訳!D18-資源化量内訳!R18-資源化量内訳!T18-資源化量内訳!V18-資源化量内訳!U18)/(AA18+J18)*100,"-")</f>
        <v>22.253192090408938</v>
      </c>
      <c r="AM18" s="280">
        <f>ごみ処理量内訳!AA18</f>
        <v>3358</v>
      </c>
      <c r="AN18" s="280">
        <f>ごみ処理量内訳!AB18</f>
        <v>127518</v>
      </c>
      <c r="AO18" s="280">
        <f>ごみ処理量内訳!AC18</f>
        <v>24047</v>
      </c>
      <c r="AP18" s="280">
        <f t="shared" si="8"/>
        <v>154923</v>
      </c>
    </row>
    <row r="19" spans="1:42" s="277" customFormat="1" ht="12" customHeight="1">
      <c r="A19" s="278" t="s">
        <v>678</v>
      </c>
      <c r="B19" s="279" t="s">
        <v>603</v>
      </c>
      <c r="C19" s="297" t="s">
        <v>542</v>
      </c>
      <c r="D19" s="280">
        <f t="shared" si="0"/>
        <v>13519511</v>
      </c>
      <c r="E19" s="280">
        <v>13519301</v>
      </c>
      <c r="F19" s="280">
        <v>210</v>
      </c>
      <c r="G19" s="280">
        <v>532691</v>
      </c>
      <c r="H19" s="280">
        <f>SUM(ごみ搬入量内訳!E19,+ごみ搬入量内訳!AD19)</f>
        <v>4054523</v>
      </c>
      <c r="I19" s="280">
        <f>ごみ搬入量内訳!BC19</f>
        <v>108464</v>
      </c>
      <c r="J19" s="280">
        <f>資源化量内訳!BO19</f>
        <v>265055</v>
      </c>
      <c r="K19" s="280">
        <f t="shared" si="1"/>
        <v>4428042</v>
      </c>
      <c r="L19" s="280">
        <f t="shared" si="2"/>
        <v>897.34176907790675</v>
      </c>
      <c r="M19" s="280">
        <f>IF(D19&lt;&gt;0,(ごみ搬入量内訳!BR19+ごみ処理概要!J19)/ごみ処理概要!D19/365*1000000,"-")</f>
        <v>670.45668851058781</v>
      </c>
      <c r="N19" s="280">
        <f>IF(D19&lt;&gt;0,ごみ搬入量内訳!CM19/ごみ処理概要!D19/365*1000000,"-")</f>
        <v>226.88508056731885</v>
      </c>
      <c r="O19" s="319">
        <f>ごみ搬入量内訳!DH19</f>
        <v>191</v>
      </c>
      <c r="P19" s="319">
        <f>ごみ処理量内訳!E19</f>
        <v>3368330</v>
      </c>
      <c r="Q19" s="319">
        <f>ごみ処理量内訳!N19</f>
        <v>4596</v>
      </c>
      <c r="R19" s="280">
        <f t="shared" si="3"/>
        <v>390952</v>
      </c>
      <c r="S19" s="319">
        <f>ごみ処理量内訳!G19</f>
        <v>180355</v>
      </c>
      <c r="T19" s="319">
        <f>ごみ処理量内訳!L19</f>
        <v>206250</v>
      </c>
      <c r="U19" s="319">
        <f>ごみ処理量内訳!H19</f>
        <v>3076</v>
      </c>
      <c r="V19" s="319">
        <f>ごみ処理量内訳!I19</f>
        <v>0</v>
      </c>
      <c r="W19" s="319">
        <f>ごみ処理量内訳!J19</f>
        <v>0</v>
      </c>
      <c r="X19" s="319">
        <f>ごみ処理量内訳!K19</f>
        <v>208</v>
      </c>
      <c r="Y19" s="319">
        <f>ごみ処理量内訳!M19</f>
        <v>1063</v>
      </c>
      <c r="Z19" s="280">
        <f>資源化量内訳!Y19</f>
        <v>429318</v>
      </c>
      <c r="AA19" s="280">
        <f t="shared" si="4"/>
        <v>4193196</v>
      </c>
      <c r="AB19" s="320">
        <f t="shared" si="5"/>
        <v>99.890393866635378</v>
      </c>
      <c r="AC19" s="280">
        <f>施設資源化量内訳!Y19</f>
        <v>112123</v>
      </c>
      <c r="AD19" s="280">
        <f>施設資源化量内訳!AT19</f>
        <v>51936</v>
      </c>
      <c r="AE19" s="280">
        <f>施設資源化量内訳!BO19</f>
        <v>3076</v>
      </c>
      <c r="AF19" s="280">
        <f>施設資源化量内訳!CJ19</f>
        <v>0</v>
      </c>
      <c r="AG19" s="280">
        <f>施設資源化量内訳!DE19</f>
        <v>0</v>
      </c>
      <c r="AH19" s="280">
        <f>施設資源化量内訳!DZ19</f>
        <v>208</v>
      </c>
      <c r="AI19" s="280">
        <f>施設資源化量内訳!EU19</f>
        <v>123164</v>
      </c>
      <c r="AJ19" s="280">
        <f t="shared" si="6"/>
        <v>290507</v>
      </c>
      <c r="AK19" s="320">
        <f t="shared" si="7"/>
        <v>22.091174319256588</v>
      </c>
      <c r="AL19" s="320">
        <f>IF((AA19+J19)&lt;&gt;0,(資源化量内訳!D19-資源化量内訳!R19-資源化量内訳!T19-資源化量内訳!V19-資源化量内訳!U19)/(AA19+J19)*100,"-")</f>
        <v>20.076617489683734</v>
      </c>
      <c r="AM19" s="280">
        <f>ごみ処理量内訳!AA19</f>
        <v>4596</v>
      </c>
      <c r="AN19" s="280">
        <f>ごみ処理量内訳!AB19</f>
        <v>284857</v>
      </c>
      <c r="AO19" s="280">
        <f>ごみ処理量内訳!AC19</f>
        <v>63379</v>
      </c>
      <c r="AP19" s="280">
        <f t="shared" si="8"/>
        <v>352832</v>
      </c>
    </row>
    <row r="20" spans="1:42" s="277" customFormat="1" ht="12" customHeight="1">
      <c r="A20" s="278" t="s">
        <v>685</v>
      </c>
      <c r="B20" s="279" t="s">
        <v>686</v>
      </c>
      <c r="C20" s="297" t="s">
        <v>542</v>
      </c>
      <c r="D20" s="280">
        <f t="shared" si="0"/>
        <v>9158260</v>
      </c>
      <c r="E20" s="280">
        <v>9158260</v>
      </c>
      <c r="F20" s="280">
        <v>0</v>
      </c>
      <c r="G20" s="280">
        <v>171144</v>
      </c>
      <c r="H20" s="280">
        <f>SUM(ごみ搬入量内訳!E20,+ごみ搬入量内訳!AD20)</f>
        <v>2503223</v>
      </c>
      <c r="I20" s="280">
        <f>ごみ搬入量内訳!BC20</f>
        <v>134532</v>
      </c>
      <c r="J20" s="280">
        <f>資源化量内訳!BO20</f>
        <v>275466.10200000001</v>
      </c>
      <c r="K20" s="280">
        <f t="shared" si="1"/>
        <v>2913221.102</v>
      </c>
      <c r="L20" s="280">
        <f t="shared" si="2"/>
        <v>871.50044623239876</v>
      </c>
      <c r="M20" s="280">
        <f>IF(D20&lt;&gt;0,(ごみ搬入量内訳!BR20+ごみ処理概要!J20)/ごみ処理概要!D20/365*1000000,"-")</f>
        <v>659.74938949490593</v>
      </c>
      <c r="N20" s="280">
        <f>IF(D20&lt;&gt;0,ごみ搬入量内訳!CM20/ごみ処理概要!D20/365*1000000,"-")</f>
        <v>211.75105673749295</v>
      </c>
      <c r="O20" s="319">
        <f>ごみ搬入量内訳!DH20</f>
        <v>0</v>
      </c>
      <c r="P20" s="319">
        <f>ごみ処理量内訳!E20</f>
        <v>2148144</v>
      </c>
      <c r="Q20" s="319">
        <f>ごみ処理量内訳!N20</f>
        <v>6619</v>
      </c>
      <c r="R20" s="280">
        <f t="shared" si="3"/>
        <v>358931</v>
      </c>
      <c r="S20" s="319">
        <f>ごみ処理量内訳!G20</f>
        <v>80269</v>
      </c>
      <c r="T20" s="319">
        <f>ごみ処理量内訳!L20</f>
        <v>255672</v>
      </c>
      <c r="U20" s="319">
        <f>ごみ処理量内訳!H20</f>
        <v>19037</v>
      </c>
      <c r="V20" s="319">
        <f>ごみ処理量内訳!I20</f>
        <v>0</v>
      </c>
      <c r="W20" s="319">
        <f>ごみ処理量内訳!J20</f>
        <v>0</v>
      </c>
      <c r="X20" s="319">
        <f>ごみ処理量内訳!K20</f>
        <v>3942</v>
      </c>
      <c r="Y20" s="319">
        <f>ごみ処理量内訳!M20</f>
        <v>11</v>
      </c>
      <c r="Z20" s="280">
        <f>資源化量内訳!Y20</f>
        <v>118345</v>
      </c>
      <c r="AA20" s="280">
        <f t="shared" si="4"/>
        <v>2632039</v>
      </c>
      <c r="AB20" s="320">
        <f t="shared" si="5"/>
        <v>99.74852196339036</v>
      </c>
      <c r="AC20" s="280">
        <f>施設資源化量内訳!Y20</f>
        <v>52853</v>
      </c>
      <c r="AD20" s="280">
        <f>施設資源化量内訳!AT20</f>
        <v>16331</v>
      </c>
      <c r="AE20" s="280">
        <f>施設資源化量内訳!BO20</f>
        <v>18971</v>
      </c>
      <c r="AF20" s="280">
        <f>施設資源化量内訳!CJ20</f>
        <v>0</v>
      </c>
      <c r="AG20" s="280">
        <f>施設資源化量内訳!DE20</f>
        <v>0</v>
      </c>
      <c r="AH20" s="280">
        <f>施設資源化量内訳!DZ20</f>
        <v>3942</v>
      </c>
      <c r="AI20" s="280">
        <f>施設資源化量内訳!EU20</f>
        <v>236503</v>
      </c>
      <c r="AJ20" s="280">
        <f t="shared" si="6"/>
        <v>328600</v>
      </c>
      <c r="AK20" s="320">
        <f t="shared" si="7"/>
        <v>24.846425944465977</v>
      </c>
      <c r="AL20" s="320">
        <f>IF((AA20+J20)&lt;&gt;0,(資源化量内訳!D20-資源化量内訳!R20-資源化量内訳!T20-資源化量内訳!V20-資源化量内訳!U20)/(AA20+J20)*100,"-")</f>
        <v>24.666030732213652</v>
      </c>
      <c r="AM20" s="280">
        <f>ごみ処理量内訳!AA20</f>
        <v>6619</v>
      </c>
      <c r="AN20" s="280">
        <f>ごみ処理量内訳!AB20</f>
        <v>221315</v>
      </c>
      <c r="AO20" s="280">
        <f>ごみ処理量内訳!AC20</f>
        <v>3039</v>
      </c>
      <c r="AP20" s="280">
        <f t="shared" si="8"/>
        <v>230973</v>
      </c>
    </row>
    <row r="21" spans="1:42" s="277" customFormat="1" ht="12" customHeight="1">
      <c r="A21" s="278" t="s">
        <v>630</v>
      </c>
      <c r="B21" s="279" t="s">
        <v>631</v>
      </c>
      <c r="C21" s="297" t="s">
        <v>542</v>
      </c>
      <c r="D21" s="280">
        <f t="shared" si="0"/>
        <v>2302308</v>
      </c>
      <c r="E21" s="280">
        <v>2302308</v>
      </c>
      <c r="F21" s="280">
        <v>0</v>
      </c>
      <c r="G21" s="280">
        <v>14170</v>
      </c>
      <c r="H21" s="280">
        <f>SUM(ごみ搬入量内訳!E21,+ごみ搬入量内訳!AD21)</f>
        <v>738565</v>
      </c>
      <c r="I21" s="280">
        <f>ごみ搬入量内訳!BC21</f>
        <v>75939</v>
      </c>
      <c r="J21" s="280">
        <f>資源化量内訳!BO21</f>
        <v>35717</v>
      </c>
      <c r="K21" s="280">
        <f t="shared" si="1"/>
        <v>850221</v>
      </c>
      <c r="L21" s="280">
        <f t="shared" si="2"/>
        <v>1011.7554222717924</v>
      </c>
      <c r="M21" s="280">
        <f>IF(D21&lt;&gt;0,(ごみ搬入量内訳!BR21+ごみ処理概要!J21)/ごみ処理概要!D21/365*1000000,"-")</f>
        <v>693.87071998578858</v>
      </c>
      <c r="N21" s="280">
        <f>IF(D21&lt;&gt;0,ごみ搬入量内訳!CM21/ごみ処理概要!D21/365*1000000,"-")</f>
        <v>317.8847022860038</v>
      </c>
      <c r="O21" s="319">
        <f>ごみ搬入量内訳!DH21</f>
        <v>0</v>
      </c>
      <c r="P21" s="319">
        <f>ごみ処理量内訳!E21</f>
        <v>614776</v>
      </c>
      <c r="Q21" s="319">
        <f>ごみ処理量内訳!N21</f>
        <v>8837</v>
      </c>
      <c r="R21" s="280">
        <f t="shared" si="3"/>
        <v>122529</v>
      </c>
      <c r="S21" s="319">
        <f>ごみ処理量内訳!G21</f>
        <v>24327</v>
      </c>
      <c r="T21" s="319">
        <f>ごみ処理量内訳!L21</f>
        <v>71247</v>
      </c>
      <c r="U21" s="319">
        <f>ごみ処理量内訳!H21</f>
        <v>6994</v>
      </c>
      <c r="V21" s="319">
        <f>ごみ処理量内訳!I21</f>
        <v>0</v>
      </c>
      <c r="W21" s="319">
        <f>ごみ処理量内訳!J21</f>
        <v>19821</v>
      </c>
      <c r="X21" s="319">
        <f>ごみ処理量内訳!K21</f>
        <v>15</v>
      </c>
      <c r="Y21" s="319">
        <f>ごみ処理量内訳!M21</f>
        <v>125</v>
      </c>
      <c r="Z21" s="280">
        <f>資源化量内訳!Y21</f>
        <v>67510</v>
      </c>
      <c r="AA21" s="280">
        <f t="shared" si="4"/>
        <v>813652</v>
      </c>
      <c r="AB21" s="320">
        <f t="shared" si="5"/>
        <v>98.913909140517077</v>
      </c>
      <c r="AC21" s="280">
        <f>施設資源化量内訳!Y21</f>
        <v>18975</v>
      </c>
      <c r="AD21" s="280">
        <f>施設資源化量内訳!AT21</f>
        <v>7134</v>
      </c>
      <c r="AE21" s="280">
        <f>施設資源化量内訳!BO21</f>
        <v>6462</v>
      </c>
      <c r="AF21" s="280">
        <f>施設資源化量内訳!CJ21</f>
        <v>0</v>
      </c>
      <c r="AG21" s="280">
        <f>施設資源化量内訳!DE21</f>
        <v>2067</v>
      </c>
      <c r="AH21" s="280">
        <f>施設資源化量内訳!DZ21</f>
        <v>15</v>
      </c>
      <c r="AI21" s="280">
        <f>施設資源化量内訳!EU21</f>
        <v>55070</v>
      </c>
      <c r="AJ21" s="280">
        <f t="shared" si="6"/>
        <v>89723</v>
      </c>
      <c r="AK21" s="320">
        <f t="shared" si="7"/>
        <v>22.716863930753302</v>
      </c>
      <c r="AL21" s="320">
        <f>IF((AA21+J21)&lt;&gt;0,(資源化量内訳!D21-資源化量内訳!R21-資源化量内訳!T21-資源化量内訳!V21-資源化量内訳!U21)/(AA21+J21)*100,"-")</f>
        <v>22.246279296748529</v>
      </c>
      <c r="AM21" s="280">
        <f>ごみ処理量内訳!AA21</f>
        <v>8837</v>
      </c>
      <c r="AN21" s="280">
        <f>ごみ処理量内訳!AB21</f>
        <v>50994</v>
      </c>
      <c r="AO21" s="280">
        <f>ごみ処理量内訳!AC21</f>
        <v>10792</v>
      </c>
      <c r="AP21" s="280">
        <f t="shared" si="8"/>
        <v>70623</v>
      </c>
    </row>
    <row r="22" spans="1:42" s="277" customFormat="1" ht="12" customHeight="1">
      <c r="A22" s="278" t="s">
        <v>696</v>
      </c>
      <c r="B22" s="279" t="s">
        <v>697</v>
      </c>
      <c r="C22" s="297" t="s">
        <v>542</v>
      </c>
      <c r="D22" s="280">
        <f t="shared" si="0"/>
        <v>1075225</v>
      </c>
      <c r="E22" s="280">
        <v>1075225</v>
      </c>
      <c r="F22" s="280">
        <v>0</v>
      </c>
      <c r="G22" s="280">
        <v>14765</v>
      </c>
      <c r="H22" s="280">
        <f>SUM(ごみ搬入量内訳!E22,+ごみ搬入量内訳!AD22)</f>
        <v>334176</v>
      </c>
      <c r="I22" s="280">
        <f>ごみ搬入量内訳!BC22</f>
        <v>46180</v>
      </c>
      <c r="J22" s="280">
        <f>資源化量内訳!BO22</f>
        <v>27451</v>
      </c>
      <c r="K22" s="280">
        <f t="shared" si="1"/>
        <v>407807</v>
      </c>
      <c r="L22" s="280">
        <f t="shared" si="2"/>
        <v>1039.1122342345041</v>
      </c>
      <c r="M22" s="280">
        <f>IF(D22&lt;&gt;0,(ごみ搬入量内訳!BR22+ごみ処理概要!J22)/ごみ処理概要!D22/365*1000000,"-")</f>
        <v>686.21763460148668</v>
      </c>
      <c r="N22" s="280">
        <f>IF(D22&lt;&gt;0,ごみ搬入量内訳!CM22/ごみ処理概要!D22/365*1000000,"-")</f>
        <v>352.89459963301726</v>
      </c>
      <c r="O22" s="319">
        <f>ごみ搬入量内訳!DH22</f>
        <v>0</v>
      </c>
      <c r="P22" s="319">
        <f>ごみ処理量内訳!E22</f>
        <v>298018</v>
      </c>
      <c r="Q22" s="319">
        <f>ごみ処理量内訳!N22</f>
        <v>2244</v>
      </c>
      <c r="R22" s="280">
        <f t="shared" si="3"/>
        <v>67705</v>
      </c>
      <c r="S22" s="319">
        <f>ごみ処理量内訳!G22</f>
        <v>15707</v>
      </c>
      <c r="T22" s="319">
        <f>ごみ処理量内訳!L22</f>
        <v>14722</v>
      </c>
      <c r="U22" s="319">
        <f>ごみ処理量内訳!H22</f>
        <v>5654</v>
      </c>
      <c r="V22" s="319">
        <f>ごみ処理量内訳!I22</f>
        <v>2441</v>
      </c>
      <c r="W22" s="319">
        <f>ごみ処理量内訳!J22</f>
        <v>5089</v>
      </c>
      <c r="X22" s="319">
        <f>ごみ処理量内訳!K22</f>
        <v>23856</v>
      </c>
      <c r="Y22" s="319">
        <f>ごみ処理量内訳!M22</f>
        <v>236</v>
      </c>
      <c r="Z22" s="280">
        <f>資源化量内訳!Y22</f>
        <v>12389</v>
      </c>
      <c r="AA22" s="280">
        <f t="shared" si="4"/>
        <v>380356</v>
      </c>
      <c r="AB22" s="320">
        <f t="shared" si="5"/>
        <v>99.410026396323445</v>
      </c>
      <c r="AC22" s="280">
        <f>施設資源化量内訳!Y22</f>
        <v>3912</v>
      </c>
      <c r="AD22" s="280">
        <f>施設資源化量内訳!AT22</f>
        <v>3530</v>
      </c>
      <c r="AE22" s="280">
        <f>施設資源化量内訳!BO22</f>
        <v>5655</v>
      </c>
      <c r="AF22" s="280">
        <f>施設資源化量内訳!CJ22</f>
        <v>2441</v>
      </c>
      <c r="AG22" s="280">
        <f>施設資源化量内訳!DE22</f>
        <v>5089</v>
      </c>
      <c r="AH22" s="280">
        <f>施設資源化量内訳!DZ22</f>
        <v>23736</v>
      </c>
      <c r="AI22" s="280">
        <f>施設資源化量内訳!EU22</f>
        <v>13320</v>
      </c>
      <c r="AJ22" s="280">
        <f t="shared" si="6"/>
        <v>57683</v>
      </c>
      <c r="AK22" s="320">
        <f t="shared" si="7"/>
        <v>23.914008342181472</v>
      </c>
      <c r="AL22" s="320">
        <f>IF((AA22+J22)&lt;&gt;0,(資源化量内訳!D22-資源化量内訳!R22-資源化量内訳!T22-資源化量内訳!V22-資源化量内訳!U22)/(AA22+J22)*100,"-")</f>
        <v>21.350540819554347</v>
      </c>
      <c r="AM22" s="280">
        <f>ごみ処理量内訳!AA22</f>
        <v>2244</v>
      </c>
      <c r="AN22" s="280">
        <f>ごみ処理量内訳!AB22</f>
        <v>28989</v>
      </c>
      <c r="AO22" s="280">
        <f>ごみ処理量内訳!AC22</f>
        <v>3455</v>
      </c>
      <c r="AP22" s="280">
        <f t="shared" si="8"/>
        <v>34688</v>
      </c>
    </row>
    <row r="23" spans="1:42" s="277" customFormat="1" ht="12" customHeight="1">
      <c r="A23" s="278" t="s">
        <v>604</v>
      </c>
      <c r="B23" s="279" t="s">
        <v>605</v>
      </c>
      <c r="C23" s="297" t="s">
        <v>542</v>
      </c>
      <c r="D23" s="280">
        <f t="shared" si="0"/>
        <v>1154217</v>
      </c>
      <c r="E23" s="280">
        <v>1154215</v>
      </c>
      <c r="F23" s="280">
        <v>2</v>
      </c>
      <c r="G23" s="280">
        <v>12069</v>
      </c>
      <c r="H23" s="280">
        <f>SUM(ごみ搬入量内訳!E23,+ごみ搬入量内訳!AD23)</f>
        <v>357300</v>
      </c>
      <c r="I23" s="280">
        <f>ごみ搬入量内訳!BC23</f>
        <v>46983</v>
      </c>
      <c r="J23" s="280">
        <f>資源化量内訳!BO23</f>
        <v>10406</v>
      </c>
      <c r="K23" s="280">
        <f t="shared" si="1"/>
        <v>414689</v>
      </c>
      <c r="L23" s="280">
        <f t="shared" si="2"/>
        <v>984.3333156376508</v>
      </c>
      <c r="M23" s="280">
        <f>IF(D23&lt;&gt;0,(ごみ搬入量内訳!BR23+ごみ処理概要!J23)/ごみ処理概要!D23/365*1000000,"-")</f>
        <v>619.24207148863445</v>
      </c>
      <c r="N23" s="280">
        <f>IF(D23&lt;&gt;0,ごみ搬入量内訳!CM23/ごみ処理概要!D23/365*1000000,"-")</f>
        <v>365.09124414901635</v>
      </c>
      <c r="O23" s="319">
        <f>ごみ搬入量内訳!DH23</f>
        <v>1</v>
      </c>
      <c r="P23" s="319">
        <f>ごみ処理量内訳!E23</f>
        <v>246864</v>
      </c>
      <c r="Q23" s="319">
        <f>ごみ処理量内訳!N23</f>
        <v>12097</v>
      </c>
      <c r="R23" s="280">
        <f t="shared" si="3"/>
        <v>126448</v>
      </c>
      <c r="S23" s="319">
        <f>ごみ処理量内訳!G23</f>
        <v>2682</v>
      </c>
      <c r="T23" s="319">
        <f>ごみ処理量内訳!L23</f>
        <v>46282</v>
      </c>
      <c r="U23" s="319">
        <f>ごみ処理量内訳!H23</f>
        <v>1268</v>
      </c>
      <c r="V23" s="319">
        <f>ごみ処理量内訳!I23</f>
        <v>0</v>
      </c>
      <c r="W23" s="319">
        <f>ごみ処理量内訳!J23</f>
        <v>0</v>
      </c>
      <c r="X23" s="319">
        <f>ごみ処理量内訳!K23</f>
        <v>72013</v>
      </c>
      <c r="Y23" s="319">
        <f>ごみ処理量内訳!M23</f>
        <v>4203</v>
      </c>
      <c r="Z23" s="280">
        <f>資源化量内訳!Y23</f>
        <v>19440</v>
      </c>
      <c r="AA23" s="280">
        <f t="shared" si="4"/>
        <v>404849</v>
      </c>
      <c r="AB23" s="320">
        <f t="shared" si="5"/>
        <v>97.011972365005221</v>
      </c>
      <c r="AC23" s="280">
        <f>施設資源化量内訳!Y23</f>
        <v>7106</v>
      </c>
      <c r="AD23" s="280">
        <f>施設資源化量内訳!AT23</f>
        <v>730</v>
      </c>
      <c r="AE23" s="280">
        <f>施設資源化量内訳!BO23</f>
        <v>1195</v>
      </c>
      <c r="AF23" s="280">
        <f>施設資源化量内訳!CJ23</f>
        <v>0</v>
      </c>
      <c r="AG23" s="280">
        <f>施設資源化量内訳!DE23</f>
        <v>0</v>
      </c>
      <c r="AH23" s="280">
        <f>施設資源化量内訳!DZ23</f>
        <v>1650</v>
      </c>
      <c r="AI23" s="280">
        <f>施設資源化量内訳!EU23</f>
        <v>20795</v>
      </c>
      <c r="AJ23" s="280">
        <f t="shared" si="6"/>
        <v>31476</v>
      </c>
      <c r="AK23" s="320">
        <f t="shared" si="7"/>
        <v>14.767311651876557</v>
      </c>
      <c r="AL23" s="320">
        <f>IF((AA23+J23)&lt;&gt;0,(資源化量内訳!D23-資源化量内訳!R23-資源化量内訳!T23-資源化量内訳!V23-資源化量内訳!U23)/(AA23+J23)*100,"-")</f>
        <v>13.746493118686109</v>
      </c>
      <c r="AM23" s="280">
        <f>ごみ処理量内訳!AA23</f>
        <v>12097</v>
      </c>
      <c r="AN23" s="280">
        <f>ごみ処理量内訳!AB23</f>
        <v>29471</v>
      </c>
      <c r="AO23" s="280">
        <f>ごみ処理量内訳!AC23</f>
        <v>8323</v>
      </c>
      <c r="AP23" s="280">
        <f t="shared" si="8"/>
        <v>49891</v>
      </c>
    </row>
    <row r="24" spans="1:42" s="277" customFormat="1" ht="12" customHeight="1">
      <c r="A24" s="278" t="s">
        <v>703</v>
      </c>
      <c r="B24" s="279" t="s">
        <v>585</v>
      </c>
      <c r="C24" s="297" t="s">
        <v>542</v>
      </c>
      <c r="D24" s="280">
        <f t="shared" si="0"/>
        <v>795403</v>
      </c>
      <c r="E24" s="280">
        <v>795403</v>
      </c>
      <c r="F24" s="280">
        <v>0</v>
      </c>
      <c r="G24" s="280">
        <v>12178</v>
      </c>
      <c r="H24" s="280">
        <f>SUM(ごみ搬入量内訳!E24,+ごみ搬入量内訳!AD24)</f>
        <v>220750</v>
      </c>
      <c r="I24" s="280">
        <f>ごみ搬入量内訳!BC24</f>
        <v>36775</v>
      </c>
      <c r="J24" s="280">
        <f>資源化量内訳!BO24</f>
        <v>20659</v>
      </c>
      <c r="K24" s="280">
        <f t="shared" si="1"/>
        <v>278184</v>
      </c>
      <c r="L24" s="280">
        <f t="shared" si="2"/>
        <v>958.19093617383817</v>
      </c>
      <c r="M24" s="280">
        <f>IF(D24&lt;&gt;0,(ごみ搬入量内訳!BR24+ごみ処理概要!J24)/ごみ処理概要!D24/365*1000000,"-")</f>
        <v>698.50694622467495</v>
      </c>
      <c r="N24" s="280">
        <f>IF(D24&lt;&gt;0,ごみ搬入量内訳!CM24/ごみ処理概要!D24/365*1000000,"-")</f>
        <v>259.68398994916322</v>
      </c>
      <c r="O24" s="319">
        <f>ごみ搬入量内訳!DH24</f>
        <v>0</v>
      </c>
      <c r="P24" s="319">
        <f>ごみ処理量内訳!E24</f>
        <v>208206</v>
      </c>
      <c r="Q24" s="319">
        <f>ごみ処理量内訳!N24</f>
        <v>713</v>
      </c>
      <c r="R24" s="280">
        <f t="shared" si="3"/>
        <v>41863</v>
      </c>
      <c r="S24" s="319">
        <f>ごみ処理量内訳!G24</f>
        <v>28173</v>
      </c>
      <c r="T24" s="319">
        <f>ごみ処理量内訳!L24</f>
        <v>13531</v>
      </c>
      <c r="U24" s="319">
        <f>ごみ処理量内訳!H24</f>
        <v>159</v>
      </c>
      <c r="V24" s="319">
        <f>ごみ処理量内訳!I24</f>
        <v>0</v>
      </c>
      <c r="W24" s="319">
        <f>ごみ処理量内訳!J24</f>
        <v>0</v>
      </c>
      <c r="X24" s="319">
        <f>ごみ処理量内訳!K24</f>
        <v>0</v>
      </c>
      <c r="Y24" s="319">
        <f>ごみ処理量内訳!M24</f>
        <v>0</v>
      </c>
      <c r="Z24" s="280">
        <f>資源化量内訳!Y24</f>
        <v>6332</v>
      </c>
      <c r="AA24" s="280">
        <f t="shared" si="4"/>
        <v>257114</v>
      </c>
      <c r="AB24" s="320">
        <f t="shared" si="5"/>
        <v>99.722691102001448</v>
      </c>
      <c r="AC24" s="280">
        <f>施設資源化量内訳!Y24</f>
        <v>1900</v>
      </c>
      <c r="AD24" s="280">
        <f>施設資源化量内訳!AT24</f>
        <v>5685</v>
      </c>
      <c r="AE24" s="280">
        <f>施設資源化量内訳!BO24</f>
        <v>159</v>
      </c>
      <c r="AF24" s="280">
        <f>施設資源化量内訳!CJ24</f>
        <v>0</v>
      </c>
      <c r="AG24" s="280">
        <f>施設資源化量内訳!DE24</f>
        <v>0</v>
      </c>
      <c r="AH24" s="280">
        <f>施設資源化量内訳!DZ24</f>
        <v>0</v>
      </c>
      <c r="AI24" s="280">
        <f>施設資源化量内訳!EU24</f>
        <v>11424</v>
      </c>
      <c r="AJ24" s="280">
        <f t="shared" si="6"/>
        <v>19168</v>
      </c>
      <c r="AK24" s="320">
        <f t="shared" si="7"/>
        <v>16.617525821444129</v>
      </c>
      <c r="AL24" s="320">
        <f>IF((AA24+J24)&lt;&gt;0,(資源化量内訳!D24-資源化量内訳!R24-資源化量内訳!T24-資源化量内訳!V24-資源化量内訳!U24)/(AA24+J24)*100,"-")</f>
        <v>16.617525821444129</v>
      </c>
      <c r="AM24" s="280">
        <f>ごみ処理量内訳!AA24</f>
        <v>713</v>
      </c>
      <c r="AN24" s="280">
        <f>ごみ処理量内訳!AB24</f>
        <v>25154</v>
      </c>
      <c r="AO24" s="280">
        <f>ごみ処理量内訳!AC24</f>
        <v>2930</v>
      </c>
      <c r="AP24" s="280">
        <f t="shared" si="8"/>
        <v>28797</v>
      </c>
    </row>
    <row r="25" spans="1:42" s="277" customFormat="1" ht="12" customHeight="1">
      <c r="A25" s="278" t="s">
        <v>704</v>
      </c>
      <c r="B25" s="279" t="s">
        <v>705</v>
      </c>
      <c r="C25" s="297" t="s">
        <v>706</v>
      </c>
      <c r="D25" s="280">
        <f t="shared" si="0"/>
        <v>845868</v>
      </c>
      <c r="E25" s="280">
        <v>845868</v>
      </c>
      <c r="F25" s="280">
        <v>0</v>
      </c>
      <c r="G25" s="280">
        <v>14230</v>
      </c>
      <c r="H25" s="280">
        <f>SUM(ごみ搬入量内訳!E25,+ごみ搬入量内訳!AD25)</f>
        <v>266746</v>
      </c>
      <c r="I25" s="280">
        <f>ごみ搬入量内訳!BC25</f>
        <v>29638</v>
      </c>
      <c r="J25" s="280">
        <f>資源化量内訳!BO25</f>
        <v>9934</v>
      </c>
      <c r="K25" s="280">
        <f t="shared" si="1"/>
        <v>306318</v>
      </c>
      <c r="L25" s="280">
        <f t="shared" si="2"/>
        <v>992.14936285599401</v>
      </c>
      <c r="M25" s="280">
        <f>IF(D25&lt;&gt;0,(ごみ搬入量内訳!BR25+ごみ処理概要!J25)/ごみ処理概要!D25/365*1000000,"-")</f>
        <v>710.2309625563521</v>
      </c>
      <c r="N25" s="280">
        <f>IF(D25&lt;&gt;0,ごみ搬入量内訳!CM25/ごみ処理概要!D25/365*1000000,"-")</f>
        <v>281.91840029964192</v>
      </c>
      <c r="O25" s="319">
        <f>ごみ搬入量内訳!DH25</f>
        <v>0</v>
      </c>
      <c r="P25" s="319">
        <f>ごみ処理量内訳!E25</f>
        <v>248033</v>
      </c>
      <c r="Q25" s="319">
        <f>ごみ処理量内訳!N25</f>
        <v>0</v>
      </c>
      <c r="R25" s="280">
        <f t="shared" si="3"/>
        <v>39348</v>
      </c>
      <c r="S25" s="319">
        <f>ごみ処理量内訳!G25</f>
        <v>18968</v>
      </c>
      <c r="T25" s="319">
        <f>ごみ処理量内訳!L25</f>
        <v>19882</v>
      </c>
      <c r="U25" s="319">
        <f>ごみ処理量内訳!H25</f>
        <v>474</v>
      </c>
      <c r="V25" s="319">
        <f>ごみ処理量内訳!I25</f>
        <v>0</v>
      </c>
      <c r="W25" s="319">
        <f>ごみ処理量内訳!J25</f>
        <v>0</v>
      </c>
      <c r="X25" s="319">
        <f>ごみ処理量内訳!K25</f>
        <v>0</v>
      </c>
      <c r="Y25" s="319">
        <f>ごみ処理量内訳!M25</f>
        <v>24</v>
      </c>
      <c r="Z25" s="280">
        <f>資源化量内訳!Y25</f>
        <v>8926</v>
      </c>
      <c r="AA25" s="280">
        <f t="shared" si="4"/>
        <v>296307</v>
      </c>
      <c r="AB25" s="320">
        <f t="shared" si="5"/>
        <v>100</v>
      </c>
      <c r="AC25" s="280">
        <f>施設資源化量内訳!Y25</f>
        <v>5898</v>
      </c>
      <c r="AD25" s="280">
        <f>施設資源化量内訳!AT25</f>
        <v>5916</v>
      </c>
      <c r="AE25" s="280">
        <f>施設資源化量内訳!BO25</f>
        <v>474</v>
      </c>
      <c r="AF25" s="280">
        <f>施設資源化量内訳!CJ25</f>
        <v>0</v>
      </c>
      <c r="AG25" s="280">
        <f>施設資源化量内訳!DE25</f>
        <v>0</v>
      </c>
      <c r="AH25" s="280">
        <f>施設資源化量内訳!DZ25</f>
        <v>0</v>
      </c>
      <c r="AI25" s="280">
        <f>施設資源化量内訳!EU25</f>
        <v>17357</v>
      </c>
      <c r="AJ25" s="280">
        <f t="shared" si="6"/>
        <v>29645</v>
      </c>
      <c r="AK25" s="320">
        <f t="shared" si="7"/>
        <v>15.838832814678636</v>
      </c>
      <c r="AL25" s="320">
        <f>IF((AA25+J25)&lt;&gt;0,(資源化量内訳!D25-資源化量内訳!R25-資源化量内訳!T25-資源化量内訳!V25-資源化量内訳!U25)/(AA25+J25)*100,"-")</f>
        <v>15.838832814678636</v>
      </c>
      <c r="AM25" s="280">
        <f>ごみ処理量内訳!AA25</f>
        <v>0</v>
      </c>
      <c r="AN25" s="280">
        <f>ごみ処理量内訳!AB25</f>
        <v>23219</v>
      </c>
      <c r="AO25" s="280">
        <f>ごみ処理量内訳!AC25</f>
        <v>5770</v>
      </c>
      <c r="AP25" s="280">
        <f t="shared" si="8"/>
        <v>28989</v>
      </c>
    </row>
    <row r="26" spans="1:42" s="277" customFormat="1" ht="12" customHeight="1">
      <c r="A26" s="278" t="s">
        <v>567</v>
      </c>
      <c r="B26" s="279" t="s">
        <v>593</v>
      </c>
      <c r="C26" s="297" t="s">
        <v>542</v>
      </c>
      <c r="D26" s="280">
        <f t="shared" si="0"/>
        <v>2126136</v>
      </c>
      <c r="E26" s="280">
        <v>2125960</v>
      </c>
      <c r="F26" s="280">
        <v>176</v>
      </c>
      <c r="G26" s="280">
        <v>31914</v>
      </c>
      <c r="H26" s="280">
        <f>SUM(ごみ搬入量内訳!E26,+ごみ搬入量内訳!AD26)</f>
        <v>562150</v>
      </c>
      <c r="I26" s="280">
        <f>ごみ搬入量内訳!BC26</f>
        <v>54575</v>
      </c>
      <c r="J26" s="280">
        <f>資源化量内訳!BO26</f>
        <v>21230</v>
      </c>
      <c r="K26" s="280">
        <f t="shared" si="1"/>
        <v>637955</v>
      </c>
      <c r="L26" s="280">
        <f t="shared" si="2"/>
        <v>822.06496565046598</v>
      </c>
      <c r="M26" s="280">
        <f>IF(D26&lt;&gt;0,(ごみ搬入量内訳!BR26+ごみ処理概要!J26)/ごみ処理概要!D26/365*1000000,"-")</f>
        <v>566.92722552162411</v>
      </c>
      <c r="N26" s="280">
        <f>IF(D26&lt;&gt;0,ごみ搬入量内訳!CM26/ごみ処理概要!D26/365*1000000,"-")</f>
        <v>255.1377401288419</v>
      </c>
      <c r="O26" s="319">
        <f>ごみ搬入量内訳!DH26</f>
        <v>4307</v>
      </c>
      <c r="P26" s="319">
        <f>ごみ処理量内訳!E26</f>
        <v>477752</v>
      </c>
      <c r="Q26" s="319">
        <f>ごみ処理量内訳!N26</f>
        <v>6668</v>
      </c>
      <c r="R26" s="280">
        <f t="shared" si="3"/>
        <v>63767</v>
      </c>
      <c r="S26" s="319">
        <f>ごみ処理量内訳!G26</f>
        <v>14990</v>
      </c>
      <c r="T26" s="319">
        <f>ごみ処理量内訳!L26</f>
        <v>40783</v>
      </c>
      <c r="U26" s="319">
        <f>ごみ処理量内訳!H26</f>
        <v>5932</v>
      </c>
      <c r="V26" s="319">
        <f>ごみ処理量内訳!I26</f>
        <v>28</v>
      </c>
      <c r="W26" s="319">
        <f>ごみ処理量内訳!J26</f>
        <v>0</v>
      </c>
      <c r="X26" s="319">
        <f>ごみ処理量内訳!K26</f>
        <v>5</v>
      </c>
      <c r="Y26" s="319">
        <f>ごみ処理量内訳!M26</f>
        <v>2029</v>
      </c>
      <c r="Z26" s="280">
        <f>資源化量内訳!Y26</f>
        <v>67345</v>
      </c>
      <c r="AA26" s="280">
        <f t="shared" si="4"/>
        <v>615532</v>
      </c>
      <c r="AB26" s="320">
        <f t="shared" si="5"/>
        <v>98.916709448087175</v>
      </c>
      <c r="AC26" s="280">
        <f>施設資源化量内訳!Y26</f>
        <v>9502</v>
      </c>
      <c r="AD26" s="280">
        <f>施設資源化量内訳!AT26</f>
        <v>4425</v>
      </c>
      <c r="AE26" s="280">
        <f>施設資源化量内訳!BO26</f>
        <v>5149</v>
      </c>
      <c r="AF26" s="280">
        <f>施設資源化量内訳!CJ26</f>
        <v>28</v>
      </c>
      <c r="AG26" s="280">
        <f>施設資源化量内訳!DE26</f>
        <v>0</v>
      </c>
      <c r="AH26" s="280">
        <f>施設資源化量内訳!DZ26</f>
        <v>5</v>
      </c>
      <c r="AI26" s="280">
        <f>施設資源化量内訳!EU26</f>
        <v>33211</v>
      </c>
      <c r="AJ26" s="280">
        <f t="shared" si="6"/>
        <v>52320</v>
      </c>
      <c r="AK26" s="320">
        <f t="shared" si="7"/>
        <v>22.126791485672825</v>
      </c>
      <c r="AL26" s="320">
        <f>IF((AA26+J26)&lt;&gt;0,(資源化量内訳!D26-資源化量内訳!R26-資源化量内訳!T26-資源化量内訳!V26-資源化量内訳!U26)/(AA26+J26)*100,"-")</f>
        <v>21.412238795656776</v>
      </c>
      <c r="AM26" s="280">
        <f>ごみ処理量内訳!AA26</f>
        <v>6668</v>
      </c>
      <c r="AN26" s="280">
        <f>ごみ処理量内訳!AB26</f>
        <v>44722</v>
      </c>
      <c r="AO26" s="280">
        <f>ごみ処理量内訳!AC26</f>
        <v>8507</v>
      </c>
      <c r="AP26" s="280">
        <f t="shared" si="8"/>
        <v>59897</v>
      </c>
    </row>
    <row r="27" spans="1:42" s="277" customFormat="1" ht="12" customHeight="1">
      <c r="A27" s="278" t="s">
        <v>615</v>
      </c>
      <c r="B27" s="279" t="s">
        <v>616</v>
      </c>
      <c r="C27" s="297" t="s">
        <v>542</v>
      </c>
      <c r="D27" s="280">
        <f t="shared" si="0"/>
        <v>2022785</v>
      </c>
      <c r="E27" s="280">
        <v>2022785</v>
      </c>
      <c r="F27" s="280">
        <v>0</v>
      </c>
      <c r="G27" s="280">
        <v>46092</v>
      </c>
      <c r="H27" s="280">
        <f>SUM(ごみ搬入量内訳!E27,+ごみ搬入量内訳!AD27)</f>
        <v>553578</v>
      </c>
      <c r="I27" s="280">
        <f>ごみ搬入量内訳!BC27</f>
        <v>62660</v>
      </c>
      <c r="J27" s="280">
        <f>資源化量内訳!BO27</f>
        <v>42197</v>
      </c>
      <c r="K27" s="280">
        <f t="shared" si="1"/>
        <v>658435</v>
      </c>
      <c r="L27" s="280">
        <f t="shared" si="2"/>
        <v>891.80585521907426</v>
      </c>
      <c r="M27" s="280">
        <f>IF(D27&lt;&gt;0,(ごみ搬入量内訳!BR27+ごみ処理概要!J27)/ごみ処理概要!D27/365*1000000,"-")</f>
        <v>635.07856606622749</v>
      </c>
      <c r="N27" s="280">
        <f>IF(D27&lt;&gt;0,ごみ搬入量内訳!CM27/ごみ処理概要!D27/365*1000000,"-")</f>
        <v>256.72728915284677</v>
      </c>
      <c r="O27" s="319">
        <f>ごみ搬入量内訳!DH27</f>
        <v>1216</v>
      </c>
      <c r="P27" s="319">
        <f>ごみ処理量内訳!E27</f>
        <v>515520</v>
      </c>
      <c r="Q27" s="319">
        <f>ごみ処理量内訳!N27</f>
        <v>7644</v>
      </c>
      <c r="R27" s="280">
        <f t="shared" si="3"/>
        <v>74772</v>
      </c>
      <c r="S27" s="319">
        <f>ごみ処理量内訳!G27</f>
        <v>25719</v>
      </c>
      <c r="T27" s="319">
        <f>ごみ処理量内訳!L27</f>
        <v>32347</v>
      </c>
      <c r="U27" s="319">
        <f>ごみ処理量内訳!H27</f>
        <v>343</v>
      </c>
      <c r="V27" s="319">
        <f>ごみ処理量内訳!I27</f>
        <v>0</v>
      </c>
      <c r="W27" s="319">
        <f>ごみ処理量内訳!J27</f>
        <v>0</v>
      </c>
      <c r="X27" s="319">
        <f>ごみ処理量内訳!K27</f>
        <v>15963</v>
      </c>
      <c r="Y27" s="319">
        <f>ごみ処理量内訳!M27</f>
        <v>400</v>
      </c>
      <c r="Z27" s="280">
        <f>資源化量内訳!Y27</f>
        <v>19823</v>
      </c>
      <c r="AA27" s="280">
        <f t="shared" si="4"/>
        <v>617759</v>
      </c>
      <c r="AB27" s="320">
        <f t="shared" si="5"/>
        <v>98.762624259622271</v>
      </c>
      <c r="AC27" s="280">
        <f>施設資源化量内訳!Y27</f>
        <v>21535</v>
      </c>
      <c r="AD27" s="280">
        <f>施設資源化量内訳!AT27</f>
        <v>4731</v>
      </c>
      <c r="AE27" s="280">
        <f>施設資源化量内訳!BO27</f>
        <v>230</v>
      </c>
      <c r="AF27" s="280">
        <f>施設資源化量内訳!CJ27</f>
        <v>0</v>
      </c>
      <c r="AG27" s="280">
        <f>施設資源化量内訳!DE27</f>
        <v>0</v>
      </c>
      <c r="AH27" s="280">
        <f>施設資源化量内訳!DZ27</f>
        <v>10848</v>
      </c>
      <c r="AI27" s="280">
        <f>施設資源化量内訳!EU27</f>
        <v>25270</v>
      </c>
      <c r="AJ27" s="280">
        <f t="shared" si="6"/>
        <v>62614</v>
      </c>
      <c r="AK27" s="320">
        <f t="shared" si="7"/>
        <v>18.885198407166541</v>
      </c>
      <c r="AL27" s="320">
        <f>IF((AA27+J27)&lt;&gt;0,(資源化量内訳!D27-資源化量内訳!R27-資源化量内訳!T27-資源化量内訳!V27-資源化量内訳!U27)/(AA27+J27)*100,"-")</f>
        <v>17.480407784761411</v>
      </c>
      <c r="AM27" s="280">
        <f>ごみ処理量内訳!AA27</f>
        <v>7644</v>
      </c>
      <c r="AN27" s="280">
        <f>ごみ処理量内訳!AB27</f>
        <v>38786</v>
      </c>
      <c r="AO27" s="280">
        <f>ごみ処理量内訳!AC27</f>
        <v>2970</v>
      </c>
      <c r="AP27" s="280">
        <f t="shared" si="8"/>
        <v>49400</v>
      </c>
    </row>
    <row r="28" spans="1:42" s="277" customFormat="1" ht="12" customHeight="1">
      <c r="A28" s="278" t="s">
        <v>708</v>
      </c>
      <c r="B28" s="279" t="s">
        <v>709</v>
      </c>
      <c r="C28" s="297" t="s">
        <v>542</v>
      </c>
      <c r="D28" s="280">
        <f t="shared" si="0"/>
        <v>3758591</v>
      </c>
      <c r="E28" s="280">
        <v>3758591</v>
      </c>
      <c r="F28" s="280">
        <v>0</v>
      </c>
      <c r="G28" s="280">
        <v>75670</v>
      </c>
      <c r="H28" s="280">
        <f>SUM(ごみ搬入量内訳!E28,+ごみ搬入量内訳!AD28)</f>
        <v>1054137</v>
      </c>
      <c r="I28" s="280">
        <f>ごみ搬入量内訳!BC28</f>
        <v>109921</v>
      </c>
      <c r="J28" s="280">
        <f>資源化量内訳!BO28</f>
        <v>51228</v>
      </c>
      <c r="K28" s="280">
        <f t="shared" si="1"/>
        <v>1215286</v>
      </c>
      <c r="L28" s="280">
        <f t="shared" si="2"/>
        <v>885.85075761941289</v>
      </c>
      <c r="M28" s="280">
        <f>IF(D28&lt;&gt;0,(ごみ搬入量内訳!BR28+ごみ処理概要!J28)/ごみ処理概要!D28/365*1000000,"-")</f>
        <v>629.56118760956701</v>
      </c>
      <c r="N28" s="280">
        <f>IF(D28&lt;&gt;0,ごみ搬入量内訳!CM28/ごみ処理概要!D28/365*1000000,"-")</f>
        <v>256.28957000984587</v>
      </c>
      <c r="O28" s="319">
        <f>ごみ搬入量内訳!DH28</f>
        <v>42</v>
      </c>
      <c r="P28" s="319">
        <f>ごみ処理量内訳!E28</f>
        <v>1009245</v>
      </c>
      <c r="Q28" s="319">
        <f>ごみ処理量内訳!N28</f>
        <v>6787</v>
      </c>
      <c r="R28" s="280">
        <f t="shared" si="3"/>
        <v>104087</v>
      </c>
      <c r="S28" s="319">
        <f>ごみ処理量内訳!G28</f>
        <v>35801</v>
      </c>
      <c r="T28" s="319">
        <f>ごみ処理量内訳!L28</f>
        <v>63799</v>
      </c>
      <c r="U28" s="319">
        <f>ごみ処理量内訳!H28</f>
        <v>2000</v>
      </c>
      <c r="V28" s="319">
        <f>ごみ処理量内訳!I28</f>
        <v>0</v>
      </c>
      <c r="W28" s="319">
        <f>ごみ処理量内訳!J28</f>
        <v>0</v>
      </c>
      <c r="X28" s="319">
        <f>ごみ処理量内訳!K28</f>
        <v>5</v>
      </c>
      <c r="Y28" s="319">
        <f>ごみ処理量内訳!M28</f>
        <v>2482</v>
      </c>
      <c r="Z28" s="280">
        <f>資源化量内訳!Y28</f>
        <v>44430</v>
      </c>
      <c r="AA28" s="280">
        <f t="shared" si="4"/>
        <v>1164549</v>
      </c>
      <c r="AB28" s="320">
        <f t="shared" si="5"/>
        <v>99.417199276286368</v>
      </c>
      <c r="AC28" s="280">
        <f>施設資源化量内訳!Y28</f>
        <v>58177</v>
      </c>
      <c r="AD28" s="280">
        <f>施設資源化量内訳!AT28</f>
        <v>12063</v>
      </c>
      <c r="AE28" s="280">
        <f>施設資源化量内訳!BO28</f>
        <v>1903</v>
      </c>
      <c r="AF28" s="280">
        <f>施設資源化量内訳!CJ28</f>
        <v>0</v>
      </c>
      <c r="AG28" s="280">
        <f>施設資源化量内訳!DE28</f>
        <v>0</v>
      </c>
      <c r="AH28" s="280">
        <f>施設資源化量内訳!DZ28</f>
        <v>5</v>
      </c>
      <c r="AI28" s="280">
        <f>施設資源化量内訳!EU28</f>
        <v>58849</v>
      </c>
      <c r="AJ28" s="280">
        <f t="shared" si="6"/>
        <v>130997</v>
      </c>
      <c r="AK28" s="320">
        <f t="shared" si="7"/>
        <v>18.642810318010621</v>
      </c>
      <c r="AL28" s="320">
        <f>IF((AA28+J28)&lt;&gt;0,(資源化量内訳!D28-資源化量内訳!R28-資源化量内訳!T28-資源化量内訳!V28-資源化量内訳!U28)/(AA28+J28)*100,"-")</f>
        <v>17.758848867843362</v>
      </c>
      <c r="AM28" s="280">
        <f>ごみ処理量内訳!AA28</f>
        <v>6787</v>
      </c>
      <c r="AN28" s="280">
        <f>ごみ処理量内訳!AB28</f>
        <v>52688</v>
      </c>
      <c r="AO28" s="280">
        <f>ごみ処理量内訳!AC28</f>
        <v>6808</v>
      </c>
      <c r="AP28" s="280">
        <f t="shared" si="8"/>
        <v>66283</v>
      </c>
    </row>
    <row r="29" spans="1:42" s="277" customFormat="1" ht="12" customHeight="1">
      <c r="A29" s="278" t="s">
        <v>606</v>
      </c>
      <c r="B29" s="279" t="s">
        <v>619</v>
      </c>
      <c r="C29" s="297" t="s">
        <v>542</v>
      </c>
      <c r="D29" s="280">
        <f t="shared" si="0"/>
        <v>7528190</v>
      </c>
      <c r="E29" s="280">
        <v>7528190</v>
      </c>
      <c r="F29" s="280">
        <v>0</v>
      </c>
      <c r="G29" s="280">
        <v>215183</v>
      </c>
      <c r="H29" s="280">
        <f>SUM(ごみ搬入量内訳!E29,+ごみ搬入量内訳!AD29)</f>
        <v>2152067</v>
      </c>
      <c r="I29" s="280">
        <f>ごみ搬入量内訳!BC29</f>
        <v>235552</v>
      </c>
      <c r="J29" s="280">
        <f>資源化量内訳!BO29</f>
        <v>160250</v>
      </c>
      <c r="K29" s="280">
        <f t="shared" si="1"/>
        <v>2547869</v>
      </c>
      <c r="L29" s="280">
        <f t="shared" si="2"/>
        <v>927.24320370482553</v>
      </c>
      <c r="M29" s="280">
        <f>IF(D29&lt;&gt;0,(ごみ搬入量内訳!BR29+ごみ処理概要!J29)/ごみ処理概要!D29/365*1000000,"-")</f>
        <v>675.09068699170848</v>
      </c>
      <c r="N29" s="280">
        <f>IF(D29&lt;&gt;0,ごみ搬入量内訳!CM29/ごみ処理概要!D29/365*1000000,"-")</f>
        <v>252.15251671311708</v>
      </c>
      <c r="O29" s="319">
        <f>ごみ搬入量内訳!DH29</f>
        <v>0</v>
      </c>
      <c r="P29" s="319">
        <f>ごみ処理量内訳!E29</f>
        <v>1915089</v>
      </c>
      <c r="Q29" s="319">
        <f>ごみ処理量内訳!N29</f>
        <v>14330</v>
      </c>
      <c r="R29" s="280">
        <f t="shared" si="3"/>
        <v>354596</v>
      </c>
      <c r="S29" s="319">
        <f>ごみ処理量内訳!G29</f>
        <v>117229</v>
      </c>
      <c r="T29" s="319">
        <f>ごみ処理量内訳!L29</f>
        <v>185988</v>
      </c>
      <c r="U29" s="319">
        <f>ごみ処理量内訳!H29</f>
        <v>42867</v>
      </c>
      <c r="V29" s="319">
        <f>ごみ処理量内訳!I29</f>
        <v>4507</v>
      </c>
      <c r="W29" s="319">
        <f>ごみ処理量内訳!J29</f>
        <v>942</v>
      </c>
      <c r="X29" s="319">
        <f>ごみ処理量内訳!K29</f>
        <v>1712</v>
      </c>
      <c r="Y29" s="319">
        <f>ごみ処理量内訳!M29</f>
        <v>1351</v>
      </c>
      <c r="Z29" s="280">
        <f>資源化量内訳!Y29</f>
        <v>109219</v>
      </c>
      <c r="AA29" s="280">
        <f t="shared" si="4"/>
        <v>2393234</v>
      </c>
      <c r="AB29" s="320">
        <f t="shared" si="5"/>
        <v>99.401228630380473</v>
      </c>
      <c r="AC29" s="280">
        <f>施設資源化量内訳!Y29</f>
        <v>87617</v>
      </c>
      <c r="AD29" s="280">
        <f>施設資源化量内訳!AT29</f>
        <v>16466</v>
      </c>
      <c r="AE29" s="280">
        <f>施設資源化量内訳!BO29</f>
        <v>18696</v>
      </c>
      <c r="AF29" s="280">
        <f>施設資源化量内訳!CJ29</f>
        <v>1352</v>
      </c>
      <c r="AG29" s="280">
        <f>施設資源化量内訳!DE29</f>
        <v>942</v>
      </c>
      <c r="AH29" s="280">
        <f>施設資源化量内訳!DZ29</f>
        <v>1712</v>
      </c>
      <c r="AI29" s="280">
        <f>施設資源化量内訳!EU29</f>
        <v>165198</v>
      </c>
      <c r="AJ29" s="280">
        <f t="shared" si="6"/>
        <v>291983</v>
      </c>
      <c r="AK29" s="320">
        <f t="shared" si="7"/>
        <v>21.987684277637925</v>
      </c>
      <c r="AL29" s="320">
        <f>IF((AA29+J29)&lt;&gt;0,(資源化量内訳!D29-資源化量内訳!R29-資源化量内訳!T29-資源化量内訳!V29-資源化量内訳!U29)/(AA29+J29)*100,"-")</f>
        <v>21.619089839607376</v>
      </c>
      <c r="AM29" s="280">
        <f>ごみ処理量内訳!AA29</f>
        <v>14330</v>
      </c>
      <c r="AN29" s="280">
        <f>ごみ処理量内訳!AB29</f>
        <v>181564</v>
      </c>
      <c r="AO29" s="280">
        <f>ごみ処理量内訳!AC29</f>
        <v>10331</v>
      </c>
      <c r="AP29" s="280">
        <f t="shared" si="8"/>
        <v>206225</v>
      </c>
    </row>
    <row r="30" spans="1:42" s="277" customFormat="1" ht="12" customHeight="1">
      <c r="A30" s="278" t="s">
        <v>713</v>
      </c>
      <c r="B30" s="279" t="s">
        <v>714</v>
      </c>
      <c r="C30" s="297" t="s">
        <v>542</v>
      </c>
      <c r="D30" s="280">
        <f t="shared" si="0"/>
        <v>1834621</v>
      </c>
      <c r="E30" s="280">
        <v>1834621</v>
      </c>
      <c r="F30" s="280">
        <v>0</v>
      </c>
      <c r="G30" s="280">
        <v>43100</v>
      </c>
      <c r="H30" s="280">
        <f>SUM(ごみ搬入量内訳!E30,+ごみ搬入量内訳!AD30)</f>
        <v>525185</v>
      </c>
      <c r="I30" s="280">
        <f>ごみ搬入量内訳!BC30</f>
        <v>93471</v>
      </c>
      <c r="J30" s="280">
        <f>資源化量内訳!BO30</f>
        <v>17737</v>
      </c>
      <c r="K30" s="280">
        <f t="shared" si="1"/>
        <v>636393</v>
      </c>
      <c r="L30" s="280">
        <f t="shared" si="2"/>
        <v>950.35566787550374</v>
      </c>
      <c r="M30" s="280">
        <f>IF(D30&lt;&gt;0,(ごみ搬入量内訳!BR30+ごみ処理概要!J30)/ごみ処理概要!D30/365*1000000,"-")</f>
        <v>682.54625812641257</v>
      </c>
      <c r="N30" s="280">
        <f>IF(D30&lt;&gt;0,ごみ搬入量内訳!CM30/ごみ処理概要!D30/365*1000000,"-")</f>
        <v>267.80940974909134</v>
      </c>
      <c r="O30" s="319">
        <f>ごみ搬入量内訳!DH30</f>
        <v>334</v>
      </c>
      <c r="P30" s="319">
        <f>ごみ処理量内訳!E30</f>
        <v>439336</v>
      </c>
      <c r="Q30" s="319">
        <f>ごみ処理量内訳!N30</f>
        <v>6443</v>
      </c>
      <c r="R30" s="280">
        <f t="shared" si="3"/>
        <v>141751</v>
      </c>
      <c r="S30" s="319">
        <f>ごみ処理量内訳!G30</f>
        <v>22135</v>
      </c>
      <c r="T30" s="319">
        <f>ごみ処理量内訳!L30</f>
        <v>34247</v>
      </c>
      <c r="U30" s="319">
        <f>ごみ処理量内訳!H30</f>
        <v>1289</v>
      </c>
      <c r="V30" s="319">
        <f>ごみ処理量内訳!I30</f>
        <v>159</v>
      </c>
      <c r="W30" s="319">
        <f>ごみ処理量内訳!J30</f>
        <v>0</v>
      </c>
      <c r="X30" s="319">
        <f>ごみ処理量内訳!K30</f>
        <v>83245</v>
      </c>
      <c r="Y30" s="319">
        <f>ごみ処理量内訳!M30</f>
        <v>676</v>
      </c>
      <c r="Z30" s="280">
        <f>資源化量内訳!Y30</f>
        <v>30466</v>
      </c>
      <c r="AA30" s="280">
        <f t="shared" si="4"/>
        <v>617996</v>
      </c>
      <c r="AB30" s="320">
        <f t="shared" si="5"/>
        <v>98.95743661771273</v>
      </c>
      <c r="AC30" s="280">
        <f>施設資源化量内訳!Y30</f>
        <v>46629</v>
      </c>
      <c r="AD30" s="280">
        <f>施設資源化量内訳!AT30</f>
        <v>5382</v>
      </c>
      <c r="AE30" s="280">
        <f>施設資源化量内訳!BO30</f>
        <v>1289</v>
      </c>
      <c r="AF30" s="280">
        <f>施設資源化量内訳!CJ30</f>
        <v>159</v>
      </c>
      <c r="AG30" s="280">
        <f>施設資源化量内訳!DE30</f>
        <v>0</v>
      </c>
      <c r="AH30" s="280">
        <f>施設資源化量内訳!DZ30</f>
        <v>46500</v>
      </c>
      <c r="AI30" s="280">
        <f>施設資源化量内訳!EU30</f>
        <v>26160</v>
      </c>
      <c r="AJ30" s="280">
        <f t="shared" si="6"/>
        <v>126119</v>
      </c>
      <c r="AK30" s="320">
        <f t="shared" si="7"/>
        <v>27.420630988166415</v>
      </c>
      <c r="AL30" s="320">
        <f>IF((AA30+J30)&lt;&gt;0,(資源化量内訳!D30-資源化量内訳!R30-資源化量内訳!T30-資源化量内訳!V30-資源化量内訳!U30)/(AA30+J30)*100,"-")</f>
        <v>17.650334338472284</v>
      </c>
      <c r="AM30" s="280">
        <f>ごみ処理量内訳!AA30</f>
        <v>6443</v>
      </c>
      <c r="AN30" s="280">
        <f>ごみ処理量内訳!AB30</f>
        <v>7715</v>
      </c>
      <c r="AO30" s="280">
        <f>ごみ処理量内訳!AC30</f>
        <v>6805</v>
      </c>
      <c r="AP30" s="280">
        <f t="shared" si="8"/>
        <v>20963</v>
      </c>
    </row>
    <row r="31" spans="1:42" s="277" customFormat="1" ht="12" customHeight="1">
      <c r="A31" s="278" t="s">
        <v>718</v>
      </c>
      <c r="B31" s="279" t="s">
        <v>719</v>
      </c>
      <c r="C31" s="297" t="s">
        <v>542</v>
      </c>
      <c r="D31" s="280">
        <f t="shared" si="0"/>
        <v>1420092</v>
      </c>
      <c r="E31" s="280">
        <v>1420092</v>
      </c>
      <c r="F31" s="280">
        <v>0</v>
      </c>
      <c r="G31" s="280">
        <v>24838</v>
      </c>
      <c r="H31" s="280">
        <f>SUM(ごみ搬入量内訳!E31,+ごみ搬入量内訳!AD31)</f>
        <v>378116</v>
      </c>
      <c r="I31" s="280">
        <f>ごみ搬入量内訳!BC31</f>
        <v>32295</v>
      </c>
      <c r="J31" s="280">
        <f>資源化量内訳!BO31</f>
        <v>20582</v>
      </c>
      <c r="K31" s="280">
        <f t="shared" si="1"/>
        <v>430993</v>
      </c>
      <c r="L31" s="280">
        <f t="shared" si="2"/>
        <v>831.49735349965169</v>
      </c>
      <c r="M31" s="280">
        <f>IF(D31&lt;&gt;0,(ごみ搬入量内訳!BR31+ごみ処理概要!J31)/ごみ処理概要!D31/365*1000000,"-")</f>
        <v>606.22929349859987</v>
      </c>
      <c r="N31" s="280">
        <f>IF(D31&lt;&gt;0,ごみ搬入量内訳!CM31/ごみ処理概要!D31/365*1000000,"-")</f>
        <v>225.26806000105185</v>
      </c>
      <c r="O31" s="319">
        <f>ごみ搬入量内訳!DH31</f>
        <v>0</v>
      </c>
      <c r="P31" s="319">
        <f>ごみ処理量内訳!E31</f>
        <v>323674</v>
      </c>
      <c r="Q31" s="319">
        <f>ごみ処理量内訳!N31</f>
        <v>3836</v>
      </c>
      <c r="R31" s="280">
        <f t="shared" si="3"/>
        <v>59454</v>
      </c>
      <c r="S31" s="319">
        <f>ごみ処理量内訳!G31</f>
        <v>25168</v>
      </c>
      <c r="T31" s="319">
        <f>ごみ処理量内訳!L31</f>
        <v>19989</v>
      </c>
      <c r="U31" s="319">
        <f>ごみ処理量内訳!H31</f>
        <v>1670</v>
      </c>
      <c r="V31" s="319">
        <f>ごみ処理量内訳!I31</f>
        <v>0</v>
      </c>
      <c r="W31" s="319">
        <f>ごみ処理量内訳!J31</f>
        <v>0</v>
      </c>
      <c r="X31" s="319">
        <f>ごみ処理量内訳!K31</f>
        <v>11058</v>
      </c>
      <c r="Y31" s="319">
        <f>ごみ処理量内訳!M31</f>
        <v>1569</v>
      </c>
      <c r="Z31" s="280">
        <f>資源化量内訳!Y31</f>
        <v>23164</v>
      </c>
      <c r="AA31" s="280">
        <f t="shared" si="4"/>
        <v>410128</v>
      </c>
      <c r="AB31" s="320">
        <f t="shared" si="5"/>
        <v>99.064682245542855</v>
      </c>
      <c r="AC31" s="280">
        <f>施設資源化量内訳!Y31</f>
        <v>4853</v>
      </c>
      <c r="AD31" s="280">
        <f>施設資源化量内訳!AT31</f>
        <v>4940</v>
      </c>
      <c r="AE31" s="280">
        <f>施設資源化量内訳!BO31</f>
        <v>1573</v>
      </c>
      <c r="AF31" s="280">
        <f>施設資源化量内訳!CJ31</f>
        <v>0</v>
      </c>
      <c r="AG31" s="280">
        <f>施設資源化量内訳!DE31</f>
        <v>0</v>
      </c>
      <c r="AH31" s="280">
        <f>施設資源化量内訳!DZ31</f>
        <v>9860</v>
      </c>
      <c r="AI31" s="280">
        <f>施設資源化量内訳!EU31</f>
        <v>18280</v>
      </c>
      <c r="AJ31" s="280">
        <f t="shared" si="6"/>
        <v>39506</v>
      </c>
      <c r="AK31" s="320">
        <f t="shared" si="7"/>
        <v>19.329014882403474</v>
      </c>
      <c r="AL31" s="320">
        <f>IF((AA31+J31)&lt;&gt;0,(資源化量内訳!D31-資源化量内訳!R31-資源化量内訳!T31-資源化量内訳!V31-資源化量内訳!U31)/(AA31+J31)*100,"-")</f>
        <v>17.060899445102272</v>
      </c>
      <c r="AM31" s="280">
        <f>ごみ処理量内訳!AA31</f>
        <v>3836</v>
      </c>
      <c r="AN31" s="280">
        <f>ごみ処理量内訳!AB31</f>
        <v>35409</v>
      </c>
      <c r="AO31" s="280">
        <f>ごみ処理量内訳!AC31</f>
        <v>4500</v>
      </c>
      <c r="AP31" s="280">
        <f t="shared" si="8"/>
        <v>43745</v>
      </c>
    </row>
    <row r="32" spans="1:42" s="277" customFormat="1" ht="12" customHeight="1">
      <c r="A32" s="278" t="s">
        <v>588</v>
      </c>
      <c r="B32" s="279" t="s">
        <v>589</v>
      </c>
      <c r="C32" s="297" t="s">
        <v>542</v>
      </c>
      <c r="D32" s="280">
        <f t="shared" si="0"/>
        <v>2625425</v>
      </c>
      <c r="E32" s="280">
        <v>2624296</v>
      </c>
      <c r="F32" s="280">
        <v>1129</v>
      </c>
      <c r="G32" s="280">
        <v>53640</v>
      </c>
      <c r="H32" s="280">
        <f>SUM(ごみ搬入量内訳!E32,+ごみ搬入量内訳!AD32)</f>
        <v>665091</v>
      </c>
      <c r="I32" s="280">
        <f>ごみ搬入量内訳!BC32</f>
        <v>85418</v>
      </c>
      <c r="J32" s="280">
        <f>資源化量内訳!BO32</f>
        <v>59017</v>
      </c>
      <c r="K32" s="280">
        <f t="shared" si="1"/>
        <v>809526</v>
      </c>
      <c r="L32" s="280">
        <f t="shared" si="2"/>
        <v>844.76968569080987</v>
      </c>
      <c r="M32" s="280">
        <f>IF(D32&lt;&gt;0,(ごみ搬入量内訳!BR32+ごみ処理概要!J32)/ごみ処理概要!D32/365*1000000,"-")</f>
        <v>533.885642259355</v>
      </c>
      <c r="N32" s="280">
        <f>IF(D32&lt;&gt;0,ごみ搬入量内訳!CM32/ごみ処理概要!D32/365*1000000,"-")</f>
        <v>310.88404343145487</v>
      </c>
      <c r="O32" s="319">
        <f>ごみ搬入量内訳!DH32</f>
        <v>236</v>
      </c>
      <c r="P32" s="319">
        <f>ごみ処理量内訳!E32</f>
        <v>617409</v>
      </c>
      <c r="Q32" s="319">
        <f>ごみ処理量内訳!N32</f>
        <v>11506</v>
      </c>
      <c r="R32" s="280">
        <f t="shared" si="3"/>
        <v>102643</v>
      </c>
      <c r="S32" s="319">
        <f>ごみ処理量内訳!G32</f>
        <v>34952</v>
      </c>
      <c r="T32" s="319">
        <f>ごみ処理量内訳!L32</f>
        <v>53000</v>
      </c>
      <c r="U32" s="319">
        <f>ごみ処理量内訳!H32</f>
        <v>374</v>
      </c>
      <c r="V32" s="319">
        <f>ごみ処理量内訳!I32</f>
        <v>4503</v>
      </c>
      <c r="W32" s="319">
        <f>ごみ処理量内訳!J32</f>
        <v>66</v>
      </c>
      <c r="X32" s="319">
        <f>ごみ処理量内訳!K32</f>
        <v>9127</v>
      </c>
      <c r="Y32" s="319">
        <f>ごみ処理量内訳!M32</f>
        <v>621</v>
      </c>
      <c r="Z32" s="280">
        <f>資源化量内訳!Y32</f>
        <v>19313</v>
      </c>
      <c r="AA32" s="280">
        <f t="shared" si="4"/>
        <v>750871</v>
      </c>
      <c r="AB32" s="320">
        <f t="shared" si="5"/>
        <v>98.467646240166417</v>
      </c>
      <c r="AC32" s="280">
        <f>施設資源化量内訳!Y32</f>
        <v>985</v>
      </c>
      <c r="AD32" s="280">
        <f>施設資源化量内訳!AT32</f>
        <v>3703</v>
      </c>
      <c r="AE32" s="280">
        <f>施設資源化量内訳!BO32</f>
        <v>374</v>
      </c>
      <c r="AF32" s="280">
        <f>施設資源化量内訳!CJ32</f>
        <v>1188</v>
      </c>
      <c r="AG32" s="280">
        <f>施設資源化量内訳!DE32</f>
        <v>66</v>
      </c>
      <c r="AH32" s="280">
        <f>施設資源化量内訳!DZ32</f>
        <v>5176</v>
      </c>
      <c r="AI32" s="280">
        <f>施設資源化量内訳!EU32</f>
        <v>39415</v>
      </c>
      <c r="AJ32" s="280">
        <f t="shared" si="6"/>
        <v>50907</v>
      </c>
      <c r="AK32" s="320">
        <f t="shared" si="7"/>
        <v>15.957391639337784</v>
      </c>
      <c r="AL32" s="320">
        <f>IF((AA32+J32)&lt;&gt;0,(資源化量内訳!D32-資源化量内訳!R32-資源化量内訳!T32-資源化量内訳!V32-資源化量内訳!U32)/(AA32+J32)*100,"-")</f>
        <v>15.413859694179935</v>
      </c>
      <c r="AM32" s="280">
        <f>ごみ処理量内訳!AA32</f>
        <v>11506</v>
      </c>
      <c r="AN32" s="280">
        <f>ごみ処理量内訳!AB32</f>
        <v>82727</v>
      </c>
      <c r="AO32" s="280">
        <f>ごみ処理量内訳!AC32</f>
        <v>7587</v>
      </c>
      <c r="AP32" s="280">
        <f t="shared" si="8"/>
        <v>101820</v>
      </c>
    </row>
    <row r="33" spans="1:42" s="277" customFormat="1" ht="12" customHeight="1">
      <c r="A33" s="278" t="s">
        <v>723</v>
      </c>
      <c r="B33" s="279" t="s">
        <v>724</v>
      </c>
      <c r="C33" s="297" t="s">
        <v>542</v>
      </c>
      <c r="D33" s="280">
        <f t="shared" si="0"/>
        <v>8863684</v>
      </c>
      <c r="E33" s="280">
        <v>8863684</v>
      </c>
      <c r="F33" s="280">
        <v>0</v>
      </c>
      <c r="G33" s="280">
        <v>213730</v>
      </c>
      <c r="H33" s="280">
        <f>SUM(ごみ搬入量内訳!E33,+ごみ搬入量内訳!AD33)</f>
        <v>2719293</v>
      </c>
      <c r="I33" s="280">
        <f>ごみ搬入量内訳!BC33</f>
        <v>146732</v>
      </c>
      <c r="J33" s="280">
        <f>資源化量内訳!BO33</f>
        <v>207805</v>
      </c>
      <c r="K33" s="280">
        <f t="shared" si="1"/>
        <v>3073830</v>
      </c>
      <c r="L33" s="280">
        <f t="shared" si="2"/>
        <v>950.10743329686841</v>
      </c>
      <c r="M33" s="280">
        <f>IF(D33&lt;&gt;0,(ごみ搬入量内訳!BR33+ごみ処理概要!J33)/ごみ処理概要!D33/365*1000000,"-")</f>
        <v>568.68372978011496</v>
      </c>
      <c r="N33" s="280">
        <f>IF(D33&lt;&gt;0,ごみ搬入量内訳!CM33/ごみ処理概要!D33/365*1000000,"-")</f>
        <v>381.42370351675351</v>
      </c>
      <c r="O33" s="319">
        <f>ごみ搬入量内訳!DH33</f>
        <v>0</v>
      </c>
      <c r="P33" s="319">
        <f>ごみ処理量内訳!E33</f>
        <v>2567872</v>
      </c>
      <c r="Q33" s="319">
        <f>ごみ処理量内訳!N33</f>
        <v>1019</v>
      </c>
      <c r="R33" s="280">
        <f t="shared" si="3"/>
        <v>257163</v>
      </c>
      <c r="S33" s="319">
        <f>ごみ処理量内訳!G33</f>
        <v>119306</v>
      </c>
      <c r="T33" s="319">
        <f>ごみ処理量内訳!L33</f>
        <v>137847</v>
      </c>
      <c r="U33" s="319">
        <f>ごみ処理量内訳!H33</f>
        <v>0</v>
      </c>
      <c r="V33" s="319">
        <f>ごみ処理量内訳!I33</f>
        <v>0</v>
      </c>
      <c r="W33" s="319">
        <f>ごみ処理量内訳!J33</f>
        <v>0</v>
      </c>
      <c r="X33" s="319">
        <f>ごみ処理量内訳!K33</f>
        <v>0</v>
      </c>
      <c r="Y33" s="319">
        <f>ごみ処理量内訳!M33</f>
        <v>10</v>
      </c>
      <c r="Z33" s="280">
        <f>資源化量内訳!Y33</f>
        <v>40988</v>
      </c>
      <c r="AA33" s="280">
        <f t="shared" si="4"/>
        <v>2867042</v>
      </c>
      <c r="AB33" s="320">
        <f t="shared" si="5"/>
        <v>99.964458141875838</v>
      </c>
      <c r="AC33" s="280">
        <f>施設資源化量内訳!Y33</f>
        <v>31008</v>
      </c>
      <c r="AD33" s="280">
        <f>施設資源化量内訳!AT33</f>
        <v>26609</v>
      </c>
      <c r="AE33" s="280">
        <f>施設資源化量内訳!BO33</f>
        <v>0</v>
      </c>
      <c r="AF33" s="280">
        <f>施設資源化量内訳!CJ33</f>
        <v>0</v>
      </c>
      <c r="AG33" s="280">
        <f>施設資源化量内訳!DE33</f>
        <v>0</v>
      </c>
      <c r="AH33" s="280">
        <f>施設資源化量内訳!DZ33</f>
        <v>0</v>
      </c>
      <c r="AI33" s="280">
        <f>施設資源化量内訳!EU33</f>
        <v>118243</v>
      </c>
      <c r="AJ33" s="280">
        <f t="shared" si="6"/>
        <v>175860</v>
      </c>
      <c r="AK33" s="320">
        <f t="shared" si="7"/>
        <v>13.810540817152853</v>
      </c>
      <c r="AL33" s="320">
        <f>IF((AA33+J33)&lt;&gt;0,(資源化量内訳!D33-資源化量内訳!R33-資源化量内訳!T33-資源化量内訳!V33-資源化量内訳!U33)/(AA33+J33)*100,"-")</f>
        <v>13.78237681419596</v>
      </c>
      <c r="AM33" s="280">
        <f>ごみ処理量内訳!AA33</f>
        <v>1019</v>
      </c>
      <c r="AN33" s="280">
        <f>ごみ処理量内訳!AB33</f>
        <v>353789</v>
      </c>
      <c r="AO33" s="280">
        <f>ごみ処理量内訳!AC33</f>
        <v>6403</v>
      </c>
      <c r="AP33" s="280">
        <f t="shared" si="8"/>
        <v>361211</v>
      </c>
    </row>
    <row r="34" spans="1:42" s="277" customFormat="1" ht="12" customHeight="1">
      <c r="A34" s="278" t="s">
        <v>728</v>
      </c>
      <c r="B34" s="279" t="s">
        <v>729</v>
      </c>
      <c r="C34" s="297" t="s">
        <v>542</v>
      </c>
      <c r="D34" s="280">
        <f t="shared" si="0"/>
        <v>5604789</v>
      </c>
      <c r="E34" s="280">
        <v>5604789</v>
      </c>
      <c r="F34" s="280">
        <v>0</v>
      </c>
      <c r="G34" s="280">
        <v>99146</v>
      </c>
      <c r="H34" s="280">
        <f>SUM(ごみ搬入量内訳!E34,+ごみ搬入量内訳!AD34)</f>
        <v>1614900</v>
      </c>
      <c r="I34" s="280">
        <f>ごみ搬入量内訳!BC34</f>
        <v>157157</v>
      </c>
      <c r="J34" s="280">
        <f>資源化量内訳!BO34</f>
        <v>153231.37669316868</v>
      </c>
      <c r="K34" s="280">
        <f t="shared" si="1"/>
        <v>1925288.3766931687</v>
      </c>
      <c r="L34" s="280">
        <f t="shared" si="2"/>
        <v>941.11708324286508</v>
      </c>
      <c r="M34" s="280">
        <f>IF(D34&lt;&gt;0,(ごみ搬入量内訳!BR34+ごみ処理概要!J34)/ごみ処理概要!D34/365*1000000,"-")</f>
        <v>630.97135432015034</v>
      </c>
      <c r="N34" s="280">
        <f>IF(D34&lt;&gt;0,ごみ搬入量内訳!CM34/ごみ処理概要!D34/365*1000000,"-")</f>
        <v>310.1457289227148</v>
      </c>
      <c r="O34" s="319">
        <f>ごみ搬入量内訳!DH34</f>
        <v>0</v>
      </c>
      <c r="P34" s="319">
        <f>ごみ処理量内訳!E34</f>
        <v>1503775</v>
      </c>
      <c r="Q34" s="319">
        <f>ごみ処理量内訳!N34</f>
        <v>19177</v>
      </c>
      <c r="R34" s="280">
        <f t="shared" si="3"/>
        <v>194003</v>
      </c>
      <c r="S34" s="319">
        <f>ごみ処理量内訳!G34</f>
        <v>89149</v>
      </c>
      <c r="T34" s="319">
        <f>ごみ処理量内訳!L34</f>
        <v>80120</v>
      </c>
      <c r="U34" s="319">
        <f>ごみ処理量内訳!H34</f>
        <v>11207</v>
      </c>
      <c r="V34" s="319">
        <f>ごみ処理量内訳!I34</f>
        <v>0</v>
      </c>
      <c r="W34" s="319">
        <f>ごみ処理量内訳!J34</f>
        <v>6879</v>
      </c>
      <c r="X34" s="319">
        <f>ごみ処理量内訳!K34</f>
        <v>4876</v>
      </c>
      <c r="Y34" s="319">
        <f>ごみ処理量内訳!M34</f>
        <v>1772</v>
      </c>
      <c r="Z34" s="280">
        <f>資源化量内訳!Y34</f>
        <v>51348</v>
      </c>
      <c r="AA34" s="280">
        <f t="shared" si="4"/>
        <v>1768303</v>
      </c>
      <c r="AB34" s="320">
        <f t="shared" si="5"/>
        <v>98.915513913622263</v>
      </c>
      <c r="AC34" s="280">
        <f>施設資源化量内訳!Y34</f>
        <v>28258</v>
      </c>
      <c r="AD34" s="280">
        <f>施設資源化量内訳!AT34</f>
        <v>15196</v>
      </c>
      <c r="AE34" s="280">
        <f>施設資源化量内訳!BO34</f>
        <v>11207</v>
      </c>
      <c r="AF34" s="280">
        <f>施設資源化量内訳!CJ34</f>
        <v>0</v>
      </c>
      <c r="AG34" s="280">
        <f>施設資源化量内訳!DE34</f>
        <v>497</v>
      </c>
      <c r="AH34" s="280">
        <f>施設資源化量内訳!DZ34</f>
        <v>2733</v>
      </c>
      <c r="AI34" s="280">
        <f>施設資源化量内訳!EU34</f>
        <v>60245</v>
      </c>
      <c r="AJ34" s="280">
        <f t="shared" si="6"/>
        <v>118136</v>
      </c>
      <c r="AK34" s="320">
        <f t="shared" si="7"/>
        <v>16.794670998732801</v>
      </c>
      <c r="AL34" s="320">
        <f>IF((AA34+J34)&lt;&gt;0,(資源化量内訳!D34-資源化量内訳!R34-資源化量内訳!T34-資源化量内訳!V34-資源化量内訳!U34)/(AA34+J34)*100,"-")</f>
        <v>16.026378732975569</v>
      </c>
      <c r="AM34" s="280">
        <f>ごみ処理量内訳!AA34</f>
        <v>19177</v>
      </c>
      <c r="AN34" s="280">
        <f>ごみ処理量内訳!AB34</f>
        <v>185783</v>
      </c>
      <c r="AO34" s="280">
        <f>ごみ処理量内訳!AC34</f>
        <v>18283</v>
      </c>
      <c r="AP34" s="280">
        <f t="shared" si="8"/>
        <v>223243</v>
      </c>
    </row>
    <row r="35" spans="1:42" s="277" customFormat="1" ht="12" customHeight="1">
      <c r="A35" s="278" t="s">
        <v>116</v>
      </c>
      <c r="B35" s="279" t="s">
        <v>803</v>
      </c>
      <c r="C35" s="297" t="s">
        <v>6</v>
      </c>
      <c r="D35" s="280">
        <v>1381251</v>
      </c>
      <c r="E35" s="280">
        <v>1381251</v>
      </c>
      <c r="F35" s="280">
        <v>0</v>
      </c>
      <c r="G35" s="280">
        <v>11122</v>
      </c>
      <c r="H35" s="280">
        <v>382499</v>
      </c>
      <c r="I35" s="280">
        <v>39942</v>
      </c>
      <c r="J35" s="280">
        <v>33832</v>
      </c>
      <c r="K35" s="280">
        <v>456273</v>
      </c>
      <c r="L35" s="280">
        <v>905.02234112310509</v>
      </c>
      <c r="M35" s="280">
        <v>636.84575476610576</v>
      </c>
      <c r="N35" s="280">
        <v>268.17658635699939</v>
      </c>
      <c r="O35" s="319">
        <v>0</v>
      </c>
      <c r="P35" s="319">
        <v>363747</v>
      </c>
      <c r="Q35" s="319">
        <v>2127</v>
      </c>
      <c r="R35" s="280">
        <v>44748</v>
      </c>
      <c r="S35" s="319">
        <v>22087</v>
      </c>
      <c r="T35" s="319">
        <v>21817</v>
      </c>
      <c r="U35" s="319">
        <v>126</v>
      </c>
      <c r="V35" s="319">
        <v>0</v>
      </c>
      <c r="W35" s="319">
        <v>0</v>
      </c>
      <c r="X35" s="319">
        <v>0</v>
      </c>
      <c r="Y35" s="319">
        <v>718</v>
      </c>
      <c r="Z35" s="280">
        <v>14606</v>
      </c>
      <c r="AA35" s="280">
        <v>425228</v>
      </c>
      <c r="AB35" s="320">
        <v>99.499797755557012</v>
      </c>
      <c r="AC35" s="280">
        <v>2533</v>
      </c>
      <c r="AD35" s="280">
        <v>4218</v>
      </c>
      <c r="AE35" s="280">
        <v>126</v>
      </c>
      <c r="AF35" s="280">
        <v>0</v>
      </c>
      <c r="AG35" s="280">
        <v>0</v>
      </c>
      <c r="AH35" s="280">
        <v>0</v>
      </c>
      <c r="AI35" s="280">
        <v>14576</v>
      </c>
      <c r="AJ35" s="280">
        <v>21453</v>
      </c>
      <c r="AK35" s="320">
        <v>15.224807214743171</v>
      </c>
      <c r="AL35" s="320">
        <v>15.0718860279702</v>
      </c>
      <c r="AM35" s="280">
        <v>2127</v>
      </c>
      <c r="AN35" s="280">
        <v>49013</v>
      </c>
      <c r="AO35" s="280">
        <v>4727</v>
      </c>
      <c r="AP35" s="280">
        <v>55867</v>
      </c>
    </row>
    <row r="36" spans="1:42" s="277" customFormat="1" ht="12" customHeight="1">
      <c r="A36" s="278" t="s">
        <v>576</v>
      </c>
      <c r="B36" s="279" t="s">
        <v>611</v>
      </c>
      <c r="C36" s="297" t="s">
        <v>542</v>
      </c>
      <c r="D36" s="280">
        <f t="shared" si="0"/>
        <v>986024</v>
      </c>
      <c r="E36" s="280">
        <v>985934</v>
      </c>
      <c r="F36" s="280">
        <v>90</v>
      </c>
      <c r="G36" s="280">
        <v>6078</v>
      </c>
      <c r="H36" s="280">
        <f>SUM(ごみ搬入量内訳!E36,+ごみ搬入量内訳!AD36)</f>
        <v>279792</v>
      </c>
      <c r="I36" s="280">
        <f>ごみ搬入量内訳!BC36</f>
        <v>50122</v>
      </c>
      <c r="J36" s="280">
        <f>資源化量内訳!BO36</f>
        <v>10413</v>
      </c>
      <c r="K36" s="280">
        <f t="shared" si="1"/>
        <v>340327</v>
      </c>
      <c r="L36" s="280">
        <f t="shared" si="2"/>
        <v>945.61870677187108</v>
      </c>
      <c r="M36" s="280">
        <f>IF(D36&lt;&gt;0,(ごみ搬入量内訳!BR36+ごみ処理概要!J36)/ごみ処理概要!D36/365*1000000,"-")</f>
        <v>700.29971762058869</v>
      </c>
      <c r="N36" s="280">
        <f>IF(D36&lt;&gt;0,ごみ搬入量内訳!CM36/ごみ処理概要!D36/365*1000000,"-")</f>
        <v>245.31898915128244</v>
      </c>
      <c r="O36" s="319">
        <f>ごみ搬入量内訳!DH36</f>
        <v>24</v>
      </c>
      <c r="P36" s="319">
        <f>ごみ処理量内訳!E36</f>
        <v>290188</v>
      </c>
      <c r="Q36" s="319">
        <f>ごみ処理量内訳!N36</f>
        <v>3222</v>
      </c>
      <c r="R36" s="280">
        <f t="shared" si="3"/>
        <v>43702</v>
      </c>
      <c r="S36" s="319">
        <f>ごみ処理量内訳!G36</f>
        <v>10618</v>
      </c>
      <c r="T36" s="319">
        <f>ごみ処理量内訳!L36</f>
        <v>28629</v>
      </c>
      <c r="U36" s="319">
        <f>ごみ処理量内訳!H36</f>
        <v>0</v>
      </c>
      <c r="V36" s="319">
        <f>ごみ処理量内訳!I36</f>
        <v>0</v>
      </c>
      <c r="W36" s="319">
        <f>ごみ処理量内訳!J36</f>
        <v>0</v>
      </c>
      <c r="X36" s="319">
        <f>ごみ処理量内訳!K36</f>
        <v>997</v>
      </c>
      <c r="Y36" s="319">
        <f>ごみ処理量内訳!M36</f>
        <v>3458</v>
      </c>
      <c r="Z36" s="280">
        <f>資源化量内訳!Y36</f>
        <v>4472</v>
      </c>
      <c r="AA36" s="280">
        <f t="shared" si="4"/>
        <v>341584</v>
      </c>
      <c r="AB36" s="320">
        <f t="shared" si="5"/>
        <v>99.056747388636467</v>
      </c>
      <c r="AC36" s="280">
        <f>施設資源化量内訳!Y36</f>
        <v>1959</v>
      </c>
      <c r="AD36" s="280">
        <f>施設資源化量内訳!AT36</f>
        <v>2135</v>
      </c>
      <c r="AE36" s="280">
        <f>施設資源化量内訳!BO36</f>
        <v>0</v>
      </c>
      <c r="AF36" s="280">
        <f>施設資源化量内訳!CJ36</f>
        <v>0</v>
      </c>
      <c r="AG36" s="280">
        <f>施設資源化量内訳!DE36</f>
        <v>0</v>
      </c>
      <c r="AH36" s="280">
        <f>施設資源化量内訳!DZ36</f>
        <v>632</v>
      </c>
      <c r="AI36" s="280">
        <f>施設資源化量内訳!EU36</f>
        <v>24620</v>
      </c>
      <c r="AJ36" s="280">
        <f t="shared" si="6"/>
        <v>29346</v>
      </c>
      <c r="AK36" s="320">
        <f t="shared" si="7"/>
        <v>12.565732094307622</v>
      </c>
      <c r="AL36" s="320">
        <f>IF((AA36+J36)&lt;&gt;0,(資源化量内訳!D36-資源化量内訳!R36-資源化量内訳!T36-資源化量内訳!V36-資源化量内訳!U36)/(AA36+J36)*100,"-")</f>
        <v>12.456356162126383</v>
      </c>
      <c r="AM36" s="280">
        <f>ごみ処理量内訳!AA36</f>
        <v>3222</v>
      </c>
      <c r="AN36" s="280">
        <f>ごみ処理量内訳!AB36</f>
        <v>36867</v>
      </c>
      <c r="AO36" s="280">
        <f>ごみ処理量内訳!AC36</f>
        <v>5162</v>
      </c>
      <c r="AP36" s="280">
        <f t="shared" si="8"/>
        <v>45251</v>
      </c>
    </row>
    <row r="37" spans="1:42" s="277" customFormat="1" ht="12" customHeight="1">
      <c r="A37" s="278" t="s">
        <v>582</v>
      </c>
      <c r="B37" s="279" t="s">
        <v>600</v>
      </c>
      <c r="C37" s="297" t="s">
        <v>542</v>
      </c>
      <c r="D37" s="280">
        <f t="shared" si="0"/>
        <v>575522</v>
      </c>
      <c r="E37" s="280">
        <v>575520</v>
      </c>
      <c r="F37" s="280">
        <v>2</v>
      </c>
      <c r="G37" s="280">
        <v>4002</v>
      </c>
      <c r="H37" s="280">
        <f>SUM(ごみ搬入量内訳!E37,+ごみ搬入量内訳!AD37)</f>
        <v>198911</v>
      </c>
      <c r="I37" s="280">
        <f>ごみ搬入量内訳!BC37</f>
        <v>14605</v>
      </c>
      <c r="J37" s="280">
        <f>資源化量内訳!BO37</f>
        <v>5647</v>
      </c>
      <c r="K37" s="280">
        <f t="shared" si="1"/>
        <v>219163</v>
      </c>
      <c r="L37" s="280">
        <f t="shared" si="2"/>
        <v>1043.3077716272633</v>
      </c>
      <c r="M37" s="280">
        <f>IF(D37&lt;&gt;0,(ごみ搬入量内訳!BR37+ごみ処理概要!J37)/ごみ処理概要!D37/365*1000000,"-")</f>
        <v>580.50456921704381</v>
      </c>
      <c r="N37" s="280">
        <f>IF(D37&lt;&gt;0,ごみ搬入量内訳!CM37/ごみ処理概要!D37/365*1000000,"-")</f>
        <v>462.80320241021928</v>
      </c>
      <c r="O37" s="319">
        <f>ごみ搬入量内訳!DH37</f>
        <v>7</v>
      </c>
      <c r="P37" s="319">
        <f>ごみ処理量内訳!E37</f>
        <v>150505</v>
      </c>
      <c r="Q37" s="319">
        <f>ごみ処理量内訳!N37</f>
        <v>283</v>
      </c>
      <c r="R37" s="280">
        <f t="shared" si="3"/>
        <v>28114</v>
      </c>
      <c r="S37" s="319">
        <f>ごみ処理量内訳!G37</f>
        <v>1703</v>
      </c>
      <c r="T37" s="319">
        <f>ごみ処理量内訳!L37</f>
        <v>20094</v>
      </c>
      <c r="U37" s="319">
        <f>ごみ処理量内訳!H37</f>
        <v>5435</v>
      </c>
      <c r="V37" s="319">
        <f>ごみ処理量内訳!I37</f>
        <v>28</v>
      </c>
      <c r="W37" s="319">
        <f>ごみ処理量内訳!J37</f>
        <v>0</v>
      </c>
      <c r="X37" s="319">
        <f>ごみ処理量内訳!K37</f>
        <v>854</v>
      </c>
      <c r="Y37" s="319">
        <f>ごみ処理量内訳!M37</f>
        <v>0</v>
      </c>
      <c r="Z37" s="280">
        <f>資源化量内訳!Y37</f>
        <v>34673</v>
      </c>
      <c r="AA37" s="280">
        <f t="shared" si="4"/>
        <v>213575</v>
      </c>
      <c r="AB37" s="320">
        <f t="shared" si="5"/>
        <v>99.86749385461782</v>
      </c>
      <c r="AC37" s="280">
        <f>施設資源化量内訳!Y37</f>
        <v>7079</v>
      </c>
      <c r="AD37" s="280">
        <f>施設資源化量内訳!AT37</f>
        <v>700</v>
      </c>
      <c r="AE37" s="280">
        <f>施設資源化量内訳!BO37</f>
        <v>3719</v>
      </c>
      <c r="AF37" s="280">
        <f>施設資源化量内訳!CJ37</f>
        <v>25</v>
      </c>
      <c r="AG37" s="280">
        <f>施設資源化量内訳!DE37</f>
        <v>0</v>
      </c>
      <c r="AH37" s="280">
        <f>施設資源化量内訳!DZ37</f>
        <v>696</v>
      </c>
      <c r="AI37" s="280">
        <f>施設資源化量内訳!EU37</f>
        <v>14495</v>
      </c>
      <c r="AJ37" s="280">
        <f t="shared" si="6"/>
        <v>26714</v>
      </c>
      <c r="AK37" s="320">
        <f t="shared" si="7"/>
        <v>30.578135406118001</v>
      </c>
      <c r="AL37" s="320">
        <f>IF((AA37+J37)&lt;&gt;0,(資源化量内訳!D37-資源化量内訳!R37-資源化量内訳!T37-資源化量内訳!V37-資源化量内訳!U37)/(AA37+J37)*100,"-")</f>
        <v>29.044074043663503</v>
      </c>
      <c r="AM37" s="280">
        <f>ごみ処理量内訳!AA37</f>
        <v>283</v>
      </c>
      <c r="AN37" s="280">
        <f>ごみ処理量内訳!AB37</f>
        <v>9647</v>
      </c>
      <c r="AO37" s="280">
        <f>ごみ処理量内訳!AC37</f>
        <v>5920</v>
      </c>
      <c r="AP37" s="280">
        <f t="shared" si="8"/>
        <v>15850</v>
      </c>
    </row>
    <row r="38" spans="1:42" s="277" customFormat="1" ht="12" customHeight="1">
      <c r="A38" s="278" t="s">
        <v>612</v>
      </c>
      <c r="B38" s="279" t="s">
        <v>614</v>
      </c>
      <c r="C38" s="297" t="s">
        <v>542</v>
      </c>
      <c r="D38" s="280">
        <f t="shared" si="0"/>
        <v>696915</v>
      </c>
      <c r="E38" s="280">
        <v>696745</v>
      </c>
      <c r="F38" s="280">
        <v>170</v>
      </c>
      <c r="G38" s="280">
        <v>6763</v>
      </c>
      <c r="H38" s="280">
        <f>SUM(ごみ搬入量内訳!E38,+ごみ搬入量内訳!AD38)</f>
        <v>205734</v>
      </c>
      <c r="I38" s="280">
        <f>ごみ搬入量内訳!BC38</f>
        <v>32514</v>
      </c>
      <c r="J38" s="280">
        <f>資源化量内訳!BO38</f>
        <v>1792</v>
      </c>
      <c r="K38" s="280">
        <f t="shared" si="1"/>
        <v>240040</v>
      </c>
      <c r="L38" s="280">
        <f t="shared" si="2"/>
        <v>943.64999406877212</v>
      </c>
      <c r="M38" s="280">
        <f>IF(D38&lt;&gt;0,(ごみ搬入量内訳!BR38+ごみ処理概要!J38)/ごみ処理概要!D38/365*1000000,"-")</f>
        <v>654.13531396047881</v>
      </c>
      <c r="N38" s="280">
        <f>IF(D38&lt;&gt;0,ごみ搬入量内訳!CM38/ごみ処理概要!D38/365*1000000,"-")</f>
        <v>289.51468010829331</v>
      </c>
      <c r="O38" s="319">
        <f>ごみ搬入量内訳!DH38</f>
        <v>219</v>
      </c>
      <c r="P38" s="319">
        <f>ごみ処理量内訳!E38</f>
        <v>177005</v>
      </c>
      <c r="Q38" s="319">
        <f>ごみ処理量内訳!N38</f>
        <v>5622</v>
      </c>
      <c r="R38" s="280">
        <f t="shared" si="3"/>
        <v>47036</v>
      </c>
      <c r="S38" s="319">
        <f>ごみ処理量内訳!G38</f>
        <v>10672</v>
      </c>
      <c r="T38" s="319">
        <f>ごみ処理量内訳!L38</f>
        <v>23822</v>
      </c>
      <c r="U38" s="319">
        <f>ごみ処理量内訳!H38</f>
        <v>3126</v>
      </c>
      <c r="V38" s="319">
        <f>ごみ処理量内訳!I38</f>
        <v>0</v>
      </c>
      <c r="W38" s="319">
        <f>ごみ処理量内訳!J38</f>
        <v>0</v>
      </c>
      <c r="X38" s="319">
        <f>ごみ処理量内訳!K38</f>
        <v>9416</v>
      </c>
      <c r="Y38" s="319">
        <f>ごみ処理量内訳!M38</f>
        <v>0</v>
      </c>
      <c r="Z38" s="280">
        <f>資源化量内訳!Y38</f>
        <v>8410</v>
      </c>
      <c r="AA38" s="280">
        <f t="shared" si="4"/>
        <v>238073</v>
      </c>
      <c r="AB38" s="320">
        <f t="shared" si="5"/>
        <v>97.638539439583667</v>
      </c>
      <c r="AC38" s="280">
        <f>施設資源化量内訳!Y38</f>
        <v>12116</v>
      </c>
      <c r="AD38" s="280">
        <f>施設資源化量内訳!AT38</f>
        <v>3489</v>
      </c>
      <c r="AE38" s="280">
        <f>施設資源化量内訳!BO38</f>
        <v>1993</v>
      </c>
      <c r="AF38" s="280">
        <f>施設資源化量内訳!CJ38</f>
        <v>0</v>
      </c>
      <c r="AG38" s="280">
        <f>施設資源化量内訳!DE38</f>
        <v>0</v>
      </c>
      <c r="AH38" s="280">
        <f>施設資源化量内訳!DZ38</f>
        <v>6341</v>
      </c>
      <c r="AI38" s="280">
        <f>施設資源化量内訳!EU38</f>
        <v>20051</v>
      </c>
      <c r="AJ38" s="280">
        <f t="shared" si="6"/>
        <v>43990</v>
      </c>
      <c r="AK38" s="320">
        <f t="shared" si="7"/>
        <v>22.592708398474144</v>
      </c>
      <c r="AL38" s="320">
        <f>IF((AA38+J38)&lt;&gt;0,(資源化量内訳!D38-資源化量内訳!R38-資源化量内訳!T38-資源化量内訳!V38-資源化量内訳!U38)/(AA38+J38)*100,"-")</f>
        <v>19.689408625685282</v>
      </c>
      <c r="AM38" s="280">
        <f>ごみ処理量内訳!AA38</f>
        <v>5622</v>
      </c>
      <c r="AN38" s="280">
        <f>ごみ処理量内訳!AB38</f>
        <v>10092</v>
      </c>
      <c r="AO38" s="280">
        <f>ごみ処理量内訳!AC38</f>
        <v>5776</v>
      </c>
      <c r="AP38" s="280">
        <f t="shared" si="8"/>
        <v>21490</v>
      </c>
    </row>
    <row r="39" spans="1:42" s="277" customFormat="1" ht="12" customHeight="1">
      <c r="A39" s="278" t="s">
        <v>735</v>
      </c>
      <c r="B39" s="279" t="s">
        <v>736</v>
      </c>
      <c r="C39" s="297" t="s">
        <v>542</v>
      </c>
      <c r="D39" s="280">
        <f t="shared" si="0"/>
        <v>1923894</v>
      </c>
      <c r="E39" s="280">
        <v>1923783</v>
      </c>
      <c r="F39" s="280">
        <v>111</v>
      </c>
      <c r="G39" s="280">
        <v>22644</v>
      </c>
      <c r="H39" s="280">
        <f>SUM(ごみ搬入量内訳!E39,+ごみ搬入量内訳!AD39)</f>
        <v>551119</v>
      </c>
      <c r="I39" s="280">
        <f>ごみ搬入量内訳!BC39</f>
        <v>67746</v>
      </c>
      <c r="J39" s="280">
        <f>資源化量内訳!BO39</f>
        <v>68678</v>
      </c>
      <c r="K39" s="280">
        <f t="shared" si="1"/>
        <v>687543</v>
      </c>
      <c r="L39" s="280">
        <f t="shared" si="2"/>
        <v>979.09731620078583</v>
      </c>
      <c r="M39" s="280">
        <f>IF(D39&lt;&gt;0,(ごみ搬入量内訳!BR39+ごみ処理概要!J39)/ごみ処理概要!D39/365*1000000,"-")</f>
        <v>657.45085406194812</v>
      </c>
      <c r="N39" s="280">
        <f>IF(D39&lt;&gt;0,ごみ搬入量内訳!CM39/ごみ処理概要!D39/365*1000000,"-")</f>
        <v>321.64646213883771</v>
      </c>
      <c r="O39" s="319">
        <f>ごみ搬入量内訳!DH39</f>
        <v>48</v>
      </c>
      <c r="P39" s="319">
        <f>ごみ処理量内訳!E39</f>
        <v>553854</v>
      </c>
      <c r="Q39" s="319">
        <f>ごみ処理量内訳!N39</f>
        <v>3312</v>
      </c>
      <c r="R39" s="280">
        <f t="shared" si="3"/>
        <v>49734</v>
      </c>
      <c r="S39" s="319">
        <f>ごみ処理量内訳!G39</f>
        <v>21065</v>
      </c>
      <c r="T39" s="319">
        <f>ごみ処理量内訳!L39</f>
        <v>25014</v>
      </c>
      <c r="U39" s="319">
        <f>ごみ処理量内訳!H39</f>
        <v>659</v>
      </c>
      <c r="V39" s="319">
        <f>ごみ処理量内訳!I39</f>
        <v>0</v>
      </c>
      <c r="W39" s="319">
        <f>ごみ処理量内訳!J39</f>
        <v>335</v>
      </c>
      <c r="X39" s="319">
        <f>ごみ処理量内訳!K39</f>
        <v>378</v>
      </c>
      <c r="Y39" s="319">
        <f>ごみ処理量内訳!M39</f>
        <v>2283</v>
      </c>
      <c r="Z39" s="280">
        <f>資源化量内訳!Y39</f>
        <v>17680</v>
      </c>
      <c r="AA39" s="280">
        <f t="shared" si="4"/>
        <v>624580</v>
      </c>
      <c r="AB39" s="320">
        <f t="shared" si="5"/>
        <v>99.469723654295677</v>
      </c>
      <c r="AC39" s="280">
        <f>施設資源化量内訳!Y39</f>
        <v>103062</v>
      </c>
      <c r="AD39" s="280">
        <f>施設資源化量内訳!AT39</f>
        <v>4813</v>
      </c>
      <c r="AE39" s="280">
        <f>施設資源化量内訳!BO39</f>
        <v>49</v>
      </c>
      <c r="AF39" s="280">
        <f>施設資源化量内訳!CJ39</f>
        <v>0</v>
      </c>
      <c r="AG39" s="280">
        <f>施設資源化量内訳!DE39</f>
        <v>335</v>
      </c>
      <c r="AH39" s="280">
        <f>施設資源化量内訳!DZ39</f>
        <v>310</v>
      </c>
      <c r="AI39" s="280">
        <f>施設資源化量内訳!EU39</f>
        <v>21561</v>
      </c>
      <c r="AJ39" s="280">
        <f t="shared" si="6"/>
        <v>130130</v>
      </c>
      <c r="AK39" s="320">
        <f t="shared" si="7"/>
        <v>31.227623770659697</v>
      </c>
      <c r="AL39" s="320">
        <f>IF((AA39+J39)&lt;&gt;0,(資源化量内訳!D39-資源化量内訳!R39-資源化量内訳!T39-資源化量内訳!V39-資源化量内訳!U39)/(AA39+J39)*100,"-")</f>
        <v>28.770241381996314</v>
      </c>
      <c r="AM39" s="280">
        <f>ごみ処理量内訳!AA39</f>
        <v>3312</v>
      </c>
      <c r="AN39" s="280">
        <f>ごみ処理量内訳!AB39</f>
        <v>17343</v>
      </c>
      <c r="AO39" s="280">
        <f>ごみ処理量内訳!AC39</f>
        <v>9608</v>
      </c>
      <c r="AP39" s="280">
        <f t="shared" si="8"/>
        <v>30263</v>
      </c>
    </row>
    <row r="40" spans="1:42" s="277" customFormat="1" ht="12" customHeight="1">
      <c r="A40" s="278" t="s">
        <v>564</v>
      </c>
      <c r="B40" s="279" t="s">
        <v>639</v>
      </c>
      <c r="C40" s="297" t="s">
        <v>542</v>
      </c>
      <c r="D40" s="280">
        <f t="shared" si="0"/>
        <v>2858636</v>
      </c>
      <c r="E40" s="280">
        <v>2858611</v>
      </c>
      <c r="F40" s="280">
        <v>25</v>
      </c>
      <c r="G40" s="280">
        <v>44468</v>
      </c>
      <c r="H40" s="280">
        <f>SUM(ごみ搬入量内訳!E40,+ごみ搬入量内訳!AD40)</f>
        <v>837985</v>
      </c>
      <c r="I40" s="280">
        <f>ごみ搬入量内訳!BC40</f>
        <v>68141</v>
      </c>
      <c r="J40" s="280">
        <f>資源化量内訳!BO40</f>
        <v>21464</v>
      </c>
      <c r="K40" s="280">
        <f t="shared" si="1"/>
        <v>927590</v>
      </c>
      <c r="L40" s="280">
        <f t="shared" si="2"/>
        <v>889.00526886019236</v>
      </c>
      <c r="M40" s="280">
        <f>IF(D40&lt;&gt;0,(ごみ搬入量内訳!BR40+ごみ処理概要!J40)/ごみ処理概要!D40/365*1000000,"-")</f>
        <v>556.09335821373725</v>
      </c>
      <c r="N40" s="280">
        <f>IF(D40&lt;&gt;0,ごみ搬入量内訳!CM40/ごみ処理概要!D40/365*1000000,"-")</f>
        <v>332.911910646455</v>
      </c>
      <c r="O40" s="319">
        <f>ごみ搬入量内訳!DH40</f>
        <v>5</v>
      </c>
      <c r="P40" s="319">
        <f>ごみ処理量内訳!E40</f>
        <v>602537</v>
      </c>
      <c r="Q40" s="319">
        <f>ごみ処理量内訳!N40</f>
        <v>26150</v>
      </c>
      <c r="R40" s="280">
        <f t="shared" si="3"/>
        <v>263173</v>
      </c>
      <c r="S40" s="319">
        <f>ごみ処理量内訳!G40</f>
        <v>45173</v>
      </c>
      <c r="T40" s="319">
        <f>ごみ処理量内訳!L40</f>
        <v>87325</v>
      </c>
      <c r="U40" s="319">
        <f>ごみ処理量内訳!H40</f>
        <v>924</v>
      </c>
      <c r="V40" s="319">
        <f>ごみ処理量内訳!I40</f>
        <v>0</v>
      </c>
      <c r="W40" s="319">
        <f>ごみ処理量内訳!J40</f>
        <v>0</v>
      </c>
      <c r="X40" s="319">
        <f>ごみ処理量内訳!K40</f>
        <v>129265</v>
      </c>
      <c r="Y40" s="319">
        <f>ごみ処理量内訳!M40</f>
        <v>486</v>
      </c>
      <c r="Z40" s="280">
        <f>資源化量内訳!Y40</f>
        <v>13831</v>
      </c>
      <c r="AA40" s="280">
        <f t="shared" si="4"/>
        <v>905691</v>
      </c>
      <c r="AB40" s="320">
        <f t="shared" si="5"/>
        <v>97.112701793437267</v>
      </c>
      <c r="AC40" s="280">
        <f>施設資源化量内訳!Y40</f>
        <v>9060</v>
      </c>
      <c r="AD40" s="280">
        <f>施設資源化量内訳!AT40</f>
        <v>13849</v>
      </c>
      <c r="AE40" s="280">
        <f>施設資源化量内訳!BO40</f>
        <v>924</v>
      </c>
      <c r="AF40" s="280">
        <f>施設資源化量内訳!CJ40</f>
        <v>0</v>
      </c>
      <c r="AG40" s="280">
        <f>施設資源化量内訳!DE40</f>
        <v>0</v>
      </c>
      <c r="AH40" s="280">
        <f>施設資源化量内訳!DZ40</f>
        <v>73850</v>
      </c>
      <c r="AI40" s="280">
        <f>施設資源化量内訳!EU40</f>
        <v>68148</v>
      </c>
      <c r="AJ40" s="280">
        <f t="shared" si="6"/>
        <v>165831</v>
      </c>
      <c r="AK40" s="320">
        <f t="shared" si="7"/>
        <v>21.692812960076793</v>
      </c>
      <c r="AL40" s="320">
        <f>IF((AA40+J40)&lt;&gt;0,(資源化量内訳!D40-資源化量内訳!R40-資源化量内訳!T40-資源化量内訳!V40-資源化量内訳!U40)/(AA40+J40)*100,"-")</f>
        <v>12.904422669348707</v>
      </c>
      <c r="AM40" s="280">
        <f>ごみ処理量内訳!AA40</f>
        <v>26150</v>
      </c>
      <c r="AN40" s="280">
        <f>ごみ処理量内訳!AB40</f>
        <v>68997</v>
      </c>
      <c r="AO40" s="280">
        <f>ごみ処理量内訳!AC40</f>
        <v>13338</v>
      </c>
      <c r="AP40" s="280">
        <f t="shared" si="8"/>
        <v>108485</v>
      </c>
    </row>
    <row r="41" spans="1:42" s="277" customFormat="1" ht="12" customHeight="1">
      <c r="A41" s="278" t="s">
        <v>586</v>
      </c>
      <c r="B41" s="279" t="s">
        <v>741</v>
      </c>
      <c r="C41" s="297" t="s">
        <v>742</v>
      </c>
      <c r="D41" s="280">
        <f t="shared" si="0"/>
        <v>1409990</v>
      </c>
      <c r="E41" s="280">
        <v>1409974</v>
      </c>
      <c r="F41" s="280">
        <v>16</v>
      </c>
      <c r="G41" s="280">
        <v>14414</v>
      </c>
      <c r="H41" s="280">
        <f>SUM(ごみ搬入量内訳!E41,+ごみ搬入量内訳!AD41)</f>
        <v>383386</v>
      </c>
      <c r="I41" s="280">
        <f>ごみ搬入量内訳!BC41</f>
        <v>115899</v>
      </c>
      <c r="J41" s="280">
        <f>資源化量内訳!BO41</f>
        <v>12237</v>
      </c>
      <c r="K41" s="280">
        <f t="shared" si="1"/>
        <v>511522</v>
      </c>
      <c r="L41" s="280">
        <f t="shared" si="2"/>
        <v>993.92913211178916</v>
      </c>
      <c r="M41" s="280">
        <f>IF(D41&lt;&gt;0,(ごみ搬入量内訳!BR41+ごみ処理概要!J41)/ごみ処理概要!D41/365*1000000,"-")</f>
        <v>674.29021890469051</v>
      </c>
      <c r="N41" s="280">
        <f>IF(D41&lt;&gt;0,ごみ搬入量内訳!CM41/ごみ処理概要!D41/365*1000000,"-")</f>
        <v>319.63891320709843</v>
      </c>
      <c r="O41" s="319">
        <f>ごみ搬入量内訳!DH41</f>
        <v>6</v>
      </c>
      <c r="P41" s="319">
        <f>ごみ処理量内訳!E41</f>
        <v>387710</v>
      </c>
      <c r="Q41" s="319">
        <f>ごみ処理量内訳!N41</f>
        <v>7150</v>
      </c>
      <c r="R41" s="280">
        <f t="shared" si="3"/>
        <v>77342</v>
      </c>
      <c r="S41" s="319">
        <f>ごみ処理量内訳!G41</f>
        <v>18724</v>
      </c>
      <c r="T41" s="319">
        <f>ごみ処理量内訳!L41</f>
        <v>46407</v>
      </c>
      <c r="U41" s="319">
        <f>ごみ処理量内訳!H41</f>
        <v>40</v>
      </c>
      <c r="V41" s="319">
        <f>ごみ処理量内訳!I41</f>
        <v>0</v>
      </c>
      <c r="W41" s="319">
        <f>ごみ処理量内訳!J41</f>
        <v>5172</v>
      </c>
      <c r="X41" s="319">
        <f>ごみ処理量内訳!K41</f>
        <v>6809</v>
      </c>
      <c r="Y41" s="319">
        <f>ごみ処理量内訳!M41</f>
        <v>190</v>
      </c>
      <c r="Z41" s="280">
        <f>資源化量内訳!Y41</f>
        <v>26824</v>
      </c>
      <c r="AA41" s="280">
        <f t="shared" si="4"/>
        <v>499026</v>
      </c>
      <c r="AB41" s="320">
        <f t="shared" si="5"/>
        <v>98.567208922981962</v>
      </c>
      <c r="AC41" s="280">
        <f>施設資源化量内訳!Y41</f>
        <v>70492</v>
      </c>
      <c r="AD41" s="280">
        <f>施設資源化量内訳!AT41</f>
        <v>2899</v>
      </c>
      <c r="AE41" s="280">
        <f>施設資源化量内訳!BO41</f>
        <v>40</v>
      </c>
      <c r="AF41" s="280">
        <f>施設資源化量内訳!CJ41</f>
        <v>0</v>
      </c>
      <c r="AG41" s="280">
        <f>施設資源化量内訳!DE41</f>
        <v>2881</v>
      </c>
      <c r="AH41" s="280">
        <f>施設資源化量内訳!DZ41</f>
        <v>6773</v>
      </c>
      <c r="AI41" s="280">
        <f>施設資源化量内訳!EU41</f>
        <v>35622</v>
      </c>
      <c r="AJ41" s="280">
        <f t="shared" si="6"/>
        <v>118707</v>
      </c>
      <c r="AK41" s="320">
        <f t="shared" si="7"/>
        <v>30.858481838114631</v>
      </c>
      <c r="AL41" s="320">
        <f>IF((AA41+J41)&lt;&gt;0,(資源化量内訳!D41-資源化量内訳!R41-資源化量内訳!T41-資源化量内訳!V41-資源化量内訳!U41)/(AA41+J41)*100,"-")</f>
        <v>22.551993787933018</v>
      </c>
      <c r="AM41" s="280">
        <f>ごみ処理量内訳!AA41</f>
        <v>7150</v>
      </c>
      <c r="AN41" s="280">
        <f>ごみ処理量内訳!AB41</f>
        <v>9588</v>
      </c>
      <c r="AO41" s="280">
        <f>ごみ処理量内訳!AC41</f>
        <v>8048</v>
      </c>
      <c r="AP41" s="280">
        <f t="shared" si="8"/>
        <v>24786</v>
      </c>
    </row>
    <row r="42" spans="1:42" s="277" customFormat="1" ht="12" customHeight="1">
      <c r="A42" s="278" t="s">
        <v>746</v>
      </c>
      <c r="B42" s="279" t="s">
        <v>747</v>
      </c>
      <c r="C42" s="297" t="s">
        <v>651</v>
      </c>
      <c r="D42" s="280">
        <f t="shared" si="0"/>
        <v>765401</v>
      </c>
      <c r="E42" s="280">
        <v>765384</v>
      </c>
      <c r="F42" s="280">
        <v>17</v>
      </c>
      <c r="G42" s="280">
        <v>5273</v>
      </c>
      <c r="H42" s="280">
        <f>SUM(ごみ搬入量内訳!E42,+ごみ搬入量内訳!AD42)</f>
        <v>242874</v>
      </c>
      <c r="I42" s="280">
        <f>ごみ搬入量内訳!BC42</f>
        <v>13613</v>
      </c>
      <c r="J42" s="280">
        <f>資源化量内訳!BO42</f>
        <v>7516</v>
      </c>
      <c r="K42" s="280">
        <f t="shared" si="1"/>
        <v>264003</v>
      </c>
      <c r="L42" s="280">
        <f t="shared" si="2"/>
        <v>944.98947664160221</v>
      </c>
      <c r="M42" s="280">
        <f>IF(D42&lt;&gt;0,(ごみ搬入量内訳!BR42+ごみ処理概要!J42)/ごみ処理概要!D42/365*1000000,"-")</f>
        <v>705.27987003965143</v>
      </c>
      <c r="N42" s="280">
        <f>IF(D42&lt;&gt;0,ごみ搬入量内訳!CM42/ごみ処理概要!D42/365*1000000,"-")</f>
        <v>239.70960660195075</v>
      </c>
      <c r="O42" s="319">
        <f>ごみ搬入量内訳!DH42</f>
        <v>720</v>
      </c>
      <c r="P42" s="319">
        <f>ごみ処理量内訳!E42</f>
        <v>206479</v>
      </c>
      <c r="Q42" s="319">
        <f>ごみ処理量内訳!N42</f>
        <v>436</v>
      </c>
      <c r="R42" s="280">
        <f t="shared" si="3"/>
        <v>35907</v>
      </c>
      <c r="S42" s="319">
        <f>ごみ処理量内訳!G42</f>
        <v>19061</v>
      </c>
      <c r="T42" s="319">
        <f>ごみ処理量内訳!L42</f>
        <v>15785</v>
      </c>
      <c r="U42" s="319">
        <f>ごみ処理量内訳!H42</f>
        <v>0</v>
      </c>
      <c r="V42" s="319">
        <f>ごみ処理量内訳!I42</f>
        <v>0</v>
      </c>
      <c r="W42" s="319">
        <f>ごみ処理量内訳!J42</f>
        <v>0</v>
      </c>
      <c r="X42" s="319">
        <f>ごみ処理量内訳!K42</f>
        <v>987</v>
      </c>
      <c r="Y42" s="319">
        <f>ごみ処理量内訳!M42</f>
        <v>74</v>
      </c>
      <c r="Z42" s="280">
        <f>資源化量内訳!Y42</f>
        <v>13654</v>
      </c>
      <c r="AA42" s="280">
        <f t="shared" si="4"/>
        <v>256476</v>
      </c>
      <c r="AB42" s="320">
        <f t="shared" si="5"/>
        <v>99.83000358708027</v>
      </c>
      <c r="AC42" s="280">
        <f>施設資源化量内訳!Y42</f>
        <v>5249</v>
      </c>
      <c r="AD42" s="280">
        <f>施設資源化量内訳!AT42</f>
        <v>5773</v>
      </c>
      <c r="AE42" s="280">
        <f>施設資源化量内訳!BO42</f>
        <v>0</v>
      </c>
      <c r="AF42" s="280">
        <f>施設資源化量内訳!CJ42</f>
        <v>0</v>
      </c>
      <c r="AG42" s="280">
        <f>施設資源化量内訳!DE42</f>
        <v>0</v>
      </c>
      <c r="AH42" s="280">
        <f>施設資源化量内訳!DZ42</f>
        <v>987</v>
      </c>
      <c r="AI42" s="280">
        <f>施設資源化量内訳!EU42</f>
        <v>10928</v>
      </c>
      <c r="AJ42" s="280">
        <f t="shared" si="6"/>
        <v>22937</v>
      </c>
      <c r="AK42" s="320">
        <f t="shared" si="7"/>
        <v>16.707703263735265</v>
      </c>
      <c r="AL42" s="320">
        <f>IF((AA42+J42)&lt;&gt;0,(資源化量内訳!D42-資源化量内訳!R42-資源化量内訳!T42-資源化量内訳!V42-資源化量内訳!U42)/(AA42+J42)*100,"-")</f>
        <v>16.137989029970605</v>
      </c>
      <c r="AM42" s="280">
        <f>ごみ処理量内訳!AA42</f>
        <v>436</v>
      </c>
      <c r="AN42" s="280">
        <f>ごみ処理量内訳!AB42</f>
        <v>20513</v>
      </c>
      <c r="AO42" s="280">
        <f>ごみ処理量内訳!AC42</f>
        <v>8988</v>
      </c>
      <c r="AP42" s="280">
        <f t="shared" si="8"/>
        <v>29937</v>
      </c>
    </row>
    <row r="43" spans="1:42" s="277" customFormat="1" ht="12" customHeight="1">
      <c r="A43" s="278" t="s">
        <v>750</v>
      </c>
      <c r="B43" s="279" t="s">
        <v>751</v>
      </c>
      <c r="C43" s="297" t="s">
        <v>752</v>
      </c>
      <c r="D43" s="280">
        <f t="shared" si="0"/>
        <v>998508</v>
      </c>
      <c r="E43" s="280">
        <v>998472</v>
      </c>
      <c r="F43" s="280">
        <v>36</v>
      </c>
      <c r="G43" s="280">
        <v>10259</v>
      </c>
      <c r="H43" s="280">
        <f>SUM(ごみ搬入量内訳!E43,+ごみ搬入量内訳!AD43)</f>
        <v>303502</v>
      </c>
      <c r="I43" s="280">
        <f>ごみ搬入量内訳!BC43</f>
        <v>10993</v>
      </c>
      <c r="J43" s="280">
        <f>資源化量内訳!BO43</f>
        <v>3420</v>
      </c>
      <c r="K43" s="280">
        <f t="shared" si="1"/>
        <v>317915</v>
      </c>
      <c r="L43" s="280">
        <f t="shared" si="2"/>
        <v>872.30147379890798</v>
      </c>
      <c r="M43" s="280">
        <f>IF(D43&lt;&gt;0,(ごみ搬入量内訳!BR43+ごみ処理概要!J43)/ごみ処理概要!D43/365*1000000,"-")</f>
        <v>598.0265021165003</v>
      </c>
      <c r="N43" s="280">
        <f>IF(D43&lt;&gt;0,ごみ搬入量内訳!CM43/ごみ処理概要!D43/365*1000000,"-")</f>
        <v>274.27497168240768</v>
      </c>
      <c r="O43" s="319">
        <f>ごみ搬入量内訳!DH43</f>
        <v>5</v>
      </c>
      <c r="P43" s="319">
        <f>ごみ処理量内訳!E43</f>
        <v>238427</v>
      </c>
      <c r="Q43" s="319">
        <f>ごみ処理量内訳!N43</f>
        <v>4838</v>
      </c>
      <c r="R43" s="280">
        <f t="shared" si="3"/>
        <v>56992</v>
      </c>
      <c r="S43" s="319">
        <f>ごみ処理量内訳!G43</f>
        <v>9579</v>
      </c>
      <c r="T43" s="319">
        <f>ごみ処理量内訳!L43</f>
        <v>42127</v>
      </c>
      <c r="U43" s="319">
        <f>ごみ処理量内訳!H43</f>
        <v>659</v>
      </c>
      <c r="V43" s="319">
        <f>ごみ処理量内訳!I43</f>
        <v>0</v>
      </c>
      <c r="W43" s="319">
        <f>ごみ処理量内訳!J43</f>
        <v>0</v>
      </c>
      <c r="X43" s="319">
        <f>ごみ処理量内訳!K43</f>
        <v>4606</v>
      </c>
      <c r="Y43" s="319">
        <f>ごみ処理量内訳!M43</f>
        <v>21</v>
      </c>
      <c r="Z43" s="280">
        <f>資源化量内訳!Y43</f>
        <v>11920</v>
      </c>
      <c r="AA43" s="280">
        <f t="shared" si="4"/>
        <v>312177</v>
      </c>
      <c r="AB43" s="320">
        <f t="shared" si="5"/>
        <v>98.450238166168546</v>
      </c>
      <c r="AC43" s="280">
        <f>施設資源化量内訳!Y43</f>
        <v>7210</v>
      </c>
      <c r="AD43" s="280">
        <f>施設資源化量内訳!AT43</f>
        <v>994</v>
      </c>
      <c r="AE43" s="280">
        <f>施設資源化量内訳!BO43</f>
        <v>659</v>
      </c>
      <c r="AF43" s="280">
        <f>施設資源化量内訳!CJ43</f>
        <v>0</v>
      </c>
      <c r="AG43" s="280">
        <f>施設資源化量内訳!DE43</f>
        <v>0</v>
      </c>
      <c r="AH43" s="280">
        <f>施設資源化量内訳!DZ43</f>
        <v>2506</v>
      </c>
      <c r="AI43" s="280">
        <f>施設資源化量内訳!EU43</f>
        <v>32254</v>
      </c>
      <c r="AJ43" s="280">
        <f t="shared" si="6"/>
        <v>43623</v>
      </c>
      <c r="AK43" s="320">
        <f t="shared" si="7"/>
        <v>18.683003957578812</v>
      </c>
      <c r="AL43" s="320">
        <f>IF((AA43+J43)&lt;&gt;0,(資源化量内訳!D43-資源化量内訳!R43-資源化量内訳!T43-資源化量内訳!V43-資源化量内訳!U43)/(AA43+J43)*100,"-")</f>
        <v>17.900043409791603</v>
      </c>
      <c r="AM43" s="280">
        <f>ごみ処理量内訳!AA43</f>
        <v>4838</v>
      </c>
      <c r="AN43" s="280">
        <f>ごみ処理量内訳!AB43</f>
        <v>21956</v>
      </c>
      <c r="AO43" s="280">
        <f>ごみ処理量内訳!AC43</f>
        <v>5330</v>
      </c>
      <c r="AP43" s="280">
        <f t="shared" si="8"/>
        <v>32124</v>
      </c>
    </row>
    <row r="44" spans="1:42" s="277" customFormat="1" ht="12" customHeight="1">
      <c r="A44" s="278" t="s">
        <v>755</v>
      </c>
      <c r="B44" s="279" t="s">
        <v>756</v>
      </c>
      <c r="C44" s="297" t="s">
        <v>757</v>
      </c>
      <c r="D44" s="280">
        <f t="shared" si="0"/>
        <v>1406767</v>
      </c>
      <c r="E44" s="280">
        <v>1406767</v>
      </c>
      <c r="F44" s="280">
        <v>0</v>
      </c>
      <c r="G44" s="280">
        <v>10524</v>
      </c>
      <c r="H44" s="280">
        <f>SUM(ごみ搬入量内訳!E44,+ごみ搬入量内訳!AD44)</f>
        <v>381359</v>
      </c>
      <c r="I44" s="280">
        <f>ごみ搬入量内訳!BC44</f>
        <v>70419</v>
      </c>
      <c r="J44" s="280">
        <f>資源化量内訳!BO44</f>
        <v>9751</v>
      </c>
      <c r="K44" s="280">
        <f t="shared" si="1"/>
        <v>461529</v>
      </c>
      <c r="L44" s="280">
        <f t="shared" si="2"/>
        <v>898.8432439050888</v>
      </c>
      <c r="M44" s="280">
        <f>IF(D44&lt;&gt;0,(ごみ搬入量内訳!BR44+ごみ処理概要!J44)/ごみ処理概要!D44/365*1000000,"-")</f>
        <v>666.33889026671477</v>
      </c>
      <c r="N44" s="280">
        <f>IF(D44&lt;&gt;0,ごみ搬入量内訳!CM44/ごみ処理概要!D44/365*1000000,"-")</f>
        <v>232.50435363837403</v>
      </c>
      <c r="O44" s="319">
        <f>ごみ搬入量内訳!DH44</f>
        <v>0</v>
      </c>
      <c r="P44" s="319">
        <f>ごみ処理量内訳!E44</f>
        <v>347425</v>
      </c>
      <c r="Q44" s="319">
        <f>ごみ処理量内訳!N44</f>
        <v>8564</v>
      </c>
      <c r="R44" s="280">
        <f t="shared" si="3"/>
        <v>79780</v>
      </c>
      <c r="S44" s="319">
        <f>ごみ処理量内訳!G44</f>
        <v>26760</v>
      </c>
      <c r="T44" s="319">
        <f>ごみ処理量内訳!L44</f>
        <v>42143</v>
      </c>
      <c r="U44" s="319">
        <f>ごみ処理量内訳!H44</f>
        <v>1652</v>
      </c>
      <c r="V44" s="319">
        <f>ごみ処理量内訳!I44</f>
        <v>0</v>
      </c>
      <c r="W44" s="319">
        <f>ごみ処理量内訳!J44</f>
        <v>0</v>
      </c>
      <c r="X44" s="319">
        <f>ごみ処理量内訳!K44</f>
        <v>6351</v>
      </c>
      <c r="Y44" s="319">
        <f>ごみ処理量内訳!M44</f>
        <v>2874</v>
      </c>
      <c r="Z44" s="280">
        <f>資源化量内訳!Y44</f>
        <v>15983</v>
      </c>
      <c r="AA44" s="280">
        <f t="shared" si="4"/>
        <v>451752</v>
      </c>
      <c r="AB44" s="320">
        <f t="shared" si="5"/>
        <v>98.10426959924915</v>
      </c>
      <c r="AC44" s="280">
        <f>施設資源化量内訳!Y44</f>
        <v>9584</v>
      </c>
      <c r="AD44" s="280">
        <f>施設資源化量内訳!AT44</f>
        <v>5683</v>
      </c>
      <c r="AE44" s="280">
        <f>施設資源化量内訳!BO44</f>
        <v>1651</v>
      </c>
      <c r="AF44" s="280">
        <f>施設資源化量内訳!CJ44</f>
        <v>0</v>
      </c>
      <c r="AG44" s="280">
        <f>施設資源化量内訳!DE44</f>
        <v>0</v>
      </c>
      <c r="AH44" s="280">
        <f>施設資源化量内訳!DZ44</f>
        <v>3459</v>
      </c>
      <c r="AI44" s="280">
        <f>施設資源化量内訳!EU44</f>
        <v>36845</v>
      </c>
      <c r="AJ44" s="280">
        <f t="shared" si="6"/>
        <v>57222</v>
      </c>
      <c r="AK44" s="320">
        <f t="shared" si="7"/>
        <v>17.975181093080653</v>
      </c>
      <c r="AL44" s="320">
        <f>IF((AA44+J44)&lt;&gt;0,(資源化量内訳!D44-資源化量内訳!R44-資源化量内訳!T44-資源化量内訳!V44-資源化量内訳!U44)/(AA44+J44)*100,"-")</f>
        <v>16.799674108293988</v>
      </c>
      <c r="AM44" s="280">
        <f>ごみ処理量内訳!AA44</f>
        <v>8564</v>
      </c>
      <c r="AN44" s="280">
        <f>ごみ処理量内訳!AB44</f>
        <v>26962</v>
      </c>
      <c r="AO44" s="280">
        <f>ごみ処理量内訳!AC44</f>
        <v>10444</v>
      </c>
      <c r="AP44" s="280">
        <f t="shared" si="8"/>
        <v>45970</v>
      </c>
    </row>
    <row r="45" spans="1:42" s="277" customFormat="1" ht="12" customHeight="1">
      <c r="A45" s="278" t="s">
        <v>761</v>
      </c>
      <c r="B45" s="279" t="s">
        <v>762</v>
      </c>
      <c r="C45" s="297" t="s">
        <v>763</v>
      </c>
      <c r="D45" s="280">
        <f t="shared" si="0"/>
        <v>732909</v>
      </c>
      <c r="E45" s="280">
        <v>732689</v>
      </c>
      <c r="F45" s="280">
        <v>220</v>
      </c>
      <c r="G45" s="280">
        <v>3752</v>
      </c>
      <c r="H45" s="280">
        <f>SUM(ごみ搬入量内訳!E45,+ごみ搬入量内訳!AD45)</f>
        <v>222648</v>
      </c>
      <c r="I45" s="280">
        <f>ごみ搬入量内訳!BC45</f>
        <v>28317</v>
      </c>
      <c r="J45" s="280">
        <f>資源化量内訳!BO45</f>
        <v>1079</v>
      </c>
      <c r="K45" s="280">
        <f t="shared" si="1"/>
        <v>252044</v>
      </c>
      <c r="L45" s="280">
        <f t="shared" si="2"/>
        <v>942.17905203690373</v>
      </c>
      <c r="M45" s="280">
        <f>IF(D45&lt;&gt;0,(ごみ搬入量内訳!BR45+ごみ処理概要!J45)/ごみ処理概要!D45/365*1000000,"-")</f>
        <v>676.95709181559982</v>
      </c>
      <c r="N45" s="280">
        <f>IF(D45&lt;&gt;0,ごみ搬入量内訳!CM45/ごみ処理概要!D45/365*1000000,"-")</f>
        <v>265.2219602213039</v>
      </c>
      <c r="O45" s="319">
        <f>ごみ搬入量内訳!DH45</f>
        <v>305</v>
      </c>
      <c r="P45" s="319">
        <f>ごみ処理量内訳!E45</f>
        <v>207909</v>
      </c>
      <c r="Q45" s="319">
        <f>ごみ処理量内訳!N45</f>
        <v>3585</v>
      </c>
      <c r="R45" s="280">
        <f t="shared" si="3"/>
        <v>33401</v>
      </c>
      <c r="S45" s="319">
        <f>ごみ処理量内訳!G45</f>
        <v>2779</v>
      </c>
      <c r="T45" s="319">
        <f>ごみ処理量内訳!L45</f>
        <v>20605</v>
      </c>
      <c r="U45" s="319">
        <f>ごみ処理量内訳!H45</f>
        <v>8</v>
      </c>
      <c r="V45" s="319">
        <f>ごみ処理量内訳!I45</f>
        <v>0</v>
      </c>
      <c r="W45" s="319">
        <f>ごみ処理量内訳!J45</f>
        <v>0</v>
      </c>
      <c r="X45" s="319">
        <f>ごみ処理量内訳!K45</f>
        <v>9574</v>
      </c>
      <c r="Y45" s="319">
        <f>ごみ処理量内訳!M45</f>
        <v>435</v>
      </c>
      <c r="Z45" s="280">
        <f>資源化量内訳!Y45</f>
        <v>7387</v>
      </c>
      <c r="AA45" s="280">
        <f t="shared" si="4"/>
        <v>252282</v>
      </c>
      <c r="AB45" s="320">
        <f t="shared" si="5"/>
        <v>98.578971151330649</v>
      </c>
      <c r="AC45" s="280">
        <f>施設資源化量内訳!Y45</f>
        <v>18551</v>
      </c>
      <c r="AD45" s="280">
        <f>施設資源化量内訳!AT45</f>
        <v>943</v>
      </c>
      <c r="AE45" s="280">
        <f>施設資源化量内訳!BO45</f>
        <v>8</v>
      </c>
      <c r="AF45" s="280">
        <f>施設資源化量内訳!CJ45</f>
        <v>0</v>
      </c>
      <c r="AG45" s="280">
        <f>施設資源化量内訳!DE45</f>
        <v>0</v>
      </c>
      <c r="AH45" s="280">
        <f>施設資源化量内訳!DZ45</f>
        <v>7937</v>
      </c>
      <c r="AI45" s="280">
        <f>施設資源化量内訳!EU45</f>
        <v>18418</v>
      </c>
      <c r="AJ45" s="280">
        <f t="shared" si="6"/>
        <v>45857</v>
      </c>
      <c r="AK45" s="320">
        <f t="shared" si="7"/>
        <v>21.440947896479727</v>
      </c>
      <c r="AL45" s="320">
        <f>IF((AA45+J45)&lt;&gt;0,(資源化量内訳!D45-資源化量内訳!R45-資源化量内訳!T45-資源化量内訳!V45-資源化量内訳!U45)/(AA45+J45)*100,"-")</f>
        <v>13.504840918689142</v>
      </c>
      <c r="AM45" s="280">
        <f>ごみ処理量内訳!AA45</f>
        <v>3585</v>
      </c>
      <c r="AN45" s="280">
        <f>ごみ処理量内訳!AB45</f>
        <v>5515</v>
      </c>
      <c r="AO45" s="280">
        <f>ごみ処理量内訳!AC45</f>
        <v>1588</v>
      </c>
      <c r="AP45" s="280">
        <f t="shared" si="8"/>
        <v>10688</v>
      </c>
    </row>
    <row r="46" spans="1:42" s="277" customFormat="1" ht="12" customHeight="1">
      <c r="A46" s="278" t="s">
        <v>764</v>
      </c>
      <c r="B46" s="279" t="s">
        <v>765</v>
      </c>
      <c r="C46" s="297" t="s">
        <v>542</v>
      </c>
      <c r="D46" s="280">
        <f t="shared" si="0"/>
        <v>5122786</v>
      </c>
      <c r="E46" s="280">
        <v>5120163</v>
      </c>
      <c r="F46" s="280">
        <v>2623</v>
      </c>
      <c r="G46" s="280">
        <v>62085</v>
      </c>
      <c r="H46" s="280">
        <f>SUM(ごみ搬入量内訳!E46,+ごみ搬入量内訳!AD46)</f>
        <v>1386248</v>
      </c>
      <c r="I46" s="280">
        <f>ごみ搬入量内訳!BC46</f>
        <v>336798</v>
      </c>
      <c r="J46" s="280">
        <f>資源化量内訳!BO46</f>
        <v>91691</v>
      </c>
      <c r="K46" s="280">
        <f t="shared" si="1"/>
        <v>1814737</v>
      </c>
      <c r="L46" s="280">
        <f t="shared" si="2"/>
        <v>970.54262890950781</v>
      </c>
      <c r="M46" s="280">
        <f>IF(D46&lt;&gt;0,(ごみ搬入量内訳!BR46+ごみ処理概要!J46)/ごみ処理概要!D46/365*1000000,"-")</f>
        <v>621.82933859368438</v>
      </c>
      <c r="N46" s="280">
        <f>IF(D46&lt;&gt;0,ごみ搬入量内訳!CM46/ごみ処理概要!D46/365*1000000,"-")</f>
        <v>348.71329031582343</v>
      </c>
      <c r="O46" s="319">
        <f>ごみ搬入量内訳!DH46</f>
        <v>735</v>
      </c>
      <c r="P46" s="319">
        <f>ごみ処理量内訳!E46</f>
        <v>1403723</v>
      </c>
      <c r="Q46" s="319">
        <f>ごみ処理量内訳!N46</f>
        <v>17266</v>
      </c>
      <c r="R46" s="280">
        <f t="shared" si="3"/>
        <v>279680</v>
      </c>
      <c r="S46" s="319">
        <f>ごみ処理量内訳!G46</f>
        <v>66049</v>
      </c>
      <c r="T46" s="319">
        <f>ごみ処理量内訳!L46</f>
        <v>83536</v>
      </c>
      <c r="U46" s="319">
        <f>ごみ処理量内訳!H46</f>
        <v>2629</v>
      </c>
      <c r="V46" s="319">
        <f>ごみ処理量内訳!I46</f>
        <v>0</v>
      </c>
      <c r="W46" s="319">
        <f>ごみ処理量内訳!J46</f>
        <v>1199</v>
      </c>
      <c r="X46" s="319">
        <f>ごみ処理量内訳!K46</f>
        <v>126264</v>
      </c>
      <c r="Y46" s="319">
        <f>ごみ処理量内訳!M46</f>
        <v>3</v>
      </c>
      <c r="Z46" s="280">
        <f>資源化量内訳!Y46</f>
        <v>91531</v>
      </c>
      <c r="AA46" s="280">
        <f t="shared" si="4"/>
        <v>1792200</v>
      </c>
      <c r="AB46" s="320">
        <f t="shared" si="5"/>
        <v>99.03660305769445</v>
      </c>
      <c r="AC46" s="280">
        <f>施設資源化量内訳!Y46</f>
        <v>58877</v>
      </c>
      <c r="AD46" s="280">
        <f>施設資源化量内訳!AT46</f>
        <v>17090</v>
      </c>
      <c r="AE46" s="280">
        <f>施設資源化量内訳!BO46</f>
        <v>2363</v>
      </c>
      <c r="AF46" s="280">
        <f>施設資源化量内訳!CJ46</f>
        <v>0</v>
      </c>
      <c r="AG46" s="280">
        <f>施設資源化量内訳!DE46</f>
        <v>1161</v>
      </c>
      <c r="AH46" s="280">
        <f>施設資源化量内訳!DZ46</f>
        <v>76383</v>
      </c>
      <c r="AI46" s="280">
        <f>施設資源化量内訳!EU46</f>
        <v>53527</v>
      </c>
      <c r="AJ46" s="280">
        <f t="shared" si="6"/>
        <v>209401</v>
      </c>
      <c r="AK46" s="320">
        <f t="shared" si="7"/>
        <v>20.8410677687828</v>
      </c>
      <c r="AL46" s="320">
        <f>IF((AA46+J46)&lt;&gt;0,(資源化量内訳!D46-資源化量内訳!R46-資源化量内訳!T46-資源化量内訳!V46-資源化量内訳!U46)/(AA46+J46)*100,"-")</f>
        <v>15.801551151313955</v>
      </c>
      <c r="AM46" s="280">
        <f>ごみ処理量内訳!AA46</f>
        <v>17266</v>
      </c>
      <c r="AN46" s="280">
        <f>ごみ処理量内訳!AB46</f>
        <v>148324</v>
      </c>
      <c r="AO46" s="280">
        <f>ごみ処理量内訳!AC46</f>
        <v>23519</v>
      </c>
      <c r="AP46" s="280">
        <f t="shared" si="8"/>
        <v>189109</v>
      </c>
    </row>
    <row r="47" spans="1:42" s="277" customFormat="1" ht="12" customHeight="1">
      <c r="A47" s="278" t="s">
        <v>556</v>
      </c>
      <c r="B47" s="279" t="s">
        <v>602</v>
      </c>
      <c r="C47" s="297" t="s">
        <v>542</v>
      </c>
      <c r="D47" s="280">
        <f t="shared" si="0"/>
        <v>838447</v>
      </c>
      <c r="E47" s="280">
        <v>838447</v>
      </c>
      <c r="F47" s="280">
        <v>0</v>
      </c>
      <c r="G47" s="280">
        <v>4836</v>
      </c>
      <c r="H47" s="280">
        <f>SUM(ごみ搬入量内訳!E47,+ごみ搬入量内訳!AD47)</f>
        <v>233988</v>
      </c>
      <c r="I47" s="280">
        <f>ごみ搬入量内訳!BC47</f>
        <v>29168</v>
      </c>
      <c r="J47" s="280">
        <f>資源化量内訳!BO47</f>
        <v>5387</v>
      </c>
      <c r="K47" s="280">
        <f t="shared" si="1"/>
        <v>268543</v>
      </c>
      <c r="L47" s="280">
        <f t="shared" si="2"/>
        <v>877.49642681689193</v>
      </c>
      <c r="M47" s="280">
        <f>IF(D47&lt;&gt;0,(ごみ搬入量内訳!BR47+ごみ処理概要!J47)/ごみ処理概要!D47/365*1000000,"-")</f>
        <v>604.07507153922586</v>
      </c>
      <c r="N47" s="280">
        <f>IF(D47&lt;&gt;0,ごみ搬入量内訳!CM47/ごみ処理概要!D47/365*1000000,"-")</f>
        <v>273.4213552776659</v>
      </c>
      <c r="O47" s="319">
        <f>ごみ搬入量内訳!DH47</f>
        <v>0</v>
      </c>
      <c r="P47" s="319">
        <f>ごみ処理量内訳!E47</f>
        <v>219106</v>
      </c>
      <c r="Q47" s="319">
        <f>ごみ処理量内訳!N47</f>
        <v>2</v>
      </c>
      <c r="R47" s="280">
        <f t="shared" si="3"/>
        <v>38023</v>
      </c>
      <c r="S47" s="319">
        <f>ごみ処理量内訳!G47</f>
        <v>8492</v>
      </c>
      <c r="T47" s="319">
        <f>ごみ処理量内訳!L47</f>
        <v>24959</v>
      </c>
      <c r="U47" s="319">
        <f>ごみ処理量内訳!H47</f>
        <v>3193</v>
      </c>
      <c r="V47" s="319">
        <f>ごみ処理量内訳!I47</f>
        <v>0</v>
      </c>
      <c r="W47" s="319">
        <f>ごみ処理量内訳!J47</f>
        <v>221</v>
      </c>
      <c r="X47" s="319">
        <f>ごみ処理量内訳!K47</f>
        <v>996</v>
      </c>
      <c r="Y47" s="319">
        <f>ごみ処理量内訳!M47</f>
        <v>162</v>
      </c>
      <c r="Z47" s="280">
        <f>資源化量内訳!Y47</f>
        <v>6025</v>
      </c>
      <c r="AA47" s="280">
        <f t="shared" si="4"/>
        <v>263156</v>
      </c>
      <c r="AB47" s="320">
        <f t="shared" si="5"/>
        <v>99.999239994527954</v>
      </c>
      <c r="AC47" s="280">
        <f>施設資源化量内訳!Y47</f>
        <v>20391</v>
      </c>
      <c r="AD47" s="280">
        <f>施設資源化量内訳!AT47</f>
        <v>1319</v>
      </c>
      <c r="AE47" s="280">
        <f>施設資源化量内訳!BO47</f>
        <v>2318</v>
      </c>
      <c r="AF47" s="280">
        <f>施設資源化量内訳!CJ47</f>
        <v>0</v>
      </c>
      <c r="AG47" s="280">
        <f>施設資源化量内訳!DE47</f>
        <v>22</v>
      </c>
      <c r="AH47" s="280">
        <f>施設資源化量内訳!DZ47</f>
        <v>996</v>
      </c>
      <c r="AI47" s="280">
        <f>施設資源化量内訳!EU47</f>
        <v>19106</v>
      </c>
      <c r="AJ47" s="280">
        <f t="shared" si="6"/>
        <v>44152</v>
      </c>
      <c r="AK47" s="320">
        <f t="shared" si="7"/>
        <v>20.690913559467202</v>
      </c>
      <c r="AL47" s="320">
        <f>IF((AA47+J47)&lt;&gt;0,(資源化量内訳!D47-資源化量内訳!R47-資源化量内訳!T47-資源化量内訳!V47-資源化量内訳!U47)/(AA47+J47)*100,"-")</f>
        <v>17.569625721020472</v>
      </c>
      <c r="AM47" s="280">
        <f>ごみ処理量内訳!AA47</f>
        <v>2</v>
      </c>
      <c r="AN47" s="280">
        <f>ごみ処理量内訳!AB47</f>
        <v>8313</v>
      </c>
      <c r="AO47" s="280">
        <f>ごみ処理量内訳!AC47</f>
        <v>1718</v>
      </c>
      <c r="AP47" s="280">
        <f t="shared" si="8"/>
        <v>10033</v>
      </c>
    </row>
    <row r="48" spans="1:42" s="277" customFormat="1" ht="12" customHeight="1">
      <c r="A48" s="278" t="s">
        <v>771</v>
      </c>
      <c r="B48" s="279" t="s">
        <v>772</v>
      </c>
      <c r="C48" s="297" t="s">
        <v>642</v>
      </c>
      <c r="D48" s="280">
        <f t="shared" si="0"/>
        <v>1394152</v>
      </c>
      <c r="E48" s="280">
        <v>1394063</v>
      </c>
      <c r="F48" s="280">
        <v>89</v>
      </c>
      <c r="G48" s="280">
        <v>9706</v>
      </c>
      <c r="H48" s="280">
        <f>SUM(ごみ搬入量内訳!E48,+ごみ搬入量内訳!AD48)</f>
        <v>389852</v>
      </c>
      <c r="I48" s="280">
        <f>ごみ搬入量内訳!BC48</f>
        <v>72887</v>
      </c>
      <c r="J48" s="280">
        <f>資源化量内訳!BO48</f>
        <v>17561</v>
      </c>
      <c r="K48" s="280">
        <f t="shared" si="1"/>
        <v>480300</v>
      </c>
      <c r="L48" s="280">
        <f t="shared" si="2"/>
        <v>943.86437846009903</v>
      </c>
      <c r="M48" s="280">
        <f>IF(D48&lt;&gt;0,(ごみ搬入量内訳!BR48+ごみ処理概要!J48)/ごみ処理概要!D48/365*1000000,"-")</f>
        <v>634.62548098173215</v>
      </c>
      <c r="N48" s="280">
        <f>IF(D48&lt;&gt;0,ごみ搬入量内訳!CM48/ごみ処理概要!D48/365*1000000,"-")</f>
        <v>309.23889747836694</v>
      </c>
      <c r="O48" s="319">
        <f>ごみ搬入量内訳!DH48</f>
        <v>9</v>
      </c>
      <c r="P48" s="319">
        <f>ごみ処理量内訳!E48</f>
        <v>398326</v>
      </c>
      <c r="Q48" s="319">
        <f>ごみ処理量内訳!N48</f>
        <v>11603</v>
      </c>
      <c r="R48" s="280">
        <f t="shared" si="3"/>
        <v>46057</v>
      </c>
      <c r="S48" s="319">
        <f>ごみ処理量内訳!G48</f>
        <v>5416</v>
      </c>
      <c r="T48" s="319">
        <f>ごみ処理量内訳!L48</f>
        <v>39689</v>
      </c>
      <c r="U48" s="319">
        <f>ごみ処理量内訳!H48</f>
        <v>100</v>
      </c>
      <c r="V48" s="319">
        <f>ごみ処理量内訳!I48</f>
        <v>0</v>
      </c>
      <c r="W48" s="319">
        <f>ごみ処理量内訳!J48</f>
        <v>0</v>
      </c>
      <c r="X48" s="319">
        <f>ごみ処理量内訳!K48</f>
        <v>275</v>
      </c>
      <c r="Y48" s="319">
        <f>ごみ処理量内訳!M48</f>
        <v>577</v>
      </c>
      <c r="Z48" s="280">
        <f>資源化量内訳!Y48</f>
        <v>5936</v>
      </c>
      <c r="AA48" s="280">
        <f t="shared" si="4"/>
        <v>461922</v>
      </c>
      <c r="AB48" s="320">
        <f t="shared" si="5"/>
        <v>97.48810405219929</v>
      </c>
      <c r="AC48" s="280">
        <f>施設資源化量内訳!Y48</f>
        <v>15832</v>
      </c>
      <c r="AD48" s="280">
        <f>施設資源化量内訳!AT48</f>
        <v>1480</v>
      </c>
      <c r="AE48" s="280">
        <f>施設資源化量内訳!BO48</f>
        <v>100</v>
      </c>
      <c r="AF48" s="280">
        <f>施設資源化量内訳!CJ48</f>
        <v>0</v>
      </c>
      <c r="AG48" s="280">
        <f>施設資源化量内訳!DE48</f>
        <v>0</v>
      </c>
      <c r="AH48" s="280">
        <f>施設資源化量内訳!DZ48</f>
        <v>275</v>
      </c>
      <c r="AI48" s="280">
        <f>施設資源化量内訳!EU48</f>
        <v>33568</v>
      </c>
      <c r="AJ48" s="280">
        <f t="shared" si="6"/>
        <v>51255</v>
      </c>
      <c r="AK48" s="320">
        <f t="shared" si="7"/>
        <v>15.590125197347977</v>
      </c>
      <c r="AL48" s="320">
        <f>IF((AA48+J48)&lt;&gt;0,(資源化量内訳!D48-資源化量内訳!R48-資源化量内訳!T48-資源化量内訳!V48-資源化量内訳!U48)/(AA48+J48)*100,"-")</f>
        <v>14.869140303201572</v>
      </c>
      <c r="AM48" s="280">
        <f>ごみ処理量内訳!AA48</f>
        <v>11603</v>
      </c>
      <c r="AN48" s="280">
        <f>ごみ処理量内訳!AB48</f>
        <v>27540</v>
      </c>
      <c r="AO48" s="280">
        <f>ごみ処理量内訳!AC48</f>
        <v>3104</v>
      </c>
      <c r="AP48" s="280">
        <f t="shared" si="8"/>
        <v>42247</v>
      </c>
    </row>
    <row r="49" spans="1:42" s="277" customFormat="1" ht="12" customHeight="1">
      <c r="A49" s="278" t="s">
        <v>776</v>
      </c>
      <c r="B49" s="279" t="s">
        <v>777</v>
      </c>
      <c r="C49" s="297" t="s">
        <v>778</v>
      </c>
      <c r="D49" s="280">
        <f t="shared" si="0"/>
        <v>1796725</v>
      </c>
      <c r="E49" s="280">
        <v>1796452</v>
      </c>
      <c r="F49" s="280">
        <v>273</v>
      </c>
      <c r="G49" s="280">
        <v>10957</v>
      </c>
      <c r="H49" s="280">
        <f>SUM(ごみ搬入量内訳!E49,+ごみ搬入量内訳!AD49)</f>
        <v>483910</v>
      </c>
      <c r="I49" s="280">
        <f>ごみ搬入量内訳!BC49</f>
        <v>49004</v>
      </c>
      <c r="J49" s="280">
        <f>資源化量内訳!BO49</f>
        <v>19742</v>
      </c>
      <c r="K49" s="280">
        <f t="shared" si="1"/>
        <v>552656</v>
      </c>
      <c r="L49" s="280">
        <f t="shared" si="2"/>
        <v>842.71439836216473</v>
      </c>
      <c r="M49" s="280">
        <f>IF(D49&lt;&gt;0,(ごみ搬入量内訳!BR49+ごみ処理概要!J49)/ごみ処理概要!D49/365*1000000,"-")</f>
        <v>573.96362521841013</v>
      </c>
      <c r="N49" s="280">
        <f>IF(D49&lt;&gt;0,ごみ搬入量内訳!CM49/ごみ処理概要!D49/365*1000000,"-")</f>
        <v>268.75077314375454</v>
      </c>
      <c r="O49" s="319">
        <f>ごみ搬入量内訳!DH49</f>
        <v>1873</v>
      </c>
      <c r="P49" s="319">
        <f>ごみ処理量内訳!E49</f>
        <v>412541</v>
      </c>
      <c r="Q49" s="319">
        <f>ごみ処理量内訳!N49</f>
        <v>3179</v>
      </c>
      <c r="R49" s="280">
        <f t="shared" si="3"/>
        <v>106483</v>
      </c>
      <c r="S49" s="319">
        <f>ごみ処理量内訳!G49</f>
        <v>14965</v>
      </c>
      <c r="T49" s="319">
        <f>ごみ処理量内訳!L49</f>
        <v>51140</v>
      </c>
      <c r="U49" s="319">
        <f>ごみ処理量内訳!H49</f>
        <v>3113</v>
      </c>
      <c r="V49" s="319">
        <f>ごみ処理量内訳!I49</f>
        <v>0</v>
      </c>
      <c r="W49" s="319">
        <f>ごみ処理量内訳!J49</f>
        <v>0</v>
      </c>
      <c r="X49" s="319">
        <f>ごみ処理量内訳!K49</f>
        <v>37135</v>
      </c>
      <c r="Y49" s="319">
        <f>ごみ処理量内訳!M49</f>
        <v>130</v>
      </c>
      <c r="Z49" s="280">
        <f>資源化量内訳!Y49</f>
        <v>12950</v>
      </c>
      <c r="AA49" s="280">
        <f t="shared" si="4"/>
        <v>535153</v>
      </c>
      <c r="AB49" s="320">
        <f t="shared" si="5"/>
        <v>99.405964275637061</v>
      </c>
      <c r="AC49" s="280">
        <f>施設資源化量内訳!Y49</f>
        <v>3698</v>
      </c>
      <c r="AD49" s="280">
        <f>施設資源化量内訳!AT49</f>
        <v>5161</v>
      </c>
      <c r="AE49" s="280">
        <f>施設資源化量内訳!BO49</f>
        <v>3113</v>
      </c>
      <c r="AF49" s="280">
        <f>施設資源化量内訳!CJ49</f>
        <v>0</v>
      </c>
      <c r="AG49" s="280">
        <f>施設資源化量内訳!DE49</f>
        <v>0</v>
      </c>
      <c r="AH49" s="280">
        <f>施設資源化量内訳!DZ49</f>
        <v>20080</v>
      </c>
      <c r="AI49" s="280">
        <f>施設資源化量内訳!EU49</f>
        <v>42116</v>
      </c>
      <c r="AJ49" s="280">
        <f t="shared" si="6"/>
        <v>74168</v>
      </c>
      <c r="AK49" s="320">
        <f t="shared" si="7"/>
        <v>19.257697402211228</v>
      </c>
      <c r="AL49" s="320">
        <f>IF((AA49+J49)&lt;&gt;0,(資源化量内訳!D49-資源化量内訳!R49-資源化量内訳!T49-資源化量内訳!V49-資源化量内訳!U49)/(AA49+J49)*100,"-")</f>
        <v>14.574829472242495</v>
      </c>
      <c r="AM49" s="280">
        <f>ごみ処理量内訳!AA49</f>
        <v>3179</v>
      </c>
      <c r="AN49" s="280">
        <f>ごみ処理量内訳!AB49</f>
        <v>49667</v>
      </c>
      <c r="AO49" s="280">
        <f>ごみ処理量内訳!AC49</f>
        <v>8571</v>
      </c>
      <c r="AP49" s="280">
        <f t="shared" si="8"/>
        <v>61417</v>
      </c>
    </row>
    <row r="50" spans="1:42" s="277" customFormat="1" ht="12" customHeight="1">
      <c r="A50" s="278" t="s">
        <v>779</v>
      </c>
      <c r="B50" s="279" t="s">
        <v>780</v>
      </c>
      <c r="C50" s="297" t="s">
        <v>542</v>
      </c>
      <c r="D50" s="280">
        <f t="shared" si="0"/>
        <v>1177642</v>
      </c>
      <c r="E50" s="280">
        <v>1177642</v>
      </c>
      <c r="F50" s="280">
        <v>0</v>
      </c>
      <c r="G50" s="280">
        <v>10767</v>
      </c>
      <c r="H50" s="280">
        <f>SUM(ごみ搬入量内訳!E50,+ごみ搬入量内訳!AD50)</f>
        <v>353662</v>
      </c>
      <c r="I50" s="280">
        <f>ごみ搬入量内訳!BC50</f>
        <v>40809</v>
      </c>
      <c r="J50" s="280">
        <f>資源化量内訳!BO50</f>
        <v>7202</v>
      </c>
      <c r="K50" s="280">
        <f t="shared" si="1"/>
        <v>401673</v>
      </c>
      <c r="L50" s="280">
        <f t="shared" si="2"/>
        <v>934.47242252122453</v>
      </c>
      <c r="M50" s="280">
        <f>IF(D50&lt;&gt;0,(ごみ搬入量内訳!BR50+ごみ処理概要!J50)/ごみ処理概要!D50/365*1000000,"-")</f>
        <v>633.02490258394926</v>
      </c>
      <c r="N50" s="280">
        <f>IF(D50&lt;&gt;0,ごみ搬入量内訳!CM50/ごみ処理概要!D50/365*1000000,"-")</f>
        <v>301.44751993727522</v>
      </c>
      <c r="O50" s="319">
        <f>ごみ搬入量内訳!DH50</f>
        <v>1352</v>
      </c>
      <c r="P50" s="319">
        <f>ごみ処理量内訳!E50</f>
        <v>320840</v>
      </c>
      <c r="Q50" s="319">
        <f>ごみ処理量内訳!N50</f>
        <v>2795</v>
      </c>
      <c r="R50" s="280">
        <f t="shared" si="3"/>
        <v>60717</v>
      </c>
      <c r="S50" s="319">
        <f>ごみ処理量内訳!G50</f>
        <v>9093</v>
      </c>
      <c r="T50" s="319">
        <f>ごみ処理量内訳!L50</f>
        <v>44928</v>
      </c>
      <c r="U50" s="319">
        <f>ごみ処理量内訳!H50</f>
        <v>473</v>
      </c>
      <c r="V50" s="319">
        <f>ごみ処理量内訳!I50</f>
        <v>0</v>
      </c>
      <c r="W50" s="319">
        <f>ごみ処理量内訳!J50</f>
        <v>2019</v>
      </c>
      <c r="X50" s="319">
        <f>ごみ処理量内訳!K50</f>
        <v>4192</v>
      </c>
      <c r="Y50" s="319">
        <f>ごみ処理量内訳!M50</f>
        <v>12</v>
      </c>
      <c r="Z50" s="280">
        <f>資源化量内訳!Y50</f>
        <v>10275</v>
      </c>
      <c r="AA50" s="280">
        <f t="shared" si="4"/>
        <v>394627</v>
      </c>
      <c r="AB50" s="320">
        <f t="shared" si="5"/>
        <v>99.29173624713971</v>
      </c>
      <c r="AC50" s="280">
        <f>施設資源化量内訳!Y50</f>
        <v>25174</v>
      </c>
      <c r="AD50" s="280">
        <f>施設資源化量内訳!AT50</f>
        <v>2095</v>
      </c>
      <c r="AE50" s="280">
        <f>施設資源化量内訳!BO50</f>
        <v>660</v>
      </c>
      <c r="AF50" s="280">
        <f>施設資源化量内訳!CJ50</f>
        <v>0</v>
      </c>
      <c r="AG50" s="280">
        <f>施設資源化量内訳!DE50</f>
        <v>804</v>
      </c>
      <c r="AH50" s="280">
        <f>施設資源化量内訳!DZ50</f>
        <v>3147</v>
      </c>
      <c r="AI50" s="280">
        <f>施設資源化量内訳!EU50</f>
        <v>32578</v>
      </c>
      <c r="AJ50" s="280">
        <f t="shared" si="6"/>
        <v>64458</v>
      </c>
      <c r="AK50" s="320">
        <f t="shared" si="7"/>
        <v>20.390514373029323</v>
      </c>
      <c r="AL50" s="320">
        <f>IF((AA50+J50)&lt;&gt;0,(資源化量内訳!D50-資源化量内訳!R50-資源化量内訳!T50-資源化量内訳!V50-資源化量内訳!U50)/(AA50+J50)*100,"-")</f>
        <v>16.073255041323549</v>
      </c>
      <c r="AM50" s="280">
        <f>ごみ処理量内訳!AA50</f>
        <v>2795</v>
      </c>
      <c r="AN50" s="280">
        <f>ごみ処理量内訳!AB50</f>
        <v>22196</v>
      </c>
      <c r="AO50" s="280">
        <f>ごみ処理量内訳!AC50</f>
        <v>5744</v>
      </c>
      <c r="AP50" s="280">
        <f t="shared" si="8"/>
        <v>30735</v>
      </c>
    </row>
    <row r="51" spans="1:42" s="277" customFormat="1" ht="12" customHeight="1">
      <c r="A51" s="278" t="s">
        <v>607</v>
      </c>
      <c r="B51" s="279" t="s">
        <v>608</v>
      </c>
      <c r="C51" s="297" t="s">
        <v>542</v>
      </c>
      <c r="D51" s="280">
        <f t="shared" si="0"/>
        <v>1119318</v>
      </c>
      <c r="E51" s="280">
        <v>1119308</v>
      </c>
      <c r="F51" s="280">
        <v>10</v>
      </c>
      <c r="G51" s="280">
        <v>4879</v>
      </c>
      <c r="H51" s="280">
        <f>SUM(ごみ搬入量内訳!E51,+ごみ搬入量内訳!AD51)</f>
        <v>341518</v>
      </c>
      <c r="I51" s="280">
        <f>ごみ搬入量内訳!BC51</f>
        <v>53683</v>
      </c>
      <c r="J51" s="280">
        <f>資源化量内訳!BO51</f>
        <v>2193</v>
      </c>
      <c r="K51" s="280">
        <f t="shared" si="1"/>
        <v>397394</v>
      </c>
      <c r="L51" s="280">
        <f t="shared" si="2"/>
        <v>972.69112524904165</v>
      </c>
      <c r="M51" s="280">
        <f>IF(D51&lt;&gt;0,(ごみ搬入量内訳!BR51+ごみ処理概要!J51)/ごみ処理概要!D51/365*1000000,"-")</f>
        <v>642.23060289623027</v>
      </c>
      <c r="N51" s="280">
        <f>IF(D51&lt;&gt;0,ごみ搬入量内訳!CM51/ごみ処理概要!D51/365*1000000,"-")</f>
        <v>330.46052235281138</v>
      </c>
      <c r="O51" s="319">
        <f>ごみ搬入量内訳!DH51</f>
        <v>231</v>
      </c>
      <c r="P51" s="319">
        <f>ごみ処理量内訳!E51</f>
        <v>298903</v>
      </c>
      <c r="Q51" s="319">
        <f>ごみ処理量内訳!N51</f>
        <v>2463</v>
      </c>
      <c r="R51" s="280">
        <f t="shared" si="3"/>
        <v>61158</v>
      </c>
      <c r="S51" s="319">
        <f>ごみ処理量内訳!G51</f>
        <v>3596</v>
      </c>
      <c r="T51" s="319">
        <f>ごみ処理量内訳!L51</f>
        <v>41734</v>
      </c>
      <c r="U51" s="319">
        <f>ごみ処理量内訳!H51</f>
        <v>4164</v>
      </c>
      <c r="V51" s="319">
        <f>ごみ処理量内訳!I51</f>
        <v>174</v>
      </c>
      <c r="W51" s="319">
        <f>ごみ処理量内訳!J51</f>
        <v>0</v>
      </c>
      <c r="X51" s="319">
        <f>ごみ処理量内訳!K51</f>
        <v>788</v>
      </c>
      <c r="Y51" s="319">
        <f>ごみ処理量内訳!M51</f>
        <v>10702</v>
      </c>
      <c r="Z51" s="280">
        <f>資源化量内訳!Y51</f>
        <v>33051</v>
      </c>
      <c r="AA51" s="280">
        <f t="shared" si="4"/>
        <v>395575</v>
      </c>
      <c r="AB51" s="320">
        <f t="shared" si="5"/>
        <v>99.377362067875879</v>
      </c>
      <c r="AC51" s="280">
        <f>施設資源化量内訳!Y51</f>
        <v>1350</v>
      </c>
      <c r="AD51" s="280">
        <f>施設資源化量内訳!AT51</f>
        <v>918</v>
      </c>
      <c r="AE51" s="280">
        <f>施設資源化量内訳!BO51</f>
        <v>1535</v>
      </c>
      <c r="AF51" s="280">
        <f>施設資源化量内訳!CJ51</f>
        <v>174</v>
      </c>
      <c r="AG51" s="280">
        <f>施設資源化量内訳!DE51</f>
        <v>0</v>
      </c>
      <c r="AH51" s="280">
        <f>施設資源化量内訳!DZ51</f>
        <v>788</v>
      </c>
      <c r="AI51" s="280">
        <f>施設資源化量内訳!EU51</f>
        <v>28319</v>
      </c>
      <c r="AJ51" s="280">
        <f t="shared" si="6"/>
        <v>33084</v>
      </c>
      <c r="AK51" s="320">
        <f t="shared" si="7"/>
        <v>17.177852416483979</v>
      </c>
      <c r="AL51" s="320">
        <f>IF((AA51+J51)&lt;&gt;0,(資源化量内訳!D51-資源化量内訳!R51-資源化量内訳!T51-資源化量内訳!V51-資源化量内訳!U51)/(AA51+J51)*100,"-")</f>
        <v>16.866364312865791</v>
      </c>
      <c r="AM51" s="280">
        <f>ごみ処理量内訳!AA51</f>
        <v>2463</v>
      </c>
      <c r="AN51" s="280">
        <f>ごみ処理量内訳!AB51</f>
        <v>37219</v>
      </c>
      <c r="AO51" s="280">
        <f>ごみ処理量内訳!AC51</f>
        <v>7995</v>
      </c>
      <c r="AP51" s="280">
        <f t="shared" si="8"/>
        <v>47677</v>
      </c>
    </row>
    <row r="52" spans="1:42" s="277" customFormat="1" ht="12" customHeight="1">
      <c r="A52" s="278" t="s">
        <v>558</v>
      </c>
      <c r="B52" s="279" t="s">
        <v>577</v>
      </c>
      <c r="C52" s="297" t="s">
        <v>542</v>
      </c>
      <c r="D52" s="280">
        <f t="shared" si="0"/>
        <v>1665613</v>
      </c>
      <c r="E52" s="280">
        <v>1665514</v>
      </c>
      <c r="F52" s="280">
        <v>99</v>
      </c>
      <c r="G52" s="280">
        <v>7494</v>
      </c>
      <c r="H52" s="280">
        <f>SUM(ごみ搬入量内訳!E52,+ごみ搬入量内訳!AD52)</f>
        <v>490806</v>
      </c>
      <c r="I52" s="280">
        <f>ごみ搬入量内訳!BC52</f>
        <v>69783</v>
      </c>
      <c r="J52" s="280">
        <f>資源化量内訳!BO52</f>
        <v>3387</v>
      </c>
      <c r="K52" s="280">
        <f t="shared" si="1"/>
        <v>563976</v>
      </c>
      <c r="L52" s="280">
        <f t="shared" si="2"/>
        <v>927.67030878565265</v>
      </c>
      <c r="M52" s="280">
        <f>IF(D52&lt;&gt;0,(ごみ搬入量内訳!BR52+ごみ処理概要!J52)/ごみ処理概要!D52/365*1000000,"-")</f>
        <v>638.04885393751408</v>
      </c>
      <c r="N52" s="280">
        <f>IF(D52&lt;&gt;0,ごみ搬入量内訳!CM52/ごみ処理概要!D52/365*1000000,"-")</f>
        <v>289.62145484813851</v>
      </c>
      <c r="O52" s="319">
        <f>ごみ搬入量内訳!DH52</f>
        <v>15</v>
      </c>
      <c r="P52" s="319">
        <f>ごみ処理量内訳!E52</f>
        <v>440200</v>
      </c>
      <c r="Q52" s="319">
        <f>ごみ処理量内訳!N52</f>
        <v>14023</v>
      </c>
      <c r="R52" s="280">
        <f t="shared" si="3"/>
        <v>72667</v>
      </c>
      <c r="S52" s="319">
        <f>ごみ処理量内訳!G52</f>
        <v>22828</v>
      </c>
      <c r="T52" s="319">
        <f>ごみ処理量内訳!L52</f>
        <v>35759</v>
      </c>
      <c r="U52" s="319">
        <f>ごみ処理量内訳!H52</f>
        <v>12693</v>
      </c>
      <c r="V52" s="319">
        <f>ごみ処理量内訳!I52</f>
        <v>0</v>
      </c>
      <c r="W52" s="319">
        <f>ごみ処理量内訳!J52</f>
        <v>0</v>
      </c>
      <c r="X52" s="319">
        <f>ごみ処理量内訳!K52</f>
        <v>782</v>
      </c>
      <c r="Y52" s="319">
        <f>ごみ処理量内訳!M52</f>
        <v>605</v>
      </c>
      <c r="Z52" s="280">
        <f>資源化量内訳!Y52</f>
        <v>27770</v>
      </c>
      <c r="AA52" s="280">
        <f t="shared" si="4"/>
        <v>554660</v>
      </c>
      <c r="AB52" s="320">
        <f t="shared" si="5"/>
        <v>97.471784516640824</v>
      </c>
      <c r="AC52" s="280">
        <f>施設資源化量内訳!Y52</f>
        <v>9964</v>
      </c>
      <c r="AD52" s="280">
        <f>施設資源化量内訳!AT52</f>
        <v>4583</v>
      </c>
      <c r="AE52" s="280">
        <f>施設資源化量内訳!BO52</f>
        <v>12693</v>
      </c>
      <c r="AF52" s="280">
        <f>施設資源化量内訳!CJ52</f>
        <v>0</v>
      </c>
      <c r="AG52" s="280">
        <f>施設資源化量内訳!DE52</f>
        <v>0</v>
      </c>
      <c r="AH52" s="280">
        <f>施設資源化量内訳!DZ52</f>
        <v>782</v>
      </c>
      <c r="AI52" s="280">
        <f>施設資源化量内訳!EU52</f>
        <v>28171</v>
      </c>
      <c r="AJ52" s="280">
        <f t="shared" si="6"/>
        <v>56193</v>
      </c>
      <c r="AK52" s="320">
        <f t="shared" si="7"/>
        <v>15.652803437703275</v>
      </c>
      <c r="AL52" s="320">
        <f>IF((AA52+J52)&lt;&gt;0,(資源化量内訳!D52-資源化量内訳!R52-資源化量内訳!T52-資源化量内訳!V52-資源化量内訳!U52)/(AA52+J52)*100,"-")</f>
        <v>14.623499454347035</v>
      </c>
      <c r="AM52" s="280">
        <f>ごみ処理量内訳!AA52</f>
        <v>14023</v>
      </c>
      <c r="AN52" s="280">
        <f>ごみ処理量内訳!AB52</f>
        <v>40670</v>
      </c>
      <c r="AO52" s="280">
        <f>ごみ処理量内訳!AC52</f>
        <v>7928</v>
      </c>
      <c r="AP52" s="280">
        <f t="shared" si="8"/>
        <v>62621</v>
      </c>
    </row>
    <row r="53" spans="1:42" s="277" customFormat="1" ht="12" customHeight="1">
      <c r="A53" s="278" t="s">
        <v>596</v>
      </c>
      <c r="B53" s="279" t="s">
        <v>597</v>
      </c>
      <c r="C53" s="297" t="s">
        <v>542</v>
      </c>
      <c r="D53" s="280">
        <f t="shared" si="0"/>
        <v>1464056</v>
      </c>
      <c r="E53" s="280">
        <v>1464028</v>
      </c>
      <c r="F53" s="280">
        <v>28</v>
      </c>
      <c r="G53" s="280">
        <v>13380</v>
      </c>
      <c r="H53" s="280">
        <f>SUM(ごみ搬入量内訳!E53,+ごみ搬入量内訳!AD53)</f>
        <v>433713</v>
      </c>
      <c r="I53" s="280">
        <f>ごみ搬入量内訳!BC53</f>
        <v>21923</v>
      </c>
      <c r="J53" s="280">
        <f>資源化量内訳!BO53</f>
        <v>531</v>
      </c>
      <c r="K53" s="280">
        <f t="shared" si="1"/>
        <v>456167</v>
      </c>
      <c r="L53" s="280">
        <f t="shared" si="2"/>
        <v>853.63715782710926</v>
      </c>
      <c r="M53" s="280">
        <f>IF(D53&lt;&gt;0,(ごみ搬入量内訳!BR53+ごみ処理概要!J53)/ごみ処理概要!D53/365*1000000,"-")</f>
        <v>545.21456661100842</v>
      </c>
      <c r="N53" s="280">
        <f>IF(D53&lt;&gt;0,ごみ搬入量内訳!CM53/ごみ処理概要!D53/365*1000000,"-")</f>
        <v>308.42259121610061</v>
      </c>
      <c r="O53" s="319">
        <f>ごみ搬入量内訳!DH53</f>
        <v>5</v>
      </c>
      <c r="P53" s="319">
        <f>ごみ処理量内訳!E53</f>
        <v>389404</v>
      </c>
      <c r="Q53" s="319">
        <f>ごみ処理量内訳!N53</f>
        <v>2764</v>
      </c>
      <c r="R53" s="280">
        <f t="shared" si="3"/>
        <v>55579</v>
      </c>
      <c r="S53" s="319">
        <f>ごみ処理量内訳!G53</f>
        <v>10822</v>
      </c>
      <c r="T53" s="319">
        <f>ごみ処理量内訳!L53</f>
        <v>39142</v>
      </c>
      <c r="U53" s="319">
        <f>ごみ処理量内訳!H53</f>
        <v>4741</v>
      </c>
      <c r="V53" s="319">
        <f>ごみ処理量内訳!I53</f>
        <v>243</v>
      </c>
      <c r="W53" s="319">
        <f>ごみ処理量内訳!J53</f>
        <v>0</v>
      </c>
      <c r="X53" s="319">
        <f>ごみ処理量内訳!K53</f>
        <v>139</v>
      </c>
      <c r="Y53" s="319">
        <f>ごみ処理量内訳!M53</f>
        <v>492</v>
      </c>
      <c r="Z53" s="280">
        <f>資源化量内訳!Y53</f>
        <v>8752</v>
      </c>
      <c r="AA53" s="280">
        <f t="shared" si="4"/>
        <v>456499</v>
      </c>
      <c r="AB53" s="320">
        <f t="shared" si="5"/>
        <v>99.394522222392595</v>
      </c>
      <c r="AC53" s="280">
        <f>施設資源化量内訳!Y53</f>
        <v>17331</v>
      </c>
      <c r="AD53" s="280">
        <f>施設資源化量内訳!AT53</f>
        <v>3369</v>
      </c>
      <c r="AE53" s="280">
        <f>施設資源化量内訳!BO53</f>
        <v>4440</v>
      </c>
      <c r="AF53" s="280">
        <f>施設資源化量内訳!CJ53</f>
        <v>241</v>
      </c>
      <c r="AG53" s="280">
        <f>施設資源化量内訳!DE53</f>
        <v>0</v>
      </c>
      <c r="AH53" s="280">
        <f>施設資源化量内訳!DZ53</f>
        <v>139</v>
      </c>
      <c r="AI53" s="280">
        <f>施設資源化量内訳!EU53</f>
        <v>31838</v>
      </c>
      <c r="AJ53" s="280">
        <f t="shared" si="6"/>
        <v>57358</v>
      </c>
      <c r="AK53" s="320">
        <f t="shared" si="7"/>
        <v>14.581318513007899</v>
      </c>
      <c r="AL53" s="320">
        <f>IF((AA53+J53)&lt;&gt;0,(資源化量内訳!D53-資源化量内訳!R53-資源化量内訳!T53-資源化量内訳!V53-資源化量内訳!U53)/(AA53+J53)*100,"-")</f>
        <v>13.717042644902961</v>
      </c>
      <c r="AM53" s="280">
        <f>ごみ処理量内訳!AA53</f>
        <v>2764</v>
      </c>
      <c r="AN53" s="280">
        <f>ごみ処理量内訳!AB53</f>
        <v>22250</v>
      </c>
      <c r="AO53" s="280">
        <f>ごみ処理量内訳!AC53</f>
        <v>3349</v>
      </c>
      <c r="AP53" s="280">
        <f t="shared" si="8"/>
        <v>28363</v>
      </c>
    </row>
    <row r="54" spans="1:42" s="277" customFormat="1" ht="12" customHeight="1">
      <c r="A54" s="278" t="s">
        <v>787</v>
      </c>
      <c r="B54" s="279" t="s">
        <v>788</v>
      </c>
      <c r="C54" s="297" t="s">
        <v>542</v>
      </c>
      <c r="D54" s="280">
        <f t="shared" ref="D54:J54" si="9">SUM(D7:D53)</f>
        <v>127924238</v>
      </c>
      <c r="E54" s="280">
        <f t="shared" si="9"/>
        <v>127912115</v>
      </c>
      <c r="F54" s="280">
        <f t="shared" si="9"/>
        <v>12123</v>
      </c>
      <c r="G54" s="280">
        <f t="shared" si="9"/>
        <v>2329111</v>
      </c>
      <c r="H54" s="280">
        <f t="shared" si="9"/>
        <v>37245273.9221</v>
      </c>
      <c r="I54" s="280">
        <f t="shared" si="9"/>
        <v>3653951.4709999999</v>
      </c>
      <c r="J54" s="280">
        <f t="shared" si="9"/>
        <v>2270423.3056931687</v>
      </c>
      <c r="K54" s="280">
        <f>SUM(K7:K53)</f>
        <v>43169648.698793165</v>
      </c>
      <c r="L54" s="280">
        <f t="shared" si="2"/>
        <v>924.5551271814486</v>
      </c>
      <c r="M54" s="280">
        <f>IF(D54&lt;&gt;0,(ごみ搬入量内訳!BR54+ごみ処理概要!J54)/ごみ処理概要!D54/365*1000000,"-")</f>
        <v>646.39268511870307</v>
      </c>
      <c r="N54" s="280">
        <f>IF(D54&lt;&gt;0,ごみ搬入量内訳!CM54/ごみ処理概要!D54/365*1000000,"-")</f>
        <v>278.1624420627457</v>
      </c>
      <c r="O54" s="319">
        <f t="shared" ref="O54:AA54" si="10">SUM(O7:O53)</f>
        <v>27872</v>
      </c>
      <c r="P54" s="319">
        <f t="shared" si="10"/>
        <v>32935423.809</v>
      </c>
      <c r="Q54" s="319">
        <f t="shared" si="10"/>
        <v>425775.723</v>
      </c>
      <c r="R54" s="280">
        <f t="shared" si="10"/>
        <v>5685201.3269999996</v>
      </c>
      <c r="S54" s="319">
        <f t="shared" si="10"/>
        <v>1752907.4640000002</v>
      </c>
      <c r="T54" s="319">
        <f t="shared" si="10"/>
        <v>2955590.7029999997</v>
      </c>
      <c r="U54" s="319">
        <f t="shared" si="10"/>
        <v>203736.16</v>
      </c>
      <c r="V54" s="319">
        <f t="shared" si="10"/>
        <v>12265</v>
      </c>
      <c r="W54" s="319">
        <f t="shared" si="10"/>
        <v>59034</v>
      </c>
      <c r="X54" s="319">
        <f t="shared" si="10"/>
        <v>640692</v>
      </c>
      <c r="Y54" s="319">
        <f t="shared" si="10"/>
        <v>60976</v>
      </c>
      <c r="Z54" s="280">
        <f t="shared" si="10"/>
        <v>1963854.463</v>
      </c>
      <c r="AA54" s="280">
        <f t="shared" si="10"/>
        <v>41010255.321999997</v>
      </c>
      <c r="AB54" s="320">
        <f t="shared" si="5"/>
        <v>98.961782316015984</v>
      </c>
      <c r="AC54" s="280">
        <f t="shared" ref="AC54:AJ54" si="11">SUM(AC7:AC53)</f>
        <v>1232982.8399999999</v>
      </c>
      <c r="AD54" s="280">
        <f t="shared" si="11"/>
        <v>425170.79000000004</v>
      </c>
      <c r="AE54" s="280">
        <f t="shared" si="11"/>
        <v>148374</v>
      </c>
      <c r="AF54" s="280">
        <f t="shared" si="11"/>
        <v>5790</v>
      </c>
      <c r="AG54" s="280">
        <f t="shared" si="11"/>
        <v>20290</v>
      </c>
      <c r="AH54" s="280">
        <f t="shared" si="11"/>
        <v>368112</v>
      </c>
      <c r="AI54" s="280">
        <f t="shared" si="11"/>
        <v>2357951.88</v>
      </c>
      <c r="AJ54" s="280">
        <f t="shared" si="11"/>
        <v>4558671.51</v>
      </c>
      <c r="AK54" s="320">
        <f t="shared" si="7"/>
        <v>20.316107689372025</v>
      </c>
      <c r="AL54" s="320">
        <f>IF((AA54+J54)&lt;&gt;0,(資源化量内訳!D54-資源化量内訳!R54-資源化量内訳!T54-資源化量内訳!V54-資源化量内訳!U54)/(AA54+J54)*100,"-")</f>
        <v>18.588225817571864</v>
      </c>
      <c r="AM54" s="280">
        <f>SUM(AM7:AM53)</f>
        <v>425775.723</v>
      </c>
      <c r="AN54" s="280">
        <f>SUM(AN7:AN53)</f>
        <v>3054279.014</v>
      </c>
      <c r="AO54" s="280">
        <f>SUM(AO7:AO53)</f>
        <v>500195.32199999999</v>
      </c>
      <c r="AP54" s="280">
        <f>SUM(AP7:AP53)</f>
        <v>3980250.0589999999</v>
      </c>
    </row>
  </sheetData>
  <mergeCells count="46">
    <mergeCell ref="L2:N2"/>
    <mergeCell ref="L3:L5"/>
    <mergeCell ref="S4:S5"/>
    <mergeCell ref="F3:F4"/>
    <mergeCell ref="H2:K2"/>
    <mergeCell ref="H3:H4"/>
    <mergeCell ref="I3:I4"/>
    <mergeCell ref="J3:J4"/>
    <mergeCell ref="K3:K4"/>
    <mergeCell ref="A2:A6"/>
    <mergeCell ref="B2:B6"/>
    <mergeCell ref="C2:C6"/>
    <mergeCell ref="D2:E2"/>
    <mergeCell ref="E3:E4"/>
    <mergeCell ref="AL2:AL5"/>
    <mergeCell ref="M3:M5"/>
    <mergeCell ref="AH3:AH4"/>
    <mergeCell ref="P3:P4"/>
    <mergeCell ref="Q3:Q4"/>
    <mergeCell ref="AD3:AD4"/>
    <mergeCell ref="AE3:AE4"/>
    <mergeCell ref="R4:R5"/>
    <mergeCell ref="R3:Y3"/>
    <mergeCell ref="AK2:AK5"/>
    <mergeCell ref="W4:W5"/>
    <mergeCell ref="AJ3:AJ4"/>
    <mergeCell ref="V4:V5"/>
    <mergeCell ref="O2:O4"/>
    <mergeCell ref="N3:N5"/>
    <mergeCell ref="T4:T5"/>
    <mergeCell ref="U4:U5"/>
    <mergeCell ref="AM2:AP2"/>
    <mergeCell ref="AN3:AN4"/>
    <mergeCell ref="AO3:AO4"/>
    <mergeCell ref="AM3:AM4"/>
    <mergeCell ref="AF3:AF4"/>
    <mergeCell ref="AC2:AJ2"/>
    <mergeCell ref="AG3:AG4"/>
    <mergeCell ref="AC3:AC4"/>
    <mergeCell ref="AI3:AI4"/>
    <mergeCell ref="AP3:AP4"/>
    <mergeCell ref="AB2:AB5"/>
    <mergeCell ref="Z3:Z4"/>
    <mergeCell ref="AA3:AA4"/>
    <mergeCell ref="Y4:Y5"/>
    <mergeCell ref="X4:X5"/>
  </mergeCells>
  <phoneticPr fontId="3"/>
  <pageMargins left="0.70866141732283472" right="0.70866141732283472" top="0.98425196850393704" bottom="0.70866141732283472" header="0.70866141732283472" footer="0.70866141732283472"/>
  <pageSetup paperSize="9" scale="70" orientation="landscape" r:id="rId1"/>
  <headerFooter alignWithMargins="0">
    <oddHeader>&amp;L&amp;"MS ゴシック,標準"&amp;14ごみ処理の概要（平成27年度実績）</oddHeader>
  </headerFooter>
  <colBreaks count="2" manualBreakCount="2">
    <brk id="15" max="1048575" man="1"/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M54"/>
  <sheetViews>
    <sheetView zoomScaleNormal="100" workbookViewId="0">
      <pane xSplit="3" ySplit="6" topLeftCell="D7" activePane="bottomRight" state="frozen"/>
      <selection activeCell="F39" sqref="F39"/>
      <selection pane="topRight" activeCell="F39" sqref="F39"/>
      <selection pane="bottomLeft" activeCell="F39" sqref="F39"/>
      <selection pane="bottomRight" activeCell="D7" sqref="D7"/>
    </sheetView>
  </sheetViews>
  <sheetFormatPr defaultRowHeight="13.5"/>
  <cols>
    <col min="1" max="1" width="10.75" style="299" customWidth="1"/>
    <col min="2" max="2" width="8.75" style="300" customWidth="1"/>
    <col min="3" max="3" width="12.625" style="299" customWidth="1"/>
    <col min="4" max="117" width="11" style="301" customWidth="1"/>
    <col min="118" max="16384" width="9" style="303"/>
  </cols>
  <sheetData>
    <row r="1" spans="1:117" s="175" customFormat="1" ht="17.25">
      <c r="A1" s="245" t="s">
        <v>797</v>
      </c>
      <c r="B1" s="173"/>
      <c r="C1" s="173"/>
      <c r="D1" s="191"/>
      <c r="E1" s="174"/>
      <c r="F1" s="174"/>
      <c r="G1" s="292"/>
      <c r="H1" s="292"/>
      <c r="I1" s="292"/>
      <c r="J1" s="174"/>
      <c r="K1" s="292"/>
      <c r="L1" s="292"/>
      <c r="M1" s="292"/>
      <c r="N1" s="174"/>
      <c r="O1" s="292"/>
      <c r="P1" s="292"/>
      <c r="Q1" s="292"/>
      <c r="R1" s="174"/>
      <c r="S1" s="292"/>
      <c r="T1" s="292"/>
      <c r="U1" s="292"/>
      <c r="V1" s="174"/>
      <c r="W1" s="292"/>
      <c r="X1" s="292"/>
      <c r="Y1" s="292"/>
      <c r="Z1" s="174"/>
      <c r="AA1" s="292"/>
      <c r="AB1" s="292"/>
      <c r="AC1" s="292"/>
      <c r="AD1" s="174"/>
      <c r="AE1" s="174"/>
      <c r="AF1" s="292"/>
      <c r="AG1" s="292"/>
      <c r="AH1" s="292"/>
      <c r="AI1" s="174"/>
      <c r="AJ1" s="292"/>
      <c r="AK1" s="292"/>
      <c r="AL1" s="292"/>
      <c r="AM1" s="174"/>
      <c r="AN1" s="292"/>
      <c r="AO1" s="292"/>
      <c r="AP1" s="292"/>
      <c r="AQ1" s="174"/>
      <c r="AR1" s="292"/>
      <c r="AS1" s="292"/>
      <c r="AT1" s="292"/>
      <c r="AU1" s="174"/>
      <c r="AV1" s="292"/>
      <c r="AW1" s="292"/>
      <c r="AX1" s="292"/>
      <c r="AY1" s="174"/>
      <c r="AZ1" s="292"/>
      <c r="BA1" s="292"/>
      <c r="BB1" s="292"/>
      <c r="BC1" s="174"/>
      <c r="BD1" s="174"/>
      <c r="BE1" s="291"/>
      <c r="BF1" s="291"/>
      <c r="BG1" s="291"/>
      <c r="BH1" s="291"/>
      <c r="BI1" s="291"/>
      <c r="BJ1" s="291"/>
      <c r="BK1" s="174"/>
      <c r="BL1" s="291"/>
      <c r="BM1" s="291"/>
      <c r="BN1" s="291"/>
      <c r="BO1" s="291"/>
      <c r="BP1" s="291"/>
      <c r="BQ1" s="291"/>
      <c r="BR1" s="191"/>
      <c r="BS1" s="191"/>
      <c r="BT1" s="191"/>
      <c r="BU1" s="191"/>
      <c r="BV1" s="191"/>
      <c r="BW1" s="191"/>
      <c r="BX1" s="191"/>
      <c r="BY1" s="174"/>
      <c r="BZ1" s="174"/>
      <c r="CA1" s="174"/>
      <c r="CB1" s="174"/>
      <c r="CC1" s="174"/>
      <c r="CD1" s="174"/>
      <c r="CE1" s="174"/>
      <c r="CF1" s="174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74"/>
      <c r="CU1" s="174"/>
      <c r="CV1" s="174"/>
      <c r="CW1" s="174"/>
      <c r="CX1" s="174"/>
      <c r="CY1" s="174"/>
      <c r="CZ1" s="174"/>
      <c r="DA1" s="174"/>
      <c r="DB1" s="191"/>
      <c r="DC1" s="191"/>
      <c r="DD1" s="191"/>
      <c r="DE1" s="191"/>
      <c r="DF1" s="191"/>
      <c r="DG1" s="191"/>
      <c r="DH1" s="292"/>
      <c r="DI1" s="285"/>
      <c r="DJ1" s="285"/>
      <c r="DK1" s="285"/>
    </row>
    <row r="2" spans="1:117" s="175" customFormat="1" ht="25.5" customHeight="1">
      <c r="A2" s="340" t="s">
        <v>216</v>
      </c>
      <c r="B2" s="340" t="s">
        <v>213</v>
      </c>
      <c r="C2" s="343" t="s">
        <v>214</v>
      </c>
      <c r="D2" s="201" t="s">
        <v>253</v>
      </c>
      <c r="E2" s="202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2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4"/>
      <c r="BD2" s="204"/>
      <c r="BE2" s="205"/>
      <c r="BF2" s="206"/>
      <c r="BG2" s="206"/>
      <c r="BH2" s="206"/>
      <c r="BI2" s="206"/>
      <c r="BJ2" s="206"/>
      <c r="BK2" s="204"/>
      <c r="BL2" s="205"/>
      <c r="BM2" s="206"/>
      <c r="BN2" s="206"/>
      <c r="BO2" s="206"/>
      <c r="BP2" s="206"/>
      <c r="BQ2" s="206"/>
      <c r="BR2" s="207" t="s">
        <v>177</v>
      </c>
      <c r="BS2" s="206"/>
      <c r="BT2" s="206"/>
      <c r="BU2" s="206"/>
      <c r="BV2" s="206"/>
      <c r="BW2" s="206"/>
      <c r="BX2" s="206"/>
      <c r="BY2" s="208"/>
      <c r="BZ2" s="208"/>
      <c r="CA2" s="208"/>
      <c r="CB2" s="208"/>
      <c r="CC2" s="208"/>
      <c r="CD2" s="208"/>
      <c r="CE2" s="208"/>
      <c r="CF2" s="204"/>
      <c r="CG2" s="206"/>
      <c r="CH2" s="206"/>
      <c r="CI2" s="206"/>
      <c r="CJ2" s="206"/>
      <c r="CK2" s="206"/>
      <c r="CL2" s="206"/>
      <c r="CM2" s="207" t="s">
        <v>178</v>
      </c>
      <c r="CN2" s="206"/>
      <c r="CO2" s="206"/>
      <c r="CP2" s="206"/>
      <c r="CQ2" s="206"/>
      <c r="CR2" s="206"/>
      <c r="CS2" s="206"/>
      <c r="CT2" s="208"/>
      <c r="CU2" s="208"/>
      <c r="CV2" s="208"/>
      <c r="CW2" s="208"/>
      <c r="CX2" s="208"/>
      <c r="CY2" s="208"/>
      <c r="CZ2" s="208"/>
      <c r="DA2" s="204"/>
      <c r="DB2" s="206"/>
      <c r="DC2" s="206"/>
      <c r="DD2" s="206"/>
      <c r="DE2" s="206"/>
      <c r="DF2" s="206"/>
      <c r="DG2" s="206"/>
      <c r="DH2" s="289" t="s">
        <v>9</v>
      </c>
      <c r="DI2" s="207" t="s">
        <v>254</v>
      </c>
      <c r="DJ2" s="209"/>
      <c r="DK2" s="209"/>
      <c r="DL2" s="209"/>
      <c r="DM2" s="210"/>
    </row>
    <row r="3" spans="1:117" s="175" customFormat="1" ht="25.5" customHeight="1">
      <c r="A3" s="341"/>
      <c r="B3" s="341"/>
      <c r="C3" s="344"/>
      <c r="D3" s="211"/>
      <c r="E3" s="212" t="s">
        <v>161</v>
      </c>
      <c r="F3" s="208"/>
      <c r="G3" s="208"/>
      <c r="H3" s="208"/>
      <c r="I3" s="208"/>
      <c r="J3" s="208"/>
      <c r="K3" s="203"/>
      <c r="L3" s="203"/>
      <c r="M3" s="203"/>
      <c r="N3" s="208"/>
      <c r="O3" s="203"/>
      <c r="P3" s="203"/>
      <c r="Q3" s="203"/>
      <c r="R3" s="208"/>
      <c r="S3" s="203"/>
      <c r="T3" s="203"/>
      <c r="U3" s="203"/>
      <c r="V3" s="208"/>
      <c r="W3" s="203"/>
      <c r="X3" s="203"/>
      <c r="Y3" s="203"/>
      <c r="Z3" s="208"/>
      <c r="AA3" s="203"/>
      <c r="AB3" s="203"/>
      <c r="AC3" s="213"/>
      <c r="AD3" s="212" t="s">
        <v>162</v>
      </c>
      <c r="AE3" s="208"/>
      <c r="AF3" s="208"/>
      <c r="AG3" s="208"/>
      <c r="AH3" s="208"/>
      <c r="AI3" s="208"/>
      <c r="AJ3" s="203"/>
      <c r="AK3" s="203"/>
      <c r="AL3" s="203"/>
      <c r="AM3" s="208"/>
      <c r="AN3" s="203"/>
      <c r="AO3" s="203"/>
      <c r="AP3" s="203"/>
      <c r="AQ3" s="208"/>
      <c r="AR3" s="203"/>
      <c r="AS3" s="203"/>
      <c r="AT3" s="203"/>
      <c r="AU3" s="208"/>
      <c r="AV3" s="203"/>
      <c r="AW3" s="203"/>
      <c r="AX3" s="203"/>
      <c r="AY3" s="208"/>
      <c r="AZ3" s="203"/>
      <c r="BA3" s="203"/>
      <c r="BB3" s="213"/>
      <c r="BC3" s="204" t="s">
        <v>255</v>
      </c>
      <c r="BD3" s="204"/>
      <c r="BE3" s="205"/>
      <c r="BF3" s="206"/>
      <c r="BG3" s="206"/>
      <c r="BH3" s="206"/>
      <c r="BI3" s="206"/>
      <c r="BJ3" s="206"/>
      <c r="BK3" s="204"/>
      <c r="BL3" s="205"/>
      <c r="BM3" s="206"/>
      <c r="BN3" s="206"/>
      <c r="BO3" s="206"/>
      <c r="BP3" s="206"/>
      <c r="BQ3" s="206"/>
      <c r="BR3" s="214"/>
      <c r="BS3" s="215" t="s">
        <v>174</v>
      </c>
      <c r="BT3" s="216"/>
      <c r="BU3" s="216"/>
      <c r="BV3" s="216"/>
      <c r="BW3" s="216"/>
      <c r="BX3" s="216"/>
      <c r="BY3" s="203"/>
      <c r="BZ3" s="208"/>
      <c r="CA3" s="208"/>
      <c r="CB3" s="208"/>
      <c r="CC3" s="208"/>
      <c r="CD3" s="208"/>
      <c r="CE3" s="208"/>
      <c r="CF3" s="204"/>
      <c r="CG3" s="206"/>
      <c r="CH3" s="206"/>
      <c r="CI3" s="206"/>
      <c r="CJ3" s="206"/>
      <c r="CK3" s="206"/>
      <c r="CL3" s="206"/>
      <c r="CM3" s="214"/>
      <c r="CN3" s="215" t="s">
        <v>175</v>
      </c>
      <c r="CO3" s="216"/>
      <c r="CP3" s="216"/>
      <c r="CQ3" s="216"/>
      <c r="CR3" s="216"/>
      <c r="CS3" s="216"/>
      <c r="CT3" s="203"/>
      <c r="CU3" s="208"/>
      <c r="CV3" s="208"/>
      <c r="CW3" s="208"/>
      <c r="CX3" s="208"/>
      <c r="CY3" s="208"/>
      <c r="CZ3" s="208"/>
      <c r="DA3" s="204"/>
      <c r="DB3" s="206"/>
      <c r="DC3" s="206"/>
      <c r="DD3" s="206"/>
      <c r="DE3" s="206"/>
      <c r="DF3" s="206"/>
      <c r="DG3" s="206"/>
      <c r="DH3" s="217"/>
      <c r="DI3" s="351" t="s">
        <v>10</v>
      </c>
      <c r="DJ3" s="350" t="s">
        <v>11</v>
      </c>
      <c r="DK3" s="350" t="s">
        <v>12</v>
      </c>
      <c r="DL3" s="350" t="s">
        <v>13</v>
      </c>
      <c r="DM3" s="350" t="s">
        <v>141</v>
      </c>
    </row>
    <row r="4" spans="1:117" s="175" customFormat="1" ht="25.5" customHeight="1">
      <c r="A4" s="341"/>
      <c r="B4" s="341"/>
      <c r="C4" s="344"/>
      <c r="D4" s="194"/>
      <c r="E4" s="211"/>
      <c r="F4" s="352" t="s">
        <v>256</v>
      </c>
      <c r="G4" s="353"/>
      <c r="H4" s="353"/>
      <c r="I4" s="354"/>
      <c r="J4" s="352" t="s">
        <v>14</v>
      </c>
      <c r="K4" s="353"/>
      <c r="L4" s="353"/>
      <c r="M4" s="354"/>
      <c r="N4" s="352" t="s">
        <v>15</v>
      </c>
      <c r="O4" s="353"/>
      <c r="P4" s="353"/>
      <c r="Q4" s="354"/>
      <c r="R4" s="352" t="s">
        <v>16</v>
      </c>
      <c r="S4" s="353"/>
      <c r="T4" s="353"/>
      <c r="U4" s="354"/>
      <c r="V4" s="352" t="s">
        <v>158</v>
      </c>
      <c r="W4" s="353"/>
      <c r="X4" s="353"/>
      <c r="Y4" s="354"/>
      <c r="Z4" s="352" t="s">
        <v>17</v>
      </c>
      <c r="AA4" s="353"/>
      <c r="AB4" s="353"/>
      <c r="AC4" s="354"/>
      <c r="AD4" s="211"/>
      <c r="AE4" s="352" t="s">
        <v>256</v>
      </c>
      <c r="AF4" s="353"/>
      <c r="AG4" s="353"/>
      <c r="AH4" s="354"/>
      <c r="AI4" s="352" t="s">
        <v>14</v>
      </c>
      <c r="AJ4" s="353"/>
      <c r="AK4" s="353"/>
      <c r="AL4" s="354"/>
      <c r="AM4" s="352" t="s">
        <v>15</v>
      </c>
      <c r="AN4" s="353"/>
      <c r="AO4" s="353"/>
      <c r="AP4" s="354"/>
      <c r="AQ4" s="352" t="s">
        <v>16</v>
      </c>
      <c r="AR4" s="353"/>
      <c r="AS4" s="353"/>
      <c r="AT4" s="354"/>
      <c r="AU4" s="352" t="s">
        <v>158</v>
      </c>
      <c r="AV4" s="353"/>
      <c r="AW4" s="353"/>
      <c r="AX4" s="354"/>
      <c r="AY4" s="352" t="s">
        <v>17</v>
      </c>
      <c r="AZ4" s="353"/>
      <c r="BA4" s="353"/>
      <c r="BB4" s="354"/>
      <c r="BC4" s="218"/>
      <c r="BD4" s="212" t="s">
        <v>160</v>
      </c>
      <c r="BE4" s="202"/>
      <c r="BF4" s="202"/>
      <c r="BG4" s="202"/>
      <c r="BH4" s="202"/>
      <c r="BI4" s="202"/>
      <c r="BJ4" s="219"/>
      <c r="BK4" s="220" t="s">
        <v>159</v>
      </c>
      <c r="BL4" s="202"/>
      <c r="BM4" s="202"/>
      <c r="BN4" s="202"/>
      <c r="BO4" s="202"/>
      <c r="BP4" s="202"/>
      <c r="BQ4" s="202"/>
      <c r="BR4" s="218"/>
      <c r="BS4" s="221"/>
      <c r="BT4" s="222"/>
      <c r="BU4" s="222"/>
      <c r="BV4" s="222"/>
      <c r="BW4" s="222"/>
      <c r="BX4" s="223"/>
      <c r="BY4" s="212" t="s">
        <v>161</v>
      </c>
      <c r="BZ4" s="220"/>
      <c r="CA4" s="202"/>
      <c r="CB4" s="202"/>
      <c r="CC4" s="202"/>
      <c r="CD4" s="202"/>
      <c r="CE4" s="219"/>
      <c r="CF4" s="220" t="s">
        <v>257</v>
      </c>
      <c r="CG4" s="202"/>
      <c r="CH4" s="202"/>
      <c r="CI4" s="202"/>
      <c r="CJ4" s="202"/>
      <c r="CK4" s="202"/>
      <c r="CL4" s="219"/>
      <c r="CM4" s="218"/>
      <c r="CN4" s="221"/>
      <c r="CO4" s="222"/>
      <c r="CP4" s="222"/>
      <c r="CQ4" s="222"/>
      <c r="CR4" s="222"/>
      <c r="CS4" s="223"/>
      <c r="CT4" s="212" t="s">
        <v>176</v>
      </c>
      <c r="CU4" s="220"/>
      <c r="CV4" s="202"/>
      <c r="CW4" s="202"/>
      <c r="CX4" s="202"/>
      <c r="CY4" s="202"/>
      <c r="CZ4" s="219"/>
      <c r="DA4" s="220" t="s">
        <v>257</v>
      </c>
      <c r="DB4" s="202"/>
      <c r="DC4" s="202"/>
      <c r="DD4" s="202"/>
      <c r="DE4" s="202"/>
      <c r="DF4" s="202"/>
      <c r="DG4" s="219"/>
      <c r="DH4" s="217"/>
      <c r="DI4" s="351"/>
      <c r="DJ4" s="351"/>
      <c r="DK4" s="351"/>
      <c r="DL4" s="351"/>
      <c r="DM4" s="351"/>
    </row>
    <row r="5" spans="1:117" s="175" customFormat="1" ht="25.5" customHeight="1">
      <c r="A5" s="341"/>
      <c r="B5" s="341"/>
      <c r="C5" s="344"/>
      <c r="D5" s="194" t="s">
        <v>179</v>
      </c>
      <c r="E5" s="211" t="s">
        <v>179</v>
      </c>
      <c r="F5" s="211" t="s">
        <v>3</v>
      </c>
      <c r="G5" s="287" t="s">
        <v>258</v>
      </c>
      <c r="H5" s="287" t="s">
        <v>259</v>
      </c>
      <c r="I5" s="287" t="s">
        <v>260</v>
      </c>
      <c r="J5" s="211" t="s">
        <v>3</v>
      </c>
      <c r="K5" s="287" t="s">
        <v>258</v>
      </c>
      <c r="L5" s="287" t="s">
        <v>259</v>
      </c>
      <c r="M5" s="287" t="s">
        <v>260</v>
      </c>
      <c r="N5" s="211" t="s">
        <v>3</v>
      </c>
      <c r="O5" s="287" t="s">
        <v>258</v>
      </c>
      <c r="P5" s="287" t="s">
        <v>259</v>
      </c>
      <c r="Q5" s="287" t="s">
        <v>260</v>
      </c>
      <c r="R5" s="211" t="s">
        <v>3</v>
      </c>
      <c r="S5" s="287" t="s">
        <v>258</v>
      </c>
      <c r="T5" s="287" t="s">
        <v>259</v>
      </c>
      <c r="U5" s="287" t="s">
        <v>260</v>
      </c>
      <c r="V5" s="211" t="s">
        <v>3</v>
      </c>
      <c r="W5" s="287" t="s">
        <v>258</v>
      </c>
      <c r="X5" s="287" t="s">
        <v>259</v>
      </c>
      <c r="Y5" s="287" t="s">
        <v>260</v>
      </c>
      <c r="Z5" s="211" t="s">
        <v>3</v>
      </c>
      <c r="AA5" s="287" t="s">
        <v>258</v>
      </c>
      <c r="AB5" s="287" t="s">
        <v>259</v>
      </c>
      <c r="AC5" s="287" t="s">
        <v>260</v>
      </c>
      <c r="AD5" s="211" t="s">
        <v>179</v>
      </c>
      <c r="AE5" s="211" t="s">
        <v>3</v>
      </c>
      <c r="AF5" s="287" t="s">
        <v>258</v>
      </c>
      <c r="AG5" s="287" t="s">
        <v>259</v>
      </c>
      <c r="AH5" s="287" t="s">
        <v>260</v>
      </c>
      <c r="AI5" s="211" t="s">
        <v>3</v>
      </c>
      <c r="AJ5" s="287" t="s">
        <v>258</v>
      </c>
      <c r="AK5" s="287" t="s">
        <v>259</v>
      </c>
      <c r="AL5" s="287" t="s">
        <v>260</v>
      </c>
      <c r="AM5" s="211" t="s">
        <v>3</v>
      </c>
      <c r="AN5" s="287" t="s">
        <v>258</v>
      </c>
      <c r="AO5" s="287" t="s">
        <v>259</v>
      </c>
      <c r="AP5" s="287" t="s">
        <v>260</v>
      </c>
      <c r="AQ5" s="211" t="s">
        <v>3</v>
      </c>
      <c r="AR5" s="287" t="s">
        <v>258</v>
      </c>
      <c r="AS5" s="287" t="s">
        <v>259</v>
      </c>
      <c r="AT5" s="287" t="s">
        <v>260</v>
      </c>
      <c r="AU5" s="211" t="s">
        <v>3</v>
      </c>
      <c r="AV5" s="287" t="s">
        <v>258</v>
      </c>
      <c r="AW5" s="287" t="s">
        <v>259</v>
      </c>
      <c r="AX5" s="287" t="s">
        <v>260</v>
      </c>
      <c r="AY5" s="211" t="s">
        <v>3</v>
      </c>
      <c r="AZ5" s="287" t="s">
        <v>258</v>
      </c>
      <c r="BA5" s="287" t="s">
        <v>259</v>
      </c>
      <c r="BB5" s="287" t="s">
        <v>260</v>
      </c>
      <c r="BC5" s="194" t="s">
        <v>179</v>
      </c>
      <c r="BD5" s="194" t="s">
        <v>179</v>
      </c>
      <c r="BE5" s="286" t="s">
        <v>135</v>
      </c>
      <c r="BF5" s="286" t="s">
        <v>136</v>
      </c>
      <c r="BG5" s="286" t="s">
        <v>137</v>
      </c>
      <c r="BH5" s="286" t="s">
        <v>138</v>
      </c>
      <c r="BI5" s="286" t="s">
        <v>139</v>
      </c>
      <c r="BJ5" s="286" t="s">
        <v>140</v>
      </c>
      <c r="BK5" s="194" t="s">
        <v>179</v>
      </c>
      <c r="BL5" s="286" t="s">
        <v>135</v>
      </c>
      <c r="BM5" s="286" t="s">
        <v>136</v>
      </c>
      <c r="BN5" s="286" t="s">
        <v>137</v>
      </c>
      <c r="BO5" s="286" t="s">
        <v>138</v>
      </c>
      <c r="BP5" s="286" t="s">
        <v>139</v>
      </c>
      <c r="BQ5" s="218" t="s">
        <v>140</v>
      </c>
      <c r="BR5" s="194" t="s">
        <v>179</v>
      </c>
      <c r="BS5" s="193" t="s">
        <v>135</v>
      </c>
      <c r="BT5" s="193" t="s">
        <v>136</v>
      </c>
      <c r="BU5" s="193" t="s">
        <v>137</v>
      </c>
      <c r="BV5" s="193" t="s">
        <v>138</v>
      </c>
      <c r="BW5" s="193" t="s">
        <v>139</v>
      </c>
      <c r="BX5" s="193" t="s">
        <v>140</v>
      </c>
      <c r="BY5" s="194" t="s">
        <v>179</v>
      </c>
      <c r="BZ5" s="193" t="s">
        <v>135</v>
      </c>
      <c r="CA5" s="194" t="s">
        <v>136</v>
      </c>
      <c r="CB5" s="194" t="s">
        <v>137</v>
      </c>
      <c r="CC5" s="194" t="s">
        <v>138</v>
      </c>
      <c r="CD5" s="194" t="s">
        <v>139</v>
      </c>
      <c r="CE5" s="194" t="s">
        <v>140</v>
      </c>
      <c r="CF5" s="194" t="s">
        <v>179</v>
      </c>
      <c r="CG5" s="194" t="s">
        <v>135</v>
      </c>
      <c r="CH5" s="194" t="s">
        <v>136</v>
      </c>
      <c r="CI5" s="194" t="s">
        <v>137</v>
      </c>
      <c r="CJ5" s="194" t="s">
        <v>138</v>
      </c>
      <c r="CK5" s="194" t="s">
        <v>139</v>
      </c>
      <c r="CL5" s="194" t="s">
        <v>140</v>
      </c>
      <c r="CM5" s="194" t="s">
        <v>179</v>
      </c>
      <c r="CN5" s="193" t="s">
        <v>135</v>
      </c>
      <c r="CO5" s="193" t="s">
        <v>136</v>
      </c>
      <c r="CP5" s="193" t="s">
        <v>137</v>
      </c>
      <c r="CQ5" s="193" t="s">
        <v>138</v>
      </c>
      <c r="CR5" s="193" t="s">
        <v>139</v>
      </c>
      <c r="CS5" s="193" t="s">
        <v>140</v>
      </c>
      <c r="CT5" s="194" t="s">
        <v>179</v>
      </c>
      <c r="CU5" s="193" t="s">
        <v>135</v>
      </c>
      <c r="CV5" s="194" t="s">
        <v>136</v>
      </c>
      <c r="CW5" s="194" t="s">
        <v>137</v>
      </c>
      <c r="CX5" s="194" t="s">
        <v>138</v>
      </c>
      <c r="CY5" s="194" t="s">
        <v>139</v>
      </c>
      <c r="CZ5" s="194" t="s">
        <v>140</v>
      </c>
      <c r="DA5" s="194" t="s">
        <v>179</v>
      </c>
      <c r="DB5" s="194" t="s">
        <v>135</v>
      </c>
      <c r="DC5" s="194" t="s">
        <v>136</v>
      </c>
      <c r="DD5" s="194" t="s">
        <v>137</v>
      </c>
      <c r="DE5" s="194" t="s">
        <v>138</v>
      </c>
      <c r="DF5" s="194" t="s">
        <v>139</v>
      </c>
      <c r="DG5" s="194" t="s">
        <v>140</v>
      </c>
      <c r="DH5" s="217"/>
      <c r="DI5" s="211"/>
      <c r="DJ5" s="211"/>
      <c r="DK5" s="211"/>
      <c r="DL5" s="211"/>
      <c r="DM5" s="211"/>
    </row>
    <row r="6" spans="1:117" s="179" customFormat="1">
      <c r="A6" s="342"/>
      <c r="B6" s="342"/>
      <c r="C6" s="349"/>
      <c r="D6" s="224" t="s">
        <v>25</v>
      </c>
      <c r="E6" s="225" t="s">
        <v>25</v>
      </c>
      <c r="F6" s="225" t="s">
        <v>25</v>
      </c>
      <c r="G6" s="226" t="s">
        <v>25</v>
      </c>
      <c r="H6" s="226" t="s">
        <v>25</v>
      </c>
      <c r="I6" s="226" t="s">
        <v>25</v>
      </c>
      <c r="J6" s="225" t="s">
        <v>25</v>
      </c>
      <c r="K6" s="226" t="s">
        <v>25</v>
      </c>
      <c r="L6" s="226" t="s">
        <v>25</v>
      </c>
      <c r="M6" s="226" t="s">
        <v>25</v>
      </c>
      <c r="N6" s="225" t="s">
        <v>25</v>
      </c>
      <c r="O6" s="226" t="s">
        <v>25</v>
      </c>
      <c r="P6" s="226" t="s">
        <v>25</v>
      </c>
      <c r="Q6" s="226" t="s">
        <v>25</v>
      </c>
      <c r="R6" s="225" t="s">
        <v>25</v>
      </c>
      <c r="S6" s="226" t="s">
        <v>25</v>
      </c>
      <c r="T6" s="226" t="s">
        <v>25</v>
      </c>
      <c r="U6" s="226" t="s">
        <v>25</v>
      </c>
      <c r="V6" s="225" t="s">
        <v>25</v>
      </c>
      <c r="W6" s="226" t="s">
        <v>25</v>
      </c>
      <c r="X6" s="226" t="s">
        <v>25</v>
      </c>
      <c r="Y6" s="226" t="s">
        <v>25</v>
      </c>
      <c r="Z6" s="225" t="s">
        <v>25</v>
      </c>
      <c r="AA6" s="226" t="s">
        <v>25</v>
      </c>
      <c r="AB6" s="226" t="s">
        <v>25</v>
      </c>
      <c r="AC6" s="226" t="s">
        <v>25</v>
      </c>
      <c r="AD6" s="225" t="s">
        <v>25</v>
      </c>
      <c r="AE6" s="225" t="s">
        <v>25</v>
      </c>
      <c r="AF6" s="226" t="s">
        <v>25</v>
      </c>
      <c r="AG6" s="226" t="s">
        <v>25</v>
      </c>
      <c r="AH6" s="226" t="s">
        <v>25</v>
      </c>
      <c r="AI6" s="225" t="s">
        <v>25</v>
      </c>
      <c r="AJ6" s="226" t="s">
        <v>25</v>
      </c>
      <c r="AK6" s="226" t="s">
        <v>25</v>
      </c>
      <c r="AL6" s="226" t="s">
        <v>25</v>
      </c>
      <c r="AM6" s="225" t="s">
        <v>25</v>
      </c>
      <c r="AN6" s="226" t="s">
        <v>25</v>
      </c>
      <c r="AO6" s="226" t="s">
        <v>25</v>
      </c>
      <c r="AP6" s="226" t="s">
        <v>25</v>
      </c>
      <c r="AQ6" s="225" t="s">
        <v>25</v>
      </c>
      <c r="AR6" s="226" t="s">
        <v>25</v>
      </c>
      <c r="AS6" s="226" t="s">
        <v>25</v>
      </c>
      <c r="AT6" s="226" t="s">
        <v>25</v>
      </c>
      <c r="AU6" s="225" t="s">
        <v>25</v>
      </c>
      <c r="AV6" s="226" t="s">
        <v>25</v>
      </c>
      <c r="AW6" s="226" t="s">
        <v>25</v>
      </c>
      <c r="AX6" s="226" t="s">
        <v>25</v>
      </c>
      <c r="AY6" s="225" t="s">
        <v>25</v>
      </c>
      <c r="AZ6" s="226" t="s">
        <v>25</v>
      </c>
      <c r="BA6" s="226" t="s">
        <v>25</v>
      </c>
      <c r="BB6" s="226" t="s">
        <v>25</v>
      </c>
      <c r="BC6" s="224" t="s">
        <v>25</v>
      </c>
      <c r="BD6" s="224" t="s">
        <v>25</v>
      </c>
      <c r="BE6" s="224" t="s">
        <v>25</v>
      </c>
      <c r="BF6" s="224" t="s">
        <v>25</v>
      </c>
      <c r="BG6" s="224" t="s">
        <v>25</v>
      </c>
      <c r="BH6" s="224" t="s">
        <v>25</v>
      </c>
      <c r="BI6" s="224" t="s">
        <v>25</v>
      </c>
      <c r="BJ6" s="224" t="s">
        <v>25</v>
      </c>
      <c r="BK6" s="224" t="s">
        <v>25</v>
      </c>
      <c r="BL6" s="224" t="s">
        <v>25</v>
      </c>
      <c r="BM6" s="224" t="s">
        <v>25</v>
      </c>
      <c r="BN6" s="224" t="s">
        <v>25</v>
      </c>
      <c r="BO6" s="224" t="s">
        <v>25</v>
      </c>
      <c r="BP6" s="224" t="s">
        <v>25</v>
      </c>
      <c r="BQ6" s="227" t="s">
        <v>25</v>
      </c>
      <c r="BR6" s="224" t="s">
        <v>25</v>
      </c>
      <c r="BS6" s="224" t="s">
        <v>25</v>
      </c>
      <c r="BT6" s="224" t="s">
        <v>25</v>
      </c>
      <c r="BU6" s="224" t="s">
        <v>25</v>
      </c>
      <c r="BV6" s="224" t="s">
        <v>25</v>
      </c>
      <c r="BW6" s="224" t="s">
        <v>25</v>
      </c>
      <c r="BX6" s="224" t="s">
        <v>25</v>
      </c>
      <c r="BY6" s="224" t="s">
        <v>25</v>
      </c>
      <c r="BZ6" s="225" t="s">
        <v>25</v>
      </c>
      <c r="CA6" s="225" t="s">
        <v>25</v>
      </c>
      <c r="CB6" s="225" t="s">
        <v>25</v>
      </c>
      <c r="CC6" s="225" t="s">
        <v>25</v>
      </c>
      <c r="CD6" s="225" t="s">
        <v>25</v>
      </c>
      <c r="CE6" s="225" t="s">
        <v>25</v>
      </c>
      <c r="CF6" s="224" t="s">
        <v>25</v>
      </c>
      <c r="CG6" s="224" t="s">
        <v>25</v>
      </c>
      <c r="CH6" s="224" t="s">
        <v>25</v>
      </c>
      <c r="CI6" s="224" t="s">
        <v>25</v>
      </c>
      <c r="CJ6" s="224" t="s">
        <v>25</v>
      </c>
      <c r="CK6" s="224" t="s">
        <v>25</v>
      </c>
      <c r="CL6" s="224" t="s">
        <v>25</v>
      </c>
      <c r="CM6" s="224" t="s">
        <v>25</v>
      </c>
      <c r="CN6" s="224" t="s">
        <v>25</v>
      </c>
      <c r="CO6" s="224" t="s">
        <v>25</v>
      </c>
      <c r="CP6" s="224" t="s">
        <v>25</v>
      </c>
      <c r="CQ6" s="224" t="s">
        <v>25</v>
      </c>
      <c r="CR6" s="224" t="s">
        <v>25</v>
      </c>
      <c r="CS6" s="224" t="s">
        <v>25</v>
      </c>
      <c r="CT6" s="224" t="s">
        <v>25</v>
      </c>
      <c r="CU6" s="225" t="s">
        <v>25</v>
      </c>
      <c r="CV6" s="225" t="s">
        <v>25</v>
      </c>
      <c r="CW6" s="225" t="s">
        <v>25</v>
      </c>
      <c r="CX6" s="225" t="s">
        <v>25</v>
      </c>
      <c r="CY6" s="225" t="s">
        <v>25</v>
      </c>
      <c r="CZ6" s="225" t="s">
        <v>25</v>
      </c>
      <c r="DA6" s="224" t="s">
        <v>25</v>
      </c>
      <c r="DB6" s="224" t="s">
        <v>25</v>
      </c>
      <c r="DC6" s="224" t="s">
        <v>25</v>
      </c>
      <c r="DD6" s="224" t="s">
        <v>25</v>
      </c>
      <c r="DE6" s="224" t="s">
        <v>25</v>
      </c>
      <c r="DF6" s="224" t="s">
        <v>25</v>
      </c>
      <c r="DG6" s="224" t="s">
        <v>25</v>
      </c>
      <c r="DH6" s="224" t="s">
        <v>25</v>
      </c>
      <c r="DI6" s="225" t="s">
        <v>252</v>
      </c>
      <c r="DJ6" s="224" t="s">
        <v>25</v>
      </c>
      <c r="DK6" s="224" t="s">
        <v>25</v>
      </c>
      <c r="DL6" s="224" t="s">
        <v>25</v>
      </c>
      <c r="DM6" s="224" t="s">
        <v>25</v>
      </c>
    </row>
    <row r="7" spans="1:117" s="281" customFormat="1" ht="12" customHeight="1">
      <c r="A7" s="278" t="s">
        <v>643</v>
      </c>
      <c r="B7" s="279" t="s">
        <v>644</v>
      </c>
      <c r="C7" s="297" t="s">
        <v>645</v>
      </c>
      <c r="D7" s="282">
        <f t="shared" ref="D7:D53" si="0">SUM(E7,AD7,BC7)</f>
        <v>1767419</v>
      </c>
      <c r="E7" s="283">
        <f t="shared" ref="E7:E53" si="1">SUM(F7,J7,N7,R7,V7,Z7)</f>
        <v>1088601</v>
      </c>
      <c r="F7" s="283">
        <f t="shared" ref="F7:F53" si="2">SUM(G7:I7)</f>
        <v>32952</v>
      </c>
      <c r="G7" s="282">
        <v>2004</v>
      </c>
      <c r="H7" s="282">
        <v>30713</v>
      </c>
      <c r="I7" s="282">
        <v>235</v>
      </c>
      <c r="J7" s="283">
        <f t="shared" ref="J7:J53" si="3">SUM(K7:M7)</f>
        <v>672631</v>
      </c>
      <c r="K7" s="282">
        <v>124562</v>
      </c>
      <c r="L7" s="282">
        <v>546284</v>
      </c>
      <c r="M7" s="282">
        <v>1785</v>
      </c>
      <c r="N7" s="283">
        <f t="shared" ref="N7:N53" si="4">SUM(O7:Q7)</f>
        <v>72517</v>
      </c>
      <c r="O7" s="282">
        <v>1991</v>
      </c>
      <c r="P7" s="282">
        <v>69316</v>
      </c>
      <c r="Q7" s="282">
        <v>1210</v>
      </c>
      <c r="R7" s="283">
        <f t="shared" ref="R7:R53" si="5">SUM(S7:U7)</f>
        <v>277148</v>
      </c>
      <c r="S7" s="282">
        <v>19803</v>
      </c>
      <c r="T7" s="282">
        <v>256849</v>
      </c>
      <c r="U7" s="282">
        <v>496</v>
      </c>
      <c r="V7" s="283">
        <f t="shared" ref="V7:V53" si="6">SUM(W7:Y7)</f>
        <v>9488</v>
      </c>
      <c r="W7" s="282">
        <v>2759</v>
      </c>
      <c r="X7" s="282">
        <v>6415</v>
      </c>
      <c r="Y7" s="282">
        <v>314</v>
      </c>
      <c r="Z7" s="283">
        <f t="shared" ref="Z7:Z53" si="7">SUM(AA7:AC7)</f>
        <v>23865</v>
      </c>
      <c r="AA7" s="282">
        <v>2380</v>
      </c>
      <c r="AB7" s="282">
        <v>18908</v>
      </c>
      <c r="AC7" s="282">
        <v>2577</v>
      </c>
      <c r="AD7" s="283">
        <f t="shared" ref="AD7:AD53" si="8">SUM(AE7,AI7,AM7,AQ7,AU7,AY7)</f>
        <v>439462</v>
      </c>
      <c r="AE7" s="283">
        <f t="shared" ref="AE7:AE53" si="9">SUM(AF7:AH7)</f>
        <v>15555</v>
      </c>
      <c r="AF7" s="282">
        <v>222</v>
      </c>
      <c r="AG7" s="282">
        <v>0</v>
      </c>
      <c r="AH7" s="282">
        <v>15333</v>
      </c>
      <c r="AI7" s="283">
        <f t="shared" ref="AI7:AI53" si="10">SUM(AJ7:AL7)</f>
        <v>371137</v>
      </c>
      <c r="AJ7" s="282">
        <v>761</v>
      </c>
      <c r="AK7" s="282">
        <v>3937</v>
      </c>
      <c r="AL7" s="282">
        <v>366439</v>
      </c>
      <c r="AM7" s="283">
        <f t="shared" ref="AM7:AM53" si="11">SUM(AN7:AP7)</f>
        <v>15814</v>
      </c>
      <c r="AN7" s="282">
        <v>61</v>
      </c>
      <c r="AO7" s="282">
        <v>467</v>
      </c>
      <c r="AP7" s="282">
        <v>15286</v>
      </c>
      <c r="AQ7" s="283">
        <f t="shared" ref="AQ7:AQ53" si="12">SUM(AR7:AT7)</f>
        <v>24629</v>
      </c>
      <c r="AR7" s="282">
        <v>591</v>
      </c>
      <c r="AS7" s="282">
        <v>1940</v>
      </c>
      <c r="AT7" s="282">
        <v>22098</v>
      </c>
      <c r="AU7" s="283">
        <f t="shared" ref="AU7:AU53" si="13">SUM(AV7:AX7)</f>
        <v>8430</v>
      </c>
      <c r="AV7" s="282">
        <v>2484</v>
      </c>
      <c r="AW7" s="282">
        <v>4369</v>
      </c>
      <c r="AX7" s="282">
        <v>1577</v>
      </c>
      <c r="AY7" s="283">
        <f t="shared" ref="AY7:AY53" si="14">SUM(AZ7:BB7)</f>
        <v>3897</v>
      </c>
      <c r="AZ7" s="282">
        <v>23</v>
      </c>
      <c r="BA7" s="282">
        <v>69</v>
      </c>
      <c r="BB7" s="282">
        <v>3805</v>
      </c>
      <c r="BC7" s="282">
        <f t="shared" ref="BC7:BC53" si="15">SUM(BD7,BK7)</f>
        <v>239356</v>
      </c>
      <c r="BD7" s="282">
        <f t="shared" ref="BD7:BD53" si="16">SUM(BE7:BJ7)</f>
        <v>79379</v>
      </c>
      <c r="BE7" s="282">
        <v>8614</v>
      </c>
      <c r="BF7" s="282">
        <v>24323</v>
      </c>
      <c r="BG7" s="282">
        <v>27386</v>
      </c>
      <c r="BH7" s="282">
        <v>5565</v>
      </c>
      <c r="BI7" s="282">
        <v>1028</v>
      </c>
      <c r="BJ7" s="282">
        <v>12463</v>
      </c>
      <c r="BK7" s="282">
        <f t="shared" ref="BK7:BK53" si="17">SUM(BL7:BQ7)</f>
        <v>159977</v>
      </c>
      <c r="BL7" s="282">
        <v>10788</v>
      </c>
      <c r="BM7" s="282">
        <v>63233</v>
      </c>
      <c r="BN7" s="282">
        <v>36755</v>
      </c>
      <c r="BO7" s="282">
        <v>21383</v>
      </c>
      <c r="BP7" s="282">
        <v>3295</v>
      </c>
      <c r="BQ7" s="282">
        <v>24523</v>
      </c>
      <c r="BR7" s="283">
        <f t="shared" ref="BR7:BX7" si="18">SUM(BY7,CF7)</f>
        <v>1167980</v>
      </c>
      <c r="BS7" s="283">
        <f t="shared" si="18"/>
        <v>41566</v>
      </c>
      <c r="BT7" s="283">
        <f t="shared" si="18"/>
        <v>696954</v>
      </c>
      <c r="BU7" s="283">
        <f t="shared" si="18"/>
        <v>99903</v>
      </c>
      <c r="BV7" s="283">
        <f t="shared" si="18"/>
        <v>282713</v>
      </c>
      <c r="BW7" s="283">
        <f t="shared" si="18"/>
        <v>10516</v>
      </c>
      <c r="BX7" s="283">
        <f t="shared" si="18"/>
        <v>36328</v>
      </c>
      <c r="BY7" s="282">
        <f t="shared" ref="BY7:BY53" si="19">SUM(BZ7:CE7)</f>
        <v>1088601</v>
      </c>
      <c r="BZ7" s="283">
        <f t="shared" ref="BZ7:BZ53" si="20">F7</f>
        <v>32952</v>
      </c>
      <c r="CA7" s="283">
        <f t="shared" ref="CA7:CA53" si="21">J7</f>
        <v>672631</v>
      </c>
      <c r="CB7" s="283">
        <f t="shared" ref="CB7:CB53" si="22">N7</f>
        <v>72517</v>
      </c>
      <c r="CC7" s="283">
        <f t="shared" ref="CC7:CC53" si="23">R7</f>
        <v>277148</v>
      </c>
      <c r="CD7" s="283">
        <f t="shared" ref="CD7:CD53" si="24">V7</f>
        <v>9488</v>
      </c>
      <c r="CE7" s="283">
        <f t="shared" ref="CE7:CE53" si="25">Z7</f>
        <v>23865</v>
      </c>
      <c r="CF7" s="282">
        <f t="shared" ref="CF7:CF53" si="26">SUM(CG7:CL7)</f>
        <v>79379</v>
      </c>
      <c r="CG7" s="283">
        <f t="shared" ref="CG7:CL7" si="27">BE7</f>
        <v>8614</v>
      </c>
      <c r="CH7" s="283">
        <f t="shared" si="27"/>
        <v>24323</v>
      </c>
      <c r="CI7" s="283">
        <f t="shared" si="27"/>
        <v>27386</v>
      </c>
      <c r="CJ7" s="283">
        <f t="shared" si="27"/>
        <v>5565</v>
      </c>
      <c r="CK7" s="283">
        <f t="shared" si="27"/>
        <v>1028</v>
      </c>
      <c r="CL7" s="283">
        <f t="shared" si="27"/>
        <v>12463</v>
      </c>
      <c r="CM7" s="283">
        <f t="shared" ref="CM7:CS7" si="28">SUM(CT7,DA7)</f>
        <v>599439</v>
      </c>
      <c r="CN7" s="283">
        <f t="shared" si="28"/>
        <v>26343</v>
      </c>
      <c r="CO7" s="283">
        <f t="shared" si="28"/>
        <v>434370</v>
      </c>
      <c r="CP7" s="283">
        <f t="shared" si="28"/>
        <v>52569</v>
      </c>
      <c r="CQ7" s="283">
        <f t="shared" si="28"/>
        <v>46012</v>
      </c>
      <c r="CR7" s="283">
        <f t="shared" si="28"/>
        <v>11725</v>
      </c>
      <c r="CS7" s="283">
        <f t="shared" si="28"/>
        <v>28420</v>
      </c>
      <c r="CT7" s="282">
        <f t="shared" ref="CT7:CT53" si="29">SUM(CU7:CZ7)</f>
        <v>439462</v>
      </c>
      <c r="CU7" s="283">
        <f t="shared" ref="CU7:CU53" si="30">AE7</f>
        <v>15555</v>
      </c>
      <c r="CV7" s="283">
        <f t="shared" ref="CV7:CV53" si="31">AI7</f>
        <v>371137</v>
      </c>
      <c r="CW7" s="283">
        <f t="shared" ref="CW7:CW53" si="32">AM7</f>
        <v>15814</v>
      </c>
      <c r="CX7" s="283">
        <f t="shared" ref="CX7:CX53" si="33">AQ7</f>
        <v>24629</v>
      </c>
      <c r="CY7" s="283">
        <f t="shared" ref="CY7:CY53" si="34">AU7</f>
        <v>8430</v>
      </c>
      <c r="CZ7" s="283">
        <f t="shared" ref="CZ7:CZ53" si="35">AY7</f>
        <v>3897</v>
      </c>
      <c r="DA7" s="282">
        <f t="shared" ref="DA7:DA53" si="36">SUM(DB7:DG7)</f>
        <v>159977</v>
      </c>
      <c r="DB7" s="283">
        <f t="shared" ref="DB7:DG7" si="37">BL7</f>
        <v>10788</v>
      </c>
      <c r="DC7" s="283">
        <f t="shared" si="37"/>
        <v>63233</v>
      </c>
      <c r="DD7" s="283">
        <f t="shared" si="37"/>
        <v>36755</v>
      </c>
      <c r="DE7" s="283">
        <f t="shared" si="37"/>
        <v>21383</v>
      </c>
      <c r="DF7" s="283">
        <f t="shared" si="37"/>
        <v>3295</v>
      </c>
      <c r="DG7" s="283">
        <f t="shared" si="37"/>
        <v>24523</v>
      </c>
      <c r="DH7" s="282">
        <v>657</v>
      </c>
      <c r="DI7" s="282">
        <f t="shared" ref="DI7:DI53" si="38">SUM(DJ7:DM7)</f>
        <v>137</v>
      </c>
      <c r="DJ7" s="282">
        <v>46</v>
      </c>
      <c r="DK7" s="282">
        <v>33</v>
      </c>
      <c r="DL7" s="282">
        <v>0</v>
      </c>
      <c r="DM7" s="282">
        <v>58</v>
      </c>
    </row>
    <row r="8" spans="1:117" s="281" customFormat="1" ht="12" customHeight="1">
      <c r="A8" s="278" t="s">
        <v>649</v>
      </c>
      <c r="B8" s="279" t="s">
        <v>650</v>
      </c>
      <c r="C8" s="297" t="s">
        <v>651</v>
      </c>
      <c r="D8" s="282">
        <f t="shared" si="0"/>
        <v>473833</v>
      </c>
      <c r="E8" s="283">
        <f t="shared" si="1"/>
        <v>301226</v>
      </c>
      <c r="F8" s="283">
        <f t="shared" si="2"/>
        <v>0</v>
      </c>
      <c r="G8" s="282">
        <v>0</v>
      </c>
      <c r="H8" s="282">
        <v>0</v>
      </c>
      <c r="I8" s="282">
        <v>0</v>
      </c>
      <c r="J8" s="283">
        <f t="shared" si="3"/>
        <v>245997</v>
      </c>
      <c r="K8" s="282">
        <v>7144</v>
      </c>
      <c r="L8" s="282">
        <v>238745</v>
      </c>
      <c r="M8" s="282">
        <v>108</v>
      </c>
      <c r="N8" s="283">
        <f t="shared" si="4"/>
        <v>15623</v>
      </c>
      <c r="O8" s="282">
        <v>1643</v>
      </c>
      <c r="P8" s="282">
        <v>13963</v>
      </c>
      <c r="Q8" s="282">
        <v>17</v>
      </c>
      <c r="R8" s="283">
        <f t="shared" si="5"/>
        <v>34983</v>
      </c>
      <c r="S8" s="282">
        <v>991</v>
      </c>
      <c r="T8" s="282">
        <v>33950</v>
      </c>
      <c r="U8" s="282">
        <v>42</v>
      </c>
      <c r="V8" s="283">
        <f t="shared" si="6"/>
        <v>81</v>
      </c>
      <c r="W8" s="282">
        <v>62</v>
      </c>
      <c r="X8" s="282">
        <v>19</v>
      </c>
      <c r="Y8" s="282">
        <v>0</v>
      </c>
      <c r="Z8" s="283">
        <f t="shared" si="7"/>
        <v>4542</v>
      </c>
      <c r="AA8" s="282">
        <v>48</v>
      </c>
      <c r="AB8" s="282">
        <v>4474</v>
      </c>
      <c r="AC8" s="282">
        <v>20</v>
      </c>
      <c r="AD8" s="283">
        <f t="shared" si="8"/>
        <v>135035</v>
      </c>
      <c r="AE8" s="283">
        <f t="shared" si="9"/>
        <v>0</v>
      </c>
      <c r="AF8" s="282">
        <v>0</v>
      </c>
      <c r="AG8" s="282">
        <v>0</v>
      </c>
      <c r="AH8" s="282">
        <v>0</v>
      </c>
      <c r="AI8" s="283">
        <f t="shared" si="10"/>
        <v>123932</v>
      </c>
      <c r="AJ8" s="282">
        <v>447</v>
      </c>
      <c r="AK8" s="282">
        <v>165</v>
      </c>
      <c r="AL8" s="282">
        <v>123320</v>
      </c>
      <c r="AM8" s="283">
        <f t="shared" si="11"/>
        <v>5838</v>
      </c>
      <c r="AN8" s="282">
        <v>34</v>
      </c>
      <c r="AO8" s="282">
        <v>10</v>
      </c>
      <c r="AP8" s="282">
        <v>5794</v>
      </c>
      <c r="AQ8" s="283">
        <f t="shared" si="12"/>
        <v>3649</v>
      </c>
      <c r="AR8" s="282">
        <v>0</v>
      </c>
      <c r="AS8" s="282">
        <v>140</v>
      </c>
      <c r="AT8" s="282">
        <v>3509</v>
      </c>
      <c r="AU8" s="283">
        <f t="shared" si="13"/>
        <v>0</v>
      </c>
      <c r="AV8" s="282">
        <v>0</v>
      </c>
      <c r="AW8" s="282">
        <v>0</v>
      </c>
      <c r="AX8" s="282">
        <v>0</v>
      </c>
      <c r="AY8" s="283">
        <f t="shared" si="14"/>
        <v>1616</v>
      </c>
      <c r="AZ8" s="282">
        <v>1</v>
      </c>
      <c r="BA8" s="282">
        <v>0</v>
      </c>
      <c r="BB8" s="282">
        <v>1615</v>
      </c>
      <c r="BC8" s="282">
        <f t="shared" si="15"/>
        <v>37572</v>
      </c>
      <c r="BD8" s="282">
        <f t="shared" si="16"/>
        <v>14891</v>
      </c>
      <c r="BE8" s="282">
        <v>0</v>
      </c>
      <c r="BF8" s="282">
        <v>6476</v>
      </c>
      <c r="BG8" s="282">
        <v>4171</v>
      </c>
      <c r="BH8" s="282">
        <v>527</v>
      </c>
      <c r="BI8" s="282">
        <v>6</v>
      </c>
      <c r="BJ8" s="282">
        <v>3711</v>
      </c>
      <c r="BK8" s="282">
        <f t="shared" si="17"/>
        <v>22681</v>
      </c>
      <c r="BL8" s="282">
        <v>0</v>
      </c>
      <c r="BM8" s="282">
        <v>16186</v>
      </c>
      <c r="BN8" s="282">
        <v>3473</v>
      </c>
      <c r="BO8" s="282">
        <v>1507</v>
      </c>
      <c r="BP8" s="282">
        <v>11</v>
      </c>
      <c r="BQ8" s="282">
        <v>1504</v>
      </c>
      <c r="BR8" s="283">
        <f t="shared" ref="BR8:BX8" si="39">SUM(BY8,CF8)</f>
        <v>316117</v>
      </c>
      <c r="BS8" s="283">
        <f t="shared" si="39"/>
        <v>0</v>
      </c>
      <c r="BT8" s="283">
        <f t="shared" si="39"/>
        <v>252473</v>
      </c>
      <c r="BU8" s="283">
        <f t="shared" si="39"/>
        <v>19794</v>
      </c>
      <c r="BV8" s="283">
        <f t="shared" si="39"/>
        <v>35510</v>
      </c>
      <c r="BW8" s="283">
        <f t="shared" si="39"/>
        <v>87</v>
      </c>
      <c r="BX8" s="283">
        <f t="shared" si="39"/>
        <v>8253</v>
      </c>
      <c r="BY8" s="282">
        <f t="shared" si="19"/>
        <v>301226</v>
      </c>
      <c r="BZ8" s="283">
        <f t="shared" si="20"/>
        <v>0</v>
      </c>
      <c r="CA8" s="283">
        <f t="shared" si="21"/>
        <v>245997</v>
      </c>
      <c r="CB8" s="283">
        <f t="shared" si="22"/>
        <v>15623</v>
      </c>
      <c r="CC8" s="283">
        <f t="shared" si="23"/>
        <v>34983</v>
      </c>
      <c r="CD8" s="283">
        <f t="shared" si="24"/>
        <v>81</v>
      </c>
      <c r="CE8" s="283">
        <f t="shared" si="25"/>
        <v>4542</v>
      </c>
      <c r="CF8" s="282">
        <f t="shared" si="26"/>
        <v>14891</v>
      </c>
      <c r="CG8" s="283">
        <f t="shared" ref="CG8:CL8" si="40">BE8</f>
        <v>0</v>
      </c>
      <c r="CH8" s="283">
        <f t="shared" si="40"/>
        <v>6476</v>
      </c>
      <c r="CI8" s="283">
        <f t="shared" si="40"/>
        <v>4171</v>
      </c>
      <c r="CJ8" s="283">
        <f t="shared" si="40"/>
        <v>527</v>
      </c>
      <c r="CK8" s="283">
        <f t="shared" si="40"/>
        <v>6</v>
      </c>
      <c r="CL8" s="283">
        <f t="shared" si="40"/>
        <v>3711</v>
      </c>
      <c r="CM8" s="283">
        <f t="shared" ref="CM8:CS8" si="41">SUM(CT8,DA8)</f>
        <v>157716</v>
      </c>
      <c r="CN8" s="283">
        <f t="shared" si="41"/>
        <v>0</v>
      </c>
      <c r="CO8" s="283">
        <f t="shared" si="41"/>
        <v>140118</v>
      </c>
      <c r="CP8" s="283">
        <f t="shared" si="41"/>
        <v>9311</v>
      </c>
      <c r="CQ8" s="283">
        <f t="shared" si="41"/>
        <v>5156</v>
      </c>
      <c r="CR8" s="283">
        <f t="shared" si="41"/>
        <v>11</v>
      </c>
      <c r="CS8" s="283">
        <f t="shared" si="41"/>
        <v>3120</v>
      </c>
      <c r="CT8" s="282">
        <f t="shared" si="29"/>
        <v>135035</v>
      </c>
      <c r="CU8" s="283">
        <f t="shared" si="30"/>
        <v>0</v>
      </c>
      <c r="CV8" s="283">
        <f t="shared" si="31"/>
        <v>123932</v>
      </c>
      <c r="CW8" s="283">
        <f t="shared" si="32"/>
        <v>5838</v>
      </c>
      <c r="CX8" s="283">
        <f t="shared" si="33"/>
        <v>3649</v>
      </c>
      <c r="CY8" s="283">
        <f t="shared" si="34"/>
        <v>0</v>
      </c>
      <c r="CZ8" s="283">
        <f t="shared" si="35"/>
        <v>1616</v>
      </c>
      <c r="DA8" s="282">
        <f t="shared" si="36"/>
        <v>22681</v>
      </c>
      <c r="DB8" s="283">
        <f t="shared" ref="DB8:DG8" si="42">BL8</f>
        <v>0</v>
      </c>
      <c r="DC8" s="283">
        <f t="shared" si="42"/>
        <v>16186</v>
      </c>
      <c r="DD8" s="283">
        <f t="shared" si="42"/>
        <v>3473</v>
      </c>
      <c r="DE8" s="283">
        <f t="shared" si="42"/>
        <v>1507</v>
      </c>
      <c r="DF8" s="283">
        <f t="shared" si="42"/>
        <v>11</v>
      </c>
      <c r="DG8" s="283">
        <f t="shared" si="42"/>
        <v>1504</v>
      </c>
      <c r="DH8" s="282">
        <v>0</v>
      </c>
      <c r="DI8" s="282">
        <f t="shared" si="38"/>
        <v>18</v>
      </c>
      <c r="DJ8" s="282">
        <v>11</v>
      </c>
      <c r="DK8" s="282">
        <v>4</v>
      </c>
      <c r="DL8" s="282">
        <v>0</v>
      </c>
      <c r="DM8" s="282">
        <v>3</v>
      </c>
    </row>
    <row r="9" spans="1:117" s="281" customFormat="1" ht="12" customHeight="1">
      <c r="A9" s="278" t="s">
        <v>655</v>
      </c>
      <c r="B9" s="279" t="s">
        <v>656</v>
      </c>
      <c r="C9" s="297" t="s">
        <v>657</v>
      </c>
      <c r="D9" s="282">
        <f t="shared" si="0"/>
        <v>409927.39309999999</v>
      </c>
      <c r="E9" s="283">
        <f t="shared" si="1"/>
        <v>257783.38209999999</v>
      </c>
      <c r="F9" s="283">
        <f t="shared" si="2"/>
        <v>6913</v>
      </c>
      <c r="G9" s="282">
        <v>0</v>
      </c>
      <c r="H9" s="282">
        <v>6913</v>
      </c>
      <c r="I9" s="282">
        <v>0</v>
      </c>
      <c r="J9" s="283">
        <f t="shared" si="3"/>
        <v>198515.41</v>
      </c>
      <c r="K9" s="282">
        <v>3546.58</v>
      </c>
      <c r="L9" s="282">
        <v>194836.83000000002</v>
      </c>
      <c r="M9" s="282">
        <v>132</v>
      </c>
      <c r="N9" s="283">
        <f t="shared" si="4"/>
        <v>10185.329999999998</v>
      </c>
      <c r="O9" s="282">
        <v>91.05</v>
      </c>
      <c r="P9" s="282">
        <v>10045.279999999999</v>
      </c>
      <c r="Q9" s="282">
        <v>49</v>
      </c>
      <c r="R9" s="283">
        <f t="shared" si="5"/>
        <v>39263.202099999995</v>
      </c>
      <c r="S9" s="282">
        <v>1840.47</v>
      </c>
      <c r="T9" s="282">
        <v>37358.732099999994</v>
      </c>
      <c r="U9" s="282">
        <v>64</v>
      </c>
      <c r="V9" s="283">
        <f t="shared" si="6"/>
        <v>11</v>
      </c>
      <c r="W9" s="282">
        <v>0</v>
      </c>
      <c r="X9" s="282">
        <v>11</v>
      </c>
      <c r="Y9" s="282">
        <v>0</v>
      </c>
      <c r="Z9" s="283">
        <f t="shared" si="7"/>
        <v>2895.44</v>
      </c>
      <c r="AA9" s="282">
        <v>328.9</v>
      </c>
      <c r="AB9" s="282">
        <v>2340.54</v>
      </c>
      <c r="AC9" s="282">
        <v>226</v>
      </c>
      <c r="AD9" s="283">
        <f t="shared" si="8"/>
        <v>116510.54000000001</v>
      </c>
      <c r="AE9" s="283">
        <f t="shared" si="9"/>
        <v>4895</v>
      </c>
      <c r="AF9" s="282">
        <v>95</v>
      </c>
      <c r="AG9" s="282">
        <v>0</v>
      </c>
      <c r="AH9" s="282">
        <v>4800</v>
      </c>
      <c r="AI9" s="283">
        <f t="shared" si="10"/>
        <v>106303.72500000001</v>
      </c>
      <c r="AJ9" s="282">
        <v>0</v>
      </c>
      <c r="AK9" s="282">
        <v>0</v>
      </c>
      <c r="AL9" s="282">
        <v>106303.72500000001</v>
      </c>
      <c r="AM9" s="283">
        <f t="shared" si="11"/>
        <v>2834.9620000000004</v>
      </c>
      <c r="AN9" s="282">
        <v>0</v>
      </c>
      <c r="AO9" s="282">
        <v>0</v>
      </c>
      <c r="AP9" s="282">
        <v>2834.9620000000004</v>
      </c>
      <c r="AQ9" s="283">
        <f t="shared" si="12"/>
        <v>1894.326</v>
      </c>
      <c r="AR9" s="282">
        <v>0</v>
      </c>
      <c r="AS9" s="282">
        <v>0</v>
      </c>
      <c r="AT9" s="282">
        <v>1894.326</v>
      </c>
      <c r="AU9" s="283">
        <f t="shared" si="13"/>
        <v>0</v>
      </c>
      <c r="AV9" s="282">
        <v>0</v>
      </c>
      <c r="AW9" s="282">
        <v>0</v>
      </c>
      <c r="AX9" s="282">
        <v>0</v>
      </c>
      <c r="AY9" s="283">
        <f t="shared" si="14"/>
        <v>582.52700000000004</v>
      </c>
      <c r="AZ9" s="282">
        <v>0</v>
      </c>
      <c r="BA9" s="282">
        <v>0</v>
      </c>
      <c r="BB9" s="282">
        <v>582.52700000000004</v>
      </c>
      <c r="BC9" s="282">
        <f t="shared" si="15"/>
        <v>35633.470999999998</v>
      </c>
      <c r="BD9" s="282">
        <f t="shared" si="16"/>
        <v>16650.78</v>
      </c>
      <c r="BE9" s="282">
        <v>0</v>
      </c>
      <c r="BF9" s="282">
        <v>10158.764999999999</v>
      </c>
      <c r="BG9" s="282">
        <v>2298.857</v>
      </c>
      <c r="BH9" s="282">
        <v>1347.2619999999999</v>
      </c>
      <c r="BI9" s="282">
        <v>225</v>
      </c>
      <c r="BJ9" s="282">
        <v>2620.8959999999997</v>
      </c>
      <c r="BK9" s="282">
        <f t="shared" si="17"/>
        <v>18982.690999999999</v>
      </c>
      <c r="BL9" s="282">
        <v>0</v>
      </c>
      <c r="BM9" s="282">
        <v>15295.749</v>
      </c>
      <c r="BN9" s="282">
        <v>2189.0360000000001</v>
      </c>
      <c r="BO9" s="282">
        <v>788.13599999999997</v>
      </c>
      <c r="BP9" s="282">
        <v>64</v>
      </c>
      <c r="BQ9" s="282">
        <v>645.77</v>
      </c>
      <c r="BR9" s="283">
        <f t="shared" ref="BR9:BX9" si="43">SUM(BY9,CF9)</f>
        <v>274434.16209999996</v>
      </c>
      <c r="BS9" s="283">
        <f t="shared" si="43"/>
        <v>6913</v>
      </c>
      <c r="BT9" s="283">
        <f t="shared" si="43"/>
        <v>208674.17499999999</v>
      </c>
      <c r="BU9" s="283">
        <f t="shared" si="43"/>
        <v>12484.186999999998</v>
      </c>
      <c r="BV9" s="283">
        <f t="shared" si="43"/>
        <v>40610.464099999997</v>
      </c>
      <c r="BW9" s="283">
        <f t="shared" si="43"/>
        <v>236</v>
      </c>
      <c r="BX9" s="283">
        <f t="shared" si="43"/>
        <v>5516.3359999999993</v>
      </c>
      <c r="BY9" s="282">
        <f t="shared" si="19"/>
        <v>257783.38209999999</v>
      </c>
      <c r="BZ9" s="283">
        <f t="shared" si="20"/>
        <v>6913</v>
      </c>
      <c r="CA9" s="283">
        <f t="shared" si="21"/>
        <v>198515.41</v>
      </c>
      <c r="CB9" s="283">
        <f t="shared" si="22"/>
        <v>10185.329999999998</v>
      </c>
      <c r="CC9" s="283">
        <f t="shared" si="23"/>
        <v>39263.202099999995</v>
      </c>
      <c r="CD9" s="283">
        <f t="shared" si="24"/>
        <v>11</v>
      </c>
      <c r="CE9" s="283">
        <f t="shared" si="25"/>
        <v>2895.44</v>
      </c>
      <c r="CF9" s="282">
        <f t="shared" si="26"/>
        <v>16650.78</v>
      </c>
      <c r="CG9" s="283">
        <f t="shared" ref="CG9:CL9" si="44">BE9</f>
        <v>0</v>
      </c>
      <c r="CH9" s="283">
        <f t="shared" si="44"/>
        <v>10158.764999999999</v>
      </c>
      <c r="CI9" s="283">
        <f t="shared" si="44"/>
        <v>2298.857</v>
      </c>
      <c r="CJ9" s="283">
        <f t="shared" si="44"/>
        <v>1347.2619999999999</v>
      </c>
      <c r="CK9" s="283">
        <f t="shared" si="44"/>
        <v>225</v>
      </c>
      <c r="CL9" s="283">
        <f t="shared" si="44"/>
        <v>2620.8959999999997</v>
      </c>
      <c r="CM9" s="283">
        <f t="shared" ref="CM9:CS9" si="45">SUM(CT9,DA9)</f>
        <v>135493.231</v>
      </c>
      <c r="CN9" s="283">
        <f t="shared" si="45"/>
        <v>4895</v>
      </c>
      <c r="CO9" s="283">
        <f t="shared" si="45"/>
        <v>121599.474</v>
      </c>
      <c r="CP9" s="283">
        <f t="shared" si="45"/>
        <v>5023.9980000000005</v>
      </c>
      <c r="CQ9" s="283">
        <f t="shared" si="45"/>
        <v>2682.462</v>
      </c>
      <c r="CR9" s="283">
        <f t="shared" si="45"/>
        <v>64</v>
      </c>
      <c r="CS9" s="283">
        <f t="shared" si="45"/>
        <v>1228.297</v>
      </c>
      <c r="CT9" s="282">
        <f t="shared" si="29"/>
        <v>116510.54000000001</v>
      </c>
      <c r="CU9" s="283">
        <f t="shared" si="30"/>
        <v>4895</v>
      </c>
      <c r="CV9" s="283">
        <f t="shared" si="31"/>
        <v>106303.72500000001</v>
      </c>
      <c r="CW9" s="283">
        <f t="shared" si="32"/>
        <v>2834.9620000000004</v>
      </c>
      <c r="CX9" s="283">
        <f t="shared" si="33"/>
        <v>1894.326</v>
      </c>
      <c r="CY9" s="283">
        <f t="shared" si="34"/>
        <v>0</v>
      </c>
      <c r="CZ9" s="283">
        <f t="shared" si="35"/>
        <v>582.52700000000004</v>
      </c>
      <c r="DA9" s="282">
        <f t="shared" si="36"/>
        <v>18982.690999999999</v>
      </c>
      <c r="DB9" s="283">
        <f t="shared" ref="DB9:DG9" si="46">BL9</f>
        <v>0</v>
      </c>
      <c r="DC9" s="283">
        <f t="shared" si="46"/>
        <v>15295.749</v>
      </c>
      <c r="DD9" s="283">
        <f t="shared" si="46"/>
        <v>2189.0360000000001</v>
      </c>
      <c r="DE9" s="283">
        <f t="shared" si="46"/>
        <v>788.13599999999997</v>
      </c>
      <c r="DF9" s="283">
        <f t="shared" si="46"/>
        <v>64</v>
      </c>
      <c r="DG9" s="283">
        <f t="shared" si="46"/>
        <v>645.77</v>
      </c>
      <c r="DH9" s="282">
        <v>0</v>
      </c>
      <c r="DI9" s="282">
        <f t="shared" si="38"/>
        <v>445</v>
      </c>
      <c r="DJ9" s="282">
        <v>4</v>
      </c>
      <c r="DK9" s="282">
        <v>0</v>
      </c>
      <c r="DL9" s="282">
        <v>441</v>
      </c>
      <c r="DM9" s="282">
        <v>0</v>
      </c>
    </row>
    <row r="10" spans="1:117" s="281" customFormat="1" ht="12" customHeight="1">
      <c r="A10" s="278" t="s">
        <v>566</v>
      </c>
      <c r="B10" s="279" t="s">
        <v>628</v>
      </c>
      <c r="C10" s="297" t="s">
        <v>542</v>
      </c>
      <c r="D10" s="282">
        <f t="shared" si="0"/>
        <v>802779</v>
      </c>
      <c r="E10" s="283">
        <f t="shared" si="1"/>
        <v>532610</v>
      </c>
      <c r="F10" s="283">
        <f t="shared" si="2"/>
        <v>0</v>
      </c>
      <c r="G10" s="282">
        <v>0</v>
      </c>
      <c r="H10" s="282">
        <v>0</v>
      </c>
      <c r="I10" s="282">
        <v>0</v>
      </c>
      <c r="J10" s="283">
        <f t="shared" si="3"/>
        <v>422893</v>
      </c>
      <c r="K10" s="282">
        <v>3595</v>
      </c>
      <c r="L10" s="282">
        <v>419298</v>
      </c>
      <c r="M10" s="282">
        <v>0</v>
      </c>
      <c r="N10" s="283">
        <f t="shared" si="4"/>
        <v>7209</v>
      </c>
      <c r="O10" s="282">
        <v>282</v>
      </c>
      <c r="P10" s="282">
        <v>6927</v>
      </c>
      <c r="Q10" s="282">
        <v>0</v>
      </c>
      <c r="R10" s="283">
        <f t="shared" si="5"/>
        <v>95567</v>
      </c>
      <c r="S10" s="282">
        <v>824</v>
      </c>
      <c r="T10" s="282">
        <v>94690</v>
      </c>
      <c r="U10" s="282">
        <v>53</v>
      </c>
      <c r="V10" s="283">
        <f t="shared" si="6"/>
        <v>429</v>
      </c>
      <c r="W10" s="282">
        <v>0</v>
      </c>
      <c r="X10" s="282">
        <v>429</v>
      </c>
      <c r="Y10" s="282">
        <v>0</v>
      </c>
      <c r="Z10" s="283">
        <f t="shared" si="7"/>
        <v>6512</v>
      </c>
      <c r="AA10" s="282">
        <v>1081</v>
      </c>
      <c r="AB10" s="282">
        <v>5400</v>
      </c>
      <c r="AC10" s="282">
        <v>31</v>
      </c>
      <c r="AD10" s="283">
        <f t="shared" si="8"/>
        <v>209518</v>
      </c>
      <c r="AE10" s="283">
        <f t="shared" si="9"/>
        <v>0</v>
      </c>
      <c r="AF10" s="282">
        <v>0</v>
      </c>
      <c r="AG10" s="282">
        <v>0</v>
      </c>
      <c r="AH10" s="282">
        <v>0</v>
      </c>
      <c r="AI10" s="283">
        <f t="shared" si="10"/>
        <v>196393</v>
      </c>
      <c r="AJ10" s="282">
        <v>0</v>
      </c>
      <c r="AK10" s="282">
        <v>349</v>
      </c>
      <c r="AL10" s="282">
        <v>196044</v>
      </c>
      <c r="AM10" s="283">
        <f t="shared" si="11"/>
        <v>4048</v>
      </c>
      <c r="AN10" s="282">
        <v>0</v>
      </c>
      <c r="AO10" s="282">
        <v>14</v>
      </c>
      <c r="AP10" s="282">
        <v>4034</v>
      </c>
      <c r="AQ10" s="283">
        <f t="shared" si="12"/>
        <v>4969</v>
      </c>
      <c r="AR10" s="282">
        <v>0</v>
      </c>
      <c r="AS10" s="282">
        <v>36</v>
      </c>
      <c r="AT10" s="282">
        <v>4933</v>
      </c>
      <c r="AU10" s="283">
        <f t="shared" si="13"/>
        <v>65</v>
      </c>
      <c r="AV10" s="282">
        <v>0</v>
      </c>
      <c r="AW10" s="282">
        <v>0</v>
      </c>
      <c r="AX10" s="282">
        <v>65</v>
      </c>
      <c r="AY10" s="283">
        <f t="shared" si="14"/>
        <v>4043</v>
      </c>
      <c r="AZ10" s="282">
        <v>0</v>
      </c>
      <c r="BA10" s="282">
        <v>0</v>
      </c>
      <c r="BB10" s="282">
        <v>4043</v>
      </c>
      <c r="BC10" s="282">
        <f t="shared" si="15"/>
        <v>60651</v>
      </c>
      <c r="BD10" s="282">
        <f t="shared" si="16"/>
        <v>12040</v>
      </c>
      <c r="BE10" s="282">
        <v>0</v>
      </c>
      <c r="BF10" s="282">
        <v>5950</v>
      </c>
      <c r="BG10" s="282">
        <v>1265</v>
      </c>
      <c r="BH10" s="282">
        <v>398</v>
      </c>
      <c r="BI10" s="282">
        <v>7</v>
      </c>
      <c r="BJ10" s="282">
        <v>4420</v>
      </c>
      <c r="BK10" s="282">
        <f t="shared" si="17"/>
        <v>48611</v>
      </c>
      <c r="BL10" s="282">
        <v>0</v>
      </c>
      <c r="BM10" s="282">
        <v>22600</v>
      </c>
      <c r="BN10" s="282">
        <v>1639</v>
      </c>
      <c r="BO10" s="282">
        <v>376</v>
      </c>
      <c r="BP10" s="282">
        <v>77</v>
      </c>
      <c r="BQ10" s="282">
        <v>23919</v>
      </c>
      <c r="BR10" s="283">
        <f t="shared" ref="BR10:BX10" si="47">SUM(BY10,CF10)</f>
        <v>544650</v>
      </c>
      <c r="BS10" s="283">
        <f t="shared" si="47"/>
        <v>0</v>
      </c>
      <c r="BT10" s="283">
        <f t="shared" si="47"/>
        <v>428843</v>
      </c>
      <c r="BU10" s="283">
        <f t="shared" si="47"/>
        <v>8474</v>
      </c>
      <c r="BV10" s="283">
        <f t="shared" si="47"/>
        <v>95965</v>
      </c>
      <c r="BW10" s="283">
        <f t="shared" si="47"/>
        <v>436</v>
      </c>
      <c r="BX10" s="283">
        <f t="shared" si="47"/>
        <v>10932</v>
      </c>
      <c r="BY10" s="282">
        <f t="shared" si="19"/>
        <v>532610</v>
      </c>
      <c r="BZ10" s="283">
        <f t="shared" si="20"/>
        <v>0</v>
      </c>
      <c r="CA10" s="283">
        <f t="shared" si="21"/>
        <v>422893</v>
      </c>
      <c r="CB10" s="283">
        <f t="shared" si="22"/>
        <v>7209</v>
      </c>
      <c r="CC10" s="283">
        <f t="shared" si="23"/>
        <v>95567</v>
      </c>
      <c r="CD10" s="283">
        <f t="shared" si="24"/>
        <v>429</v>
      </c>
      <c r="CE10" s="283">
        <f t="shared" si="25"/>
        <v>6512</v>
      </c>
      <c r="CF10" s="282">
        <f t="shared" si="26"/>
        <v>12040</v>
      </c>
      <c r="CG10" s="283">
        <f t="shared" ref="CG10:CL10" si="48">BE10</f>
        <v>0</v>
      </c>
      <c r="CH10" s="283">
        <f t="shared" si="48"/>
        <v>5950</v>
      </c>
      <c r="CI10" s="283">
        <f t="shared" si="48"/>
        <v>1265</v>
      </c>
      <c r="CJ10" s="283">
        <f t="shared" si="48"/>
        <v>398</v>
      </c>
      <c r="CK10" s="283">
        <f t="shared" si="48"/>
        <v>7</v>
      </c>
      <c r="CL10" s="283">
        <f t="shared" si="48"/>
        <v>4420</v>
      </c>
      <c r="CM10" s="283">
        <f t="shared" ref="CM10:CS10" si="49">SUM(CT10,DA10)</f>
        <v>258129</v>
      </c>
      <c r="CN10" s="283">
        <f t="shared" si="49"/>
        <v>0</v>
      </c>
      <c r="CO10" s="283">
        <f t="shared" si="49"/>
        <v>218993</v>
      </c>
      <c r="CP10" s="283">
        <f t="shared" si="49"/>
        <v>5687</v>
      </c>
      <c r="CQ10" s="283">
        <f t="shared" si="49"/>
        <v>5345</v>
      </c>
      <c r="CR10" s="283">
        <f t="shared" si="49"/>
        <v>142</v>
      </c>
      <c r="CS10" s="283">
        <f t="shared" si="49"/>
        <v>27962</v>
      </c>
      <c r="CT10" s="282">
        <f t="shared" si="29"/>
        <v>209518</v>
      </c>
      <c r="CU10" s="283">
        <f t="shared" si="30"/>
        <v>0</v>
      </c>
      <c r="CV10" s="283">
        <f t="shared" si="31"/>
        <v>196393</v>
      </c>
      <c r="CW10" s="283">
        <f t="shared" si="32"/>
        <v>4048</v>
      </c>
      <c r="CX10" s="283">
        <f t="shared" si="33"/>
        <v>4969</v>
      </c>
      <c r="CY10" s="283">
        <f t="shared" si="34"/>
        <v>65</v>
      </c>
      <c r="CZ10" s="283">
        <f t="shared" si="35"/>
        <v>4043</v>
      </c>
      <c r="DA10" s="282">
        <f t="shared" si="36"/>
        <v>48611</v>
      </c>
      <c r="DB10" s="283">
        <f t="shared" ref="DB10:DG10" si="50">BL10</f>
        <v>0</v>
      </c>
      <c r="DC10" s="283">
        <f t="shared" si="50"/>
        <v>22600</v>
      </c>
      <c r="DD10" s="283">
        <f t="shared" si="50"/>
        <v>1639</v>
      </c>
      <c r="DE10" s="283">
        <f t="shared" si="50"/>
        <v>376</v>
      </c>
      <c r="DF10" s="283">
        <f t="shared" si="50"/>
        <v>77</v>
      </c>
      <c r="DG10" s="283">
        <f t="shared" si="50"/>
        <v>23919</v>
      </c>
      <c r="DH10" s="282">
        <v>0</v>
      </c>
      <c r="DI10" s="282">
        <f t="shared" si="38"/>
        <v>198</v>
      </c>
      <c r="DJ10" s="282">
        <v>10</v>
      </c>
      <c r="DK10" s="282">
        <v>2</v>
      </c>
      <c r="DL10" s="282">
        <v>162</v>
      </c>
      <c r="DM10" s="282">
        <v>24</v>
      </c>
    </row>
    <row r="11" spans="1:117" s="281" customFormat="1" ht="12" customHeight="1">
      <c r="A11" s="278" t="s">
        <v>570</v>
      </c>
      <c r="B11" s="279" t="s">
        <v>624</v>
      </c>
      <c r="C11" s="297" t="s">
        <v>542</v>
      </c>
      <c r="D11" s="282">
        <f t="shared" si="0"/>
        <v>365695</v>
      </c>
      <c r="E11" s="283">
        <f t="shared" si="1"/>
        <v>233677</v>
      </c>
      <c r="F11" s="283">
        <f t="shared" si="2"/>
        <v>58460</v>
      </c>
      <c r="G11" s="282">
        <v>0</v>
      </c>
      <c r="H11" s="282">
        <v>58460</v>
      </c>
      <c r="I11" s="282">
        <v>0</v>
      </c>
      <c r="J11" s="283">
        <f t="shared" si="3"/>
        <v>133568</v>
      </c>
      <c r="K11" s="282">
        <v>2487</v>
      </c>
      <c r="L11" s="282">
        <v>131081</v>
      </c>
      <c r="M11" s="282">
        <v>0</v>
      </c>
      <c r="N11" s="283">
        <f t="shared" si="4"/>
        <v>4544</v>
      </c>
      <c r="O11" s="282">
        <v>191</v>
      </c>
      <c r="P11" s="282">
        <v>4353</v>
      </c>
      <c r="Q11" s="282">
        <v>0</v>
      </c>
      <c r="R11" s="283">
        <f t="shared" si="5"/>
        <v>35932</v>
      </c>
      <c r="S11" s="282">
        <v>753</v>
      </c>
      <c r="T11" s="282">
        <v>34726</v>
      </c>
      <c r="U11" s="282">
        <v>453</v>
      </c>
      <c r="V11" s="283">
        <f t="shared" si="6"/>
        <v>46</v>
      </c>
      <c r="W11" s="282">
        <v>0</v>
      </c>
      <c r="X11" s="282">
        <v>46</v>
      </c>
      <c r="Y11" s="282">
        <v>0</v>
      </c>
      <c r="Z11" s="283">
        <f t="shared" si="7"/>
        <v>1127</v>
      </c>
      <c r="AA11" s="282">
        <v>25</v>
      </c>
      <c r="AB11" s="282">
        <v>1081</v>
      </c>
      <c r="AC11" s="282">
        <v>21</v>
      </c>
      <c r="AD11" s="283">
        <f t="shared" si="8"/>
        <v>101109</v>
      </c>
      <c r="AE11" s="283">
        <f t="shared" si="9"/>
        <v>38173</v>
      </c>
      <c r="AF11" s="282">
        <v>0</v>
      </c>
      <c r="AG11" s="282">
        <v>0</v>
      </c>
      <c r="AH11" s="282">
        <v>38173</v>
      </c>
      <c r="AI11" s="283">
        <f t="shared" si="10"/>
        <v>57052</v>
      </c>
      <c r="AJ11" s="282">
        <v>525</v>
      </c>
      <c r="AK11" s="282">
        <v>318</v>
      </c>
      <c r="AL11" s="282">
        <v>56209</v>
      </c>
      <c r="AM11" s="283">
        <f t="shared" si="11"/>
        <v>2057</v>
      </c>
      <c r="AN11" s="282">
        <v>143</v>
      </c>
      <c r="AO11" s="282">
        <v>0</v>
      </c>
      <c r="AP11" s="282">
        <v>1914</v>
      </c>
      <c r="AQ11" s="283">
        <f t="shared" si="12"/>
        <v>2141</v>
      </c>
      <c r="AR11" s="282">
        <v>0</v>
      </c>
      <c r="AS11" s="282">
        <v>0</v>
      </c>
      <c r="AT11" s="282">
        <v>2141</v>
      </c>
      <c r="AU11" s="283">
        <f t="shared" si="13"/>
        <v>472</v>
      </c>
      <c r="AV11" s="282">
        <v>0</v>
      </c>
      <c r="AW11" s="282">
        <v>0</v>
      </c>
      <c r="AX11" s="282">
        <v>472</v>
      </c>
      <c r="AY11" s="283">
        <f t="shared" si="14"/>
        <v>1214</v>
      </c>
      <c r="AZ11" s="282">
        <v>59</v>
      </c>
      <c r="BA11" s="282">
        <v>0</v>
      </c>
      <c r="BB11" s="282">
        <v>1155</v>
      </c>
      <c r="BC11" s="282">
        <f t="shared" si="15"/>
        <v>30909</v>
      </c>
      <c r="BD11" s="282">
        <f t="shared" si="16"/>
        <v>8893</v>
      </c>
      <c r="BE11" s="282">
        <v>0</v>
      </c>
      <c r="BF11" s="282">
        <v>4865</v>
      </c>
      <c r="BG11" s="282">
        <v>871</v>
      </c>
      <c r="BH11" s="282">
        <v>96</v>
      </c>
      <c r="BI11" s="282">
        <v>1</v>
      </c>
      <c r="BJ11" s="282">
        <v>3060</v>
      </c>
      <c r="BK11" s="282">
        <f t="shared" si="17"/>
        <v>22016</v>
      </c>
      <c r="BL11" s="282">
        <v>4018</v>
      </c>
      <c r="BM11" s="282">
        <v>9184</v>
      </c>
      <c r="BN11" s="282">
        <v>3332</v>
      </c>
      <c r="BO11" s="282">
        <v>729</v>
      </c>
      <c r="BP11" s="282">
        <v>1483</v>
      </c>
      <c r="BQ11" s="282">
        <v>3270</v>
      </c>
      <c r="BR11" s="283">
        <f t="shared" ref="BR11:BX11" si="51">SUM(BY11,CF11)</f>
        <v>242570</v>
      </c>
      <c r="BS11" s="283">
        <f t="shared" si="51"/>
        <v>58460</v>
      </c>
      <c r="BT11" s="283">
        <f t="shared" si="51"/>
        <v>138433</v>
      </c>
      <c r="BU11" s="283">
        <f t="shared" si="51"/>
        <v>5415</v>
      </c>
      <c r="BV11" s="283">
        <f t="shared" si="51"/>
        <v>36028</v>
      </c>
      <c r="BW11" s="283">
        <f t="shared" si="51"/>
        <v>47</v>
      </c>
      <c r="BX11" s="283">
        <f t="shared" si="51"/>
        <v>4187</v>
      </c>
      <c r="BY11" s="282">
        <f t="shared" si="19"/>
        <v>233677</v>
      </c>
      <c r="BZ11" s="283">
        <f t="shared" si="20"/>
        <v>58460</v>
      </c>
      <c r="CA11" s="283">
        <f t="shared" si="21"/>
        <v>133568</v>
      </c>
      <c r="CB11" s="283">
        <f t="shared" si="22"/>
        <v>4544</v>
      </c>
      <c r="CC11" s="283">
        <f t="shared" si="23"/>
        <v>35932</v>
      </c>
      <c r="CD11" s="283">
        <f t="shared" si="24"/>
        <v>46</v>
      </c>
      <c r="CE11" s="283">
        <f t="shared" si="25"/>
        <v>1127</v>
      </c>
      <c r="CF11" s="282">
        <f t="shared" si="26"/>
        <v>8893</v>
      </c>
      <c r="CG11" s="283">
        <f t="shared" ref="CG11:CL11" si="52">BE11</f>
        <v>0</v>
      </c>
      <c r="CH11" s="283">
        <f t="shared" si="52"/>
        <v>4865</v>
      </c>
      <c r="CI11" s="283">
        <f t="shared" si="52"/>
        <v>871</v>
      </c>
      <c r="CJ11" s="283">
        <f t="shared" si="52"/>
        <v>96</v>
      </c>
      <c r="CK11" s="283">
        <f t="shared" si="52"/>
        <v>1</v>
      </c>
      <c r="CL11" s="283">
        <f t="shared" si="52"/>
        <v>3060</v>
      </c>
      <c r="CM11" s="283">
        <f t="shared" ref="CM11:CS11" si="53">SUM(CT11,DA11)</f>
        <v>123125</v>
      </c>
      <c r="CN11" s="283">
        <f t="shared" si="53"/>
        <v>42191</v>
      </c>
      <c r="CO11" s="283">
        <f t="shared" si="53"/>
        <v>66236</v>
      </c>
      <c r="CP11" s="283">
        <f t="shared" si="53"/>
        <v>5389</v>
      </c>
      <c r="CQ11" s="283">
        <f t="shared" si="53"/>
        <v>2870</v>
      </c>
      <c r="CR11" s="283">
        <f t="shared" si="53"/>
        <v>1955</v>
      </c>
      <c r="CS11" s="283">
        <f t="shared" si="53"/>
        <v>4484</v>
      </c>
      <c r="CT11" s="282">
        <f t="shared" si="29"/>
        <v>101109</v>
      </c>
      <c r="CU11" s="283">
        <f t="shared" si="30"/>
        <v>38173</v>
      </c>
      <c r="CV11" s="283">
        <f t="shared" si="31"/>
        <v>57052</v>
      </c>
      <c r="CW11" s="283">
        <f t="shared" si="32"/>
        <v>2057</v>
      </c>
      <c r="CX11" s="283">
        <f t="shared" si="33"/>
        <v>2141</v>
      </c>
      <c r="CY11" s="283">
        <f t="shared" si="34"/>
        <v>472</v>
      </c>
      <c r="CZ11" s="283">
        <f t="shared" si="35"/>
        <v>1214</v>
      </c>
      <c r="DA11" s="282">
        <f t="shared" si="36"/>
        <v>22016</v>
      </c>
      <c r="DB11" s="283">
        <f t="shared" ref="DB11:DG11" si="54">BL11</f>
        <v>4018</v>
      </c>
      <c r="DC11" s="283">
        <f t="shared" si="54"/>
        <v>9184</v>
      </c>
      <c r="DD11" s="283">
        <f t="shared" si="54"/>
        <v>3332</v>
      </c>
      <c r="DE11" s="283">
        <f t="shared" si="54"/>
        <v>729</v>
      </c>
      <c r="DF11" s="283">
        <f t="shared" si="54"/>
        <v>1483</v>
      </c>
      <c r="DG11" s="283">
        <f t="shared" si="54"/>
        <v>3270</v>
      </c>
      <c r="DH11" s="282">
        <v>239</v>
      </c>
      <c r="DI11" s="282">
        <f t="shared" si="38"/>
        <v>3</v>
      </c>
      <c r="DJ11" s="282">
        <v>2</v>
      </c>
      <c r="DK11" s="282">
        <v>0</v>
      </c>
      <c r="DL11" s="282">
        <v>0</v>
      </c>
      <c r="DM11" s="282">
        <v>1</v>
      </c>
    </row>
    <row r="12" spans="1:117" s="281" customFormat="1" ht="12" customHeight="1">
      <c r="A12" s="278" t="s">
        <v>551</v>
      </c>
      <c r="B12" s="279" t="s">
        <v>571</v>
      </c>
      <c r="C12" s="297" t="s">
        <v>542</v>
      </c>
      <c r="D12" s="282">
        <f t="shared" si="0"/>
        <v>351133</v>
      </c>
      <c r="E12" s="283">
        <f t="shared" si="1"/>
        <v>230463</v>
      </c>
      <c r="F12" s="283">
        <f t="shared" si="2"/>
        <v>0</v>
      </c>
      <c r="G12" s="282">
        <v>0</v>
      </c>
      <c r="H12" s="282">
        <v>0</v>
      </c>
      <c r="I12" s="282">
        <v>0</v>
      </c>
      <c r="J12" s="283">
        <f t="shared" si="3"/>
        <v>191721</v>
      </c>
      <c r="K12" s="282">
        <v>5</v>
      </c>
      <c r="L12" s="282">
        <v>191716</v>
      </c>
      <c r="M12" s="282">
        <v>0</v>
      </c>
      <c r="N12" s="283">
        <f t="shared" si="4"/>
        <v>9928</v>
      </c>
      <c r="O12" s="282">
        <v>0</v>
      </c>
      <c r="P12" s="282">
        <v>9928</v>
      </c>
      <c r="Q12" s="282">
        <v>0</v>
      </c>
      <c r="R12" s="283">
        <f t="shared" si="5"/>
        <v>27097</v>
      </c>
      <c r="S12" s="282">
        <v>323</v>
      </c>
      <c r="T12" s="282">
        <v>26774</v>
      </c>
      <c r="U12" s="282">
        <v>0</v>
      </c>
      <c r="V12" s="283">
        <f t="shared" si="6"/>
        <v>457</v>
      </c>
      <c r="W12" s="282">
        <v>232</v>
      </c>
      <c r="X12" s="282">
        <v>225</v>
      </c>
      <c r="Y12" s="282">
        <v>0</v>
      </c>
      <c r="Z12" s="283">
        <f t="shared" si="7"/>
        <v>1260</v>
      </c>
      <c r="AA12" s="282">
        <v>0</v>
      </c>
      <c r="AB12" s="282">
        <v>1249</v>
      </c>
      <c r="AC12" s="282">
        <v>11</v>
      </c>
      <c r="AD12" s="283">
        <f t="shared" si="8"/>
        <v>89738</v>
      </c>
      <c r="AE12" s="283">
        <f t="shared" si="9"/>
        <v>0</v>
      </c>
      <c r="AF12" s="282">
        <v>0</v>
      </c>
      <c r="AG12" s="282">
        <v>0</v>
      </c>
      <c r="AH12" s="282">
        <v>0</v>
      </c>
      <c r="AI12" s="283">
        <f t="shared" si="10"/>
        <v>86911</v>
      </c>
      <c r="AJ12" s="282">
        <v>513</v>
      </c>
      <c r="AK12" s="282">
        <v>155</v>
      </c>
      <c r="AL12" s="282">
        <v>86243</v>
      </c>
      <c r="AM12" s="283">
        <f t="shared" si="11"/>
        <v>1239</v>
      </c>
      <c r="AN12" s="282">
        <v>47</v>
      </c>
      <c r="AO12" s="282">
        <v>0</v>
      </c>
      <c r="AP12" s="282">
        <v>1192</v>
      </c>
      <c r="AQ12" s="283">
        <f t="shared" si="12"/>
        <v>1250</v>
      </c>
      <c r="AR12" s="282">
        <v>10</v>
      </c>
      <c r="AS12" s="282">
        <v>17</v>
      </c>
      <c r="AT12" s="282">
        <v>1223</v>
      </c>
      <c r="AU12" s="283">
        <f t="shared" si="13"/>
        <v>24</v>
      </c>
      <c r="AV12" s="282">
        <v>2</v>
      </c>
      <c r="AW12" s="282">
        <v>0</v>
      </c>
      <c r="AX12" s="282">
        <v>22</v>
      </c>
      <c r="AY12" s="283">
        <f t="shared" si="14"/>
        <v>314</v>
      </c>
      <c r="AZ12" s="282">
        <v>11</v>
      </c>
      <c r="BA12" s="282">
        <v>0</v>
      </c>
      <c r="BB12" s="282">
        <v>303</v>
      </c>
      <c r="BC12" s="282">
        <f t="shared" si="15"/>
        <v>30932</v>
      </c>
      <c r="BD12" s="282">
        <f t="shared" si="16"/>
        <v>9744</v>
      </c>
      <c r="BE12" s="282">
        <v>0</v>
      </c>
      <c r="BF12" s="282">
        <v>5507</v>
      </c>
      <c r="BG12" s="282">
        <v>2292</v>
      </c>
      <c r="BH12" s="282">
        <v>752</v>
      </c>
      <c r="BI12" s="282">
        <v>6</v>
      </c>
      <c r="BJ12" s="282">
        <v>1187</v>
      </c>
      <c r="BK12" s="282">
        <f t="shared" si="17"/>
        <v>21188</v>
      </c>
      <c r="BL12" s="282">
        <v>0</v>
      </c>
      <c r="BM12" s="282">
        <v>14439</v>
      </c>
      <c r="BN12" s="282">
        <v>2127</v>
      </c>
      <c r="BO12" s="282">
        <v>1663</v>
      </c>
      <c r="BP12" s="282">
        <v>299</v>
      </c>
      <c r="BQ12" s="282">
        <v>2660</v>
      </c>
      <c r="BR12" s="283">
        <f t="shared" ref="BR12:BX12" si="55">SUM(BY12,CF12)</f>
        <v>240207</v>
      </c>
      <c r="BS12" s="283">
        <f t="shared" si="55"/>
        <v>0</v>
      </c>
      <c r="BT12" s="283">
        <f t="shared" si="55"/>
        <v>197228</v>
      </c>
      <c r="BU12" s="283">
        <f t="shared" si="55"/>
        <v>12220</v>
      </c>
      <c r="BV12" s="283">
        <f t="shared" si="55"/>
        <v>27849</v>
      </c>
      <c r="BW12" s="283">
        <f t="shared" si="55"/>
        <v>463</v>
      </c>
      <c r="BX12" s="283">
        <f t="shared" si="55"/>
        <v>2447</v>
      </c>
      <c r="BY12" s="282">
        <f t="shared" si="19"/>
        <v>230463</v>
      </c>
      <c r="BZ12" s="283">
        <f t="shared" si="20"/>
        <v>0</v>
      </c>
      <c r="CA12" s="283">
        <f t="shared" si="21"/>
        <v>191721</v>
      </c>
      <c r="CB12" s="283">
        <f t="shared" si="22"/>
        <v>9928</v>
      </c>
      <c r="CC12" s="283">
        <f t="shared" si="23"/>
        <v>27097</v>
      </c>
      <c r="CD12" s="283">
        <f t="shared" si="24"/>
        <v>457</v>
      </c>
      <c r="CE12" s="283">
        <f t="shared" si="25"/>
        <v>1260</v>
      </c>
      <c r="CF12" s="282">
        <f t="shared" si="26"/>
        <v>9744</v>
      </c>
      <c r="CG12" s="283">
        <f t="shared" ref="CG12:CL12" si="56">BE12</f>
        <v>0</v>
      </c>
      <c r="CH12" s="283">
        <f t="shared" si="56"/>
        <v>5507</v>
      </c>
      <c r="CI12" s="283">
        <f t="shared" si="56"/>
        <v>2292</v>
      </c>
      <c r="CJ12" s="283">
        <f t="shared" si="56"/>
        <v>752</v>
      </c>
      <c r="CK12" s="283">
        <f t="shared" si="56"/>
        <v>6</v>
      </c>
      <c r="CL12" s="283">
        <f t="shared" si="56"/>
        <v>1187</v>
      </c>
      <c r="CM12" s="283">
        <f t="shared" ref="CM12:CS12" si="57">SUM(CT12,DA12)</f>
        <v>110926</v>
      </c>
      <c r="CN12" s="283">
        <f t="shared" si="57"/>
        <v>0</v>
      </c>
      <c r="CO12" s="283">
        <f t="shared" si="57"/>
        <v>101350</v>
      </c>
      <c r="CP12" s="283">
        <f t="shared" si="57"/>
        <v>3366</v>
      </c>
      <c r="CQ12" s="283">
        <f t="shared" si="57"/>
        <v>2913</v>
      </c>
      <c r="CR12" s="283">
        <f t="shared" si="57"/>
        <v>323</v>
      </c>
      <c r="CS12" s="283">
        <f t="shared" si="57"/>
        <v>2974</v>
      </c>
      <c r="CT12" s="282">
        <f t="shared" si="29"/>
        <v>89738</v>
      </c>
      <c r="CU12" s="283">
        <f t="shared" si="30"/>
        <v>0</v>
      </c>
      <c r="CV12" s="283">
        <f t="shared" si="31"/>
        <v>86911</v>
      </c>
      <c r="CW12" s="283">
        <f t="shared" si="32"/>
        <v>1239</v>
      </c>
      <c r="CX12" s="283">
        <f t="shared" si="33"/>
        <v>1250</v>
      </c>
      <c r="CY12" s="283">
        <f t="shared" si="34"/>
        <v>24</v>
      </c>
      <c r="CZ12" s="283">
        <f t="shared" si="35"/>
        <v>314</v>
      </c>
      <c r="DA12" s="282">
        <f t="shared" si="36"/>
        <v>21188</v>
      </c>
      <c r="DB12" s="283">
        <f t="shared" ref="DB12:DG12" si="58">BL12</f>
        <v>0</v>
      </c>
      <c r="DC12" s="283">
        <f t="shared" si="58"/>
        <v>14439</v>
      </c>
      <c r="DD12" s="283">
        <f t="shared" si="58"/>
        <v>2127</v>
      </c>
      <c r="DE12" s="283">
        <f t="shared" si="58"/>
        <v>1663</v>
      </c>
      <c r="DF12" s="283">
        <f t="shared" si="58"/>
        <v>299</v>
      </c>
      <c r="DG12" s="283">
        <f t="shared" si="58"/>
        <v>2660</v>
      </c>
      <c r="DH12" s="282">
        <v>395</v>
      </c>
      <c r="DI12" s="282">
        <f t="shared" si="38"/>
        <v>6</v>
      </c>
      <c r="DJ12" s="282">
        <v>0</v>
      </c>
      <c r="DK12" s="282">
        <v>2</v>
      </c>
      <c r="DL12" s="282">
        <v>4</v>
      </c>
      <c r="DM12" s="282">
        <v>0</v>
      </c>
    </row>
    <row r="13" spans="1:117" s="281" customFormat="1" ht="12" customHeight="1">
      <c r="A13" s="278" t="s">
        <v>580</v>
      </c>
      <c r="B13" s="279" t="s">
        <v>660</v>
      </c>
      <c r="C13" s="297" t="s">
        <v>542</v>
      </c>
      <c r="D13" s="282">
        <f t="shared" si="0"/>
        <v>717703</v>
      </c>
      <c r="E13" s="283">
        <f t="shared" si="1"/>
        <v>461955</v>
      </c>
      <c r="F13" s="283">
        <f t="shared" si="2"/>
        <v>0</v>
      </c>
      <c r="G13" s="282">
        <v>0</v>
      </c>
      <c r="H13" s="282">
        <v>0</v>
      </c>
      <c r="I13" s="282">
        <v>0</v>
      </c>
      <c r="J13" s="283">
        <f t="shared" si="3"/>
        <v>378564</v>
      </c>
      <c r="K13" s="282">
        <v>3994</v>
      </c>
      <c r="L13" s="282">
        <v>374570</v>
      </c>
      <c r="M13" s="282">
        <v>0</v>
      </c>
      <c r="N13" s="283">
        <f t="shared" si="4"/>
        <v>19027</v>
      </c>
      <c r="O13" s="282">
        <v>1690</v>
      </c>
      <c r="P13" s="282">
        <v>17320</v>
      </c>
      <c r="Q13" s="282">
        <v>17</v>
      </c>
      <c r="R13" s="283">
        <f t="shared" si="5"/>
        <v>59374</v>
      </c>
      <c r="S13" s="282">
        <v>741</v>
      </c>
      <c r="T13" s="282">
        <v>58632</v>
      </c>
      <c r="U13" s="282">
        <v>1</v>
      </c>
      <c r="V13" s="283">
        <f t="shared" si="6"/>
        <v>93</v>
      </c>
      <c r="W13" s="282">
        <v>23</v>
      </c>
      <c r="X13" s="282">
        <v>70</v>
      </c>
      <c r="Y13" s="282">
        <v>0</v>
      </c>
      <c r="Z13" s="283">
        <f t="shared" si="7"/>
        <v>4897</v>
      </c>
      <c r="AA13" s="282">
        <v>445</v>
      </c>
      <c r="AB13" s="282">
        <v>4452</v>
      </c>
      <c r="AC13" s="282">
        <v>0</v>
      </c>
      <c r="AD13" s="283">
        <f t="shared" si="8"/>
        <v>171794</v>
      </c>
      <c r="AE13" s="283">
        <f t="shared" si="9"/>
        <v>0</v>
      </c>
      <c r="AF13" s="282">
        <v>0</v>
      </c>
      <c r="AG13" s="282">
        <v>0</v>
      </c>
      <c r="AH13" s="282">
        <v>0</v>
      </c>
      <c r="AI13" s="283">
        <f t="shared" si="10"/>
        <v>169495</v>
      </c>
      <c r="AJ13" s="282">
        <v>4</v>
      </c>
      <c r="AK13" s="282">
        <v>94</v>
      </c>
      <c r="AL13" s="282">
        <v>169397</v>
      </c>
      <c r="AM13" s="283">
        <f t="shared" si="11"/>
        <v>925</v>
      </c>
      <c r="AN13" s="282">
        <v>0</v>
      </c>
      <c r="AO13" s="282">
        <v>0</v>
      </c>
      <c r="AP13" s="282">
        <v>925</v>
      </c>
      <c r="AQ13" s="283">
        <f t="shared" si="12"/>
        <v>358</v>
      </c>
      <c r="AR13" s="282">
        <v>0</v>
      </c>
      <c r="AS13" s="282">
        <v>0</v>
      </c>
      <c r="AT13" s="282">
        <v>358</v>
      </c>
      <c r="AU13" s="283">
        <f t="shared" si="13"/>
        <v>9</v>
      </c>
      <c r="AV13" s="282">
        <v>0</v>
      </c>
      <c r="AW13" s="282">
        <v>0</v>
      </c>
      <c r="AX13" s="282">
        <v>9</v>
      </c>
      <c r="AY13" s="283">
        <f t="shared" si="14"/>
        <v>1007</v>
      </c>
      <c r="AZ13" s="282">
        <v>0</v>
      </c>
      <c r="BA13" s="282">
        <v>0</v>
      </c>
      <c r="BB13" s="282">
        <v>1007</v>
      </c>
      <c r="BC13" s="282">
        <f t="shared" si="15"/>
        <v>83954</v>
      </c>
      <c r="BD13" s="282">
        <f t="shared" si="16"/>
        <v>45425</v>
      </c>
      <c r="BE13" s="282">
        <v>1</v>
      </c>
      <c r="BF13" s="282">
        <v>37739</v>
      </c>
      <c r="BG13" s="282">
        <v>4171</v>
      </c>
      <c r="BH13" s="282">
        <v>1019</v>
      </c>
      <c r="BI13" s="282">
        <v>8</v>
      </c>
      <c r="BJ13" s="282">
        <v>2487</v>
      </c>
      <c r="BK13" s="282">
        <f t="shared" si="17"/>
        <v>38529</v>
      </c>
      <c r="BL13" s="282">
        <v>2</v>
      </c>
      <c r="BM13" s="282">
        <v>34044</v>
      </c>
      <c r="BN13" s="282">
        <v>838</v>
      </c>
      <c r="BO13" s="282">
        <v>491</v>
      </c>
      <c r="BP13" s="282">
        <v>1</v>
      </c>
      <c r="BQ13" s="282">
        <v>3153</v>
      </c>
      <c r="BR13" s="283">
        <f t="shared" ref="BR13:BX13" si="59">SUM(BY13,CF13)</f>
        <v>507380</v>
      </c>
      <c r="BS13" s="283">
        <f t="shared" si="59"/>
        <v>1</v>
      </c>
      <c r="BT13" s="283">
        <f t="shared" si="59"/>
        <v>416303</v>
      </c>
      <c r="BU13" s="283">
        <f t="shared" si="59"/>
        <v>23198</v>
      </c>
      <c r="BV13" s="283">
        <f t="shared" si="59"/>
        <v>60393</v>
      </c>
      <c r="BW13" s="283">
        <f t="shared" si="59"/>
        <v>101</v>
      </c>
      <c r="BX13" s="283">
        <f t="shared" si="59"/>
        <v>7384</v>
      </c>
      <c r="BY13" s="282">
        <f t="shared" si="19"/>
        <v>461955</v>
      </c>
      <c r="BZ13" s="283">
        <f t="shared" si="20"/>
        <v>0</v>
      </c>
      <c r="CA13" s="283">
        <f t="shared" si="21"/>
        <v>378564</v>
      </c>
      <c r="CB13" s="283">
        <f t="shared" si="22"/>
        <v>19027</v>
      </c>
      <c r="CC13" s="283">
        <f t="shared" si="23"/>
        <v>59374</v>
      </c>
      <c r="CD13" s="283">
        <f t="shared" si="24"/>
        <v>93</v>
      </c>
      <c r="CE13" s="283">
        <f t="shared" si="25"/>
        <v>4897</v>
      </c>
      <c r="CF13" s="282">
        <f t="shared" si="26"/>
        <v>45425</v>
      </c>
      <c r="CG13" s="283">
        <f t="shared" ref="CG13:CL13" si="60">BE13</f>
        <v>1</v>
      </c>
      <c r="CH13" s="283">
        <f t="shared" si="60"/>
        <v>37739</v>
      </c>
      <c r="CI13" s="283">
        <f t="shared" si="60"/>
        <v>4171</v>
      </c>
      <c r="CJ13" s="283">
        <f t="shared" si="60"/>
        <v>1019</v>
      </c>
      <c r="CK13" s="283">
        <f t="shared" si="60"/>
        <v>8</v>
      </c>
      <c r="CL13" s="283">
        <f t="shared" si="60"/>
        <v>2487</v>
      </c>
      <c r="CM13" s="283">
        <f t="shared" ref="CM13:CS13" si="61">SUM(CT13,DA13)</f>
        <v>210323</v>
      </c>
      <c r="CN13" s="283">
        <f t="shared" si="61"/>
        <v>2</v>
      </c>
      <c r="CO13" s="283">
        <f t="shared" si="61"/>
        <v>203539</v>
      </c>
      <c r="CP13" s="283">
        <f t="shared" si="61"/>
        <v>1763</v>
      </c>
      <c r="CQ13" s="283">
        <f t="shared" si="61"/>
        <v>849</v>
      </c>
      <c r="CR13" s="283">
        <f t="shared" si="61"/>
        <v>10</v>
      </c>
      <c r="CS13" s="283">
        <f t="shared" si="61"/>
        <v>4160</v>
      </c>
      <c r="CT13" s="282">
        <f t="shared" si="29"/>
        <v>171794</v>
      </c>
      <c r="CU13" s="283">
        <f t="shared" si="30"/>
        <v>0</v>
      </c>
      <c r="CV13" s="283">
        <f t="shared" si="31"/>
        <v>169495</v>
      </c>
      <c r="CW13" s="283">
        <f t="shared" si="32"/>
        <v>925</v>
      </c>
      <c r="CX13" s="283">
        <f t="shared" si="33"/>
        <v>358</v>
      </c>
      <c r="CY13" s="283">
        <f t="shared" si="34"/>
        <v>9</v>
      </c>
      <c r="CZ13" s="283">
        <f t="shared" si="35"/>
        <v>1007</v>
      </c>
      <c r="DA13" s="282">
        <f t="shared" si="36"/>
        <v>38529</v>
      </c>
      <c r="DB13" s="283">
        <f t="shared" ref="DB13:DG13" si="62">BL13</f>
        <v>2</v>
      </c>
      <c r="DC13" s="283">
        <f t="shared" si="62"/>
        <v>34044</v>
      </c>
      <c r="DD13" s="283">
        <f t="shared" si="62"/>
        <v>838</v>
      </c>
      <c r="DE13" s="283">
        <f t="shared" si="62"/>
        <v>491</v>
      </c>
      <c r="DF13" s="283">
        <f t="shared" si="62"/>
        <v>1</v>
      </c>
      <c r="DG13" s="283">
        <f t="shared" si="62"/>
        <v>3153</v>
      </c>
      <c r="DH13" s="282">
        <v>0</v>
      </c>
      <c r="DI13" s="282">
        <f t="shared" si="38"/>
        <v>71</v>
      </c>
      <c r="DJ13" s="282">
        <v>11</v>
      </c>
      <c r="DK13" s="282">
        <v>10</v>
      </c>
      <c r="DL13" s="282">
        <v>5</v>
      </c>
      <c r="DM13" s="282">
        <v>45</v>
      </c>
    </row>
    <row r="14" spans="1:117" s="281" customFormat="1" ht="12" customHeight="1">
      <c r="A14" s="278" t="s">
        <v>663</v>
      </c>
      <c r="B14" s="279" t="s">
        <v>664</v>
      </c>
      <c r="C14" s="297" t="s">
        <v>542</v>
      </c>
      <c r="D14" s="282">
        <f t="shared" si="0"/>
        <v>1029367</v>
      </c>
      <c r="E14" s="283">
        <f t="shared" si="1"/>
        <v>683013</v>
      </c>
      <c r="F14" s="283">
        <f t="shared" si="2"/>
        <v>96</v>
      </c>
      <c r="G14" s="282">
        <v>39</v>
      </c>
      <c r="H14" s="282">
        <v>3</v>
      </c>
      <c r="I14" s="282">
        <v>54</v>
      </c>
      <c r="J14" s="283">
        <f t="shared" si="3"/>
        <v>570453</v>
      </c>
      <c r="K14" s="282">
        <v>65901</v>
      </c>
      <c r="L14" s="282">
        <v>500107</v>
      </c>
      <c r="M14" s="282">
        <v>4445</v>
      </c>
      <c r="N14" s="283">
        <f t="shared" si="4"/>
        <v>35139</v>
      </c>
      <c r="O14" s="282">
        <v>3382</v>
      </c>
      <c r="P14" s="282">
        <v>31695</v>
      </c>
      <c r="Q14" s="282">
        <v>62</v>
      </c>
      <c r="R14" s="283">
        <f t="shared" si="5"/>
        <v>71035</v>
      </c>
      <c r="S14" s="282">
        <v>3714</v>
      </c>
      <c r="T14" s="282">
        <v>67319</v>
      </c>
      <c r="U14" s="282">
        <v>2</v>
      </c>
      <c r="V14" s="283">
        <f t="shared" si="6"/>
        <v>326</v>
      </c>
      <c r="W14" s="282">
        <v>94</v>
      </c>
      <c r="X14" s="282">
        <v>232</v>
      </c>
      <c r="Y14" s="282">
        <v>0</v>
      </c>
      <c r="Z14" s="283">
        <f t="shared" si="7"/>
        <v>5964</v>
      </c>
      <c r="AA14" s="282">
        <v>790</v>
      </c>
      <c r="AB14" s="282">
        <v>5174</v>
      </c>
      <c r="AC14" s="282">
        <v>0</v>
      </c>
      <c r="AD14" s="283">
        <f t="shared" si="8"/>
        <v>262244</v>
      </c>
      <c r="AE14" s="283">
        <f t="shared" si="9"/>
        <v>13438</v>
      </c>
      <c r="AF14" s="282">
        <v>0</v>
      </c>
      <c r="AG14" s="282">
        <v>827</v>
      </c>
      <c r="AH14" s="282">
        <v>12611</v>
      </c>
      <c r="AI14" s="283">
        <f t="shared" si="10"/>
        <v>190409</v>
      </c>
      <c r="AJ14" s="282">
        <v>1094</v>
      </c>
      <c r="AK14" s="282">
        <v>853</v>
      </c>
      <c r="AL14" s="282">
        <v>188462</v>
      </c>
      <c r="AM14" s="283">
        <f t="shared" si="11"/>
        <v>4188</v>
      </c>
      <c r="AN14" s="282">
        <v>40</v>
      </c>
      <c r="AO14" s="282">
        <v>107</v>
      </c>
      <c r="AP14" s="282">
        <v>4041</v>
      </c>
      <c r="AQ14" s="283">
        <f t="shared" si="12"/>
        <v>53414</v>
      </c>
      <c r="AR14" s="282">
        <v>484</v>
      </c>
      <c r="AS14" s="282">
        <v>32</v>
      </c>
      <c r="AT14" s="282">
        <v>52898</v>
      </c>
      <c r="AU14" s="283">
        <f t="shared" si="13"/>
        <v>3</v>
      </c>
      <c r="AV14" s="282">
        <v>0</v>
      </c>
      <c r="AW14" s="282">
        <v>0</v>
      </c>
      <c r="AX14" s="282">
        <v>3</v>
      </c>
      <c r="AY14" s="283">
        <f t="shared" si="14"/>
        <v>792</v>
      </c>
      <c r="AZ14" s="282">
        <v>1</v>
      </c>
      <c r="BA14" s="282">
        <v>2</v>
      </c>
      <c r="BB14" s="282">
        <v>789</v>
      </c>
      <c r="BC14" s="282">
        <f t="shared" si="15"/>
        <v>84110</v>
      </c>
      <c r="BD14" s="282">
        <f t="shared" si="16"/>
        <v>49923</v>
      </c>
      <c r="BE14" s="282">
        <v>5887</v>
      </c>
      <c r="BF14" s="282">
        <v>25108</v>
      </c>
      <c r="BG14" s="282">
        <v>4509</v>
      </c>
      <c r="BH14" s="282">
        <v>2901</v>
      </c>
      <c r="BI14" s="282">
        <v>108</v>
      </c>
      <c r="BJ14" s="282">
        <v>11410</v>
      </c>
      <c r="BK14" s="282">
        <f t="shared" si="17"/>
        <v>34187</v>
      </c>
      <c r="BL14" s="282">
        <v>3656</v>
      </c>
      <c r="BM14" s="282">
        <v>24199</v>
      </c>
      <c r="BN14" s="282">
        <v>1486</v>
      </c>
      <c r="BO14" s="282">
        <v>3057</v>
      </c>
      <c r="BP14" s="282">
        <v>423</v>
      </c>
      <c r="BQ14" s="282">
        <v>1366</v>
      </c>
      <c r="BR14" s="283">
        <f t="shared" ref="BR14:BX14" si="63">SUM(BY14,CF14)</f>
        <v>732936</v>
      </c>
      <c r="BS14" s="283">
        <f t="shared" si="63"/>
        <v>5983</v>
      </c>
      <c r="BT14" s="283">
        <f t="shared" si="63"/>
        <v>595561</v>
      </c>
      <c r="BU14" s="283">
        <f t="shared" si="63"/>
        <v>39648</v>
      </c>
      <c r="BV14" s="283">
        <f t="shared" si="63"/>
        <v>73936</v>
      </c>
      <c r="BW14" s="283">
        <f t="shared" si="63"/>
        <v>434</v>
      </c>
      <c r="BX14" s="283">
        <f t="shared" si="63"/>
        <v>17374</v>
      </c>
      <c r="BY14" s="282">
        <f t="shared" si="19"/>
        <v>683013</v>
      </c>
      <c r="BZ14" s="283">
        <f t="shared" si="20"/>
        <v>96</v>
      </c>
      <c r="CA14" s="283">
        <f t="shared" si="21"/>
        <v>570453</v>
      </c>
      <c r="CB14" s="283">
        <f t="shared" si="22"/>
        <v>35139</v>
      </c>
      <c r="CC14" s="283">
        <f t="shared" si="23"/>
        <v>71035</v>
      </c>
      <c r="CD14" s="283">
        <f t="shared" si="24"/>
        <v>326</v>
      </c>
      <c r="CE14" s="283">
        <f t="shared" si="25"/>
        <v>5964</v>
      </c>
      <c r="CF14" s="282">
        <f t="shared" si="26"/>
        <v>49923</v>
      </c>
      <c r="CG14" s="283">
        <f t="shared" ref="CG14:CL14" si="64">BE14</f>
        <v>5887</v>
      </c>
      <c r="CH14" s="283">
        <f t="shared" si="64"/>
        <v>25108</v>
      </c>
      <c r="CI14" s="283">
        <f t="shared" si="64"/>
        <v>4509</v>
      </c>
      <c r="CJ14" s="283">
        <f t="shared" si="64"/>
        <v>2901</v>
      </c>
      <c r="CK14" s="283">
        <f t="shared" si="64"/>
        <v>108</v>
      </c>
      <c r="CL14" s="283">
        <f t="shared" si="64"/>
        <v>11410</v>
      </c>
      <c r="CM14" s="283">
        <f t="shared" ref="CM14:CS14" si="65">SUM(CT14,DA14)</f>
        <v>296431</v>
      </c>
      <c r="CN14" s="283">
        <f t="shared" si="65"/>
        <v>17094</v>
      </c>
      <c r="CO14" s="283">
        <f t="shared" si="65"/>
        <v>214608</v>
      </c>
      <c r="CP14" s="283">
        <f t="shared" si="65"/>
        <v>5674</v>
      </c>
      <c r="CQ14" s="283">
        <f t="shared" si="65"/>
        <v>56471</v>
      </c>
      <c r="CR14" s="283">
        <f t="shared" si="65"/>
        <v>426</v>
      </c>
      <c r="CS14" s="283">
        <f t="shared" si="65"/>
        <v>2158</v>
      </c>
      <c r="CT14" s="282">
        <f t="shared" si="29"/>
        <v>262244</v>
      </c>
      <c r="CU14" s="283">
        <f t="shared" si="30"/>
        <v>13438</v>
      </c>
      <c r="CV14" s="283">
        <f t="shared" si="31"/>
        <v>190409</v>
      </c>
      <c r="CW14" s="283">
        <f t="shared" si="32"/>
        <v>4188</v>
      </c>
      <c r="CX14" s="283">
        <f t="shared" si="33"/>
        <v>53414</v>
      </c>
      <c r="CY14" s="283">
        <f t="shared" si="34"/>
        <v>3</v>
      </c>
      <c r="CZ14" s="283">
        <f t="shared" si="35"/>
        <v>792</v>
      </c>
      <c r="DA14" s="282">
        <f t="shared" si="36"/>
        <v>34187</v>
      </c>
      <c r="DB14" s="283">
        <f t="shared" ref="DB14:DG14" si="66">BL14</f>
        <v>3656</v>
      </c>
      <c r="DC14" s="283">
        <f t="shared" si="66"/>
        <v>24199</v>
      </c>
      <c r="DD14" s="283">
        <f t="shared" si="66"/>
        <v>1486</v>
      </c>
      <c r="DE14" s="283">
        <f t="shared" si="66"/>
        <v>3057</v>
      </c>
      <c r="DF14" s="283">
        <f t="shared" si="66"/>
        <v>423</v>
      </c>
      <c r="DG14" s="283">
        <f t="shared" si="66"/>
        <v>1366</v>
      </c>
      <c r="DH14" s="282">
        <v>12701</v>
      </c>
      <c r="DI14" s="282">
        <f t="shared" si="38"/>
        <v>63</v>
      </c>
      <c r="DJ14" s="282">
        <v>12</v>
      </c>
      <c r="DK14" s="282">
        <v>29</v>
      </c>
      <c r="DL14" s="282">
        <v>7</v>
      </c>
      <c r="DM14" s="282">
        <v>15</v>
      </c>
    </row>
    <row r="15" spans="1:117" s="281" customFormat="1" ht="12" customHeight="1">
      <c r="A15" s="278" t="s">
        <v>599</v>
      </c>
      <c r="B15" s="279" t="s">
        <v>636</v>
      </c>
      <c r="C15" s="297" t="s">
        <v>542</v>
      </c>
      <c r="D15" s="282">
        <f t="shared" si="0"/>
        <v>640656</v>
      </c>
      <c r="E15" s="283">
        <f t="shared" si="1"/>
        <v>433613</v>
      </c>
      <c r="F15" s="283">
        <f t="shared" si="2"/>
        <v>0</v>
      </c>
      <c r="G15" s="282">
        <v>0</v>
      </c>
      <c r="H15" s="282">
        <v>0</v>
      </c>
      <c r="I15" s="282">
        <v>0</v>
      </c>
      <c r="J15" s="283">
        <f t="shared" si="3"/>
        <v>349877</v>
      </c>
      <c r="K15" s="282">
        <v>10099</v>
      </c>
      <c r="L15" s="282">
        <v>339778</v>
      </c>
      <c r="M15" s="282">
        <v>0</v>
      </c>
      <c r="N15" s="283">
        <f t="shared" si="4"/>
        <v>17691</v>
      </c>
      <c r="O15" s="282">
        <v>844</v>
      </c>
      <c r="P15" s="282">
        <v>16847</v>
      </c>
      <c r="Q15" s="282">
        <v>0</v>
      </c>
      <c r="R15" s="283">
        <f t="shared" si="5"/>
        <v>64657</v>
      </c>
      <c r="S15" s="282">
        <v>1215</v>
      </c>
      <c r="T15" s="282">
        <v>63442</v>
      </c>
      <c r="U15" s="282">
        <v>0</v>
      </c>
      <c r="V15" s="283">
        <f t="shared" si="6"/>
        <v>198</v>
      </c>
      <c r="W15" s="282">
        <v>15</v>
      </c>
      <c r="X15" s="282">
        <v>183</v>
      </c>
      <c r="Y15" s="282">
        <v>0</v>
      </c>
      <c r="Z15" s="283">
        <f t="shared" si="7"/>
        <v>1190</v>
      </c>
      <c r="AA15" s="282">
        <v>391</v>
      </c>
      <c r="AB15" s="282">
        <v>799</v>
      </c>
      <c r="AC15" s="282">
        <v>0</v>
      </c>
      <c r="AD15" s="283">
        <f t="shared" si="8"/>
        <v>147948</v>
      </c>
      <c r="AE15" s="283">
        <f t="shared" si="9"/>
        <v>0</v>
      </c>
      <c r="AF15" s="282">
        <v>0</v>
      </c>
      <c r="AG15" s="282">
        <v>0</v>
      </c>
      <c r="AH15" s="282">
        <v>0</v>
      </c>
      <c r="AI15" s="283">
        <f t="shared" si="10"/>
        <v>143010</v>
      </c>
      <c r="AJ15" s="282">
        <v>1522</v>
      </c>
      <c r="AK15" s="282">
        <v>0</v>
      </c>
      <c r="AL15" s="282">
        <v>141488</v>
      </c>
      <c r="AM15" s="283">
        <f t="shared" si="11"/>
        <v>2182</v>
      </c>
      <c r="AN15" s="282">
        <v>108</v>
      </c>
      <c r="AO15" s="282">
        <v>0</v>
      </c>
      <c r="AP15" s="282">
        <v>2074</v>
      </c>
      <c r="AQ15" s="283">
        <f t="shared" si="12"/>
        <v>2295</v>
      </c>
      <c r="AR15" s="282">
        <v>207</v>
      </c>
      <c r="AS15" s="282">
        <v>118</v>
      </c>
      <c r="AT15" s="282">
        <v>1970</v>
      </c>
      <c r="AU15" s="283">
        <f t="shared" si="13"/>
        <v>1</v>
      </c>
      <c r="AV15" s="282">
        <v>0</v>
      </c>
      <c r="AW15" s="282">
        <v>0</v>
      </c>
      <c r="AX15" s="282">
        <v>1</v>
      </c>
      <c r="AY15" s="283">
        <f t="shared" si="14"/>
        <v>460</v>
      </c>
      <c r="AZ15" s="282">
        <v>3</v>
      </c>
      <c r="BA15" s="282">
        <v>0</v>
      </c>
      <c r="BB15" s="282">
        <v>457</v>
      </c>
      <c r="BC15" s="282">
        <f t="shared" si="15"/>
        <v>59095</v>
      </c>
      <c r="BD15" s="282">
        <f t="shared" si="16"/>
        <v>30429</v>
      </c>
      <c r="BE15" s="282">
        <v>0</v>
      </c>
      <c r="BF15" s="282">
        <v>16231</v>
      </c>
      <c r="BG15" s="282">
        <v>4019</v>
      </c>
      <c r="BH15" s="282">
        <v>3535</v>
      </c>
      <c r="BI15" s="282">
        <v>117</v>
      </c>
      <c r="BJ15" s="282">
        <v>6527</v>
      </c>
      <c r="BK15" s="282">
        <f t="shared" si="17"/>
        <v>28666</v>
      </c>
      <c r="BL15" s="282">
        <v>0</v>
      </c>
      <c r="BM15" s="282">
        <v>23861</v>
      </c>
      <c r="BN15" s="282">
        <v>863</v>
      </c>
      <c r="BO15" s="282">
        <v>2613</v>
      </c>
      <c r="BP15" s="282">
        <v>2</v>
      </c>
      <c r="BQ15" s="282">
        <v>1327</v>
      </c>
      <c r="BR15" s="283">
        <f t="shared" ref="BR15:BX15" si="67">SUM(BY15,CF15)</f>
        <v>464042</v>
      </c>
      <c r="BS15" s="283">
        <f t="shared" si="67"/>
        <v>0</v>
      </c>
      <c r="BT15" s="283">
        <f t="shared" si="67"/>
        <v>366108</v>
      </c>
      <c r="BU15" s="283">
        <f t="shared" si="67"/>
        <v>21710</v>
      </c>
      <c r="BV15" s="283">
        <f t="shared" si="67"/>
        <v>68192</v>
      </c>
      <c r="BW15" s="283">
        <f t="shared" si="67"/>
        <v>315</v>
      </c>
      <c r="BX15" s="283">
        <f t="shared" si="67"/>
        <v>7717</v>
      </c>
      <c r="BY15" s="282">
        <f t="shared" si="19"/>
        <v>433613</v>
      </c>
      <c r="BZ15" s="283">
        <f t="shared" si="20"/>
        <v>0</v>
      </c>
      <c r="CA15" s="283">
        <f t="shared" si="21"/>
        <v>349877</v>
      </c>
      <c r="CB15" s="283">
        <f t="shared" si="22"/>
        <v>17691</v>
      </c>
      <c r="CC15" s="283">
        <f t="shared" si="23"/>
        <v>64657</v>
      </c>
      <c r="CD15" s="283">
        <f t="shared" si="24"/>
        <v>198</v>
      </c>
      <c r="CE15" s="283">
        <f t="shared" si="25"/>
        <v>1190</v>
      </c>
      <c r="CF15" s="282">
        <f t="shared" si="26"/>
        <v>30429</v>
      </c>
      <c r="CG15" s="283">
        <f t="shared" ref="CG15:CL15" si="68">BE15</f>
        <v>0</v>
      </c>
      <c r="CH15" s="283">
        <f t="shared" si="68"/>
        <v>16231</v>
      </c>
      <c r="CI15" s="283">
        <f t="shared" si="68"/>
        <v>4019</v>
      </c>
      <c r="CJ15" s="283">
        <f t="shared" si="68"/>
        <v>3535</v>
      </c>
      <c r="CK15" s="283">
        <f t="shared" si="68"/>
        <v>117</v>
      </c>
      <c r="CL15" s="283">
        <f t="shared" si="68"/>
        <v>6527</v>
      </c>
      <c r="CM15" s="283">
        <f t="shared" ref="CM15:CS15" si="69">SUM(CT15,DA15)</f>
        <v>176614</v>
      </c>
      <c r="CN15" s="283">
        <f t="shared" si="69"/>
        <v>0</v>
      </c>
      <c r="CO15" s="283">
        <f t="shared" si="69"/>
        <v>166871</v>
      </c>
      <c r="CP15" s="283">
        <f t="shared" si="69"/>
        <v>3045</v>
      </c>
      <c r="CQ15" s="283">
        <f t="shared" si="69"/>
        <v>4908</v>
      </c>
      <c r="CR15" s="283">
        <f t="shared" si="69"/>
        <v>3</v>
      </c>
      <c r="CS15" s="283">
        <f t="shared" si="69"/>
        <v>1787</v>
      </c>
      <c r="CT15" s="282">
        <f t="shared" si="29"/>
        <v>147948</v>
      </c>
      <c r="CU15" s="283">
        <f t="shared" si="30"/>
        <v>0</v>
      </c>
      <c r="CV15" s="283">
        <f t="shared" si="31"/>
        <v>143010</v>
      </c>
      <c r="CW15" s="283">
        <f t="shared" si="32"/>
        <v>2182</v>
      </c>
      <c r="CX15" s="283">
        <f t="shared" si="33"/>
        <v>2295</v>
      </c>
      <c r="CY15" s="283">
        <f t="shared" si="34"/>
        <v>1</v>
      </c>
      <c r="CZ15" s="283">
        <f t="shared" si="35"/>
        <v>460</v>
      </c>
      <c r="DA15" s="282">
        <f t="shared" si="36"/>
        <v>28666</v>
      </c>
      <c r="DB15" s="283">
        <f t="shared" ref="DB15:DG15" si="70">BL15</f>
        <v>0</v>
      </c>
      <c r="DC15" s="283">
        <f t="shared" si="70"/>
        <v>23861</v>
      </c>
      <c r="DD15" s="283">
        <f t="shared" si="70"/>
        <v>863</v>
      </c>
      <c r="DE15" s="283">
        <f t="shared" si="70"/>
        <v>2613</v>
      </c>
      <c r="DF15" s="283">
        <f t="shared" si="70"/>
        <v>2</v>
      </c>
      <c r="DG15" s="283">
        <f t="shared" si="70"/>
        <v>1327</v>
      </c>
      <c r="DH15" s="282">
        <v>1343</v>
      </c>
      <c r="DI15" s="282">
        <f t="shared" si="38"/>
        <v>91</v>
      </c>
      <c r="DJ15" s="282">
        <v>19</v>
      </c>
      <c r="DK15" s="282">
        <v>9</v>
      </c>
      <c r="DL15" s="282">
        <v>0</v>
      </c>
      <c r="DM15" s="282">
        <v>63</v>
      </c>
    </row>
    <row r="16" spans="1:117" s="281" customFormat="1" ht="12" customHeight="1">
      <c r="A16" s="278" t="s">
        <v>594</v>
      </c>
      <c r="B16" s="279" t="s">
        <v>667</v>
      </c>
      <c r="C16" s="297" t="s">
        <v>665</v>
      </c>
      <c r="D16" s="282">
        <f t="shared" si="0"/>
        <v>695706</v>
      </c>
      <c r="E16" s="283">
        <f t="shared" si="1"/>
        <v>479925</v>
      </c>
      <c r="F16" s="283">
        <f t="shared" si="2"/>
        <v>0</v>
      </c>
      <c r="G16" s="282">
        <v>0</v>
      </c>
      <c r="H16" s="282">
        <v>0</v>
      </c>
      <c r="I16" s="282">
        <v>0</v>
      </c>
      <c r="J16" s="283">
        <f t="shared" si="3"/>
        <v>414261</v>
      </c>
      <c r="K16" s="282">
        <v>20290</v>
      </c>
      <c r="L16" s="282">
        <v>393775</v>
      </c>
      <c r="M16" s="282">
        <v>196</v>
      </c>
      <c r="N16" s="283">
        <f t="shared" si="4"/>
        <v>17551</v>
      </c>
      <c r="O16" s="282">
        <v>915</v>
      </c>
      <c r="P16" s="282">
        <v>16635</v>
      </c>
      <c r="Q16" s="282">
        <v>1</v>
      </c>
      <c r="R16" s="283">
        <f t="shared" si="5"/>
        <v>41018</v>
      </c>
      <c r="S16" s="282">
        <v>2625</v>
      </c>
      <c r="T16" s="282">
        <v>38392</v>
      </c>
      <c r="U16" s="282">
        <v>1</v>
      </c>
      <c r="V16" s="283">
        <f t="shared" si="6"/>
        <v>591</v>
      </c>
      <c r="W16" s="282">
        <v>47</v>
      </c>
      <c r="X16" s="282">
        <v>544</v>
      </c>
      <c r="Y16" s="282">
        <v>0</v>
      </c>
      <c r="Z16" s="283">
        <f t="shared" si="7"/>
        <v>6504</v>
      </c>
      <c r="AA16" s="282">
        <v>473</v>
      </c>
      <c r="AB16" s="282">
        <v>6026</v>
      </c>
      <c r="AC16" s="282">
        <v>5</v>
      </c>
      <c r="AD16" s="283">
        <f t="shared" si="8"/>
        <v>130757</v>
      </c>
      <c r="AE16" s="283">
        <f t="shared" si="9"/>
        <v>0</v>
      </c>
      <c r="AF16" s="282">
        <v>0</v>
      </c>
      <c r="AG16" s="282">
        <v>0</v>
      </c>
      <c r="AH16" s="282">
        <v>0</v>
      </c>
      <c r="AI16" s="283">
        <f t="shared" si="10"/>
        <v>127047</v>
      </c>
      <c r="AJ16" s="282">
        <v>0</v>
      </c>
      <c r="AK16" s="282">
        <v>712</v>
      </c>
      <c r="AL16" s="282">
        <v>126335</v>
      </c>
      <c r="AM16" s="283">
        <f t="shared" si="11"/>
        <v>1829</v>
      </c>
      <c r="AN16" s="282">
        <v>0</v>
      </c>
      <c r="AO16" s="282">
        <v>5</v>
      </c>
      <c r="AP16" s="282">
        <v>1824</v>
      </c>
      <c r="AQ16" s="283">
        <f t="shared" si="12"/>
        <v>1776</v>
      </c>
      <c r="AR16" s="282">
        <v>0</v>
      </c>
      <c r="AS16" s="282">
        <v>14</v>
      </c>
      <c r="AT16" s="282">
        <v>1762</v>
      </c>
      <c r="AU16" s="283">
        <f t="shared" si="13"/>
        <v>0</v>
      </c>
      <c r="AV16" s="282">
        <v>0</v>
      </c>
      <c r="AW16" s="282">
        <v>0</v>
      </c>
      <c r="AX16" s="282">
        <v>0</v>
      </c>
      <c r="AY16" s="283">
        <f t="shared" si="14"/>
        <v>105</v>
      </c>
      <c r="AZ16" s="282">
        <v>0</v>
      </c>
      <c r="BA16" s="282">
        <v>0</v>
      </c>
      <c r="BB16" s="282">
        <v>105</v>
      </c>
      <c r="BC16" s="282">
        <f t="shared" si="15"/>
        <v>85024</v>
      </c>
      <c r="BD16" s="282">
        <f t="shared" si="16"/>
        <v>33717</v>
      </c>
      <c r="BE16" s="282">
        <v>0</v>
      </c>
      <c r="BF16" s="282">
        <v>17995</v>
      </c>
      <c r="BG16" s="282">
        <v>2555</v>
      </c>
      <c r="BH16" s="282">
        <v>6545</v>
      </c>
      <c r="BI16" s="282">
        <v>1600</v>
      </c>
      <c r="BJ16" s="282">
        <v>5022</v>
      </c>
      <c r="BK16" s="282">
        <f t="shared" si="17"/>
        <v>51307</v>
      </c>
      <c r="BL16" s="282">
        <v>0</v>
      </c>
      <c r="BM16" s="282">
        <v>41810</v>
      </c>
      <c r="BN16" s="282">
        <v>2425</v>
      </c>
      <c r="BO16" s="282">
        <v>5811</v>
      </c>
      <c r="BP16" s="282">
        <v>0</v>
      </c>
      <c r="BQ16" s="282">
        <v>1261</v>
      </c>
      <c r="BR16" s="283">
        <f t="shared" ref="BR16:BX16" si="71">SUM(BY16,CF16)</f>
        <v>513642</v>
      </c>
      <c r="BS16" s="283">
        <f t="shared" si="71"/>
        <v>0</v>
      </c>
      <c r="BT16" s="283">
        <f t="shared" si="71"/>
        <v>432256</v>
      </c>
      <c r="BU16" s="283">
        <f t="shared" si="71"/>
        <v>20106</v>
      </c>
      <c r="BV16" s="283">
        <f t="shared" si="71"/>
        <v>47563</v>
      </c>
      <c r="BW16" s="283">
        <f t="shared" si="71"/>
        <v>2191</v>
      </c>
      <c r="BX16" s="283">
        <f t="shared" si="71"/>
        <v>11526</v>
      </c>
      <c r="BY16" s="282">
        <f t="shared" si="19"/>
        <v>479925</v>
      </c>
      <c r="BZ16" s="283">
        <f t="shared" si="20"/>
        <v>0</v>
      </c>
      <c r="CA16" s="283">
        <f t="shared" si="21"/>
        <v>414261</v>
      </c>
      <c r="CB16" s="283">
        <f t="shared" si="22"/>
        <v>17551</v>
      </c>
      <c r="CC16" s="283">
        <f t="shared" si="23"/>
        <v>41018</v>
      </c>
      <c r="CD16" s="283">
        <f t="shared" si="24"/>
        <v>591</v>
      </c>
      <c r="CE16" s="283">
        <f t="shared" si="25"/>
        <v>6504</v>
      </c>
      <c r="CF16" s="282">
        <f t="shared" si="26"/>
        <v>33717</v>
      </c>
      <c r="CG16" s="283">
        <f t="shared" ref="CG16:CL16" si="72">BE16</f>
        <v>0</v>
      </c>
      <c r="CH16" s="283">
        <f t="shared" si="72"/>
        <v>17995</v>
      </c>
      <c r="CI16" s="283">
        <f t="shared" si="72"/>
        <v>2555</v>
      </c>
      <c r="CJ16" s="283">
        <f t="shared" si="72"/>
        <v>6545</v>
      </c>
      <c r="CK16" s="283">
        <f t="shared" si="72"/>
        <v>1600</v>
      </c>
      <c r="CL16" s="283">
        <f t="shared" si="72"/>
        <v>5022</v>
      </c>
      <c r="CM16" s="283">
        <f t="shared" ref="CM16:CS16" si="73">SUM(CT16,DA16)</f>
        <v>182064</v>
      </c>
      <c r="CN16" s="283">
        <f t="shared" si="73"/>
        <v>0</v>
      </c>
      <c r="CO16" s="283">
        <f t="shared" si="73"/>
        <v>168857</v>
      </c>
      <c r="CP16" s="283">
        <f t="shared" si="73"/>
        <v>4254</v>
      </c>
      <c r="CQ16" s="283">
        <f t="shared" si="73"/>
        <v>7587</v>
      </c>
      <c r="CR16" s="283">
        <f t="shared" si="73"/>
        <v>0</v>
      </c>
      <c r="CS16" s="283">
        <f t="shared" si="73"/>
        <v>1366</v>
      </c>
      <c r="CT16" s="282">
        <f t="shared" si="29"/>
        <v>130757</v>
      </c>
      <c r="CU16" s="283">
        <f t="shared" si="30"/>
        <v>0</v>
      </c>
      <c r="CV16" s="283">
        <f t="shared" si="31"/>
        <v>127047</v>
      </c>
      <c r="CW16" s="283">
        <f t="shared" si="32"/>
        <v>1829</v>
      </c>
      <c r="CX16" s="283">
        <f t="shared" si="33"/>
        <v>1776</v>
      </c>
      <c r="CY16" s="283">
        <f t="shared" si="34"/>
        <v>0</v>
      </c>
      <c r="CZ16" s="283">
        <f t="shared" si="35"/>
        <v>105</v>
      </c>
      <c r="DA16" s="282">
        <f t="shared" si="36"/>
        <v>51307</v>
      </c>
      <c r="DB16" s="283">
        <f t="shared" ref="DB16:DG16" si="74">BL16</f>
        <v>0</v>
      </c>
      <c r="DC16" s="283">
        <f t="shared" si="74"/>
        <v>41810</v>
      </c>
      <c r="DD16" s="283">
        <f t="shared" si="74"/>
        <v>2425</v>
      </c>
      <c r="DE16" s="283">
        <f t="shared" si="74"/>
        <v>5811</v>
      </c>
      <c r="DF16" s="283">
        <f t="shared" si="74"/>
        <v>0</v>
      </c>
      <c r="DG16" s="283">
        <f t="shared" si="74"/>
        <v>1261</v>
      </c>
      <c r="DH16" s="282">
        <v>384</v>
      </c>
      <c r="DI16" s="282">
        <f t="shared" si="38"/>
        <v>40</v>
      </c>
      <c r="DJ16" s="282">
        <v>30</v>
      </c>
      <c r="DK16" s="282">
        <v>6</v>
      </c>
      <c r="DL16" s="282">
        <v>0</v>
      </c>
      <c r="DM16" s="282">
        <v>4</v>
      </c>
    </row>
    <row r="17" spans="1:117" s="281" customFormat="1" ht="12" customHeight="1">
      <c r="A17" s="278" t="s">
        <v>670</v>
      </c>
      <c r="B17" s="279" t="s">
        <v>671</v>
      </c>
      <c r="C17" s="297" t="s">
        <v>672</v>
      </c>
      <c r="D17" s="282">
        <f t="shared" si="0"/>
        <v>2206198</v>
      </c>
      <c r="E17" s="283">
        <f t="shared" si="1"/>
        <v>1593907</v>
      </c>
      <c r="F17" s="283">
        <f t="shared" si="2"/>
        <v>108241</v>
      </c>
      <c r="G17" s="282">
        <v>36025</v>
      </c>
      <c r="H17" s="282">
        <v>72216</v>
      </c>
      <c r="I17" s="282">
        <v>0</v>
      </c>
      <c r="J17" s="283">
        <f t="shared" si="3"/>
        <v>1135597</v>
      </c>
      <c r="K17" s="282">
        <v>128607</v>
      </c>
      <c r="L17" s="282">
        <v>1006990</v>
      </c>
      <c r="M17" s="282">
        <v>0</v>
      </c>
      <c r="N17" s="283">
        <f t="shared" si="4"/>
        <v>70089</v>
      </c>
      <c r="O17" s="282">
        <v>5668</v>
      </c>
      <c r="P17" s="282">
        <v>64402</v>
      </c>
      <c r="Q17" s="282">
        <v>19</v>
      </c>
      <c r="R17" s="283">
        <f t="shared" si="5"/>
        <v>260371</v>
      </c>
      <c r="S17" s="282">
        <v>17499</v>
      </c>
      <c r="T17" s="282">
        <v>242872</v>
      </c>
      <c r="U17" s="282">
        <v>0</v>
      </c>
      <c r="V17" s="283">
        <f t="shared" si="6"/>
        <v>1834</v>
      </c>
      <c r="W17" s="282">
        <v>313</v>
      </c>
      <c r="X17" s="282">
        <v>1521</v>
      </c>
      <c r="Y17" s="282">
        <v>0</v>
      </c>
      <c r="Z17" s="283">
        <f t="shared" si="7"/>
        <v>17775</v>
      </c>
      <c r="AA17" s="282">
        <v>3550</v>
      </c>
      <c r="AB17" s="282">
        <v>14125</v>
      </c>
      <c r="AC17" s="282">
        <v>100</v>
      </c>
      <c r="AD17" s="283">
        <f t="shared" si="8"/>
        <v>475807</v>
      </c>
      <c r="AE17" s="283">
        <f t="shared" si="9"/>
        <v>41396</v>
      </c>
      <c r="AF17" s="282">
        <v>0</v>
      </c>
      <c r="AG17" s="282">
        <v>0</v>
      </c>
      <c r="AH17" s="282">
        <v>41396</v>
      </c>
      <c r="AI17" s="283">
        <f t="shared" si="10"/>
        <v>426337</v>
      </c>
      <c r="AJ17" s="282">
        <v>1749</v>
      </c>
      <c r="AK17" s="282">
        <v>1752</v>
      </c>
      <c r="AL17" s="282">
        <v>422836</v>
      </c>
      <c r="AM17" s="283">
        <f t="shared" si="11"/>
        <v>2463</v>
      </c>
      <c r="AN17" s="282">
        <v>189</v>
      </c>
      <c r="AO17" s="282">
        <v>87</v>
      </c>
      <c r="AP17" s="282">
        <v>2187</v>
      </c>
      <c r="AQ17" s="283">
        <f t="shared" si="12"/>
        <v>5188</v>
      </c>
      <c r="AR17" s="282">
        <v>179</v>
      </c>
      <c r="AS17" s="282">
        <v>104</v>
      </c>
      <c r="AT17" s="282">
        <v>4905</v>
      </c>
      <c r="AU17" s="283">
        <f t="shared" si="13"/>
        <v>32</v>
      </c>
      <c r="AV17" s="282">
        <v>23</v>
      </c>
      <c r="AW17" s="282">
        <v>1</v>
      </c>
      <c r="AX17" s="282">
        <v>8</v>
      </c>
      <c r="AY17" s="283">
        <f t="shared" si="14"/>
        <v>391</v>
      </c>
      <c r="AZ17" s="282">
        <v>37</v>
      </c>
      <c r="BA17" s="282">
        <v>22</v>
      </c>
      <c r="BB17" s="282">
        <v>332</v>
      </c>
      <c r="BC17" s="282">
        <f t="shared" si="15"/>
        <v>136484</v>
      </c>
      <c r="BD17" s="282">
        <f t="shared" si="16"/>
        <v>76340</v>
      </c>
      <c r="BE17" s="282">
        <v>3104</v>
      </c>
      <c r="BF17" s="282">
        <v>37805</v>
      </c>
      <c r="BG17" s="282">
        <v>11324</v>
      </c>
      <c r="BH17" s="282">
        <v>5880</v>
      </c>
      <c r="BI17" s="282">
        <v>122</v>
      </c>
      <c r="BJ17" s="282">
        <v>18105</v>
      </c>
      <c r="BK17" s="282">
        <f t="shared" si="17"/>
        <v>60144</v>
      </c>
      <c r="BL17" s="282">
        <v>4586</v>
      </c>
      <c r="BM17" s="282">
        <v>48244</v>
      </c>
      <c r="BN17" s="282">
        <v>1442</v>
      </c>
      <c r="BO17" s="282">
        <v>5336</v>
      </c>
      <c r="BP17" s="282">
        <v>4</v>
      </c>
      <c r="BQ17" s="282">
        <v>532</v>
      </c>
      <c r="BR17" s="283">
        <f t="shared" ref="BR17:BX17" si="75">SUM(BY17,CF17)</f>
        <v>1670247</v>
      </c>
      <c r="BS17" s="283">
        <f t="shared" si="75"/>
        <v>111345</v>
      </c>
      <c r="BT17" s="283">
        <f t="shared" si="75"/>
        <v>1173402</v>
      </c>
      <c r="BU17" s="283">
        <f t="shared" si="75"/>
        <v>81413</v>
      </c>
      <c r="BV17" s="283">
        <f t="shared" si="75"/>
        <v>266251</v>
      </c>
      <c r="BW17" s="283">
        <f t="shared" si="75"/>
        <v>1956</v>
      </c>
      <c r="BX17" s="283">
        <f t="shared" si="75"/>
        <v>35880</v>
      </c>
      <c r="BY17" s="282">
        <f t="shared" si="19"/>
        <v>1593907</v>
      </c>
      <c r="BZ17" s="283">
        <f t="shared" si="20"/>
        <v>108241</v>
      </c>
      <c r="CA17" s="283">
        <f t="shared" si="21"/>
        <v>1135597</v>
      </c>
      <c r="CB17" s="283">
        <f t="shared" si="22"/>
        <v>70089</v>
      </c>
      <c r="CC17" s="283">
        <f t="shared" si="23"/>
        <v>260371</v>
      </c>
      <c r="CD17" s="283">
        <f t="shared" si="24"/>
        <v>1834</v>
      </c>
      <c r="CE17" s="283">
        <f t="shared" si="25"/>
        <v>17775</v>
      </c>
      <c r="CF17" s="282">
        <f t="shared" si="26"/>
        <v>76340</v>
      </c>
      <c r="CG17" s="283">
        <f t="shared" ref="CG17:CL17" si="76">BE17</f>
        <v>3104</v>
      </c>
      <c r="CH17" s="283">
        <f t="shared" si="76"/>
        <v>37805</v>
      </c>
      <c r="CI17" s="283">
        <f t="shared" si="76"/>
        <v>11324</v>
      </c>
      <c r="CJ17" s="283">
        <f t="shared" si="76"/>
        <v>5880</v>
      </c>
      <c r="CK17" s="283">
        <f t="shared" si="76"/>
        <v>122</v>
      </c>
      <c r="CL17" s="283">
        <f t="shared" si="76"/>
        <v>18105</v>
      </c>
      <c r="CM17" s="283">
        <f t="shared" ref="CM17:CS17" si="77">SUM(CT17,DA17)</f>
        <v>535951</v>
      </c>
      <c r="CN17" s="283">
        <f t="shared" si="77"/>
        <v>45982</v>
      </c>
      <c r="CO17" s="283">
        <f t="shared" si="77"/>
        <v>474581</v>
      </c>
      <c r="CP17" s="283">
        <f t="shared" si="77"/>
        <v>3905</v>
      </c>
      <c r="CQ17" s="283">
        <f t="shared" si="77"/>
        <v>10524</v>
      </c>
      <c r="CR17" s="283">
        <f t="shared" si="77"/>
        <v>36</v>
      </c>
      <c r="CS17" s="283">
        <f t="shared" si="77"/>
        <v>923</v>
      </c>
      <c r="CT17" s="282">
        <f t="shared" si="29"/>
        <v>475807</v>
      </c>
      <c r="CU17" s="283">
        <f t="shared" si="30"/>
        <v>41396</v>
      </c>
      <c r="CV17" s="283">
        <f t="shared" si="31"/>
        <v>426337</v>
      </c>
      <c r="CW17" s="283">
        <f t="shared" si="32"/>
        <v>2463</v>
      </c>
      <c r="CX17" s="283">
        <f t="shared" si="33"/>
        <v>5188</v>
      </c>
      <c r="CY17" s="283">
        <f t="shared" si="34"/>
        <v>32</v>
      </c>
      <c r="CZ17" s="283">
        <f t="shared" si="35"/>
        <v>391</v>
      </c>
      <c r="DA17" s="282">
        <f t="shared" si="36"/>
        <v>60144</v>
      </c>
      <c r="DB17" s="283">
        <f t="shared" ref="DB17:DG17" si="78">BL17</f>
        <v>4586</v>
      </c>
      <c r="DC17" s="283">
        <f t="shared" si="78"/>
        <v>48244</v>
      </c>
      <c r="DD17" s="283">
        <f t="shared" si="78"/>
        <v>1442</v>
      </c>
      <c r="DE17" s="283">
        <f t="shared" si="78"/>
        <v>5336</v>
      </c>
      <c r="DF17" s="283">
        <f t="shared" si="78"/>
        <v>4</v>
      </c>
      <c r="DG17" s="283">
        <f t="shared" si="78"/>
        <v>532</v>
      </c>
      <c r="DH17" s="282">
        <v>0</v>
      </c>
      <c r="DI17" s="282">
        <f t="shared" si="38"/>
        <v>92</v>
      </c>
      <c r="DJ17" s="282">
        <v>24</v>
      </c>
      <c r="DK17" s="282">
        <v>40</v>
      </c>
      <c r="DL17" s="282">
        <v>4</v>
      </c>
      <c r="DM17" s="282">
        <v>24</v>
      </c>
    </row>
    <row r="18" spans="1:117" s="281" customFormat="1" ht="12" customHeight="1">
      <c r="A18" s="278" t="s">
        <v>673</v>
      </c>
      <c r="B18" s="279" t="s">
        <v>674</v>
      </c>
      <c r="C18" s="297" t="s">
        <v>672</v>
      </c>
      <c r="D18" s="282">
        <f t="shared" si="0"/>
        <v>1992845</v>
      </c>
      <c r="E18" s="283">
        <f t="shared" si="1"/>
        <v>1332671</v>
      </c>
      <c r="F18" s="283">
        <f t="shared" si="2"/>
        <v>0</v>
      </c>
      <c r="G18" s="282">
        <v>0</v>
      </c>
      <c r="H18" s="282">
        <v>0</v>
      </c>
      <c r="I18" s="282">
        <v>0</v>
      </c>
      <c r="J18" s="283">
        <f t="shared" si="3"/>
        <v>1042471</v>
      </c>
      <c r="K18" s="282">
        <v>121042</v>
      </c>
      <c r="L18" s="282">
        <v>921429</v>
      </c>
      <c r="M18" s="282">
        <v>0</v>
      </c>
      <c r="N18" s="283">
        <f t="shared" si="4"/>
        <v>57735</v>
      </c>
      <c r="O18" s="282">
        <v>7821</v>
      </c>
      <c r="P18" s="282">
        <v>49914</v>
      </c>
      <c r="Q18" s="282">
        <v>0</v>
      </c>
      <c r="R18" s="283">
        <f t="shared" si="5"/>
        <v>206906</v>
      </c>
      <c r="S18" s="282">
        <v>8945</v>
      </c>
      <c r="T18" s="282">
        <v>197961</v>
      </c>
      <c r="U18" s="282">
        <v>0</v>
      </c>
      <c r="V18" s="283">
        <f t="shared" si="6"/>
        <v>5719</v>
      </c>
      <c r="W18" s="282">
        <v>389</v>
      </c>
      <c r="X18" s="282">
        <v>5330</v>
      </c>
      <c r="Y18" s="282">
        <v>0</v>
      </c>
      <c r="Z18" s="283">
        <f t="shared" si="7"/>
        <v>19840</v>
      </c>
      <c r="AA18" s="282">
        <v>1161</v>
      </c>
      <c r="AB18" s="282">
        <v>18566</v>
      </c>
      <c r="AC18" s="282">
        <v>113</v>
      </c>
      <c r="AD18" s="283">
        <f t="shared" si="8"/>
        <v>532601</v>
      </c>
      <c r="AE18" s="283">
        <f t="shared" si="9"/>
        <v>0</v>
      </c>
      <c r="AF18" s="282">
        <v>0</v>
      </c>
      <c r="AG18" s="282">
        <v>0</v>
      </c>
      <c r="AH18" s="282">
        <v>0</v>
      </c>
      <c r="AI18" s="283">
        <f t="shared" si="10"/>
        <v>459872</v>
      </c>
      <c r="AJ18" s="282">
        <v>2337</v>
      </c>
      <c r="AK18" s="282">
        <v>4317</v>
      </c>
      <c r="AL18" s="282">
        <v>453218</v>
      </c>
      <c r="AM18" s="283">
        <f t="shared" si="11"/>
        <v>3883</v>
      </c>
      <c r="AN18" s="282">
        <v>10</v>
      </c>
      <c r="AO18" s="282">
        <v>56</v>
      </c>
      <c r="AP18" s="282">
        <v>3817</v>
      </c>
      <c r="AQ18" s="283">
        <f t="shared" si="12"/>
        <v>66363</v>
      </c>
      <c r="AR18" s="282">
        <v>18</v>
      </c>
      <c r="AS18" s="282">
        <v>357</v>
      </c>
      <c r="AT18" s="282">
        <v>65988</v>
      </c>
      <c r="AU18" s="283">
        <f t="shared" si="13"/>
        <v>564</v>
      </c>
      <c r="AV18" s="282">
        <v>308</v>
      </c>
      <c r="AW18" s="282">
        <v>0</v>
      </c>
      <c r="AX18" s="282">
        <v>256</v>
      </c>
      <c r="AY18" s="283">
        <f t="shared" si="14"/>
        <v>1919</v>
      </c>
      <c r="AZ18" s="282">
        <v>245</v>
      </c>
      <c r="BA18" s="282">
        <v>1</v>
      </c>
      <c r="BB18" s="282">
        <v>1673</v>
      </c>
      <c r="BC18" s="282">
        <f t="shared" si="15"/>
        <v>127573</v>
      </c>
      <c r="BD18" s="282">
        <f t="shared" si="16"/>
        <v>66258</v>
      </c>
      <c r="BE18" s="282">
        <v>0</v>
      </c>
      <c r="BF18" s="282">
        <v>26287</v>
      </c>
      <c r="BG18" s="282">
        <v>10052</v>
      </c>
      <c r="BH18" s="282">
        <v>6209</v>
      </c>
      <c r="BI18" s="282">
        <v>2315</v>
      </c>
      <c r="BJ18" s="282">
        <v>21395</v>
      </c>
      <c r="BK18" s="282">
        <f t="shared" si="17"/>
        <v>61315</v>
      </c>
      <c r="BL18" s="282">
        <v>0</v>
      </c>
      <c r="BM18" s="282">
        <v>45359</v>
      </c>
      <c r="BN18" s="282">
        <v>2803</v>
      </c>
      <c r="BO18" s="282">
        <v>2043</v>
      </c>
      <c r="BP18" s="282">
        <v>5112</v>
      </c>
      <c r="BQ18" s="282">
        <v>5998</v>
      </c>
      <c r="BR18" s="283">
        <f t="shared" ref="BR18:BX18" si="79">SUM(BY18,CF18)</f>
        <v>1398929</v>
      </c>
      <c r="BS18" s="283">
        <f t="shared" si="79"/>
        <v>0</v>
      </c>
      <c r="BT18" s="283">
        <f t="shared" si="79"/>
        <v>1068758</v>
      </c>
      <c r="BU18" s="283">
        <f t="shared" si="79"/>
        <v>67787</v>
      </c>
      <c r="BV18" s="283">
        <f t="shared" si="79"/>
        <v>213115</v>
      </c>
      <c r="BW18" s="283">
        <f t="shared" si="79"/>
        <v>8034</v>
      </c>
      <c r="BX18" s="283">
        <f t="shared" si="79"/>
        <v>41235</v>
      </c>
      <c r="BY18" s="282">
        <f t="shared" si="19"/>
        <v>1332671</v>
      </c>
      <c r="BZ18" s="283">
        <f t="shared" si="20"/>
        <v>0</v>
      </c>
      <c r="CA18" s="283">
        <f t="shared" si="21"/>
        <v>1042471</v>
      </c>
      <c r="CB18" s="283">
        <f t="shared" si="22"/>
        <v>57735</v>
      </c>
      <c r="CC18" s="283">
        <f t="shared" si="23"/>
        <v>206906</v>
      </c>
      <c r="CD18" s="283">
        <f t="shared" si="24"/>
        <v>5719</v>
      </c>
      <c r="CE18" s="283">
        <f t="shared" si="25"/>
        <v>19840</v>
      </c>
      <c r="CF18" s="282">
        <f t="shared" si="26"/>
        <v>66258</v>
      </c>
      <c r="CG18" s="283">
        <f t="shared" ref="CG18:CL18" si="80">BE18</f>
        <v>0</v>
      </c>
      <c r="CH18" s="283">
        <f t="shared" si="80"/>
        <v>26287</v>
      </c>
      <c r="CI18" s="283">
        <f t="shared" si="80"/>
        <v>10052</v>
      </c>
      <c r="CJ18" s="283">
        <f t="shared" si="80"/>
        <v>6209</v>
      </c>
      <c r="CK18" s="283">
        <f t="shared" si="80"/>
        <v>2315</v>
      </c>
      <c r="CL18" s="283">
        <f t="shared" si="80"/>
        <v>21395</v>
      </c>
      <c r="CM18" s="283">
        <f t="shared" ref="CM18:CS18" si="81">SUM(CT18,DA18)</f>
        <v>593916</v>
      </c>
      <c r="CN18" s="283">
        <f t="shared" si="81"/>
        <v>0</v>
      </c>
      <c r="CO18" s="283">
        <f t="shared" si="81"/>
        <v>505231</v>
      </c>
      <c r="CP18" s="283">
        <f t="shared" si="81"/>
        <v>6686</v>
      </c>
      <c r="CQ18" s="283">
        <f t="shared" si="81"/>
        <v>68406</v>
      </c>
      <c r="CR18" s="283">
        <f t="shared" si="81"/>
        <v>5676</v>
      </c>
      <c r="CS18" s="283">
        <f t="shared" si="81"/>
        <v>7917</v>
      </c>
      <c r="CT18" s="282">
        <f t="shared" si="29"/>
        <v>532601</v>
      </c>
      <c r="CU18" s="283">
        <f t="shared" si="30"/>
        <v>0</v>
      </c>
      <c r="CV18" s="283">
        <f t="shared" si="31"/>
        <v>459872</v>
      </c>
      <c r="CW18" s="283">
        <f t="shared" si="32"/>
        <v>3883</v>
      </c>
      <c r="CX18" s="283">
        <f t="shared" si="33"/>
        <v>66363</v>
      </c>
      <c r="CY18" s="283">
        <f t="shared" si="34"/>
        <v>564</v>
      </c>
      <c r="CZ18" s="283">
        <f t="shared" si="35"/>
        <v>1919</v>
      </c>
      <c r="DA18" s="282">
        <f t="shared" si="36"/>
        <v>61315</v>
      </c>
      <c r="DB18" s="283">
        <f t="shared" ref="DB18:DG18" si="82">BL18</f>
        <v>0</v>
      </c>
      <c r="DC18" s="283">
        <f t="shared" si="82"/>
        <v>45359</v>
      </c>
      <c r="DD18" s="283">
        <f t="shared" si="82"/>
        <v>2803</v>
      </c>
      <c r="DE18" s="283">
        <f t="shared" si="82"/>
        <v>2043</v>
      </c>
      <c r="DF18" s="283">
        <f t="shared" si="82"/>
        <v>5112</v>
      </c>
      <c r="DG18" s="283">
        <f t="shared" si="82"/>
        <v>5998</v>
      </c>
      <c r="DH18" s="282">
        <v>267</v>
      </c>
      <c r="DI18" s="282">
        <f t="shared" si="38"/>
        <v>102</v>
      </c>
      <c r="DJ18" s="282">
        <v>33</v>
      </c>
      <c r="DK18" s="282">
        <v>38</v>
      </c>
      <c r="DL18" s="282">
        <v>9</v>
      </c>
      <c r="DM18" s="282">
        <v>22</v>
      </c>
    </row>
    <row r="19" spans="1:117" s="281" customFormat="1" ht="12" customHeight="1">
      <c r="A19" s="278" t="s">
        <v>679</v>
      </c>
      <c r="B19" s="279" t="s">
        <v>603</v>
      </c>
      <c r="C19" s="297" t="s">
        <v>542</v>
      </c>
      <c r="D19" s="282">
        <f t="shared" si="0"/>
        <v>4162987</v>
      </c>
      <c r="E19" s="283">
        <f t="shared" si="1"/>
        <v>3020306</v>
      </c>
      <c r="F19" s="283">
        <f t="shared" si="2"/>
        <v>0</v>
      </c>
      <c r="G19" s="282">
        <v>0</v>
      </c>
      <c r="H19" s="282">
        <v>0</v>
      </c>
      <c r="I19" s="282">
        <v>0</v>
      </c>
      <c r="J19" s="283">
        <f t="shared" si="3"/>
        <v>2262181</v>
      </c>
      <c r="K19" s="282">
        <v>1707080</v>
      </c>
      <c r="L19" s="282">
        <v>555081</v>
      </c>
      <c r="M19" s="282">
        <v>20</v>
      </c>
      <c r="N19" s="283">
        <f t="shared" si="4"/>
        <v>108855</v>
      </c>
      <c r="O19" s="282">
        <v>53488</v>
      </c>
      <c r="P19" s="282">
        <v>55365</v>
      </c>
      <c r="Q19" s="282">
        <v>2</v>
      </c>
      <c r="R19" s="283">
        <f t="shared" si="5"/>
        <v>570054</v>
      </c>
      <c r="S19" s="282">
        <v>336463</v>
      </c>
      <c r="T19" s="282">
        <v>233591</v>
      </c>
      <c r="U19" s="282">
        <v>0</v>
      </c>
      <c r="V19" s="283">
        <f t="shared" si="6"/>
        <v>1722</v>
      </c>
      <c r="W19" s="282">
        <v>64</v>
      </c>
      <c r="X19" s="282">
        <v>1658</v>
      </c>
      <c r="Y19" s="282">
        <v>0</v>
      </c>
      <c r="Z19" s="283">
        <f t="shared" si="7"/>
        <v>77494</v>
      </c>
      <c r="AA19" s="282">
        <v>58984</v>
      </c>
      <c r="AB19" s="282">
        <v>17722</v>
      </c>
      <c r="AC19" s="282">
        <v>788</v>
      </c>
      <c r="AD19" s="283">
        <f t="shared" si="8"/>
        <v>1034217</v>
      </c>
      <c r="AE19" s="283">
        <f t="shared" si="9"/>
        <v>0</v>
      </c>
      <c r="AF19" s="282">
        <v>0</v>
      </c>
      <c r="AG19" s="282">
        <v>0</v>
      </c>
      <c r="AH19" s="282">
        <v>0</v>
      </c>
      <c r="AI19" s="283">
        <f t="shared" si="10"/>
        <v>1032792</v>
      </c>
      <c r="AJ19" s="282">
        <v>0</v>
      </c>
      <c r="AK19" s="282">
        <v>5507</v>
      </c>
      <c r="AL19" s="282">
        <v>1027285</v>
      </c>
      <c r="AM19" s="283">
        <f t="shared" si="11"/>
        <v>477</v>
      </c>
      <c r="AN19" s="282">
        <v>0</v>
      </c>
      <c r="AO19" s="282">
        <v>153</v>
      </c>
      <c r="AP19" s="282">
        <v>324</v>
      </c>
      <c r="AQ19" s="283">
        <f t="shared" si="12"/>
        <v>850</v>
      </c>
      <c r="AR19" s="282">
        <v>373</v>
      </c>
      <c r="AS19" s="282">
        <v>477</v>
      </c>
      <c r="AT19" s="282">
        <v>0</v>
      </c>
      <c r="AU19" s="283">
        <f t="shared" si="13"/>
        <v>4</v>
      </c>
      <c r="AV19" s="282">
        <v>0</v>
      </c>
      <c r="AW19" s="282">
        <v>4</v>
      </c>
      <c r="AX19" s="282">
        <v>0</v>
      </c>
      <c r="AY19" s="283">
        <f t="shared" si="14"/>
        <v>94</v>
      </c>
      <c r="AZ19" s="282">
        <v>0</v>
      </c>
      <c r="BA19" s="282">
        <v>76</v>
      </c>
      <c r="BB19" s="282">
        <v>18</v>
      </c>
      <c r="BC19" s="282">
        <f t="shared" si="15"/>
        <v>108464</v>
      </c>
      <c r="BD19" s="282">
        <f t="shared" si="16"/>
        <v>23089</v>
      </c>
      <c r="BE19" s="282">
        <v>0</v>
      </c>
      <c r="BF19" s="282">
        <v>9418</v>
      </c>
      <c r="BG19" s="282">
        <v>2312</v>
      </c>
      <c r="BH19" s="282">
        <v>2247</v>
      </c>
      <c r="BI19" s="282">
        <v>12</v>
      </c>
      <c r="BJ19" s="282">
        <v>9100</v>
      </c>
      <c r="BK19" s="282">
        <f t="shared" si="17"/>
        <v>85375</v>
      </c>
      <c r="BL19" s="282">
        <v>0</v>
      </c>
      <c r="BM19" s="282">
        <v>83876</v>
      </c>
      <c r="BN19" s="282">
        <v>258</v>
      </c>
      <c r="BO19" s="282">
        <v>992</v>
      </c>
      <c r="BP19" s="282">
        <v>16</v>
      </c>
      <c r="BQ19" s="282">
        <v>233</v>
      </c>
      <c r="BR19" s="283">
        <f t="shared" ref="BR19:BX19" si="83">SUM(BY19,CF19)</f>
        <v>3043395</v>
      </c>
      <c r="BS19" s="283">
        <f t="shared" si="83"/>
        <v>0</v>
      </c>
      <c r="BT19" s="283">
        <f t="shared" si="83"/>
        <v>2271599</v>
      </c>
      <c r="BU19" s="283">
        <f t="shared" si="83"/>
        <v>111167</v>
      </c>
      <c r="BV19" s="283">
        <f t="shared" si="83"/>
        <v>572301</v>
      </c>
      <c r="BW19" s="283">
        <f t="shared" si="83"/>
        <v>1734</v>
      </c>
      <c r="BX19" s="283">
        <f t="shared" si="83"/>
        <v>86594</v>
      </c>
      <c r="BY19" s="282">
        <f t="shared" si="19"/>
        <v>3020306</v>
      </c>
      <c r="BZ19" s="283">
        <f t="shared" si="20"/>
        <v>0</v>
      </c>
      <c r="CA19" s="283">
        <f t="shared" si="21"/>
        <v>2262181</v>
      </c>
      <c r="CB19" s="283">
        <f t="shared" si="22"/>
        <v>108855</v>
      </c>
      <c r="CC19" s="283">
        <f t="shared" si="23"/>
        <v>570054</v>
      </c>
      <c r="CD19" s="283">
        <f t="shared" si="24"/>
        <v>1722</v>
      </c>
      <c r="CE19" s="283">
        <f t="shared" si="25"/>
        <v>77494</v>
      </c>
      <c r="CF19" s="282">
        <f t="shared" si="26"/>
        <v>23089</v>
      </c>
      <c r="CG19" s="283">
        <f t="shared" ref="CG19:CL19" si="84">BE19</f>
        <v>0</v>
      </c>
      <c r="CH19" s="283">
        <f t="shared" si="84"/>
        <v>9418</v>
      </c>
      <c r="CI19" s="283">
        <f t="shared" si="84"/>
        <v>2312</v>
      </c>
      <c r="CJ19" s="283">
        <f t="shared" si="84"/>
        <v>2247</v>
      </c>
      <c r="CK19" s="283">
        <f t="shared" si="84"/>
        <v>12</v>
      </c>
      <c r="CL19" s="283">
        <f t="shared" si="84"/>
        <v>9100</v>
      </c>
      <c r="CM19" s="283">
        <f t="shared" ref="CM19:CS19" si="85">SUM(CT19,DA19)</f>
        <v>1119592</v>
      </c>
      <c r="CN19" s="283">
        <f t="shared" si="85"/>
        <v>0</v>
      </c>
      <c r="CO19" s="283">
        <f t="shared" si="85"/>
        <v>1116668</v>
      </c>
      <c r="CP19" s="283">
        <f t="shared" si="85"/>
        <v>735</v>
      </c>
      <c r="CQ19" s="283">
        <f t="shared" si="85"/>
        <v>1842</v>
      </c>
      <c r="CR19" s="283">
        <f t="shared" si="85"/>
        <v>20</v>
      </c>
      <c r="CS19" s="283">
        <f t="shared" si="85"/>
        <v>327</v>
      </c>
      <c r="CT19" s="282">
        <f t="shared" si="29"/>
        <v>1034217</v>
      </c>
      <c r="CU19" s="283">
        <f t="shared" si="30"/>
        <v>0</v>
      </c>
      <c r="CV19" s="283">
        <f t="shared" si="31"/>
        <v>1032792</v>
      </c>
      <c r="CW19" s="283">
        <f t="shared" si="32"/>
        <v>477</v>
      </c>
      <c r="CX19" s="283">
        <f t="shared" si="33"/>
        <v>850</v>
      </c>
      <c r="CY19" s="283">
        <f t="shared" si="34"/>
        <v>4</v>
      </c>
      <c r="CZ19" s="283">
        <f t="shared" si="35"/>
        <v>94</v>
      </c>
      <c r="DA19" s="282">
        <f t="shared" si="36"/>
        <v>85375</v>
      </c>
      <c r="DB19" s="283">
        <f t="shared" ref="DB19:DG19" si="86">BL19</f>
        <v>0</v>
      </c>
      <c r="DC19" s="283">
        <f t="shared" si="86"/>
        <v>83876</v>
      </c>
      <c r="DD19" s="283">
        <f t="shared" si="86"/>
        <v>258</v>
      </c>
      <c r="DE19" s="283">
        <f t="shared" si="86"/>
        <v>992</v>
      </c>
      <c r="DF19" s="283">
        <f t="shared" si="86"/>
        <v>16</v>
      </c>
      <c r="DG19" s="283">
        <f t="shared" si="86"/>
        <v>233</v>
      </c>
      <c r="DH19" s="282">
        <v>191</v>
      </c>
      <c r="DI19" s="282">
        <f t="shared" si="38"/>
        <v>93</v>
      </c>
      <c r="DJ19" s="282">
        <v>20</v>
      </c>
      <c r="DK19" s="282">
        <v>7</v>
      </c>
      <c r="DL19" s="282">
        <v>29</v>
      </c>
      <c r="DM19" s="282">
        <v>37</v>
      </c>
    </row>
    <row r="20" spans="1:117" s="281" customFormat="1" ht="12" customHeight="1">
      <c r="A20" s="278" t="s">
        <v>687</v>
      </c>
      <c r="B20" s="279" t="s">
        <v>688</v>
      </c>
      <c r="C20" s="297" t="s">
        <v>651</v>
      </c>
      <c r="D20" s="282">
        <f t="shared" si="0"/>
        <v>2637755</v>
      </c>
      <c r="E20" s="283">
        <f t="shared" si="1"/>
        <v>1885071</v>
      </c>
      <c r="F20" s="283">
        <f t="shared" si="2"/>
        <v>366224</v>
      </c>
      <c r="G20" s="282">
        <v>326684</v>
      </c>
      <c r="H20" s="282">
        <v>39540</v>
      </c>
      <c r="I20" s="282">
        <v>0</v>
      </c>
      <c r="J20" s="283">
        <f t="shared" si="3"/>
        <v>1064954</v>
      </c>
      <c r="K20" s="282">
        <v>854844</v>
      </c>
      <c r="L20" s="282">
        <v>210105</v>
      </c>
      <c r="M20" s="282">
        <v>5</v>
      </c>
      <c r="N20" s="283">
        <f t="shared" si="4"/>
        <v>32453</v>
      </c>
      <c r="O20" s="282">
        <v>15619</v>
      </c>
      <c r="P20" s="282">
        <v>16815</v>
      </c>
      <c r="Q20" s="282">
        <v>19</v>
      </c>
      <c r="R20" s="283">
        <f t="shared" si="5"/>
        <v>385178</v>
      </c>
      <c r="S20" s="282">
        <v>45746</v>
      </c>
      <c r="T20" s="282">
        <v>339432</v>
      </c>
      <c r="U20" s="282">
        <v>0</v>
      </c>
      <c r="V20" s="283">
        <f t="shared" si="6"/>
        <v>790</v>
      </c>
      <c r="W20" s="282">
        <v>215</v>
      </c>
      <c r="X20" s="282">
        <v>575</v>
      </c>
      <c r="Y20" s="282">
        <v>0</v>
      </c>
      <c r="Z20" s="283">
        <f t="shared" si="7"/>
        <v>35472</v>
      </c>
      <c r="AA20" s="282">
        <v>3632</v>
      </c>
      <c r="AB20" s="282">
        <v>31833</v>
      </c>
      <c r="AC20" s="282">
        <v>7</v>
      </c>
      <c r="AD20" s="283">
        <f t="shared" si="8"/>
        <v>618152</v>
      </c>
      <c r="AE20" s="283">
        <f t="shared" si="9"/>
        <v>108793</v>
      </c>
      <c r="AF20" s="282">
        <v>0</v>
      </c>
      <c r="AG20" s="282">
        <v>0</v>
      </c>
      <c r="AH20" s="282">
        <v>108793</v>
      </c>
      <c r="AI20" s="283">
        <f t="shared" si="10"/>
        <v>507650</v>
      </c>
      <c r="AJ20" s="282">
        <v>0</v>
      </c>
      <c r="AK20" s="282">
        <v>122</v>
      </c>
      <c r="AL20" s="282">
        <v>507528</v>
      </c>
      <c r="AM20" s="283">
        <f t="shared" si="11"/>
        <v>519</v>
      </c>
      <c r="AN20" s="282">
        <v>0</v>
      </c>
      <c r="AO20" s="282">
        <v>3</v>
      </c>
      <c r="AP20" s="282">
        <v>516</v>
      </c>
      <c r="AQ20" s="283">
        <f t="shared" si="12"/>
        <v>984</v>
      </c>
      <c r="AR20" s="282">
        <v>0</v>
      </c>
      <c r="AS20" s="282">
        <v>0</v>
      </c>
      <c r="AT20" s="282">
        <v>984</v>
      </c>
      <c r="AU20" s="283">
        <f t="shared" si="13"/>
        <v>40</v>
      </c>
      <c r="AV20" s="282">
        <v>0</v>
      </c>
      <c r="AW20" s="282">
        <v>0</v>
      </c>
      <c r="AX20" s="282">
        <v>40</v>
      </c>
      <c r="AY20" s="283">
        <f t="shared" si="14"/>
        <v>166</v>
      </c>
      <c r="AZ20" s="282">
        <v>0</v>
      </c>
      <c r="BA20" s="282">
        <v>1</v>
      </c>
      <c r="BB20" s="282">
        <v>165</v>
      </c>
      <c r="BC20" s="282">
        <f t="shared" si="15"/>
        <v>134532</v>
      </c>
      <c r="BD20" s="282">
        <f t="shared" si="16"/>
        <v>44850</v>
      </c>
      <c r="BE20" s="282">
        <v>1167</v>
      </c>
      <c r="BF20" s="282">
        <v>20157</v>
      </c>
      <c r="BG20" s="282">
        <v>6911</v>
      </c>
      <c r="BH20" s="282">
        <v>4984</v>
      </c>
      <c r="BI20" s="282">
        <v>16</v>
      </c>
      <c r="BJ20" s="282">
        <v>11615</v>
      </c>
      <c r="BK20" s="282">
        <f t="shared" si="17"/>
        <v>89682</v>
      </c>
      <c r="BL20" s="282">
        <v>7938</v>
      </c>
      <c r="BM20" s="282">
        <v>67558</v>
      </c>
      <c r="BN20" s="282">
        <v>4637</v>
      </c>
      <c r="BO20" s="282">
        <v>7199</v>
      </c>
      <c r="BP20" s="282">
        <v>502</v>
      </c>
      <c r="BQ20" s="282">
        <v>1848</v>
      </c>
      <c r="BR20" s="283">
        <f t="shared" ref="BR20:BX20" si="87">SUM(BY20,CF20)</f>
        <v>1929921</v>
      </c>
      <c r="BS20" s="283">
        <f t="shared" si="87"/>
        <v>367391</v>
      </c>
      <c r="BT20" s="283">
        <f t="shared" si="87"/>
        <v>1085111</v>
      </c>
      <c r="BU20" s="283">
        <f t="shared" si="87"/>
        <v>39364</v>
      </c>
      <c r="BV20" s="283">
        <f t="shared" si="87"/>
        <v>390162</v>
      </c>
      <c r="BW20" s="283">
        <f t="shared" si="87"/>
        <v>806</v>
      </c>
      <c r="BX20" s="283">
        <f t="shared" si="87"/>
        <v>47087</v>
      </c>
      <c r="BY20" s="282">
        <f t="shared" si="19"/>
        <v>1885071</v>
      </c>
      <c r="BZ20" s="283">
        <f t="shared" si="20"/>
        <v>366224</v>
      </c>
      <c r="CA20" s="283">
        <f t="shared" si="21"/>
        <v>1064954</v>
      </c>
      <c r="CB20" s="283">
        <f t="shared" si="22"/>
        <v>32453</v>
      </c>
      <c r="CC20" s="283">
        <f t="shared" si="23"/>
        <v>385178</v>
      </c>
      <c r="CD20" s="283">
        <f t="shared" si="24"/>
        <v>790</v>
      </c>
      <c r="CE20" s="283">
        <f t="shared" si="25"/>
        <v>35472</v>
      </c>
      <c r="CF20" s="282">
        <f t="shared" si="26"/>
        <v>44850</v>
      </c>
      <c r="CG20" s="283">
        <f t="shared" ref="CG20:CL20" si="88">BE20</f>
        <v>1167</v>
      </c>
      <c r="CH20" s="283">
        <f t="shared" si="88"/>
        <v>20157</v>
      </c>
      <c r="CI20" s="283">
        <f t="shared" si="88"/>
        <v>6911</v>
      </c>
      <c r="CJ20" s="283">
        <f t="shared" si="88"/>
        <v>4984</v>
      </c>
      <c r="CK20" s="283">
        <f t="shared" si="88"/>
        <v>16</v>
      </c>
      <c r="CL20" s="283">
        <f t="shared" si="88"/>
        <v>11615</v>
      </c>
      <c r="CM20" s="283">
        <f t="shared" ref="CM20:CS20" si="89">SUM(CT20,DA20)</f>
        <v>707834</v>
      </c>
      <c r="CN20" s="283">
        <f t="shared" si="89"/>
        <v>116731</v>
      </c>
      <c r="CO20" s="283">
        <f t="shared" si="89"/>
        <v>575208</v>
      </c>
      <c r="CP20" s="283">
        <f t="shared" si="89"/>
        <v>5156</v>
      </c>
      <c r="CQ20" s="283">
        <f t="shared" si="89"/>
        <v>8183</v>
      </c>
      <c r="CR20" s="283">
        <f t="shared" si="89"/>
        <v>542</v>
      </c>
      <c r="CS20" s="283">
        <f t="shared" si="89"/>
        <v>2014</v>
      </c>
      <c r="CT20" s="282">
        <f t="shared" si="29"/>
        <v>618152</v>
      </c>
      <c r="CU20" s="283">
        <f t="shared" si="30"/>
        <v>108793</v>
      </c>
      <c r="CV20" s="283">
        <f t="shared" si="31"/>
        <v>507650</v>
      </c>
      <c r="CW20" s="283">
        <f t="shared" si="32"/>
        <v>519</v>
      </c>
      <c r="CX20" s="283">
        <f t="shared" si="33"/>
        <v>984</v>
      </c>
      <c r="CY20" s="283">
        <f t="shared" si="34"/>
        <v>40</v>
      </c>
      <c r="CZ20" s="283">
        <f t="shared" si="35"/>
        <v>166</v>
      </c>
      <c r="DA20" s="282">
        <f t="shared" si="36"/>
        <v>89682</v>
      </c>
      <c r="DB20" s="283">
        <f t="shared" ref="DB20:DG20" si="90">BL20</f>
        <v>7938</v>
      </c>
      <c r="DC20" s="283">
        <f t="shared" si="90"/>
        <v>67558</v>
      </c>
      <c r="DD20" s="283">
        <f t="shared" si="90"/>
        <v>4637</v>
      </c>
      <c r="DE20" s="283">
        <f t="shared" si="90"/>
        <v>7199</v>
      </c>
      <c r="DF20" s="283">
        <f t="shared" si="90"/>
        <v>502</v>
      </c>
      <c r="DG20" s="283">
        <f t="shared" si="90"/>
        <v>1848</v>
      </c>
      <c r="DH20" s="282">
        <v>0</v>
      </c>
      <c r="DI20" s="282">
        <f t="shared" si="38"/>
        <v>507</v>
      </c>
      <c r="DJ20" s="282">
        <v>482</v>
      </c>
      <c r="DK20" s="282">
        <v>3</v>
      </c>
      <c r="DL20" s="282">
        <v>0</v>
      </c>
      <c r="DM20" s="282">
        <v>22</v>
      </c>
    </row>
    <row r="21" spans="1:117" s="281" customFormat="1" ht="12" customHeight="1">
      <c r="A21" s="278" t="s">
        <v>691</v>
      </c>
      <c r="B21" s="279" t="s">
        <v>692</v>
      </c>
      <c r="C21" s="297" t="s">
        <v>684</v>
      </c>
      <c r="D21" s="282">
        <f t="shared" si="0"/>
        <v>814504</v>
      </c>
      <c r="E21" s="283">
        <f t="shared" si="1"/>
        <v>511277</v>
      </c>
      <c r="F21" s="283">
        <f t="shared" si="2"/>
        <v>28</v>
      </c>
      <c r="G21" s="282">
        <v>28</v>
      </c>
      <c r="H21" s="282">
        <v>0</v>
      </c>
      <c r="I21" s="282">
        <v>0</v>
      </c>
      <c r="J21" s="283">
        <f t="shared" si="3"/>
        <v>351484</v>
      </c>
      <c r="K21" s="282">
        <v>6029</v>
      </c>
      <c r="L21" s="282">
        <v>344813</v>
      </c>
      <c r="M21" s="282">
        <v>642</v>
      </c>
      <c r="N21" s="283">
        <f t="shared" si="4"/>
        <v>20634</v>
      </c>
      <c r="O21" s="282">
        <v>48</v>
      </c>
      <c r="P21" s="282">
        <v>20574</v>
      </c>
      <c r="Q21" s="282">
        <v>12</v>
      </c>
      <c r="R21" s="283">
        <f t="shared" si="5"/>
        <v>132718</v>
      </c>
      <c r="S21" s="282">
        <v>217</v>
      </c>
      <c r="T21" s="282">
        <v>132501</v>
      </c>
      <c r="U21" s="282">
        <v>0</v>
      </c>
      <c r="V21" s="283">
        <f t="shared" si="6"/>
        <v>791</v>
      </c>
      <c r="W21" s="282">
        <v>0</v>
      </c>
      <c r="X21" s="282">
        <v>791</v>
      </c>
      <c r="Y21" s="282">
        <v>0</v>
      </c>
      <c r="Z21" s="283">
        <f t="shared" si="7"/>
        <v>5622</v>
      </c>
      <c r="AA21" s="282">
        <v>20</v>
      </c>
      <c r="AB21" s="282">
        <v>5602</v>
      </c>
      <c r="AC21" s="282">
        <v>0</v>
      </c>
      <c r="AD21" s="283">
        <f t="shared" si="8"/>
        <v>227288</v>
      </c>
      <c r="AE21" s="283">
        <f t="shared" si="9"/>
        <v>0</v>
      </c>
      <c r="AF21" s="282">
        <v>0</v>
      </c>
      <c r="AG21" s="282">
        <v>0</v>
      </c>
      <c r="AH21" s="282">
        <v>0</v>
      </c>
      <c r="AI21" s="283">
        <f t="shared" si="10"/>
        <v>213340</v>
      </c>
      <c r="AJ21" s="282">
        <v>35</v>
      </c>
      <c r="AK21" s="282">
        <v>433</v>
      </c>
      <c r="AL21" s="282">
        <v>212872</v>
      </c>
      <c r="AM21" s="283">
        <f t="shared" si="11"/>
        <v>5237</v>
      </c>
      <c r="AN21" s="282">
        <v>0</v>
      </c>
      <c r="AO21" s="282">
        <v>5</v>
      </c>
      <c r="AP21" s="282">
        <v>5232</v>
      </c>
      <c r="AQ21" s="283">
        <f t="shared" si="12"/>
        <v>8324</v>
      </c>
      <c r="AR21" s="282">
        <v>11</v>
      </c>
      <c r="AS21" s="282">
        <v>265</v>
      </c>
      <c r="AT21" s="282">
        <v>8048</v>
      </c>
      <c r="AU21" s="283">
        <f t="shared" si="13"/>
        <v>21</v>
      </c>
      <c r="AV21" s="282">
        <v>0</v>
      </c>
      <c r="AW21" s="282">
        <v>0</v>
      </c>
      <c r="AX21" s="282">
        <v>21</v>
      </c>
      <c r="AY21" s="283">
        <f t="shared" si="14"/>
        <v>366</v>
      </c>
      <c r="AZ21" s="282">
        <v>0</v>
      </c>
      <c r="BA21" s="282">
        <v>0</v>
      </c>
      <c r="BB21" s="282">
        <v>366</v>
      </c>
      <c r="BC21" s="282">
        <f t="shared" si="15"/>
        <v>75939</v>
      </c>
      <c r="BD21" s="282">
        <f t="shared" si="16"/>
        <v>36095</v>
      </c>
      <c r="BE21" s="282">
        <v>0</v>
      </c>
      <c r="BF21" s="282">
        <v>19438</v>
      </c>
      <c r="BG21" s="282">
        <v>2982</v>
      </c>
      <c r="BH21" s="282">
        <v>5781</v>
      </c>
      <c r="BI21" s="282">
        <v>367</v>
      </c>
      <c r="BJ21" s="282">
        <v>7527</v>
      </c>
      <c r="BK21" s="282">
        <f t="shared" si="17"/>
        <v>39844</v>
      </c>
      <c r="BL21" s="282">
        <v>0</v>
      </c>
      <c r="BM21" s="282">
        <v>29883</v>
      </c>
      <c r="BN21" s="282">
        <v>5154</v>
      </c>
      <c r="BO21" s="282">
        <v>4376</v>
      </c>
      <c r="BP21" s="282">
        <v>44</v>
      </c>
      <c r="BQ21" s="282">
        <v>387</v>
      </c>
      <c r="BR21" s="283">
        <f t="shared" ref="BR21:BX21" si="91">SUM(BY21,CF21)</f>
        <v>547372</v>
      </c>
      <c r="BS21" s="283">
        <f t="shared" si="91"/>
        <v>28</v>
      </c>
      <c r="BT21" s="283">
        <f t="shared" si="91"/>
        <v>370922</v>
      </c>
      <c r="BU21" s="283">
        <f t="shared" si="91"/>
        <v>23616</v>
      </c>
      <c r="BV21" s="283">
        <f t="shared" si="91"/>
        <v>138499</v>
      </c>
      <c r="BW21" s="283">
        <f t="shared" si="91"/>
        <v>1158</v>
      </c>
      <c r="BX21" s="283">
        <f t="shared" si="91"/>
        <v>13149</v>
      </c>
      <c r="BY21" s="282">
        <f t="shared" si="19"/>
        <v>511277</v>
      </c>
      <c r="BZ21" s="283">
        <f t="shared" si="20"/>
        <v>28</v>
      </c>
      <c r="CA21" s="283">
        <f t="shared" si="21"/>
        <v>351484</v>
      </c>
      <c r="CB21" s="283">
        <f t="shared" si="22"/>
        <v>20634</v>
      </c>
      <c r="CC21" s="283">
        <f t="shared" si="23"/>
        <v>132718</v>
      </c>
      <c r="CD21" s="283">
        <f t="shared" si="24"/>
        <v>791</v>
      </c>
      <c r="CE21" s="283">
        <f t="shared" si="25"/>
        <v>5622</v>
      </c>
      <c r="CF21" s="282">
        <f t="shared" si="26"/>
        <v>36095</v>
      </c>
      <c r="CG21" s="283">
        <f t="shared" ref="CG21:CL21" si="92">BE21</f>
        <v>0</v>
      </c>
      <c r="CH21" s="283">
        <f t="shared" si="92"/>
        <v>19438</v>
      </c>
      <c r="CI21" s="283">
        <f t="shared" si="92"/>
        <v>2982</v>
      </c>
      <c r="CJ21" s="283">
        <f t="shared" si="92"/>
        <v>5781</v>
      </c>
      <c r="CK21" s="283">
        <f t="shared" si="92"/>
        <v>367</v>
      </c>
      <c r="CL21" s="283">
        <f t="shared" si="92"/>
        <v>7527</v>
      </c>
      <c r="CM21" s="283">
        <f t="shared" ref="CM21:CS21" si="93">SUM(CT21,DA21)</f>
        <v>267132</v>
      </c>
      <c r="CN21" s="283">
        <f t="shared" si="93"/>
        <v>0</v>
      </c>
      <c r="CO21" s="283">
        <f t="shared" si="93"/>
        <v>243223</v>
      </c>
      <c r="CP21" s="283">
        <f t="shared" si="93"/>
        <v>10391</v>
      </c>
      <c r="CQ21" s="283">
        <f t="shared" si="93"/>
        <v>12700</v>
      </c>
      <c r="CR21" s="283">
        <f t="shared" si="93"/>
        <v>65</v>
      </c>
      <c r="CS21" s="283">
        <f t="shared" si="93"/>
        <v>753</v>
      </c>
      <c r="CT21" s="282">
        <f t="shared" si="29"/>
        <v>227288</v>
      </c>
      <c r="CU21" s="283">
        <f t="shared" si="30"/>
        <v>0</v>
      </c>
      <c r="CV21" s="283">
        <f t="shared" si="31"/>
        <v>213340</v>
      </c>
      <c r="CW21" s="283">
        <f t="shared" si="32"/>
        <v>5237</v>
      </c>
      <c r="CX21" s="283">
        <f t="shared" si="33"/>
        <v>8324</v>
      </c>
      <c r="CY21" s="283">
        <f t="shared" si="34"/>
        <v>21</v>
      </c>
      <c r="CZ21" s="283">
        <f t="shared" si="35"/>
        <v>366</v>
      </c>
      <c r="DA21" s="282">
        <f t="shared" si="36"/>
        <v>39844</v>
      </c>
      <c r="DB21" s="283">
        <f t="shared" ref="DB21:DG21" si="94">BL21</f>
        <v>0</v>
      </c>
      <c r="DC21" s="283">
        <f t="shared" si="94"/>
        <v>29883</v>
      </c>
      <c r="DD21" s="283">
        <f t="shared" si="94"/>
        <v>5154</v>
      </c>
      <c r="DE21" s="283">
        <f t="shared" si="94"/>
        <v>4376</v>
      </c>
      <c r="DF21" s="283">
        <f t="shared" si="94"/>
        <v>44</v>
      </c>
      <c r="DG21" s="283">
        <f t="shared" si="94"/>
        <v>387</v>
      </c>
      <c r="DH21" s="282">
        <v>0</v>
      </c>
      <c r="DI21" s="282">
        <f t="shared" si="38"/>
        <v>80</v>
      </c>
      <c r="DJ21" s="282">
        <v>14</v>
      </c>
      <c r="DK21" s="282">
        <v>12</v>
      </c>
      <c r="DL21" s="282">
        <v>0</v>
      </c>
      <c r="DM21" s="282">
        <v>54</v>
      </c>
    </row>
    <row r="22" spans="1:117" s="281" customFormat="1" ht="12" customHeight="1">
      <c r="A22" s="278" t="s">
        <v>698</v>
      </c>
      <c r="B22" s="279" t="s">
        <v>699</v>
      </c>
      <c r="C22" s="297" t="s">
        <v>672</v>
      </c>
      <c r="D22" s="282">
        <f t="shared" si="0"/>
        <v>380356</v>
      </c>
      <c r="E22" s="283">
        <f t="shared" si="1"/>
        <v>231887</v>
      </c>
      <c r="F22" s="283">
        <f t="shared" si="2"/>
        <v>240</v>
      </c>
      <c r="G22" s="282">
        <v>0</v>
      </c>
      <c r="H22" s="282">
        <v>0</v>
      </c>
      <c r="I22" s="282">
        <v>240</v>
      </c>
      <c r="J22" s="283">
        <f t="shared" si="3"/>
        <v>191621</v>
      </c>
      <c r="K22" s="282">
        <v>60304</v>
      </c>
      <c r="L22" s="282">
        <v>131273</v>
      </c>
      <c r="M22" s="282">
        <v>44</v>
      </c>
      <c r="N22" s="283">
        <f t="shared" si="4"/>
        <v>13277</v>
      </c>
      <c r="O22" s="282">
        <v>2885</v>
      </c>
      <c r="P22" s="282">
        <v>10385</v>
      </c>
      <c r="Q22" s="282">
        <v>7</v>
      </c>
      <c r="R22" s="283">
        <f t="shared" si="5"/>
        <v>25691</v>
      </c>
      <c r="S22" s="282">
        <v>4196</v>
      </c>
      <c r="T22" s="282">
        <v>21495</v>
      </c>
      <c r="U22" s="282">
        <v>0</v>
      </c>
      <c r="V22" s="283">
        <f t="shared" si="6"/>
        <v>393</v>
      </c>
      <c r="W22" s="282">
        <v>324</v>
      </c>
      <c r="X22" s="282">
        <v>69</v>
      </c>
      <c r="Y22" s="282">
        <v>0</v>
      </c>
      <c r="Z22" s="283">
        <f t="shared" si="7"/>
        <v>665</v>
      </c>
      <c r="AA22" s="282">
        <v>0</v>
      </c>
      <c r="AB22" s="282">
        <v>665</v>
      </c>
      <c r="AC22" s="282">
        <v>0</v>
      </c>
      <c r="AD22" s="283">
        <f t="shared" si="8"/>
        <v>102289</v>
      </c>
      <c r="AE22" s="283">
        <f t="shared" si="9"/>
        <v>0</v>
      </c>
      <c r="AF22" s="282">
        <v>0</v>
      </c>
      <c r="AG22" s="282">
        <v>0</v>
      </c>
      <c r="AH22" s="282">
        <v>0</v>
      </c>
      <c r="AI22" s="283">
        <f t="shared" si="10"/>
        <v>86234</v>
      </c>
      <c r="AJ22" s="282">
        <v>34</v>
      </c>
      <c r="AK22" s="282">
        <v>271</v>
      </c>
      <c r="AL22" s="282">
        <v>85929</v>
      </c>
      <c r="AM22" s="283">
        <f t="shared" si="11"/>
        <v>1611</v>
      </c>
      <c r="AN22" s="282">
        <v>0</v>
      </c>
      <c r="AO22" s="282">
        <v>136</v>
      </c>
      <c r="AP22" s="282">
        <v>1475</v>
      </c>
      <c r="AQ22" s="283">
        <f t="shared" si="12"/>
        <v>14354</v>
      </c>
      <c r="AR22" s="282">
        <v>0</v>
      </c>
      <c r="AS22" s="282">
        <v>0</v>
      </c>
      <c r="AT22" s="282">
        <v>14354</v>
      </c>
      <c r="AU22" s="283">
        <f t="shared" si="13"/>
        <v>0</v>
      </c>
      <c r="AV22" s="282">
        <v>0</v>
      </c>
      <c r="AW22" s="282">
        <v>0</v>
      </c>
      <c r="AX22" s="282">
        <v>0</v>
      </c>
      <c r="AY22" s="283">
        <f t="shared" si="14"/>
        <v>90</v>
      </c>
      <c r="AZ22" s="282">
        <v>0</v>
      </c>
      <c r="BA22" s="282">
        <v>0</v>
      </c>
      <c r="BB22" s="282">
        <v>90</v>
      </c>
      <c r="BC22" s="282">
        <f t="shared" si="15"/>
        <v>46180</v>
      </c>
      <c r="BD22" s="282">
        <f t="shared" si="16"/>
        <v>9973</v>
      </c>
      <c r="BE22" s="282">
        <v>0</v>
      </c>
      <c r="BF22" s="282">
        <v>3824</v>
      </c>
      <c r="BG22" s="282">
        <v>566</v>
      </c>
      <c r="BH22" s="282">
        <v>4572</v>
      </c>
      <c r="BI22" s="282">
        <v>44</v>
      </c>
      <c r="BJ22" s="282">
        <v>967</v>
      </c>
      <c r="BK22" s="282">
        <f t="shared" si="17"/>
        <v>36207</v>
      </c>
      <c r="BL22" s="282">
        <v>0</v>
      </c>
      <c r="BM22" s="282">
        <v>15952</v>
      </c>
      <c r="BN22" s="282">
        <v>1523</v>
      </c>
      <c r="BO22" s="282">
        <v>17630</v>
      </c>
      <c r="BP22" s="282">
        <v>23</v>
      </c>
      <c r="BQ22" s="282">
        <v>1079</v>
      </c>
      <c r="BR22" s="283">
        <f t="shared" ref="BR22:BX22" si="95">SUM(BY22,CF22)</f>
        <v>241860</v>
      </c>
      <c r="BS22" s="283">
        <f t="shared" si="95"/>
        <v>240</v>
      </c>
      <c r="BT22" s="283">
        <f t="shared" si="95"/>
        <v>195445</v>
      </c>
      <c r="BU22" s="283">
        <f t="shared" si="95"/>
        <v>13843</v>
      </c>
      <c r="BV22" s="283">
        <f t="shared" si="95"/>
        <v>30263</v>
      </c>
      <c r="BW22" s="283">
        <f t="shared" si="95"/>
        <v>437</v>
      </c>
      <c r="BX22" s="283">
        <f t="shared" si="95"/>
        <v>1632</v>
      </c>
      <c r="BY22" s="282">
        <f t="shared" si="19"/>
        <v>231887</v>
      </c>
      <c r="BZ22" s="283">
        <f t="shared" si="20"/>
        <v>240</v>
      </c>
      <c r="CA22" s="283">
        <f t="shared" si="21"/>
        <v>191621</v>
      </c>
      <c r="CB22" s="283">
        <f t="shared" si="22"/>
        <v>13277</v>
      </c>
      <c r="CC22" s="283">
        <f t="shared" si="23"/>
        <v>25691</v>
      </c>
      <c r="CD22" s="283">
        <f t="shared" si="24"/>
        <v>393</v>
      </c>
      <c r="CE22" s="283">
        <f t="shared" si="25"/>
        <v>665</v>
      </c>
      <c r="CF22" s="282">
        <f t="shared" si="26"/>
        <v>9973</v>
      </c>
      <c r="CG22" s="283">
        <f t="shared" ref="CG22:CL22" si="96">BE22</f>
        <v>0</v>
      </c>
      <c r="CH22" s="283">
        <f t="shared" si="96"/>
        <v>3824</v>
      </c>
      <c r="CI22" s="283">
        <f t="shared" si="96"/>
        <v>566</v>
      </c>
      <c r="CJ22" s="283">
        <f t="shared" si="96"/>
        <v>4572</v>
      </c>
      <c r="CK22" s="283">
        <f t="shared" si="96"/>
        <v>44</v>
      </c>
      <c r="CL22" s="283">
        <f t="shared" si="96"/>
        <v>967</v>
      </c>
      <c r="CM22" s="283">
        <f t="shared" ref="CM22:CS22" si="97">SUM(CT22,DA22)</f>
        <v>138496</v>
      </c>
      <c r="CN22" s="283">
        <f t="shared" si="97"/>
        <v>0</v>
      </c>
      <c r="CO22" s="283">
        <f t="shared" si="97"/>
        <v>102186</v>
      </c>
      <c r="CP22" s="283">
        <f t="shared" si="97"/>
        <v>3134</v>
      </c>
      <c r="CQ22" s="283">
        <f t="shared" si="97"/>
        <v>31984</v>
      </c>
      <c r="CR22" s="283">
        <f t="shared" si="97"/>
        <v>23</v>
      </c>
      <c r="CS22" s="283">
        <f t="shared" si="97"/>
        <v>1169</v>
      </c>
      <c r="CT22" s="282">
        <f t="shared" si="29"/>
        <v>102289</v>
      </c>
      <c r="CU22" s="283">
        <f t="shared" si="30"/>
        <v>0</v>
      </c>
      <c r="CV22" s="283">
        <f t="shared" si="31"/>
        <v>86234</v>
      </c>
      <c r="CW22" s="283">
        <f t="shared" si="32"/>
        <v>1611</v>
      </c>
      <c r="CX22" s="283">
        <f t="shared" si="33"/>
        <v>14354</v>
      </c>
      <c r="CY22" s="283">
        <f t="shared" si="34"/>
        <v>0</v>
      </c>
      <c r="CZ22" s="283">
        <f t="shared" si="35"/>
        <v>90</v>
      </c>
      <c r="DA22" s="282">
        <f t="shared" si="36"/>
        <v>36207</v>
      </c>
      <c r="DB22" s="283">
        <f t="shared" ref="DB22:DG22" si="98">BL22</f>
        <v>0</v>
      </c>
      <c r="DC22" s="283">
        <f t="shared" si="98"/>
        <v>15952</v>
      </c>
      <c r="DD22" s="283">
        <f t="shared" si="98"/>
        <v>1523</v>
      </c>
      <c r="DE22" s="283">
        <f t="shared" si="98"/>
        <v>17630</v>
      </c>
      <c r="DF22" s="283">
        <f t="shared" si="98"/>
        <v>23</v>
      </c>
      <c r="DG22" s="283">
        <f t="shared" si="98"/>
        <v>1079</v>
      </c>
      <c r="DH22" s="282">
        <v>0</v>
      </c>
      <c r="DI22" s="282">
        <f t="shared" si="38"/>
        <v>63</v>
      </c>
      <c r="DJ22" s="282">
        <v>3</v>
      </c>
      <c r="DK22" s="282">
        <v>7</v>
      </c>
      <c r="DL22" s="282">
        <v>31</v>
      </c>
      <c r="DM22" s="282">
        <v>22</v>
      </c>
    </row>
    <row r="23" spans="1:117" s="281" customFormat="1" ht="12" customHeight="1">
      <c r="A23" s="278" t="s">
        <v>700</v>
      </c>
      <c r="B23" s="279" t="s">
        <v>701</v>
      </c>
      <c r="C23" s="297" t="s">
        <v>702</v>
      </c>
      <c r="D23" s="282">
        <f t="shared" si="0"/>
        <v>404283</v>
      </c>
      <c r="E23" s="283">
        <f t="shared" si="1"/>
        <v>232803</v>
      </c>
      <c r="F23" s="283">
        <f t="shared" si="2"/>
        <v>0</v>
      </c>
      <c r="G23" s="282">
        <v>0</v>
      </c>
      <c r="H23" s="282">
        <v>0</v>
      </c>
      <c r="I23" s="282">
        <v>0</v>
      </c>
      <c r="J23" s="283">
        <f t="shared" si="3"/>
        <v>195120</v>
      </c>
      <c r="K23" s="282">
        <v>31937</v>
      </c>
      <c r="L23" s="282">
        <v>163183</v>
      </c>
      <c r="M23" s="282">
        <v>0</v>
      </c>
      <c r="N23" s="283">
        <f t="shared" si="4"/>
        <v>6896</v>
      </c>
      <c r="O23" s="282">
        <v>984</v>
      </c>
      <c r="P23" s="282">
        <v>5912</v>
      </c>
      <c r="Q23" s="282">
        <v>0</v>
      </c>
      <c r="R23" s="283">
        <f t="shared" si="5"/>
        <v>27002</v>
      </c>
      <c r="S23" s="282">
        <v>3623</v>
      </c>
      <c r="T23" s="282">
        <v>23272</v>
      </c>
      <c r="U23" s="282">
        <v>107</v>
      </c>
      <c r="V23" s="283">
        <f t="shared" si="6"/>
        <v>21</v>
      </c>
      <c r="W23" s="282">
        <v>0</v>
      </c>
      <c r="X23" s="282">
        <v>21</v>
      </c>
      <c r="Y23" s="282">
        <v>0</v>
      </c>
      <c r="Z23" s="283">
        <f t="shared" si="7"/>
        <v>3764</v>
      </c>
      <c r="AA23" s="282">
        <v>1436</v>
      </c>
      <c r="AB23" s="282">
        <v>2263</v>
      </c>
      <c r="AC23" s="282">
        <v>65</v>
      </c>
      <c r="AD23" s="283">
        <f t="shared" si="8"/>
        <v>124497</v>
      </c>
      <c r="AE23" s="283">
        <f t="shared" si="9"/>
        <v>0</v>
      </c>
      <c r="AF23" s="282">
        <v>0</v>
      </c>
      <c r="AG23" s="282">
        <v>0</v>
      </c>
      <c r="AH23" s="282">
        <v>0</v>
      </c>
      <c r="AI23" s="283">
        <f t="shared" si="10"/>
        <v>110428</v>
      </c>
      <c r="AJ23" s="282">
        <v>0</v>
      </c>
      <c r="AK23" s="282">
        <v>2762</v>
      </c>
      <c r="AL23" s="282">
        <v>107666</v>
      </c>
      <c r="AM23" s="283">
        <f t="shared" si="11"/>
        <v>5237</v>
      </c>
      <c r="AN23" s="282">
        <v>0</v>
      </c>
      <c r="AO23" s="282">
        <v>179</v>
      </c>
      <c r="AP23" s="282">
        <v>5058</v>
      </c>
      <c r="AQ23" s="283">
        <f t="shared" si="12"/>
        <v>7382</v>
      </c>
      <c r="AR23" s="282">
        <v>0</v>
      </c>
      <c r="AS23" s="282">
        <v>642</v>
      </c>
      <c r="AT23" s="282">
        <v>6740</v>
      </c>
      <c r="AU23" s="283">
        <f t="shared" si="13"/>
        <v>6</v>
      </c>
      <c r="AV23" s="282">
        <v>0</v>
      </c>
      <c r="AW23" s="282">
        <v>6</v>
      </c>
      <c r="AX23" s="282">
        <v>0</v>
      </c>
      <c r="AY23" s="283">
        <f t="shared" si="14"/>
        <v>1444</v>
      </c>
      <c r="AZ23" s="282">
        <v>0</v>
      </c>
      <c r="BA23" s="282">
        <v>10</v>
      </c>
      <c r="BB23" s="282">
        <v>1434</v>
      </c>
      <c r="BC23" s="282">
        <f t="shared" si="15"/>
        <v>46983</v>
      </c>
      <c r="BD23" s="282">
        <f t="shared" si="16"/>
        <v>17671</v>
      </c>
      <c r="BE23" s="282">
        <v>0</v>
      </c>
      <c r="BF23" s="282">
        <v>3502</v>
      </c>
      <c r="BG23" s="282">
        <v>2631</v>
      </c>
      <c r="BH23" s="282">
        <v>2935</v>
      </c>
      <c r="BI23" s="282">
        <v>1898</v>
      </c>
      <c r="BJ23" s="282">
        <v>6705</v>
      </c>
      <c r="BK23" s="282">
        <f t="shared" si="17"/>
        <v>29312</v>
      </c>
      <c r="BL23" s="282">
        <v>0</v>
      </c>
      <c r="BM23" s="282">
        <v>8311</v>
      </c>
      <c r="BN23" s="282">
        <v>11149</v>
      </c>
      <c r="BO23" s="282">
        <v>3440</v>
      </c>
      <c r="BP23" s="282">
        <v>1244</v>
      </c>
      <c r="BQ23" s="282">
        <v>5168</v>
      </c>
      <c r="BR23" s="283">
        <f t="shared" ref="BR23:BX23" si="99">SUM(BY23,CF23)</f>
        <v>250474</v>
      </c>
      <c r="BS23" s="283">
        <f t="shared" si="99"/>
        <v>0</v>
      </c>
      <c r="BT23" s="283">
        <f t="shared" si="99"/>
        <v>198622</v>
      </c>
      <c r="BU23" s="283">
        <f t="shared" si="99"/>
        <v>9527</v>
      </c>
      <c r="BV23" s="283">
        <f t="shared" si="99"/>
        <v>29937</v>
      </c>
      <c r="BW23" s="283">
        <f t="shared" si="99"/>
        <v>1919</v>
      </c>
      <c r="BX23" s="283">
        <f t="shared" si="99"/>
        <v>10469</v>
      </c>
      <c r="BY23" s="282">
        <f t="shared" si="19"/>
        <v>232803</v>
      </c>
      <c r="BZ23" s="283">
        <f t="shared" si="20"/>
        <v>0</v>
      </c>
      <c r="CA23" s="283">
        <f t="shared" si="21"/>
        <v>195120</v>
      </c>
      <c r="CB23" s="283">
        <f t="shared" si="22"/>
        <v>6896</v>
      </c>
      <c r="CC23" s="283">
        <f t="shared" si="23"/>
        <v>27002</v>
      </c>
      <c r="CD23" s="283">
        <f t="shared" si="24"/>
        <v>21</v>
      </c>
      <c r="CE23" s="283">
        <f t="shared" si="25"/>
        <v>3764</v>
      </c>
      <c r="CF23" s="282">
        <f t="shared" si="26"/>
        <v>17671</v>
      </c>
      <c r="CG23" s="283">
        <f t="shared" ref="CG23:CL23" si="100">BE23</f>
        <v>0</v>
      </c>
      <c r="CH23" s="283">
        <f t="shared" si="100"/>
        <v>3502</v>
      </c>
      <c r="CI23" s="283">
        <f t="shared" si="100"/>
        <v>2631</v>
      </c>
      <c r="CJ23" s="283">
        <f t="shared" si="100"/>
        <v>2935</v>
      </c>
      <c r="CK23" s="283">
        <f t="shared" si="100"/>
        <v>1898</v>
      </c>
      <c r="CL23" s="283">
        <f t="shared" si="100"/>
        <v>6705</v>
      </c>
      <c r="CM23" s="283">
        <f t="shared" ref="CM23:CS23" si="101">SUM(CT23,DA23)</f>
        <v>153809</v>
      </c>
      <c r="CN23" s="283">
        <f t="shared" si="101"/>
        <v>0</v>
      </c>
      <c r="CO23" s="283">
        <f t="shared" si="101"/>
        <v>118739</v>
      </c>
      <c r="CP23" s="283">
        <f t="shared" si="101"/>
        <v>16386</v>
      </c>
      <c r="CQ23" s="283">
        <f t="shared" si="101"/>
        <v>10822</v>
      </c>
      <c r="CR23" s="283">
        <f t="shared" si="101"/>
        <v>1250</v>
      </c>
      <c r="CS23" s="283">
        <f t="shared" si="101"/>
        <v>6612</v>
      </c>
      <c r="CT23" s="282">
        <f t="shared" si="29"/>
        <v>124497</v>
      </c>
      <c r="CU23" s="283">
        <f t="shared" si="30"/>
        <v>0</v>
      </c>
      <c r="CV23" s="283">
        <f t="shared" si="31"/>
        <v>110428</v>
      </c>
      <c r="CW23" s="283">
        <f t="shared" si="32"/>
        <v>5237</v>
      </c>
      <c r="CX23" s="283">
        <f t="shared" si="33"/>
        <v>7382</v>
      </c>
      <c r="CY23" s="283">
        <f t="shared" si="34"/>
        <v>6</v>
      </c>
      <c r="CZ23" s="283">
        <f t="shared" si="35"/>
        <v>1444</v>
      </c>
      <c r="DA23" s="282">
        <f t="shared" si="36"/>
        <v>29312</v>
      </c>
      <c r="DB23" s="283">
        <f t="shared" ref="DB23:DG23" si="102">BL23</f>
        <v>0</v>
      </c>
      <c r="DC23" s="283">
        <f t="shared" si="102"/>
        <v>8311</v>
      </c>
      <c r="DD23" s="283">
        <f t="shared" si="102"/>
        <v>11149</v>
      </c>
      <c r="DE23" s="283">
        <f t="shared" si="102"/>
        <v>3440</v>
      </c>
      <c r="DF23" s="283">
        <f t="shared" si="102"/>
        <v>1244</v>
      </c>
      <c r="DG23" s="283">
        <f t="shared" si="102"/>
        <v>5168</v>
      </c>
      <c r="DH23" s="282">
        <v>1</v>
      </c>
      <c r="DI23" s="282">
        <f t="shared" si="38"/>
        <v>2</v>
      </c>
      <c r="DJ23" s="282">
        <v>0</v>
      </c>
      <c r="DK23" s="282">
        <v>2</v>
      </c>
      <c r="DL23" s="282">
        <v>0</v>
      </c>
      <c r="DM23" s="282">
        <v>0</v>
      </c>
    </row>
    <row r="24" spans="1:117" s="281" customFormat="1" ht="12" customHeight="1">
      <c r="A24" s="278" t="s">
        <v>584</v>
      </c>
      <c r="B24" s="279" t="s">
        <v>585</v>
      </c>
      <c r="C24" s="297" t="s">
        <v>542</v>
      </c>
      <c r="D24" s="282">
        <f t="shared" si="0"/>
        <v>257525</v>
      </c>
      <c r="E24" s="283">
        <f t="shared" si="1"/>
        <v>165643</v>
      </c>
      <c r="F24" s="283">
        <f t="shared" si="2"/>
        <v>0</v>
      </c>
      <c r="G24" s="282">
        <v>0</v>
      </c>
      <c r="H24" s="282">
        <v>0</v>
      </c>
      <c r="I24" s="282">
        <v>0</v>
      </c>
      <c r="J24" s="283">
        <f t="shared" si="3"/>
        <v>135150</v>
      </c>
      <c r="K24" s="282">
        <v>13494</v>
      </c>
      <c r="L24" s="282">
        <v>121419</v>
      </c>
      <c r="M24" s="282">
        <v>237</v>
      </c>
      <c r="N24" s="283">
        <f t="shared" si="4"/>
        <v>11735</v>
      </c>
      <c r="O24" s="282">
        <v>31</v>
      </c>
      <c r="P24" s="282">
        <v>11682</v>
      </c>
      <c r="Q24" s="282">
        <v>22</v>
      </c>
      <c r="R24" s="283">
        <f t="shared" si="5"/>
        <v>17117</v>
      </c>
      <c r="S24" s="282">
        <v>286</v>
      </c>
      <c r="T24" s="282">
        <v>16831</v>
      </c>
      <c r="U24" s="282">
        <v>0</v>
      </c>
      <c r="V24" s="283">
        <f t="shared" si="6"/>
        <v>124</v>
      </c>
      <c r="W24" s="282">
        <v>0</v>
      </c>
      <c r="X24" s="282">
        <v>124</v>
      </c>
      <c r="Y24" s="282">
        <v>0</v>
      </c>
      <c r="Z24" s="283">
        <f t="shared" si="7"/>
        <v>1517</v>
      </c>
      <c r="AA24" s="282">
        <v>143</v>
      </c>
      <c r="AB24" s="282">
        <v>1372</v>
      </c>
      <c r="AC24" s="282">
        <v>2</v>
      </c>
      <c r="AD24" s="283">
        <f t="shared" si="8"/>
        <v>55107</v>
      </c>
      <c r="AE24" s="283">
        <f t="shared" si="9"/>
        <v>0</v>
      </c>
      <c r="AF24" s="282">
        <v>0</v>
      </c>
      <c r="AG24" s="282">
        <v>0</v>
      </c>
      <c r="AH24" s="282">
        <v>0</v>
      </c>
      <c r="AI24" s="283">
        <f t="shared" si="10"/>
        <v>51171</v>
      </c>
      <c r="AJ24" s="282">
        <v>0</v>
      </c>
      <c r="AK24" s="282">
        <v>2392</v>
      </c>
      <c r="AL24" s="282">
        <v>48779</v>
      </c>
      <c r="AM24" s="283">
        <f t="shared" si="11"/>
        <v>2790</v>
      </c>
      <c r="AN24" s="282">
        <v>0</v>
      </c>
      <c r="AO24" s="282">
        <v>18</v>
      </c>
      <c r="AP24" s="282">
        <v>2772</v>
      </c>
      <c r="AQ24" s="283">
        <f t="shared" si="12"/>
        <v>636</v>
      </c>
      <c r="AR24" s="282">
        <v>0</v>
      </c>
      <c r="AS24" s="282">
        <v>38</v>
      </c>
      <c r="AT24" s="282">
        <v>598</v>
      </c>
      <c r="AU24" s="283">
        <f t="shared" si="13"/>
        <v>285</v>
      </c>
      <c r="AV24" s="282">
        <v>0</v>
      </c>
      <c r="AW24" s="282">
        <v>283</v>
      </c>
      <c r="AX24" s="282">
        <v>2</v>
      </c>
      <c r="AY24" s="283">
        <f t="shared" si="14"/>
        <v>225</v>
      </c>
      <c r="AZ24" s="282">
        <v>0</v>
      </c>
      <c r="BA24" s="282">
        <v>0</v>
      </c>
      <c r="BB24" s="282">
        <v>225</v>
      </c>
      <c r="BC24" s="282">
        <f t="shared" si="15"/>
        <v>36775</v>
      </c>
      <c r="BD24" s="282">
        <f t="shared" si="16"/>
        <v>16490</v>
      </c>
      <c r="BE24" s="282">
        <v>0</v>
      </c>
      <c r="BF24" s="282">
        <v>6113</v>
      </c>
      <c r="BG24" s="282">
        <v>3873</v>
      </c>
      <c r="BH24" s="282">
        <v>534</v>
      </c>
      <c r="BI24" s="282">
        <v>12</v>
      </c>
      <c r="BJ24" s="282">
        <v>5958</v>
      </c>
      <c r="BK24" s="282">
        <f t="shared" si="17"/>
        <v>20285</v>
      </c>
      <c r="BL24" s="282">
        <v>0</v>
      </c>
      <c r="BM24" s="282">
        <v>16980</v>
      </c>
      <c r="BN24" s="282">
        <v>1885</v>
      </c>
      <c r="BO24" s="282">
        <v>337</v>
      </c>
      <c r="BP24" s="282">
        <v>8</v>
      </c>
      <c r="BQ24" s="282">
        <v>1075</v>
      </c>
      <c r="BR24" s="283">
        <f t="shared" ref="BR24:BX24" si="103">SUM(BY24,CF24)</f>
        <v>182133</v>
      </c>
      <c r="BS24" s="283">
        <f t="shared" si="103"/>
        <v>0</v>
      </c>
      <c r="BT24" s="283">
        <f t="shared" si="103"/>
        <v>141263</v>
      </c>
      <c r="BU24" s="283">
        <f t="shared" si="103"/>
        <v>15608</v>
      </c>
      <c r="BV24" s="283">
        <f t="shared" si="103"/>
        <v>17651</v>
      </c>
      <c r="BW24" s="283">
        <f t="shared" si="103"/>
        <v>136</v>
      </c>
      <c r="BX24" s="283">
        <f t="shared" si="103"/>
        <v>7475</v>
      </c>
      <c r="BY24" s="282">
        <f t="shared" si="19"/>
        <v>165643</v>
      </c>
      <c r="BZ24" s="283">
        <f t="shared" si="20"/>
        <v>0</v>
      </c>
      <c r="CA24" s="283">
        <f t="shared" si="21"/>
        <v>135150</v>
      </c>
      <c r="CB24" s="283">
        <f t="shared" si="22"/>
        <v>11735</v>
      </c>
      <c r="CC24" s="283">
        <f t="shared" si="23"/>
        <v>17117</v>
      </c>
      <c r="CD24" s="283">
        <f t="shared" si="24"/>
        <v>124</v>
      </c>
      <c r="CE24" s="283">
        <f t="shared" si="25"/>
        <v>1517</v>
      </c>
      <c r="CF24" s="282">
        <f t="shared" si="26"/>
        <v>16490</v>
      </c>
      <c r="CG24" s="283">
        <f t="shared" ref="CG24:CL24" si="104">BE24</f>
        <v>0</v>
      </c>
      <c r="CH24" s="283">
        <f t="shared" si="104"/>
        <v>6113</v>
      </c>
      <c r="CI24" s="283">
        <f t="shared" si="104"/>
        <v>3873</v>
      </c>
      <c r="CJ24" s="283">
        <f t="shared" si="104"/>
        <v>534</v>
      </c>
      <c r="CK24" s="283">
        <f t="shared" si="104"/>
        <v>12</v>
      </c>
      <c r="CL24" s="283">
        <f t="shared" si="104"/>
        <v>5958</v>
      </c>
      <c r="CM24" s="283">
        <f t="shared" ref="CM24:CS24" si="105">SUM(CT24,DA24)</f>
        <v>75392</v>
      </c>
      <c r="CN24" s="283">
        <f t="shared" si="105"/>
        <v>0</v>
      </c>
      <c r="CO24" s="283">
        <f t="shared" si="105"/>
        <v>68151</v>
      </c>
      <c r="CP24" s="283">
        <f t="shared" si="105"/>
        <v>4675</v>
      </c>
      <c r="CQ24" s="283">
        <f t="shared" si="105"/>
        <v>973</v>
      </c>
      <c r="CR24" s="283">
        <f t="shared" si="105"/>
        <v>293</v>
      </c>
      <c r="CS24" s="283">
        <f t="shared" si="105"/>
        <v>1300</v>
      </c>
      <c r="CT24" s="282">
        <f t="shared" si="29"/>
        <v>55107</v>
      </c>
      <c r="CU24" s="283">
        <f t="shared" si="30"/>
        <v>0</v>
      </c>
      <c r="CV24" s="283">
        <f t="shared" si="31"/>
        <v>51171</v>
      </c>
      <c r="CW24" s="283">
        <f t="shared" si="32"/>
        <v>2790</v>
      </c>
      <c r="CX24" s="283">
        <f t="shared" si="33"/>
        <v>636</v>
      </c>
      <c r="CY24" s="283">
        <f t="shared" si="34"/>
        <v>285</v>
      </c>
      <c r="CZ24" s="283">
        <f t="shared" si="35"/>
        <v>225</v>
      </c>
      <c r="DA24" s="282">
        <f t="shared" si="36"/>
        <v>20285</v>
      </c>
      <c r="DB24" s="283">
        <f t="shared" ref="DB24:DG24" si="106">BL24</f>
        <v>0</v>
      </c>
      <c r="DC24" s="283">
        <f t="shared" si="106"/>
        <v>16980</v>
      </c>
      <c r="DD24" s="283">
        <f t="shared" si="106"/>
        <v>1885</v>
      </c>
      <c r="DE24" s="283">
        <f t="shared" si="106"/>
        <v>337</v>
      </c>
      <c r="DF24" s="283">
        <f t="shared" si="106"/>
        <v>8</v>
      </c>
      <c r="DG24" s="283">
        <f t="shared" si="106"/>
        <v>1075</v>
      </c>
      <c r="DH24" s="282">
        <v>0</v>
      </c>
      <c r="DI24" s="282">
        <f t="shared" si="38"/>
        <v>1</v>
      </c>
      <c r="DJ24" s="282">
        <v>1</v>
      </c>
      <c r="DK24" s="282">
        <v>0</v>
      </c>
      <c r="DL24" s="282">
        <v>0</v>
      </c>
      <c r="DM24" s="282">
        <v>0</v>
      </c>
    </row>
    <row r="25" spans="1:117" s="281" customFormat="1" ht="12" customHeight="1">
      <c r="A25" s="278" t="s">
        <v>569</v>
      </c>
      <c r="B25" s="279" t="s">
        <v>562</v>
      </c>
      <c r="C25" s="297" t="s">
        <v>542</v>
      </c>
      <c r="D25" s="282">
        <f t="shared" si="0"/>
        <v>296384</v>
      </c>
      <c r="E25" s="283">
        <f t="shared" si="1"/>
        <v>195652</v>
      </c>
      <c r="F25" s="283">
        <f t="shared" si="2"/>
        <v>0</v>
      </c>
      <c r="G25" s="282">
        <v>0</v>
      </c>
      <c r="H25" s="282">
        <v>0</v>
      </c>
      <c r="I25" s="282">
        <v>0</v>
      </c>
      <c r="J25" s="283">
        <f t="shared" si="3"/>
        <v>158089</v>
      </c>
      <c r="K25" s="282">
        <v>4393</v>
      </c>
      <c r="L25" s="282">
        <v>153696</v>
      </c>
      <c r="M25" s="282">
        <v>0</v>
      </c>
      <c r="N25" s="283">
        <f t="shared" si="4"/>
        <v>10743</v>
      </c>
      <c r="O25" s="282">
        <v>299</v>
      </c>
      <c r="P25" s="282">
        <v>10444</v>
      </c>
      <c r="Q25" s="282">
        <v>0</v>
      </c>
      <c r="R25" s="283">
        <f t="shared" si="5"/>
        <v>22780</v>
      </c>
      <c r="S25" s="282">
        <v>1421</v>
      </c>
      <c r="T25" s="282">
        <v>21359</v>
      </c>
      <c r="U25" s="282">
        <v>0</v>
      </c>
      <c r="V25" s="283">
        <f t="shared" si="6"/>
        <v>95</v>
      </c>
      <c r="W25" s="282">
        <v>13</v>
      </c>
      <c r="X25" s="282">
        <v>82</v>
      </c>
      <c r="Y25" s="282">
        <v>0</v>
      </c>
      <c r="Z25" s="283">
        <f t="shared" si="7"/>
        <v>3945</v>
      </c>
      <c r="AA25" s="282">
        <v>54</v>
      </c>
      <c r="AB25" s="282">
        <v>3891</v>
      </c>
      <c r="AC25" s="282">
        <v>0</v>
      </c>
      <c r="AD25" s="283">
        <f t="shared" si="8"/>
        <v>71094</v>
      </c>
      <c r="AE25" s="283">
        <f t="shared" si="9"/>
        <v>0</v>
      </c>
      <c r="AF25" s="282">
        <v>0</v>
      </c>
      <c r="AG25" s="282">
        <v>0</v>
      </c>
      <c r="AH25" s="282">
        <v>0</v>
      </c>
      <c r="AI25" s="283">
        <f t="shared" si="10"/>
        <v>66839</v>
      </c>
      <c r="AJ25" s="282">
        <v>0</v>
      </c>
      <c r="AK25" s="282">
        <v>5</v>
      </c>
      <c r="AL25" s="282">
        <v>66834</v>
      </c>
      <c r="AM25" s="283">
        <f t="shared" si="11"/>
        <v>1039</v>
      </c>
      <c r="AN25" s="282">
        <v>0</v>
      </c>
      <c r="AO25" s="282">
        <v>0</v>
      </c>
      <c r="AP25" s="282">
        <v>1039</v>
      </c>
      <c r="AQ25" s="283">
        <f t="shared" si="12"/>
        <v>3008</v>
      </c>
      <c r="AR25" s="282">
        <v>58</v>
      </c>
      <c r="AS25" s="282">
        <v>3</v>
      </c>
      <c r="AT25" s="282">
        <v>2947</v>
      </c>
      <c r="AU25" s="283">
        <f t="shared" si="13"/>
        <v>0</v>
      </c>
      <c r="AV25" s="282">
        <v>0</v>
      </c>
      <c r="AW25" s="282">
        <v>0</v>
      </c>
      <c r="AX25" s="282">
        <v>0</v>
      </c>
      <c r="AY25" s="283">
        <f t="shared" si="14"/>
        <v>208</v>
      </c>
      <c r="AZ25" s="282">
        <v>0</v>
      </c>
      <c r="BA25" s="282">
        <v>0</v>
      </c>
      <c r="BB25" s="282">
        <v>208</v>
      </c>
      <c r="BC25" s="282">
        <f t="shared" si="15"/>
        <v>29638</v>
      </c>
      <c r="BD25" s="282">
        <f t="shared" si="16"/>
        <v>13692</v>
      </c>
      <c r="BE25" s="282">
        <v>0</v>
      </c>
      <c r="BF25" s="282">
        <v>8160</v>
      </c>
      <c r="BG25" s="282">
        <v>1779</v>
      </c>
      <c r="BH25" s="282">
        <v>1590</v>
      </c>
      <c r="BI25" s="282">
        <v>0</v>
      </c>
      <c r="BJ25" s="282">
        <v>2163</v>
      </c>
      <c r="BK25" s="282">
        <f t="shared" si="17"/>
        <v>15946</v>
      </c>
      <c r="BL25" s="282">
        <v>0</v>
      </c>
      <c r="BM25" s="282">
        <v>13757</v>
      </c>
      <c r="BN25" s="282">
        <v>1162</v>
      </c>
      <c r="BO25" s="282">
        <v>651</v>
      </c>
      <c r="BP25" s="282">
        <v>0</v>
      </c>
      <c r="BQ25" s="282">
        <v>376</v>
      </c>
      <c r="BR25" s="283">
        <f t="shared" ref="BR25:BX25" si="107">SUM(BY25,CF25)</f>
        <v>209344</v>
      </c>
      <c r="BS25" s="283">
        <f t="shared" si="107"/>
        <v>0</v>
      </c>
      <c r="BT25" s="283">
        <f t="shared" si="107"/>
        <v>166249</v>
      </c>
      <c r="BU25" s="283">
        <f t="shared" si="107"/>
        <v>12522</v>
      </c>
      <c r="BV25" s="283">
        <f t="shared" si="107"/>
        <v>24370</v>
      </c>
      <c r="BW25" s="283">
        <f t="shared" si="107"/>
        <v>95</v>
      </c>
      <c r="BX25" s="283">
        <f t="shared" si="107"/>
        <v>6108</v>
      </c>
      <c r="BY25" s="282">
        <f t="shared" si="19"/>
        <v>195652</v>
      </c>
      <c r="BZ25" s="283">
        <f t="shared" si="20"/>
        <v>0</v>
      </c>
      <c r="CA25" s="283">
        <f t="shared" si="21"/>
        <v>158089</v>
      </c>
      <c r="CB25" s="283">
        <f t="shared" si="22"/>
        <v>10743</v>
      </c>
      <c r="CC25" s="283">
        <f t="shared" si="23"/>
        <v>22780</v>
      </c>
      <c r="CD25" s="283">
        <f t="shared" si="24"/>
        <v>95</v>
      </c>
      <c r="CE25" s="283">
        <f t="shared" si="25"/>
        <v>3945</v>
      </c>
      <c r="CF25" s="282">
        <f t="shared" si="26"/>
        <v>13692</v>
      </c>
      <c r="CG25" s="283">
        <f t="shared" ref="CG25:CL25" si="108">BE25</f>
        <v>0</v>
      </c>
      <c r="CH25" s="283">
        <f t="shared" si="108"/>
        <v>8160</v>
      </c>
      <c r="CI25" s="283">
        <f t="shared" si="108"/>
        <v>1779</v>
      </c>
      <c r="CJ25" s="283">
        <f t="shared" si="108"/>
        <v>1590</v>
      </c>
      <c r="CK25" s="283">
        <f t="shared" si="108"/>
        <v>0</v>
      </c>
      <c r="CL25" s="283">
        <f t="shared" si="108"/>
        <v>2163</v>
      </c>
      <c r="CM25" s="283">
        <f t="shared" ref="CM25:CS25" si="109">SUM(CT25,DA25)</f>
        <v>87040</v>
      </c>
      <c r="CN25" s="283">
        <f t="shared" si="109"/>
        <v>0</v>
      </c>
      <c r="CO25" s="283">
        <f t="shared" si="109"/>
        <v>80596</v>
      </c>
      <c r="CP25" s="283">
        <f t="shared" si="109"/>
        <v>2201</v>
      </c>
      <c r="CQ25" s="283">
        <f t="shared" si="109"/>
        <v>3659</v>
      </c>
      <c r="CR25" s="283">
        <f t="shared" si="109"/>
        <v>0</v>
      </c>
      <c r="CS25" s="283">
        <f t="shared" si="109"/>
        <v>584</v>
      </c>
      <c r="CT25" s="282">
        <f t="shared" si="29"/>
        <v>71094</v>
      </c>
      <c r="CU25" s="283">
        <f t="shared" si="30"/>
        <v>0</v>
      </c>
      <c r="CV25" s="283">
        <f t="shared" si="31"/>
        <v>66839</v>
      </c>
      <c r="CW25" s="283">
        <f t="shared" si="32"/>
        <v>1039</v>
      </c>
      <c r="CX25" s="283">
        <f t="shared" si="33"/>
        <v>3008</v>
      </c>
      <c r="CY25" s="283">
        <f t="shared" si="34"/>
        <v>0</v>
      </c>
      <c r="CZ25" s="283">
        <f t="shared" si="35"/>
        <v>208</v>
      </c>
      <c r="DA25" s="282">
        <f t="shared" si="36"/>
        <v>15946</v>
      </c>
      <c r="DB25" s="283">
        <f t="shared" ref="DB25:DG25" si="110">BL25</f>
        <v>0</v>
      </c>
      <c r="DC25" s="283">
        <f t="shared" si="110"/>
        <v>13757</v>
      </c>
      <c r="DD25" s="283">
        <f t="shared" si="110"/>
        <v>1162</v>
      </c>
      <c r="DE25" s="283">
        <f t="shared" si="110"/>
        <v>651</v>
      </c>
      <c r="DF25" s="283">
        <f t="shared" si="110"/>
        <v>0</v>
      </c>
      <c r="DG25" s="283">
        <f t="shared" si="110"/>
        <v>376</v>
      </c>
      <c r="DH25" s="282">
        <v>0</v>
      </c>
      <c r="DI25" s="282">
        <f t="shared" si="38"/>
        <v>48</v>
      </c>
      <c r="DJ25" s="282">
        <v>13</v>
      </c>
      <c r="DK25" s="282">
        <v>22</v>
      </c>
      <c r="DL25" s="282">
        <v>0</v>
      </c>
      <c r="DM25" s="282">
        <v>13</v>
      </c>
    </row>
    <row r="26" spans="1:117" s="281" customFormat="1" ht="12" customHeight="1">
      <c r="A26" s="278" t="s">
        <v>707</v>
      </c>
      <c r="B26" s="279" t="s">
        <v>593</v>
      </c>
      <c r="C26" s="297" t="s">
        <v>542</v>
      </c>
      <c r="D26" s="282">
        <f t="shared" si="0"/>
        <v>616725</v>
      </c>
      <c r="E26" s="283">
        <f t="shared" si="1"/>
        <v>399732</v>
      </c>
      <c r="F26" s="283">
        <f t="shared" si="2"/>
        <v>0</v>
      </c>
      <c r="G26" s="282">
        <v>0</v>
      </c>
      <c r="H26" s="282">
        <v>0</v>
      </c>
      <c r="I26" s="282">
        <v>0</v>
      </c>
      <c r="J26" s="283">
        <f t="shared" si="3"/>
        <v>283698</v>
      </c>
      <c r="K26" s="282">
        <v>7583</v>
      </c>
      <c r="L26" s="282">
        <v>275744</v>
      </c>
      <c r="M26" s="282">
        <v>371</v>
      </c>
      <c r="N26" s="283">
        <f t="shared" si="4"/>
        <v>19485</v>
      </c>
      <c r="O26" s="282">
        <v>884</v>
      </c>
      <c r="P26" s="282">
        <v>18601</v>
      </c>
      <c r="Q26" s="282">
        <v>0</v>
      </c>
      <c r="R26" s="283">
        <f t="shared" si="5"/>
        <v>95154</v>
      </c>
      <c r="S26" s="282">
        <v>2716</v>
      </c>
      <c r="T26" s="282">
        <v>91166</v>
      </c>
      <c r="U26" s="282">
        <v>1272</v>
      </c>
      <c r="V26" s="283">
        <f t="shared" si="6"/>
        <v>477</v>
      </c>
      <c r="W26" s="282">
        <v>28</v>
      </c>
      <c r="X26" s="282">
        <v>449</v>
      </c>
      <c r="Y26" s="282">
        <v>0</v>
      </c>
      <c r="Z26" s="283">
        <f t="shared" si="7"/>
        <v>918</v>
      </c>
      <c r="AA26" s="282">
        <v>126</v>
      </c>
      <c r="AB26" s="282">
        <v>678</v>
      </c>
      <c r="AC26" s="282">
        <v>114</v>
      </c>
      <c r="AD26" s="283">
        <f t="shared" si="8"/>
        <v>162418</v>
      </c>
      <c r="AE26" s="283">
        <f t="shared" si="9"/>
        <v>0</v>
      </c>
      <c r="AF26" s="282">
        <v>0</v>
      </c>
      <c r="AG26" s="282">
        <v>0</v>
      </c>
      <c r="AH26" s="282">
        <v>0</v>
      </c>
      <c r="AI26" s="283">
        <f t="shared" si="10"/>
        <v>157831</v>
      </c>
      <c r="AJ26" s="282">
        <v>1349</v>
      </c>
      <c r="AK26" s="282">
        <v>831</v>
      </c>
      <c r="AL26" s="282">
        <v>155651</v>
      </c>
      <c r="AM26" s="283">
        <f t="shared" si="11"/>
        <v>855</v>
      </c>
      <c r="AN26" s="282">
        <v>0</v>
      </c>
      <c r="AO26" s="282">
        <v>24</v>
      </c>
      <c r="AP26" s="282">
        <v>831</v>
      </c>
      <c r="AQ26" s="283">
        <f t="shared" si="12"/>
        <v>3692</v>
      </c>
      <c r="AR26" s="282">
        <v>0</v>
      </c>
      <c r="AS26" s="282">
        <v>833</v>
      </c>
      <c r="AT26" s="282">
        <v>2859</v>
      </c>
      <c r="AU26" s="283">
        <f t="shared" si="13"/>
        <v>37</v>
      </c>
      <c r="AV26" s="282">
        <v>0</v>
      </c>
      <c r="AW26" s="282">
        <v>33</v>
      </c>
      <c r="AX26" s="282">
        <v>4</v>
      </c>
      <c r="AY26" s="283">
        <f t="shared" si="14"/>
        <v>3</v>
      </c>
      <c r="AZ26" s="282">
        <v>0</v>
      </c>
      <c r="BA26" s="282">
        <v>3</v>
      </c>
      <c r="BB26" s="282">
        <v>0</v>
      </c>
      <c r="BC26" s="282">
        <f t="shared" si="15"/>
        <v>54575</v>
      </c>
      <c r="BD26" s="282">
        <f t="shared" si="16"/>
        <v>18996</v>
      </c>
      <c r="BE26" s="282">
        <v>0</v>
      </c>
      <c r="BF26" s="282">
        <v>9355</v>
      </c>
      <c r="BG26" s="282">
        <v>2674</v>
      </c>
      <c r="BH26" s="282">
        <v>5211</v>
      </c>
      <c r="BI26" s="282">
        <v>51</v>
      </c>
      <c r="BJ26" s="282">
        <v>1705</v>
      </c>
      <c r="BK26" s="282">
        <f t="shared" si="17"/>
        <v>35579</v>
      </c>
      <c r="BL26" s="282">
        <v>0</v>
      </c>
      <c r="BM26" s="282">
        <v>28976</v>
      </c>
      <c r="BN26" s="282">
        <v>2111</v>
      </c>
      <c r="BO26" s="282">
        <v>3920</v>
      </c>
      <c r="BP26" s="282">
        <v>121</v>
      </c>
      <c r="BQ26" s="282">
        <v>451</v>
      </c>
      <c r="BR26" s="283">
        <f t="shared" ref="BR26:BX26" si="111">SUM(BY26,CF26)</f>
        <v>418728</v>
      </c>
      <c r="BS26" s="283">
        <f t="shared" si="111"/>
        <v>0</v>
      </c>
      <c r="BT26" s="283">
        <f t="shared" si="111"/>
        <v>293053</v>
      </c>
      <c r="BU26" s="283">
        <f t="shared" si="111"/>
        <v>22159</v>
      </c>
      <c r="BV26" s="283">
        <f t="shared" si="111"/>
        <v>100365</v>
      </c>
      <c r="BW26" s="283">
        <f t="shared" si="111"/>
        <v>528</v>
      </c>
      <c r="BX26" s="283">
        <f t="shared" si="111"/>
        <v>2623</v>
      </c>
      <c r="BY26" s="282">
        <f t="shared" si="19"/>
        <v>399732</v>
      </c>
      <c r="BZ26" s="283">
        <f t="shared" si="20"/>
        <v>0</v>
      </c>
      <c r="CA26" s="283">
        <f t="shared" si="21"/>
        <v>283698</v>
      </c>
      <c r="CB26" s="283">
        <f t="shared" si="22"/>
        <v>19485</v>
      </c>
      <c r="CC26" s="283">
        <f t="shared" si="23"/>
        <v>95154</v>
      </c>
      <c r="CD26" s="283">
        <f t="shared" si="24"/>
        <v>477</v>
      </c>
      <c r="CE26" s="283">
        <f t="shared" si="25"/>
        <v>918</v>
      </c>
      <c r="CF26" s="282">
        <f t="shared" si="26"/>
        <v>18996</v>
      </c>
      <c r="CG26" s="283">
        <f t="shared" ref="CG26:CL26" si="112">BE26</f>
        <v>0</v>
      </c>
      <c r="CH26" s="283">
        <f t="shared" si="112"/>
        <v>9355</v>
      </c>
      <c r="CI26" s="283">
        <f t="shared" si="112"/>
        <v>2674</v>
      </c>
      <c r="CJ26" s="283">
        <f t="shared" si="112"/>
        <v>5211</v>
      </c>
      <c r="CK26" s="283">
        <f t="shared" si="112"/>
        <v>51</v>
      </c>
      <c r="CL26" s="283">
        <f t="shared" si="112"/>
        <v>1705</v>
      </c>
      <c r="CM26" s="283">
        <f t="shared" ref="CM26:CS26" si="113">SUM(CT26,DA26)</f>
        <v>197997</v>
      </c>
      <c r="CN26" s="283">
        <f t="shared" si="113"/>
        <v>0</v>
      </c>
      <c r="CO26" s="283">
        <f t="shared" si="113"/>
        <v>186807</v>
      </c>
      <c r="CP26" s="283">
        <f t="shared" si="113"/>
        <v>2966</v>
      </c>
      <c r="CQ26" s="283">
        <f t="shared" si="113"/>
        <v>7612</v>
      </c>
      <c r="CR26" s="283">
        <f t="shared" si="113"/>
        <v>158</v>
      </c>
      <c r="CS26" s="283">
        <f t="shared" si="113"/>
        <v>454</v>
      </c>
      <c r="CT26" s="282">
        <f t="shared" si="29"/>
        <v>162418</v>
      </c>
      <c r="CU26" s="283">
        <f t="shared" si="30"/>
        <v>0</v>
      </c>
      <c r="CV26" s="283">
        <f t="shared" si="31"/>
        <v>157831</v>
      </c>
      <c r="CW26" s="283">
        <f t="shared" si="32"/>
        <v>855</v>
      </c>
      <c r="CX26" s="283">
        <f t="shared" si="33"/>
        <v>3692</v>
      </c>
      <c r="CY26" s="283">
        <f t="shared" si="34"/>
        <v>37</v>
      </c>
      <c r="CZ26" s="283">
        <f t="shared" si="35"/>
        <v>3</v>
      </c>
      <c r="DA26" s="282">
        <f t="shared" si="36"/>
        <v>35579</v>
      </c>
      <c r="DB26" s="283">
        <f t="shared" ref="DB26:DG26" si="114">BL26</f>
        <v>0</v>
      </c>
      <c r="DC26" s="283">
        <f t="shared" si="114"/>
        <v>28976</v>
      </c>
      <c r="DD26" s="283">
        <f t="shared" si="114"/>
        <v>2111</v>
      </c>
      <c r="DE26" s="283">
        <f t="shared" si="114"/>
        <v>3920</v>
      </c>
      <c r="DF26" s="283">
        <f t="shared" si="114"/>
        <v>121</v>
      </c>
      <c r="DG26" s="283">
        <f t="shared" si="114"/>
        <v>451</v>
      </c>
      <c r="DH26" s="282">
        <v>4307</v>
      </c>
      <c r="DI26" s="282">
        <f t="shared" si="38"/>
        <v>216</v>
      </c>
      <c r="DJ26" s="282">
        <v>21</v>
      </c>
      <c r="DK26" s="282">
        <v>35</v>
      </c>
      <c r="DL26" s="282">
        <v>144</v>
      </c>
      <c r="DM26" s="282">
        <v>16</v>
      </c>
    </row>
    <row r="27" spans="1:117" s="281" customFormat="1" ht="12" customHeight="1">
      <c r="A27" s="278" t="s">
        <v>615</v>
      </c>
      <c r="B27" s="279" t="s">
        <v>616</v>
      </c>
      <c r="C27" s="297" t="s">
        <v>542</v>
      </c>
      <c r="D27" s="282">
        <f t="shared" si="0"/>
        <v>616238</v>
      </c>
      <c r="E27" s="283">
        <f t="shared" si="1"/>
        <v>393130</v>
      </c>
      <c r="F27" s="283">
        <f t="shared" si="2"/>
        <v>134</v>
      </c>
      <c r="G27" s="282">
        <v>123</v>
      </c>
      <c r="H27" s="282">
        <v>11</v>
      </c>
      <c r="I27" s="282">
        <v>0</v>
      </c>
      <c r="J27" s="283">
        <f t="shared" si="3"/>
        <v>339443</v>
      </c>
      <c r="K27" s="282">
        <v>115636</v>
      </c>
      <c r="L27" s="282">
        <v>223789</v>
      </c>
      <c r="M27" s="282">
        <v>18</v>
      </c>
      <c r="N27" s="283">
        <f t="shared" si="4"/>
        <v>11487</v>
      </c>
      <c r="O27" s="282">
        <v>4077</v>
      </c>
      <c r="P27" s="282">
        <v>7398</v>
      </c>
      <c r="Q27" s="282">
        <v>12</v>
      </c>
      <c r="R27" s="283">
        <f t="shared" si="5"/>
        <v>36554</v>
      </c>
      <c r="S27" s="282">
        <v>7156</v>
      </c>
      <c r="T27" s="282">
        <v>29398</v>
      </c>
      <c r="U27" s="282">
        <v>0</v>
      </c>
      <c r="V27" s="283">
        <f t="shared" si="6"/>
        <v>493</v>
      </c>
      <c r="W27" s="282">
        <v>200</v>
      </c>
      <c r="X27" s="282">
        <v>293</v>
      </c>
      <c r="Y27" s="282">
        <v>0</v>
      </c>
      <c r="Z27" s="283">
        <f t="shared" si="7"/>
        <v>5019</v>
      </c>
      <c r="AA27" s="282">
        <v>667</v>
      </c>
      <c r="AB27" s="282">
        <v>4305</v>
      </c>
      <c r="AC27" s="282">
        <v>47</v>
      </c>
      <c r="AD27" s="283">
        <f t="shared" si="8"/>
        <v>160448</v>
      </c>
      <c r="AE27" s="283">
        <f t="shared" si="9"/>
        <v>2</v>
      </c>
      <c r="AF27" s="282">
        <v>0</v>
      </c>
      <c r="AG27" s="282">
        <v>0</v>
      </c>
      <c r="AH27" s="282">
        <v>2</v>
      </c>
      <c r="AI27" s="283">
        <f t="shared" si="10"/>
        <v>150627</v>
      </c>
      <c r="AJ27" s="282">
        <v>50</v>
      </c>
      <c r="AK27" s="282">
        <v>628</v>
      </c>
      <c r="AL27" s="282">
        <v>149949</v>
      </c>
      <c r="AM27" s="283">
        <f t="shared" si="11"/>
        <v>2349</v>
      </c>
      <c r="AN27" s="282">
        <v>0</v>
      </c>
      <c r="AO27" s="282">
        <v>0</v>
      </c>
      <c r="AP27" s="282">
        <v>2349</v>
      </c>
      <c r="AQ27" s="283">
        <f t="shared" si="12"/>
        <v>5250</v>
      </c>
      <c r="AR27" s="282">
        <v>0</v>
      </c>
      <c r="AS27" s="282">
        <v>192</v>
      </c>
      <c r="AT27" s="282">
        <v>5058</v>
      </c>
      <c r="AU27" s="283">
        <f t="shared" si="13"/>
        <v>0</v>
      </c>
      <c r="AV27" s="282">
        <v>0</v>
      </c>
      <c r="AW27" s="282">
        <v>0</v>
      </c>
      <c r="AX27" s="282">
        <v>0</v>
      </c>
      <c r="AY27" s="283">
        <f t="shared" si="14"/>
        <v>2220</v>
      </c>
      <c r="AZ27" s="282">
        <v>0</v>
      </c>
      <c r="BA27" s="282">
        <v>11</v>
      </c>
      <c r="BB27" s="282">
        <v>2209</v>
      </c>
      <c r="BC27" s="282">
        <f t="shared" si="15"/>
        <v>62660</v>
      </c>
      <c r="BD27" s="282">
        <f t="shared" si="16"/>
        <v>33562</v>
      </c>
      <c r="BE27" s="282">
        <v>69</v>
      </c>
      <c r="BF27" s="282">
        <v>11034</v>
      </c>
      <c r="BG27" s="282">
        <v>5761</v>
      </c>
      <c r="BH27" s="282">
        <v>4559</v>
      </c>
      <c r="BI27" s="282">
        <v>1796</v>
      </c>
      <c r="BJ27" s="282">
        <v>10343</v>
      </c>
      <c r="BK27" s="282">
        <f t="shared" si="17"/>
        <v>29098</v>
      </c>
      <c r="BL27" s="282">
        <v>0</v>
      </c>
      <c r="BM27" s="282">
        <v>21227</v>
      </c>
      <c r="BN27" s="282">
        <v>3475</v>
      </c>
      <c r="BO27" s="282">
        <v>3083</v>
      </c>
      <c r="BP27" s="282">
        <v>108</v>
      </c>
      <c r="BQ27" s="282">
        <v>1205</v>
      </c>
      <c r="BR27" s="283">
        <f t="shared" ref="BR27:BX27" si="115">SUM(BY27,CF27)</f>
        <v>426692</v>
      </c>
      <c r="BS27" s="283">
        <f t="shared" si="115"/>
        <v>203</v>
      </c>
      <c r="BT27" s="283">
        <f t="shared" si="115"/>
        <v>350477</v>
      </c>
      <c r="BU27" s="283">
        <f t="shared" si="115"/>
        <v>17248</v>
      </c>
      <c r="BV27" s="283">
        <f t="shared" si="115"/>
        <v>41113</v>
      </c>
      <c r="BW27" s="283">
        <f t="shared" si="115"/>
        <v>2289</v>
      </c>
      <c r="BX27" s="283">
        <f t="shared" si="115"/>
        <v>15362</v>
      </c>
      <c r="BY27" s="282">
        <f t="shared" si="19"/>
        <v>393130</v>
      </c>
      <c r="BZ27" s="283">
        <f t="shared" si="20"/>
        <v>134</v>
      </c>
      <c r="CA27" s="283">
        <f t="shared" si="21"/>
        <v>339443</v>
      </c>
      <c r="CB27" s="283">
        <f t="shared" si="22"/>
        <v>11487</v>
      </c>
      <c r="CC27" s="283">
        <f t="shared" si="23"/>
        <v>36554</v>
      </c>
      <c r="CD27" s="283">
        <f t="shared" si="24"/>
        <v>493</v>
      </c>
      <c r="CE27" s="283">
        <f t="shared" si="25"/>
        <v>5019</v>
      </c>
      <c r="CF27" s="282">
        <f t="shared" si="26"/>
        <v>33562</v>
      </c>
      <c r="CG27" s="283">
        <f t="shared" ref="CG27:CL27" si="116">BE27</f>
        <v>69</v>
      </c>
      <c r="CH27" s="283">
        <f t="shared" si="116"/>
        <v>11034</v>
      </c>
      <c r="CI27" s="283">
        <f t="shared" si="116"/>
        <v>5761</v>
      </c>
      <c r="CJ27" s="283">
        <f t="shared" si="116"/>
        <v>4559</v>
      </c>
      <c r="CK27" s="283">
        <f t="shared" si="116"/>
        <v>1796</v>
      </c>
      <c r="CL27" s="283">
        <f t="shared" si="116"/>
        <v>10343</v>
      </c>
      <c r="CM27" s="283">
        <f t="shared" ref="CM27:CS27" si="117">SUM(CT27,DA27)</f>
        <v>189546</v>
      </c>
      <c r="CN27" s="283">
        <f t="shared" si="117"/>
        <v>2</v>
      </c>
      <c r="CO27" s="283">
        <f t="shared" si="117"/>
        <v>171854</v>
      </c>
      <c r="CP27" s="283">
        <f t="shared" si="117"/>
        <v>5824</v>
      </c>
      <c r="CQ27" s="283">
        <f t="shared" si="117"/>
        <v>8333</v>
      </c>
      <c r="CR27" s="283">
        <f t="shared" si="117"/>
        <v>108</v>
      </c>
      <c r="CS27" s="283">
        <f t="shared" si="117"/>
        <v>3425</v>
      </c>
      <c r="CT27" s="282">
        <f t="shared" si="29"/>
        <v>160448</v>
      </c>
      <c r="CU27" s="283">
        <f t="shared" si="30"/>
        <v>2</v>
      </c>
      <c r="CV27" s="283">
        <f t="shared" si="31"/>
        <v>150627</v>
      </c>
      <c r="CW27" s="283">
        <f t="shared" si="32"/>
        <v>2349</v>
      </c>
      <c r="CX27" s="283">
        <f t="shared" si="33"/>
        <v>5250</v>
      </c>
      <c r="CY27" s="283">
        <f t="shared" si="34"/>
        <v>0</v>
      </c>
      <c r="CZ27" s="283">
        <f t="shared" si="35"/>
        <v>2220</v>
      </c>
      <c r="DA27" s="282">
        <f t="shared" si="36"/>
        <v>29098</v>
      </c>
      <c r="DB27" s="283">
        <f t="shared" ref="DB27:DG27" si="118">BL27</f>
        <v>0</v>
      </c>
      <c r="DC27" s="283">
        <f t="shared" si="118"/>
        <v>21227</v>
      </c>
      <c r="DD27" s="283">
        <f t="shared" si="118"/>
        <v>3475</v>
      </c>
      <c r="DE27" s="283">
        <f t="shared" si="118"/>
        <v>3083</v>
      </c>
      <c r="DF27" s="283">
        <f t="shared" si="118"/>
        <v>108</v>
      </c>
      <c r="DG27" s="283">
        <f t="shared" si="118"/>
        <v>1205</v>
      </c>
      <c r="DH27" s="282">
        <v>1216</v>
      </c>
      <c r="DI27" s="282">
        <f t="shared" si="38"/>
        <v>212</v>
      </c>
      <c r="DJ27" s="282">
        <v>38</v>
      </c>
      <c r="DK27" s="282">
        <v>1</v>
      </c>
      <c r="DL27" s="282">
        <v>28</v>
      </c>
      <c r="DM27" s="282">
        <v>145</v>
      </c>
    </row>
    <row r="28" spans="1:117" s="281" customFormat="1" ht="12" customHeight="1">
      <c r="A28" s="278" t="s">
        <v>617</v>
      </c>
      <c r="B28" s="279" t="s">
        <v>618</v>
      </c>
      <c r="C28" s="297" t="s">
        <v>542</v>
      </c>
      <c r="D28" s="282">
        <f t="shared" si="0"/>
        <v>1164058</v>
      </c>
      <c r="E28" s="283">
        <f t="shared" si="1"/>
        <v>760930</v>
      </c>
      <c r="F28" s="283">
        <f t="shared" si="2"/>
        <v>0</v>
      </c>
      <c r="G28" s="282">
        <v>0</v>
      </c>
      <c r="H28" s="282">
        <v>0</v>
      </c>
      <c r="I28" s="282">
        <v>0</v>
      </c>
      <c r="J28" s="283">
        <f t="shared" si="3"/>
        <v>649240</v>
      </c>
      <c r="K28" s="282">
        <v>92716</v>
      </c>
      <c r="L28" s="282">
        <v>552846</v>
      </c>
      <c r="M28" s="282">
        <v>3678</v>
      </c>
      <c r="N28" s="283">
        <f t="shared" si="4"/>
        <v>16872</v>
      </c>
      <c r="O28" s="282">
        <v>4444</v>
      </c>
      <c r="P28" s="282">
        <v>12428</v>
      </c>
      <c r="Q28" s="282">
        <v>0</v>
      </c>
      <c r="R28" s="283">
        <f t="shared" si="5"/>
        <v>88700</v>
      </c>
      <c r="S28" s="282">
        <v>16481</v>
      </c>
      <c r="T28" s="282">
        <v>72219</v>
      </c>
      <c r="U28" s="282">
        <v>0</v>
      </c>
      <c r="V28" s="283">
        <f t="shared" si="6"/>
        <v>183</v>
      </c>
      <c r="W28" s="282">
        <v>86</v>
      </c>
      <c r="X28" s="282">
        <v>97</v>
      </c>
      <c r="Y28" s="282">
        <v>0</v>
      </c>
      <c r="Z28" s="283">
        <f t="shared" si="7"/>
        <v>5935</v>
      </c>
      <c r="AA28" s="282">
        <v>4657</v>
      </c>
      <c r="AB28" s="282">
        <v>1189</v>
      </c>
      <c r="AC28" s="282">
        <v>89</v>
      </c>
      <c r="AD28" s="283">
        <f t="shared" si="8"/>
        <v>293207</v>
      </c>
      <c r="AE28" s="283">
        <f t="shared" si="9"/>
        <v>0</v>
      </c>
      <c r="AF28" s="282">
        <v>0</v>
      </c>
      <c r="AG28" s="282">
        <v>0</v>
      </c>
      <c r="AH28" s="282">
        <v>0</v>
      </c>
      <c r="AI28" s="283">
        <f t="shared" si="10"/>
        <v>280420</v>
      </c>
      <c r="AJ28" s="282">
        <v>151</v>
      </c>
      <c r="AK28" s="282">
        <v>0</v>
      </c>
      <c r="AL28" s="282">
        <v>280269</v>
      </c>
      <c r="AM28" s="283">
        <f t="shared" si="11"/>
        <v>705</v>
      </c>
      <c r="AN28" s="282">
        <v>0</v>
      </c>
      <c r="AO28" s="282">
        <v>0</v>
      </c>
      <c r="AP28" s="282">
        <v>705</v>
      </c>
      <c r="AQ28" s="283">
        <f t="shared" si="12"/>
        <v>10219</v>
      </c>
      <c r="AR28" s="282">
        <v>0</v>
      </c>
      <c r="AS28" s="282">
        <v>0</v>
      </c>
      <c r="AT28" s="282">
        <v>10219</v>
      </c>
      <c r="AU28" s="283">
        <f t="shared" si="13"/>
        <v>219</v>
      </c>
      <c r="AV28" s="282">
        <v>0</v>
      </c>
      <c r="AW28" s="282">
        <v>0</v>
      </c>
      <c r="AX28" s="282">
        <v>219</v>
      </c>
      <c r="AY28" s="283">
        <f t="shared" si="14"/>
        <v>1644</v>
      </c>
      <c r="AZ28" s="282">
        <v>0</v>
      </c>
      <c r="BA28" s="282">
        <v>0</v>
      </c>
      <c r="BB28" s="282">
        <v>1644</v>
      </c>
      <c r="BC28" s="282">
        <f t="shared" si="15"/>
        <v>109921</v>
      </c>
      <c r="BD28" s="282">
        <f t="shared" si="16"/>
        <v>51528</v>
      </c>
      <c r="BE28" s="282">
        <v>0</v>
      </c>
      <c r="BF28" s="282">
        <v>29486</v>
      </c>
      <c r="BG28" s="282">
        <v>5138</v>
      </c>
      <c r="BH28" s="282">
        <v>6554</v>
      </c>
      <c r="BI28" s="282">
        <v>1632</v>
      </c>
      <c r="BJ28" s="282">
        <v>8718</v>
      </c>
      <c r="BK28" s="282">
        <f t="shared" si="17"/>
        <v>58393</v>
      </c>
      <c r="BL28" s="282">
        <v>0</v>
      </c>
      <c r="BM28" s="282">
        <v>47256</v>
      </c>
      <c r="BN28" s="282">
        <v>2442</v>
      </c>
      <c r="BO28" s="282">
        <v>5645</v>
      </c>
      <c r="BP28" s="282">
        <v>1679</v>
      </c>
      <c r="BQ28" s="282">
        <v>1371</v>
      </c>
      <c r="BR28" s="283">
        <f t="shared" ref="BR28:BX28" si="119">SUM(BY28,CF28)</f>
        <v>812458</v>
      </c>
      <c r="BS28" s="283">
        <f t="shared" si="119"/>
        <v>0</v>
      </c>
      <c r="BT28" s="283">
        <f t="shared" si="119"/>
        <v>678726</v>
      </c>
      <c r="BU28" s="283">
        <f t="shared" si="119"/>
        <v>22010</v>
      </c>
      <c r="BV28" s="283">
        <f t="shared" si="119"/>
        <v>95254</v>
      </c>
      <c r="BW28" s="283">
        <f t="shared" si="119"/>
        <v>1815</v>
      </c>
      <c r="BX28" s="283">
        <f t="shared" si="119"/>
        <v>14653</v>
      </c>
      <c r="BY28" s="282">
        <f t="shared" si="19"/>
        <v>760930</v>
      </c>
      <c r="BZ28" s="283">
        <f t="shared" si="20"/>
        <v>0</v>
      </c>
      <c r="CA28" s="283">
        <f t="shared" si="21"/>
        <v>649240</v>
      </c>
      <c r="CB28" s="283">
        <f t="shared" si="22"/>
        <v>16872</v>
      </c>
      <c r="CC28" s="283">
        <f t="shared" si="23"/>
        <v>88700</v>
      </c>
      <c r="CD28" s="283">
        <f t="shared" si="24"/>
        <v>183</v>
      </c>
      <c r="CE28" s="283">
        <f t="shared" si="25"/>
        <v>5935</v>
      </c>
      <c r="CF28" s="282">
        <f t="shared" si="26"/>
        <v>51528</v>
      </c>
      <c r="CG28" s="283">
        <f t="shared" ref="CG28:CL28" si="120">BE28</f>
        <v>0</v>
      </c>
      <c r="CH28" s="283">
        <f t="shared" si="120"/>
        <v>29486</v>
      </c>
      <c r="CI28" s="283">
        <f t="shared" si="120"/>
        <v>5138</v>
      </c>
      <c r="CJ28" s="283">
        <f t="shared" si="120"/>
        <v>6554</v>
      </c>
      <c r="CK28" s="283">
        <f t="shared" si="120"/>
        <v>1632</v>
      </c>
      <c r="CL28" s="283">
        <f t="shared" si="120"/>
        <v>8718</v>
      </c>
      <c r="CM28" s="283">
        <f t="shared" ref="CM28:CS28" si="121">SUM(CT28,DA28)</f>
        <v>351600</v>
      </c>
      <c r="CN28" s="283">
        <f t="shared" si="121"/>
        <v>0</v>
      </c>
      <c r="CO28" s="283">
        <f t="shared" si="121"/>
        <v>327676</v>
      </c>
      <c r="CP28" s="283">
        <f t="shared" si="121"/>
        <v>3147</v>
      </c>
      <c r="CQ28" s="283">
        <f t="shared" si="121"/>
        <v>15864</v>
      </c>
      <c r="CR28" s="283">
        <f t="shared" si="121"/>
        <v>1898</v>
      </c>
      <c r="CS28" s="283">
        <f t="shared" si="121"/>
        <v>3015</v>
      </c>
      <c r="CT28" s="282">
        <f t="shared" si="29"/>
        <v>293207</v>
      </c>
      <c r="CU28" s="283">
        <f t="shared" si="30"/>
        <v>0</v>
      </c>
      <c r="CV28" s="283">
        <f t="shared" si="31"/>
        <v>280420</v>
      </c>
      <c r="CW28" s="283">
        <f t="shared" si="32"/>
        <v>705</v>
      </c>
      <c r="CX28" s="283">
        <f t="shared" si="33"/>
        <v>10219</v>
      </c>
      <c r="CY28" s="283">
        <f t="shared" si="34"/>
        <v>219</v>
      </c>
      <c r="CZ28" s="283">
        <f t="shared" si="35"/>
        <v>1644</v>
      </c>
      <c r="DA28" s="282">
        <f t="shared" si="36"/>
        <v>58393</v>
      </c>
      <c r="DB28" s="283">
        <f t="shared" ref="DB28:DG28" si="122">BL28</f>
        <v>0</v>
      </c>
      <c r="DC28" s="283">
        <f t="shared" si="122"/>
        <v>47256</v>
      </c>
      <c r="DD28" s="283">
        <f t="shared" si="122"/>
        <v>2442</v>
      </c>
      <c r="DE28" s="283">
        <f t="shared" si="122"/>
        <v>5645</v>
      </c>
      <c r="DF28" s="283">
        <f t="shared" si="122"/>
        <v>1679</v>
      </c>
      <c r="DG28" s="283">
        <f t="shared" si="122"/>
        <v>1371</v>
      </c>
      <c r="DH28" s="282">
        <v>42</v>
      </c>
      <c r="DI28" s="282">
        <f t="shared" si="38"/>
        <v>101</v>
      </c>
      <c r="DJ28" s="282">
        <v>9</v>
      </c>
      <c r="DK28" s="282">
        <v>3</v>
      </c>
      <c r="DL28" s="282">
        <v>57</v>
      </c>
      <c r="DM28" s="282">
        <v>32</v>
      </c>
    </row>
    <row r="29" spans="1:117" s="281" customFormat="1" ht="12" customHeight="1">
      <c r="A29" s="278" t="s">
        <v>710</v>
      </c>
      <c r="B29" s="279" t="s">
        <v>619</v>
      </c>
      <c r="C29" s="297" t="s">
        <v>542</v>
      </c>
      <c r="D29" s="282">
        <f t="shared" si="0"/>
        <v>2387619</v>
      </c>
      <c r="E29" s="283">
        <f t="shared" si="1"/>
        <v>1596410</v>
      </c>
      <c r="F29" s="283">
        <f t="shared" si="2"/>
        <v>24</v>
      </c>
      <c r="G29" s="282">
        <v>24</v>
      </c>
      <c r="H29" s="282">
        <v>0</v>
      </c>
      <c r="I29" s="282">
        <v>0</v>
      </c>
      <c r="J29" s="283">
        <f t="shared" si="3"/>
        <v>1288505</v>
      </c>
      <c r="K29" s="282">
        <v>563269</v>
      </c>
      <c r="L29" s="282">
        <v>724783</v>
      </c>
      <c r="M29" s="282">
        <v>453</v>
      </c>
      <c r="N29" s="283">
        <f t="shared" si="4"/>
        <v>62712</v>
      </c>
      <c r="O29" s="282">
        <v>29482</v>
      </c>
      <c r="P29" s="282">
        <v>33109</v>
      </c>
      <c r="Q29" s="282">
        <v>121</v>
      </c>
      <c r="R29" s="283">
        <f t="shared" si="5"/>
        <v>225251</v>
      </c>
      <c r="S29" s="282">
        <v>55362</v>
      </c>
      <c r="T29" s="282">
        <v>168558</v>
      </c>
      <c r="U29" s="282">
        <v>1331</v>
      </c>
      <c r="V29" s="283">
        <f t="shared" si="6"/>
        <v>3515</v>
      </c>
      <c r="W29" s="282">
        <v>2615</v>
      </c>
      <c r="X29" s="282">
        <v>900</v>
      </c>
      <c r="Y29" s="282">
        <v>0</v>
      </c>
      <c r="Z29" s="283">
        <f t="shared" si="7"/>
        <v>16403</v>
      </c>
      <c r="AA29" s="282">
        <v>9513</v>
      </c>
      <c r="AB29" s="282">
        <v>6673</v>
      </c>
      <c r="AC29" s="282">
        <v>217</v>
      </c>
      <c r="AD29" s="283">
        <f t="shared" si="8"/>
        <v>555657</v>
      </c>
      <c r="AE29" s="283">
        <f t="shared" si="9"/>
        <v>0</v>
      </c>
      <c r="AF29" s="282">
        <v>0</v>
      </c>
      <c r="AG29" s="282">
        <v>0</v>
      </c>
      <c r="AH29" s="282">
        <v>0</v>
      </c>
      <c r="AI29" s="283">
        <f t="shared" si="10"/>
        <v>509213</v>
      </c>
      <c r="AJ29" s="282">
        <v>415</v>
      </c>
      <c r="AK29" s="282">
        <v>1293</v>
      </c>
      <c r="AL29" s="282">
        <v>507505</v>
      </c>
      <c r="AM29" s="283">
        <f t="shared" si="11"/>
        <v>4765</v>
      </c>
      <c r="AN29" s="282">
        <v>0</v>
      </c>
      <c r="AO29" s="282">
        <v>19</v>
      </c>
      <c r="AP29" s="282">
        <v>4746</v>
      </c>
      <c r="AQ29" s="283">
        <f t="shared" si="12"/>
        <v>40474</v>
      </c>
      <c r="AR29" s="282">
        <v>107</v>
      </c>
      <c r="AS29" s="282">
        <v>159</v>
      </c>
      <c r="AT29" s="282">
        <v>40208</v>
      </c>
      <c r="AU29" s="283">
        <f t="shared" si="13"/>
        <v>47</v>
      </c>
      <c r="AV29" s="282">
        <v>0</v>
      </c>
      <c r="AW29" s="282">
        <v>0</v>
      </c>
      <c r="AX29" s="282">
        <v>47</v>
      </c>
      <c r="AY29" s="283">
        <f t="shared" si="14"/>
        <v>1158</v>
      </c>
      <c r="AZ29" s="282">
        <v>0</v>
      </c>
      <c r="BA29" s="282">
        <v>0</v>
      </c>
      <c r="BB29" s="282">
        <v>1158</v>
      </c>
      <c r="BC29" s="282">
        <f t="shared" si="15"/>
        <v>235552</v>
      </c>
      <c r="BD29" s="282">
        <f t="shared" si="16"/>
        <v>98347</v>
      </c>
      <c r="BE29" s="282">
        <v>0</v>
      </c>
      <c r="BF29" s="282">
        <v>32420</v>
      </c>
      <c r="BG29" s="282">
        <v>15666</v>
      </c>
      <c r="BH29" s="282">
        <v>22155</v>
      </c>
      <c r="BI29" s="282">
        <v>170</v>
      </c>
      <c r="BJ29" s="282">
        <v>27936</v>
      </c>
      <c r="BK29" s="282">
        <f t="shared" si="17"/>
        <v>137205</v>
      </c>
      <c r="BL29" s="282">
        <v>0</v>
      </c>
      <c r="BM29" s="282">
        <v>88557</v>
      </c>
      <c r="BN29" s="282">
        <v>9327</v>
      </c>
      <c r="BO29" s="282">
        <v>34066</v>
      </c>
      <c r="BP29" s="282">
        <v>746</v>
      </c>
      <c r="BQ29" s="282">
        <v>4509</v>
      </c>
      <c r="BR29" s="283">
        <f t="shared" ref="BR29:BX29" si="123">SUM(BY29,CF29)</f>
        <v>1694757</v>
      </c>
      <c r="BS29" s="283">
        <f t="shared" si="123"/>
        <v>24</v>
      </c>
      <c r="BT29" s="283">
        <f t="shared" si="123"/>
        <v>1320925</v>
      </c>
      <c r="BU29" s="283">
        <f t="shared" si="123"/>
        <v>78378</v>
      </c>
      <c r="BV29" s="283">
        <f t="shared" si="123"/>
        <v>247406</v>
      </c>
      <c r="BW29" s="283">
        <f t="shared" si="123"/>
        <v>3685</v>
      </c>
      <c r="BX29" s="283">
        <f t="shared" si="123"/>
        <v>44339</v>
      </c>
      <c r="BY29" s="282">
        <f t="shared" si="19"/>
        <v>1596410</v>
      </c>
      <c r="BZ29" s="283">
        <f t="shared" si="20"/>
        <v>24</v>
      </c>
      <c r="CA29" s="283">
        <f t="shared" si="21"/>
        <v>1288505</v>
      </c>
      <c r="CB29" s="283">
        <f t="shared" si="22"/>
        <v>62712</v>
      </c>
      <c r="CC29" s="283">
        <f t="shared" si="23"/>
        <v>225251</v>
      </c>
      <c r="CD29" s="283">
        <f t="shared" si="24"/>
        <v>3515</v>
      </c>
      <c r="CE29" s="283">
        <f t="shared" si="25"/>
        <v>16403</v>
      </c>
      <c r="CF29" s="282">
        <f t="shared" si="26"/>
        <v>98347</v>
      </c>
      <c r="CG29" s="283">
        <f t="shared" ref="CG29:CL29" si="124">BE29</f>
        <v>0</v>
      </c>
      <c r="CH29" s="283">
        <f t="shared" si="124"/>
        <v>32420</v>
      </c>
      <c r="CI29" s="283">
        <f t="shared" si="124"/>
        <v>15666</v>
      </c>
      <c r="CJ29" s="283">
        <f t="shared" si="124"/>
        <v>22155</v>
      </c>
      <c r="CK29" s="283">
        <f t="shared" si="124"/>
        <v>170</v>
      </c>
      <c r="CL29" s="283">
        <f t="shared" si="124"/>
        <v>27936</v>
      </c>
      <c r="CM29" s="283">
        <f t="shared" ref="CM29:CS29" si="125">SUM(CT29,DA29)</f>
        <v>692862</v>
      </c>
      <c r="CN29" s="283">
        <f t="shared" si="125"/>
        <v>0</v>
      </c>
      <c r="CO29" s="283">
        <f t="shared" si="125"/>
        <v>597770</v>
      </c>
      <c r="CP29" s="283">
        <f t="shared" si="125"/>
        <v>14092</v>
      </c>
      <c r="CQ29" s="283">
        <f t="shared" si="125"/>
        <v>74540</v>
      </c>
      <c r="CR29" s="283">
        <f t="shared" si="125"/>
        <v>793</v>
      </c>
      <c r="CS29" s="283">
        <f t="shared" si="125"/>
        <v>5667</v>
      </c>
      <c r="CT29" s="282">
        <f t="shared" si="29"/>
        <v>555657</v>
      </c>
      <c r="CU29" s="283">
        <f t="shared" si="30"/>
        <v>0</v>
      </c>
      <c r="CV29" s="283">
        <f t="shared" si="31"/>
        <v>509213</v>
      </c>
      <c r="CW29" s="283">
        <f t="shared" si="32"/>
        <v>4765</v>
      </c>
      <c r="CX29" s="283">
        <f t="shared" si="33"/>
        <v>40474</v>
      </c>
      <c r="CY29" s="283">
        <f t="shared" si="34"/>
        <v>47</v>
      </c>
      <c r="CZ29" s="283">
        <f t="shared" si="35"/>
        <v>1158</v>
      </c>
      <c r="DA29" s="282">
        <f t="shared" si="36"/>
        <v>137205</v>
      </c>
      <c r="DB29" s="283">
        <f t="shared" ref="DB29:DG29" si="126">BL29</f>
        <v>0</v>
      </c>
      <c r="DC29" s="283">
        <f t="shared" si="126"/>
        <v>88557</v>
      </c>
      <c r="DD29" s="283">
        <f t="shared" si="126"/>
        <v>9327</v>
      </c>
      <c r="DE29" s="283">
        <f t="shared" si="126"/>
        <v>34066</v>
      </c>
      <c r="DF29" s="283">
        <f t="shared" si="126"/>
        <v>746</v>
      </c>
      <c r="DG29" s="283">
        <f t="shared" si="126"/>
        <v>4509</v>
      </c>
      <c r="DH29" s="282">
        <v>0</v>
      </c>
      <c r="DI29" s="282">
        <f t="shared" si="38"/>
        <v>326</v>
      </c>
      <c r="DJ29" s="282">
        <v>100</v>
      </c>
      <c r="DK29" s="282">
        <v>17</v>
      </c>
      <c r="DL29" s="282">
        <v>110</v>
      </c>
      <c r="DM29" s="282">
        <v>99</v>
      </c>
    </row>
    <row r="30" spans="1:117" s="281" customFormat="1" ht="12" customHeight="1">
      <c r="A30" s="278" t="s">
        <v>715</v>
      </c>
      <c r="B30" s="279" t="s">
        <v>716</v>
      </c>
      <c r="C30" s="297" t="s">
        <v>717</v>
      </c>
      <c r="D30" s="282">
        <f t="shared" si="0"/>
        <v>618656</v>
      </c>
      <c r="E30" s="283">
        <f t="shared" si="1"/>
        <v>403467</v>
      </c>
      <c r="F30" s="283">
        <f t="shared" si="2"/>
        <v>20</v>
      </c>
      <c r="G30" s="282">
        <v>0</v>
      </c>
      <c r="H30" s="282">
        <v>6</v>
      </c>
      <c r="I30" s="282">
        <v>14</v>
      </c>
      <c r="J30" s="283">
        <f t="shared" si="3"/>
        <v>325499</v>
      </c>
      <c r="K30" s="282">
        <v>123534</v>
      </c>
      <c r="L30" s="282">
        <v>201679</v>
      </c>
      <c r="M30" s="282">
        <v>286</v>
      </c>
      <c r="N30" s="283">
        <f t="shared" si="4"/>
        <v>14466</v>
      </c>
      <c r="O30" s="282">
        <v>5085</v>
      </c>
      <c r="P30" s="282">
        <v>9209</v>
      </c>
      <c r="Q30" s="282">
        <v>172</v>
      </c>
      <c r="R30" s="283">
        <f t="shared" si="5"/>
        <v>56768</v>
      </c>
      <c r="S30" s="282">
        <v>10468</v>
      </c>
      <c r="T30" s="282">
        <v>46288</v>
      </c>
      <c r="U30" s="282">
        <v>12</v>
      </c>
      <c r="V30" s="283">
        <f t="shared" si="6"/>
        <v>3132</v>
      </c>
      <c r="W30" s="282">
        <v>2519</v>
      </c>
      <c r="X30" s="282">
        <v>613</v>
      </c>
      <c r="Y30" s="282">
        <v>0</v>
      </c>
      <c r="Z30" s="283">
        <f t="shared" si="7"/>
        <v>3582</v>
      </c>
      <c r="AA30" s="282">
        <v>1033</v>
      </c>
      <c r="AB30" s="282">
        <v>2187</v>
      </c>
      <c r="AC30" s="282">
        <v>362</v>
      </c>
      <c r="AD30" s="283">
        <f t="shared" si="8"/>
        <v>121718</v>
      </c>
      <c r="AE30" s="283">
        <f t="shared" si="9"/>
        <v>78</v>
      </c>
      <c r="AF30" s="282">
        <v>0</v>
      </c>
      <c r="AG30" s="282">
        <v>0</v>
      </c>
      <c r="AH30" s="282">
        <v>78</v>
      </c>
      <c r="AI30" s="283">
        <f t="shared" si="10"/>
        <v>119159</v>
      </c>
      <c r="AJ30" s="282">
        <v>0</v>
      </c>
      <c r="AK30" s="282">
        <v>0</v>
      </c>
      <c r="AL30" s="282">
        <v>119159</v>
      </c>
      <c r="AM30" s="283">
        <f t="shared" si="11"/>
        <v>1285</v>
      </c>
      <c r="AN30" s="282">
        <v>0</v>
      </c>
      <c r="AO30" s="282">
        <v>0</v>
      </c>
      <c r="AP30" s="282">
        <v>1285</v>
      </c>
      <c r="AQ30" s="283">
        <f t="shared" si="12"/>
        <v>822</v>
      </c>
      <c r="AR30" s="282">
        <v>30</v>
      </c>
      <c r="AS30" s="282">
        <v>11</v>
      </c>
      <c r="AT30" s="282">
        <v>781</v>
      </c>
      <c r="AU30" s="283">
        <f t="shared" si="13"/>
        <v>1</v>
      </c>
      <c r="AV30" s="282">
        <v>0</v>
      </c>
      <c r="AW30" s="282">
        <v>0</v>
      </c>
      <c r="AX30" s="282">
        <v>1</v>
      </c>
      <c r="AY30" s="283">
        <f t="shared" si="14"/>
        <v>373</v>
      </c>
      <c r="AZ30" s="282">
        <v>0</v>
      </c>
      <c r="BA30" s="282">
        <v>0</v>
      </c>
      <c r="BB30" s="282">
        <v>373</v>
      </c>
      <c r="BC30" s="282">
        <f t="shared" si="15"/>
        <v>93471</v>
      </c>
      <c r="BD30" s="282">
        <f t="shared" si="16"/>
        <v>35854</v>
      </c>
      <c r="BE30" s="282">
        <v>810</v>
      </c>
      <c r="BF30" s="282">
        <v>19671</v>
      </c>
      <c r="BG30" s="282">
        <v>5469</v>
      </c>
      <c r="BH30" s="282">
        <v>3444</v>
      </c>
      <c r="BI30" s="282">
        <v>1316</v>
      </c>
      <c r="BJ30" s="282">
        <v>5144</v>
      </c>
      <c r="BK30" s="282">
        <f t="shared" si="17"/>
        <v>57617</v>
      </c>
      <c r="BL30" s="282">
        <v>15</v>
      </c>
      <c r="BM30" s="282">
        <v>53810</v>
      </c>
      <c r="BN30" s="282">
        <v>2269</v>
      </c>
      <c r="BO30" s="282">
        <v>131</v>
      </c>
      <c r="BP30" s="282">
        <v>469</v>
      </c>
      <c r="BQ30" s="282">
        <v>923</v>
      </c>
      <c r="BR30" s="283">
        <f t="shared" ref="BR30:BX30" si="127">SUM(BY30,CF30)</f>
        <v>439321</v>
      </c>
      <c r="BS30" s="283">
        <f t="shared" si="127"/>
        <v>830</v>
      </c>
      <c r="BT30" s="283">
        <f t="shared" si="127"/>
        <v>345170</v>
      </c>
      <c r="BU30" s="283">
        <f t="shared" si="127"/>
        <v>19935</v>
      </c>
      <c r="BV30" s="283">
        <f t="shared" si="127"/>
        <v>60212</v>
      </c>
      <c r="BW30" s="283">
        <f t="shared" si="127"/>
        <v>4448</v>
      </c>
      <c r="BX30" s="283">
        <f t="shared" si="127"/>
        <v>8726</v>
      </c>
      <c r="BY30" s="282">
        <f t="shared" si="19"/>
        <v>403467</v>
      </c>
      <c r="BZ30" s="283">
        <f t="shared" si="20"/>
        <v>20</v>
      </c>
      <c r="CA30" s="283">
        <f t="shared" si="21"/>
        <v>325499</v>
      </c>
      <c r="CB30" s="283">
        <f t="shared" si="22"/>
        <v>14466</v>
      </c>
      <c r="CC30" s="283">
        <f t="shared" si="23"/>
        <v>56768</v>
      </c>
      <c r="CD30" s="283">
        <f t="shared" si="24"/>
        <v>3132</v>
      </c>
      <c r="CE30" s="283">
        <f t="shared" si="25"/>
        <v>3582</v>
      </c>
      <c r="CF30" s="282">
        <f t="shared" si="26"/>
        <v>35854</v>
      </c>
      <c r="CG30" s="283">
        <f t="shared" ref="CG30:CL30" si="128">BE30</f>
        <v>810</v>
      </c>
      <c r="CH30" s="283">
        <f t="shared" si="128"/>
        <v>19671</v>
      </c>
      <c r="CI30" s="283">
        <f t="shared" si="128"/>
        <v>5469</v>
      </c>
      <c r="CJ30" s="283">
        <f t="shared" si="128"/>
        <v>3444</v>
      </c>
      <c r="CK30" s="283">
        <f t="shared" si="128"/>
        <v>1316</v>
      </c>
      <c r="CL30" s="283">
        <f t="shared" si="128"/>
        <v>5144</v>
      </c>
      <c r="CM30" s="283">
        <f t="shared" ref="CM30:CS30" si="129">SUM(CT30,DA30)</f>
        <v>179335</v>
      </c>
      <c r="CN30" s="283">
        <f t="shared" si="129"/>
        <v>93</v>
      </c>
      <c r="CO30" s="283">
        <f t="shared" si="129"/>
        <v>172969</v>
      </c>
      <c r="CP30" s="283">
        <f t="shared" si="129"/>
        <v>3554</v>
      </c>
      <c r="CQ30" s="283">
        <f t="shared" si="129"/>
        <v>953</v>
      </c>
      <c r="CR30" s="283">
        <f t="shared" si="129"/>
        <v>470</v>
      </c>
      <c r="CS30" s="283">
        <f t="shared" si="129"/>
        <v>1296</v>
      </c>
      <c r="CT30" s="282">
        <f t="shared" si="29"/>
        <v>121718</v>
      </c>
      <c r="CU30" s="283">
        <f t="shared" si="30"/>
        <v>78</v>
      </c>
      <c r="CV30" s="283">
        <f t="shared" si="31"/>
        <v>119159</v>
      </c>
      <c r="CW30" s="283">
        <f t="shared" si="32"/>
        <v>1285</v>
      </c>
      <c r="CX30" s="283">
        <f t="shared" si="33"/>
        <v>822</v>
      </c>
      <c r="CY30" s="283">
        <f t="shared" si="34"/>
        <v>1</v>
      </c>
      <c r="CZ30" s="283">
        <f t="shared" si="35"/>
        <v>373</v>
      </c>
      <c r="DA30" s="282">
        <f t="shared" si="36"/>
        <v>57617</v>
      </c>
      <c r="DB30" s="283">
        <f t="shared" ref="DB30:DG30" si="130">BL30</f>
        <v>15</v>
      </c>
      <c r="DC30" s="283">
        <f t="shared" si="130"/>
        <v>53810</v>
      </c>
      <c r="DD30" s="283">
        <f t="shared" si="130"/>
        <v>2269</v>
      </c>
      <c r="DE30" s="283">
        <f t="shared" si="130"/>
        <v>131</v>
      </c>
      <c r="DF30" s="283">
        <f t="shared" si="130"/>
        <v>469</v>
      </c>
      <c r="DG30" s="283">
        <f t="shared" si="130"/>
        <v>923</v>
      </c>
      <c r="DH30" s="282">
        <v>334</v>
      </c>
      <c r="DI30" s="282">
        <f t="shared" si="38"/>
        <v>9250</v>
      </c>
      <c r="DJ30" s="282">
        <v>42</v>
      </c>
      <c r="DK30" s="282">
        <v>2</v>
      </c>
      <c r="DL30" s="282">
        <v>172</v>
      </c>
      <c r="DM30" s="282">
        <v>9034</v>
      </c>
    </row>
    <row r="31" spans="1:117" s="281" customFormat="1" ht="12" customHeight="1">
      <c r="A31" s="278" t="s">
        <v>720</v>
      </c>
      <c r="B31" s="279" t="s">
        <v>721</v>
      </c>
      <c r="C31" s="297" t="s">
        <v>702</v>
      </c>
      <c r="D31" s="282">
        <f t="shared" si="0"/>
        <v>410411</v>
      </c>
      <c r="E31" s="283">
        <f t="shared" si="1"/>
        <v>276015</v>
      </c>
      <c r="F31" s="283">
        <f t="shared" si="2"/>
        <v>476</v>
      </c>
      <c r="G31" s="282">
        <v>0</v>
      </c>
      <c r="H31" s="282">
        <v>476</v>
      </c>
      <c r="I31" s="282">
        <v>0</v>
      </c>
      <c r="J31" s="283">
        <f t="shared" si="3"/>
        <v>217035</v>
      </c>
      <c r="K31" s="282">
        <v>12125</v>
      </c>
      <c r="L31" s="282">
        <v>204897</v>
      </c>
      <c r="M31" s="282">
        <v>13</v>
      </c>
      <c r="N31" s="283">
        <f t="shared" si="4"/>
        <v>11325</v>
      </c>
      <c r="O31" s="282">
        <v>628</v>
      </c>
      <c r="P31" s="282">
        <v>10697</v>
      </c>
      <c r="Q31" s="282">
        <v>0</v>
      </c>
      <c r="R31" s="283">
        <f t="shared" si="5"/>
        <v>41326</v>
      </c>
      <c r="S31" s="282">
        <v>1102</v>
      </c>
      <c r="T31" s="282">
        <v>40224</v>
      </c>
      <c r="U31" s="282">
        <v>0</v>
      </c>
      <c r="V31" s="283">
        <f t="shared" si="6"/>
        <v>332</v>
      </c>
      <c r="W31" s="282">
        <v>120</v>
      </c>
      <c r="X31" s="282">
        <v>198</v>
      </c>
      <c r="Y31" s="282">
        <v>14</v>
      </c>
      <c r="Z31" s="283">
        <f t="shared" si="7"/>
        <v>5521</v>
      </c>
      <c r="AA31" s="282">
        <v>648</v>
      </c>
      <c r="AB31" s="282">
        <v>4862</v>
      </c>
      <c r="AC31" s="282">
        <v>11</v>
      </c>
      <c r="AD31" s="283">
        <f t="shared" si="8"/>
        <v>102101</v>
      </c>
      <c r="AE31" s="283">
        <f t="shared" si="9"/>
        <v>0</v>
      </c>
      <c r="AF31" s="282">
        <v>0</v>
      </c>
      <c r="AG31" s="282">
        <v>0</v>
      </c>
      <c r="AH31" s="282">
        <v>0</v>
      </c>
      <c r="AI31" s="283">
        <f t="shared" si="10"/>
        <v>99577</v>
      </c>
      <c r="AJ31" s="282">
        <v>0</v>
      </c>
      <c r="AK31" s="282">
        <v>4805</v>
      </c>
      <c r="AL31" s="282">
        <v>94772</v>
      </c>
      <c r="AM31" s="283">
        <f t="shared" si="11"/>
        <v>1823</v>
      </c>
      <c r="AN31" s="282">
        <v>0</v>
      </c>
      <c r="AO31" s="282">
        <v>2</v>
      </c>
      <c r="AP31" s="282">
        <v>1821</v>
      </c>
      <c r="AQ31" s="283">
        <f t="shared" si="12"/>
        <v>466</v>
      </c>
      <c r="AR31" s="282">
        <v>0</v>
      </c>
      <c r="AS31" s="282">
        <v>76</v>
      </c>
      <c r="AT31" s="282">
        <v>390</v>
      </c>
      <c r="AU31" s="283">
        <f t="shared" si="13"/>
        <v>2</v>
      </c>
      <c r="AV31" s="282">
        <v>0</v>
      </c>
      <c r="AW31" s="282">
        <v>0</v>
      </c>
      <c r="AX31" s="282">
        <v>2</v>
      </c>
      <c r="AY31" s="283">
        <f t="shared" si="14"/>
        <v>233</v>
      </c>
      <c r="AZ31" s="282">
        <v>0</v>
      </c>
      <c r="BA31" s="282">
        <v>17</v>
      </c>
      <c r="BB31" s="282">
        <v>216</v>
      </c>
      <c r="BC31" s="282">
        <f t="shared" si="15"/>
        <v>32295</v>
      </c>
      <c r="BD31" s="282">
        <f t="shared" si="16"/>
        <v>17632</v>
      </c>
      <c r="BE31" s="282">
        <v>19</v>
      </c>
      <c r="BF31" s="282">
        <v>6299</v>
      </c>
      <c r="BG31" s="282">
        <v>3524</v>
      </c>
      <c r="BH31" s="282">
        <v>856</v>
      </c>
      <c r="BI31" s="282">
        <v>1307</v>
      </c>
      <c r="BJ31" s="282">
        <v>5627</v>
      </c>
      <c r="BK31" s="282">
        <f t="shared" si="17"/>
        <v>14663</v>
      </c>
      <c r="BL31" s="282">
        <v>0</v>
      </c>
      <c r="BM31" s="282">
        <v>10685</v>
      </c>
      <c r="BN31" s="282">
        <v>595</v>
      </c>
      <c r="BO31" s="282">
        <v>908</v>
      </c>
      <c r="BP31" s="282">
        <v>1834</v>
      </c>
      <c r="BQ31" s="282">
        <v>641</v>
      </c>
      <c r="BR31" s="283">
        <f t="shared" ref="BR31:BX31" si="131">SUM(BY31,CF31)</f>
        <v>293647</v>
      </c>
      <c r="BS31" s="283">
        <f t="shared" si="131"/>
        <v>495</v>
      </c>
      <c r="BT31" s="283">
        <f t="shared" si="131"/>
        <v>223334</v>
      </c>
      <c r="BU31" s="283">
        <f t="shared" si="131"/>
        <v>14849</v>
      </c>
      <c r="BV31" s="283">
        <f t="shared" si="131"/>
        <v>42182</v>
      </c>
      <c r="BW31" s="283">
        <f t="shared" si="131"/>
        <v>1639</v>
      </c>
      <c r="BX31" s="283">
        <f t="shared" si="131"/>
        <v>11148</v>
      </c>
      <c r="BY31" s="282">
        <f t="shared" si="19"/>
        <v>276015</v>
      </c>
      <c r="BZ31" s="283">
        <f t="shared" si="20"/>
        <v>476</v>
      </c>
      <c r="CA31" s="283">
        <f t="shared" si="21"/>
        <v>217035</v>
      </c>
      <c r="CB31" s="283">
        <f t="shared" si="22"/>
        <v>11325</v>
      </c>
      <c r="CC31" s="283">
        <f t="shared" si="23"/>
        <v>41326</v>
      </c>
      <c r="CD31" s="283">
        <f t="shared" si="24"/>
        <v>332</v>
      </c>
      <c r="CE31" s="283">
        <f t="shared" si="25"/>
        <v>5521</v>
      </c>
      <c r="CF31" s="282">
        <f t="shared" si="26"/>
        <v>17632</v>
      </c>
      <c r="CG31" s="283">
        <f t="shared" ref="CG31:CL31" si="132">BE31</f>
        <v>19</v>
      </c>
      <c r="CH31" s="283">
        <f t="shared" si="132"/>
        <v>6299</v>
      </c>
      <c r="CI31" s="283">
        <f t="shared" si="132"/>
        <v>3524</v>
      </c>
      <c r="CJ31" s="283">
        <f t="shared" si="132"/>
        <v>856</v>
      </c>
      <c r="CK31" s="283">
        <f t="shared" si="132"/>
        <v>1307</v>
      </c>
      <c r="CL31" s="283">
        <f t="shared" si="132"/>
        <v>5627</v>
      </c>
      <c r="CM31" s="283">
        <f t="shared" ref="CM31:CS31" si="133">SUM(CT31,DA31)</f>
        <v>116764</v>
      </c>
      <c r="CN31" s="283">
        <f t="shared" si="133"/>
        <v>0</v>
      </c>
      <c r="CO31" s="283">
        <f t="shared" si="133"/>
        <v>110262</v>
      </c>
      <c r="CP31" s="283">
        <f t="shared" si="133"/>
        <v>2418</v>
      </c>
      <c r="CQ31" s="283">
        <f t="shared" si="133"/>
        <v>1374</v>
      </c>
      <c r="CR31" s="283">
        <f t="shared" si="133"/>
        <v>1836</v>
      </c>
      <c r="CS31" s="283">
        <f t="shared" si="133"/>
        <v>874</v>
      </c>
      <c r="CT31" s="282">
        <f t="shared" si="29"/>
        <v>102101</v>
      </c>
      <c r="CU31" s="283">
        <f t="shared" si="30"/>
        <v>0</v>
      </c>
      <c r="CV31" s="283">
        <f t="shared" si="31"/>
        <v>99577</v>
      </c>
      <c r="CW31" s="283">
        <f t="shared" si="32"/>
        <v>1823</v>
      </c>
      <c r="CX31" s="283">
        <f t="shared" si="33"/>
        <v>466</v>
      </c>
      <c r="CY31" s="283">
        <f t="shared" si="34"/>
        <v>2</v>
      </c>
      <c r="CZ31" s="283">
        <f t="shared" si="35"/>
        <v>233</v>
      </c>
      <c r="DA31" s="282">
        <f t="shared" si="36"/>
        <v>14663</v>
      </c>
      <c r="DB31" s="283">
        <f t="shared" ref="DB31:DG31" si="134">BL31</f>
        <v>0</v>
      </c>
      <c r="DC31" s="283">
        <f t="shared" si="134"/>
        <v>10685</v>
      </c>
      <c r="DD31" s="283">
        <f t="shared" si="134"/>
        <v>595</v>
      </c>
      <c r="DE31" s="283">
        <f t="shared" si="134"/>
        <v>908</v>
      </c>
      <c r="DF31" s="283">
        <f t="shared" si="134"/>
        <v>1834</v>
      </c>
      <c r="DG31" s="283">
        <f t="shared" si="134"/>
        <v>641</v>
      </c>
      <c r="DH31" s="282">
        <v>0</v>
      </c>
      <c r="DI31" s="282">
        <f t="shared" si="38"/>
        <v>41</v>
      </c>
      <c r="DJ31" s="282">
        <v>6</v>
      </c>
      <c r="DK31" s="282">
        <v>28</v>
      </c>
      <c r="DL31" s="282">
        <v>0</v>
      </c>
      <c r="DM31" s="282">
        <v>7</v>
      </c>
    </row>
    <row r="32" spans="1:117" s="281" customFormat="1" ht="12" customHeight="1">
      <c r="A32" s="278" t="s">
        <v>722</v>
      </c>
      <c r="B32" s="279" t="s">
        <v>589</v>
      </c>
      <c r="C32" s="297" t="s">
        <v>542</v>
      </c>
      <c r="D32" s="282">
        <f t="shared" si="0"/>
        <v>750509</v>
      </c>
      <c r="E32" s="283">
        <f t="shared" si="1"/>
        <v>439590</v>
      </c>
      <c r="F32" s="283">
        <f t="shared" si="2"/>
        <v>187842</v>
      </c>
      <c r="G32" s="282">
        <v>93733</v>
      </c>
      <c r="H32" s="282">
        <v>94109</v>
      </c>
      <c r="I32" s="282">
        <v>0</v>
      </c>
      <c r="J32" s="283">
        <f t="shared" si="3"/>
        <v>175183</v>
      </c>
      <c r="K32" s="282">
        <v>48954</v>
      </c>
      <c r="L32" s="282">
        <v>110268</v>
      </c>
      <c r="M32" s="282">
        <v>15961</v>
      </c>
      <c r="N32" s="283">
        <f t="shared" si="4"/>
        <v>17901</v>
      </c>
      <c r="O32" s="282">
        <v>2073</v>
      </c>
      <c r="P32" s="282">
        <v>15794</v>
      </c>
      <c r="Q32" s="282">
        <v>34</v>
      </c>
      <c r="R32" s="283">
        <f t="shared" si="5"/>
        <v>49156</v>
      </c>
      <c r="S32" s="282">
        <v>20837</v>
      </c>
      <c r="T32" s="282">
        <v>28309</v>
      </c>
      <c r="U32" s="282">
        <v>10</v>
      </c>
      <c r="V32" s="283">
        <f t="shared" si="6"/>
        <v>2438</v>
      </c>
      <c r="W32" s="282">
        <v>1859</v>
      </c>
      <c r="X32" s="282">
        <v>579</v>
      </c>
      <c r="Y32" s="282">
        <v>0</v>
      </c>
      <c r="Z32" s="283">
        <f t="shared" si="7"/>
        <v>7070</v>
      </c>
      <c r="AA32" s="282">
        <v>896</v>
      </c>
      <c r="AB32" s="282">
        <v>6165</v>
      </c>
      <c r="AC32" s="282">
        <v>9</v>
      </c>
      <c r="AD32" s="283">
        <f t="shared" si="8"/>
        <v>225501</v>
      </c>
      <c r="AE32" s="283">
        <f t="shared" si="9"/>
        <v>0</v>
      </c>
      <c r="AF32" s="282">
        <v>0</v>
      </c>
      <c r="AG32" s="282">
        <v>0</v>
      </c>
      <c r="AH32" s="282">
        <v>0</v>
      </c>
      <c r="AI32" s="283">
        <f t="shared" si="10"/>
        <v>210512</v>
      </c>
      <c r="AJ32" s="282">
        <v>1554</v>
      </c>
      <c r="AK32" s="282">
        <v>2886</v>
      </c>
      <c r="AL32" s="282">
        <v>206072</v>
      </c>
      <c r="AM32" s="283">
        <f t="shared" si="11"/>
        <v>763</v>
      </c>
      <c r="AN32" s="282">
        <v>160</v>
      </c>
      <c r="AO32" s="282">
        <v>308</v>
      </c>
      <c r="AP32" s="282">
        <v>295</v>
      </c>
      <c r="AQ32" s="283">
        <f t="shared" si="12"/>
        <v>13735</v>
      </c>
      <c r="AR32" s="282">
        <v>0</v>
      </c>
      <c r="AS32" s="282">
        <v>644</v>
      </c>
      <c r="AT32" s="282">
        <v>13091</v>
      </c>
      <c r="AU32" s="283">
        <f t="shared" si="13"/>
        <v>388</v>
      </c>
      <c r="AV32" s="282">
        <v>0</v>
      </c>
      <c r="AW32" s="282">
        <v>369</v>
      </c>
      <c r="AX32" s="282">
        <v>19</v>
      </c>
      <c r="AY32" s="283">
        <f t="shared" si="14"/>
        <v>103</v>
      </c>
      <c r="AZ32" s="282">
        <v>0</v>
      </c>
      <c r="BA32" s="282">
        <v>44</v>
      </c>
      <c r="BB32" s="282">
        <v>59</v>
      </c>
      <c r="BC32" s="282">
        <f t="shared" si="15"/>
        <v>85418</v>
      </c>
      <c r="BD32" s="282">
        <f t="shared" si="16"/>
        <v>13005</v>
      </c>
      <c r="BE32" s="282">
        <v>1297</v>
      </c>
      <c r="BF32" s="282">
        <v>4592</v>
      </c>
      <c r="BG32" s="282">
        <v>2852</v>
      </c>
      <c r="BH32" s="282">
        <v>1182</v>
      </c>
      <c r="BI32" s="282">
        <v>626</v>
      </c>
      <c r="BJ32" s="282">
        <v>2456</v>
      </c>
      <c r="BK32" s="282">
        <f t="shared" si="17"/>
        <v>72413</v>
      </c>
      <c r="BL32" s="282">
        <v>0</v>
      </c>
      <c r="BM32" s="282">
        <v>44807</v>
      </c>
      <c r="BN32" s="282">
        <v>4096</v>
      </c>
      <c r="BO32" s="282">
        <v>8950</v>
      </c>
      <c r="BP32" s="282">
        <v>355</v>
      </c>
      <c r="BQ32" s="282">
        <v>14205</v>
      </c>
      <c r="BR32" s="283">
        <f t="shared" ref="BR32:BX32" si="135">SUM(BY32,CF32)</f>
        <v>452595</v>
      </c>
      <c r="BS32" s="283">
        <f t="shared" si="135"/>
        <v>189139</v>
      </c>
      <c r="BT32" s="283">
        <f t="shared" si="135"/>
        <v>179775</v>
      </c>
      <c r="BU32" s="283">
        <f t="shared" si="135"/>
        <v>20753</v>
      </c>
      <c r="BV32" s="283">
        <f t="shared" si="135"/>
        <v>50338</v>
      </c>
      <c r="BW32" s="283">
        <f t="shared" si="135"/>
        <v>3064</v>
      </c>
      <c r="BX32" s="283">
        <f t="shared" si="135"/>
        <v>9526</v>
      </c>
      <c r="BY32" s="282">
        <f t="shared" si="19"/>
        <v>439590</v>
      </c>
      <c r="BZ32" s="283">
        <f t="shared" si="20"/>
        <v>187842</v>
      </c>
      <c r="CA32" s="283">
        <f t="shared" si="21"/>
        <v>175183</v>
      </c>
      <c r="CB32" s="283">
        <f t="shared" si="22"/>
        <v>17901</v>
      </c>
      <c r="CC32" s="283">
        <f t="shared" si="23"/>
        <v>49156</v>
      </c>
      <c r="CD32" s="283">
        <f t="shared" si="24"/>
        <v>2438</v>
      </c>
      <c r="CE32" s="283">
        <f t="shared" si="25"/>
        <v>7070</v>
      </c>
      <c r="CF32" s="282">
        <f t="shared" si="26"/>
        <v>13005</v>
      </c>
      <c r="CG32" s="283">
        <f t="shared" ref="CG32:CL32" si="136">BE32</f>
        <v>1297</v>
      </c>
      <c r="CH32" s="283">
        <f t="shared" si="136"/>
        <v>4592</v>
      </c>
      <c r="CI32" s="283">
        <f t="shared" si="136"/>
        <v>2852</v>
      </c>
      <c r="CJ32" s="283">
        <f t="shared" si="136"/>
        <v>1182</v>
      </c>
      <c r="CK32" s="283">
        <f t="shared" si="136"/>
        <v>626</v>
      </c>
      <c r="CL32" s="283">
        <f t="shared" si="136"/>
        <v>2456</v>
      </c>
      <c r="CM32" s="283">
        <f t="shared" ref="CM32:CS32" si="137">SUM(CT32,DA32)</f>
        <v>297914</v>
      </c>
      <c r="CN32" s="283">
        <f t="shared" si="137"/>
        <v>0</v>
      </c>
      <c r="CO32" s="283">
        <f t="shared" si="137"/>
        <v>255319</v>
      </c>
      <c r="CP32" s="283">
        <f t="shared" si="137"/>
        <v>4859</v>
      </c>
      <c r="CQ32" s="283">
        <f t="shared" si="137"/>
        <v>22685</v>
      </c>
      <c r="CR32" s="283">
        <f t="shared" si="137"/>
        <v>743</v>
      </c>
      <c r="CS32" s="283">
        <f t="shared" si="137"/>
        <v>14308</v>
      </c>
      <c r="CT32" s="282">
        <f t="shared" si="29"/>
        <v>225501</v>
      </c>
      <c r="CU32" s="283">
        <f t="shared" si="30"/>
        <v>0</v>
      </c>
      <c r="CV32" s="283">
        <f t="shared" si="31"/>
        <v>210512</v>
      </c>
      <c r="CW32" s="283">
        <f t="shared" si="32"/>
        <v>763</v>
      </c>
      <c r="CX32" s="283">
        <f t="shared" si="33"/>
        <v>13735</v>
      </c>
      <c r="CY32" s="283">
        <f t="shared" si="34"/>
        <v>388</v>
      </c>
      <c r="CZ32" s="283">
        <f t="shared" si="35"/>
        <v>103</v>
      </c>
      <c r="DA32" s="282">
        <f t="shared" si="36"/>
        <v>72413</v>
      </c>
      <c r="DB32" s="283">
        <f t="shared" ref="DB32:DG32" si="138">BL32</f>
        <v>0</v>
      </c>
      <c r="DC32" s="283">
        <f t="shared" si="138"/>
        <v>44807</v>
      </c>
      <c r="DD32" s="283">
        <f t="shared" si="138"/>
        <v>4096</v>
      </c>
      <c r="DE32" s="283">
        <f t="shared" si="138"/>
        <v>8950</v>
      </c>
      <c r="DF32" s="283">
        <f t="shared" si="138"/>
        <v>355</v>
      </c>
      <c r="DG32" s="283">
        <f t="shared" si="138"/>
        <v>14205</v>
      </c>
      <c r="DH32" s="282">
        <v>236</v>
      </c>
      <c r="DI32" s="282">
        <f t="shared" si="38"/>
        <v>14</v>
      </c>
      <c r="DJ32" s="282">
        <v>7</v>
      </c>
      <c r="DK32" s="282">
        <v>4</v>
      </c>
      <c r="DL32" s="282">
        <v>0</v>
      </c>
      <c r="DM32" s="282">
        <v>3</v>
      </c>
    </row>
    <row r="33" spans="1:117" s="281" customFormat="1" ht="12" customHeight="1">
      <c r="A33" s="278" t="s">
        <v>725</v>
      </c>
      <c r="B33" s="279" t="s">
        <v>610</v>
      </c>
      <c r="C33" s="297" t="s">
        <v>717</v>
      </c>
      <c r="D33" s="282">
        <f t="shared" si="0"/>
        <v>2866025</v>
      </c>
      <c r="E33" s="283">
        <f t="shared" si="1"/>
        <v>1596958</v>
      </c>
      <c r="F33" s="283">
        <f t="shared" si="2"/>
        <v>642210</v>
      </c>
      <c r="G33" s="282">
        <v>336173</v>
      </c>
      <c r="H33" s="282">
        <v>306037</v>
      </c>
      <c r="I33" s="282">
        <v>0</v>
      </c>
      <c r="J33" s="283">
        <f t="shared" si="3"/>
        <v>683524</v>
      </c>
      <c r="K33" s="282">
        <v>211117</v>
      </c>
      <c r="L33" s="282">
        <v>472385</v>
      </c>
      <c r="M33" s="282">
        <v>22</v>
      </c>
      <c r="N33" s="283">
        <f t="shared" si="4"/>
        <v>18027</v>
      </c>
      <c r="O33" s="282">
        <v>7858</v>
      </c>
      <c r="P33" s="282">
        <v>10161</v>
      </c>
      <c r="Q33" s="282">
        <v>8</v>
      </c>
      <c r="R33" s="283">
        <f t="shared" si="5"/>
        <v>182588</v>
      </c>
      <c r="S33" s="282">
        <v>97084</v>
      </c>
      <c r="T33" s="282">
        <v>85504</v>
      </c>
      <c r="U33" s="282">
        <v>0</v>
      </c>
      <c r="V33" s="283">
        <f t="shared" si="6"/>
        <v>857</v>
      </c>
      <c r="W33" s="282">
        <v>187</v>
      </c>
      <c r="X33" s="282">
        <v>670</v>
      </c>
      <c r="Y33" s="282">
        <v>0</v>
      </c>
      <c r="Z33" s="283">
        <f t="shared" si="7"/>
        <v>69752</v>
      </c>
      <c r="AA33" s="282">
        <v>20014</v>
      </c>
      <c r="AB33" s="282">
        <v>49730</v>
      </c>
      <c r="AC33" s="282">
        <v>8</v>
      </c>
      <c r="AD33" s="283">
        <f t="shared" si="8"/>
        <v>1122335</v>
      </c>
      <c r="AE33" s="283">
        <f t="shared" si="9"/>
        <v>648746</v>
      </c>
      <c r="AF33" s="282">
        <v>1379</v>
      </c>
      <c r="AG33" s="282">
        <v>8559</v>
      </c>
      <c r="AH33" s="282">
        <v>638808</v>
      </c>
      <c r="AI33" s="283">
        <f t="shared" si="10"/>
        <v>460419</v>
      </c>
      <c r="AJ33" s="282">
        <v>1476</v>
      </c>
      <c r="AK33" s="282">
        <v>25655</v>
      </c>
      <c r="AL33" s="282">
        <v>433288</v>
      </c>
      <c r="AM33" s="283">
        <f t="shared" si="11"/>
        <v>1524</v>
      </c>
      <c r="AN33" s="282">
        <v>61</v>
      </c>
      <c r="AO33" s="282">
        <v>0</v>
      </c>
      <c r="AP33" s="282">
        <v>1463</v>
      </c>
      <c r="AQ33" s="283">
        <f t="shared" si="12"/>
        <v>6831</v>
      </c>
      <c r="AR33" s="282">
        <v>105</v>
      </c>
      <c r="AS33" s="282">
        <v>439</v>
      </c>
      <c r="AT33" s="282">
        <v>6287</v>
      </c>
      <c r="AU33" s="283">
        <f t="shared" si="13"/>
        <v>0</v>
      </c>
      <c r="AV33" s="282">
        <v>0</v>
      </c>
      <c r="AW33" s="282">
        <v>0</v>
      </c>
      <c r="AX33" s="282">
        <v>0</v>
      </c>
      <c r="AY33" s="283">
        <f t="shared" si="14"/>
        <v>4815</v>
      </c>
      <c r="AZ33" s="282">
        <v>333</v>
      </c>
      <c r="BA33" s="282">
        <v>1721</v>
      </c>
      <c r="BB33" s="282">
        <v>2761</v>
      </c>
      <c r="BC33" s="282">
        <f t="shared" si="15"/>
        <v>146732</v>
      </c>
      <c r="BD33" s="282">
        <f t="shared" si="16"/>
        <v>35068</v>
      </c>
      <c r="BE33" s="282">
        <v>228</v>
      </c>
      <c r="BF33" s="282">
        <v>17237</v>
      </c>
      <c r="BG33" s="282">
        <v>1831</v>
      </c>
      <c r="BH33" s="282">
        <v>307</v>
      </c>
      <c r="BI33" s="282">
        <v>57</v>
      </c>
      <c r="BJ33" s="282">
        <v>15408</v>
      </c>
      <c r="BK33" s="282">
        <f t="shared" si="17"/>
        <v>111664</v>
      </c>
      <c r="BL33" s="282">
        <v>29089</v>
      </c>
      <c r="BM33" s="282">
        <v>63916</v>
      </c>
      <c r="BN33" s="282">
        <v>1066</v>
      </c>
      <c r="BO33" s="282">
        <v>6221</v>
      </c>
      <c r="BP33" s="282">
        <v>535</v>
      </c>
      <c r="BQ33" s="282">
        <v>10837</v>
      </c>
      <c r="BR33" s="283">
        <f t="shared" ref="BR33:BX33" si="139">SUM(BY33,CF33)</f>
        <v>1632026</v>
      </c>
      <c r="BS33" s="283">
        <f t="shared" si="139"/>
        <v>642438</v>
      </c>
      <c r="BT33" s="283">
        <f t="shared" si="139"/>
        <v>700761</v>
      </c>
      <c r="BU33" s="283">
        <f t="shared" si="139"/>
        <v>19858</v>
      </c>
      <c r="BV33" s="283">
        <f t="shared" si="139"/>
        <v>182895</v>
      </c>
      <c r="BW33" s="283">
        <f t="shared" si="139"/>
        <v>914</v>
      </c>
      <c r="BX33" s="283">
        <f t="shared" si="139"/>
        <v>85160</v>
      </c>
      <c r="BY33" s="282">
        <f t="shared" si="19"/>
        <v>1596958</v>
      </c>
      <c r="BZ33" s="283">
        <f t="shared" si="20"/>
        <v>642210</v>
      </c>
      <c r="CA33" s="283">
        <f t="shared" si="21"/>
        <v>683524</v>
      </c>
      <c r="CB33" s="283">
        <f t="shared" si="22"/>
        <v>18027</v>
      </c>
      <c r="CC33" s="283">
        <f t="shared" si="23"/>
        <v>182588</v>
      </c>
      <c r="CD33" s="283">
        <f t="shared" si="24"/>
        <v>857</v>
      </c>
      <c r="CE33" s="283">
        <f t="shared" si="25"/>
        <v>69752</v>
      </c>
      <c r="CF33" s="282">
        <f t="shared" si="26"/>
        <v>35068</v>
      </c>
      <c r="CG33" s="283">
        <f t="shared" ref="CG33:CL33" si="140">BE33</f>
        <v>228</v>
      </c>
      <c r="CH33" s="283">
        <f t="shared" si="140"/>
        <v>17237</v>
      </c>
      <c r="CI33" s="283">
        <f t="shared" si="140"/>
        <v>1831</v>
      </c>
      <c r="CJ33" s="283">
        <f t="shared" si="140"/>
        <v>307</v>
      </c>
      <c r="CK33" s="283">
        <f t="shared" si="140"/>
        <v>57</v>
      </c>
      <c r="CL33" s="283">
        <f t="shared" si="140"/>
        <v>15408</v>
      </c>
      <c r="CM33" s="283">
        <f t="shared" ref="CM33:CS33" si="141">SUM(CT33,DA33)</f>
        <v>1233999</v>
      </c>
      <c r="CN33" s="283">
        <f t="shared" si="141"/>
        <v>677835</v>
      </c>
      <c r="CO33" s="283">
        <f t="shared" si="141"/>
        <v>524335</v>
      </c>
      <c r="CP33" s="283">
        <f t="shared" si="141"/>
        <v>2590</v>
      </c>
      <c r="CQ33" s="283">
        <f t="shared" si="141"/>
        <v>13052</v>
      </c>
      <c r="CR33" s="283">
        <f t="shared" si="141"/>
        <v>535</v>
      </c>
      <c r="CS33" s="283">
        <f t="shared" si="141"/>
        <v>15652</v>
      </c>
      <c r="CT33" s="282">
        <f t="shared" si="29"/>
        <v>1122335</v>
      </c>
      <c r="CU33" s="283">
        <f t="shared" si="30"/>
        <v>648746</v>
      </c>
      <c r="CV33" s="283">
        <f t="shared" si="31"/>
        <v>460419</v>
      </c>
      <c r="CW33" s="283">
        <f t="shared" si="32"/>
        <v>1524</v>
      </c>
      <c r="CX33" s="283">
        <f t="shared" si="33"/>
        <v>6831</v>
      </c>
      <c r="CY33" s="283">
        <f t="shared" si="34"/>
        <v>0</v>
      </c>
      <c r="CZ33" s="283">
        <f t="shared" si="35"/>
        <v>4815</v>
      </c>
      <c r="DA33" s="282">
        <f t="shared" si="36"/>
        <v>111664</v>
      </c>
      <c r="DB33" s="283">
        <f t="shared" ref="DB33:DG33" si="142">BL33</f>
        <v>29089</v>
      </c>
      <c r="DC33" s="283">
        <f t="shared" si="142"/>
        <v>63916</v>
      </c>
      <c r="DD33" s="283">
        <f t="shared" si="142"/>
        <v>1066</v>
      </c>
      <c r="DE33" s="283">
        <f t="shared" si="142"/>
        <v>6221</v>
      </c>
      <c r="DF33" s="283">
        <f t="shared" si="142"/>
        <v>535</v>
      </c>
      <c r="DG33" s="283">
        <f t="shared" si="142"/>
        <v>10837</v>
      </c>
      <c r="DH33" s="282">
        <v>0</v>
      </c>
      <c r="DI33" s="282">
        <f t="shared" si="38"/>
        <v>179</v>
      </c>
      <c r="DJ33" s="282">
        <v>131</v>
      </c>
      <c r="DK33" s="282">
        <v>26</v>
      </c>
      <c r="DL33" s="282">
        <v>0</v>
      </c>
      <c r="DM33" s="282">
        <v>22</v>
      </c>
    </row>
    <row r="34" spans="1:117" s="281" customFormat="1" ht="12" customHeight="1">
      <c r="A34" s="278" t="s">
        <v>730</v>
      </c>
      <c r="B34" s="279" t="s">
        <v>574</v>
      </c>
      <c r="C34" s="297" t="s">
        <v>542</v>
      </c>
      <c r="D34" s="282">
        <f t="shared" si="0"/>
        <v>1772057</v>
      </c>
      <c r="E34" s="283">
        <f t="shared" si="1"/>
        <v>1095515</v>
      </c>
      <c r="F34" s="283">
        <f t="shared" si="2"/>
        <v>17202</v>
      </c>
      <c r="G34" s="282">
        <v>7191</v>
      </c>
      <c r="H34" s="282">
        <v>10011</v>
      </c>
      <c r="I34" s="282">
        <v>0</v>
      </c>
      <c r="J34" s="283">
        <f t="shared" si="3"/>
        <v>894761</v>
      </c>
      <c r="K34" s="282">
        <v>456383</v>
      </c>
      <c r="L34" s="282">
        <v>438100</v>
      </c>
      <c r="M34" s="282">
        <v>278</v>
      </c>
      <c r="N34" s="283">
        <f t="shared" si="4"/>
        <v>35939</v>
      </c>
      <c r="O34" s="282">
        <v>20154</v>
      </c>
      <c r="P34" s="282">
        <v>15731</v>
      </c>
      <c r="Q34" s="282">
        <v>54</v>
      </c>
      <c r="R34" s="283">
        <f t="shared" si="5"/>
        <v>115066</v>
      </c>
      <c r="S34" s="282">
        <v>42626</v>
      </c>
      <c r="T34" s="282">
        <v>72422</v>
      </c>
      <c r="U34" s="282">
        <v>18</v>
      </c>
      <c r="V34" s="283">
        <f t="shared" si="6"/>
        <v>422</v>
      </c>
      <c r="W34" s="282">
        <v>114</v>
      </c>
      <c r="X34" s="282">
        <v>308</v>
      </c>
      <c r="Y34" s="282">
        <v>0</v>
      </c>
      <c r="Z34" s="283">
        <f t="shared" si="7"/>
        <v>32125</v>
      </c>
      <c r="AA34" s="282">
        <v>19036</v>
      </c>
      <c r="AB34" s="282">
        <v>12732</v>
      </c>
      <c r="AC34" s="282">
        <v>357</v>
      </c>
      <c r="AD34" s="283">
        <f t="shared" si="8"/>
        <v>519385</v>
      </c>
      <c r="AE34" s="283">
        <f t="shared" si="9"/>
        <v>8235</v>
      </c>
      <c r="AF34" s="282">
        <v>0</v>
      </c>
      <c r="AG34" s="282">
        <v>0</v>
      </c>
      <c r="AH34" s="282">
        <v>8235</v>
      </c>
      <c r="AI34" s="283">
        <f t="shared" si="10"/>
        <v>496495</v>
      </c>
      <c r="AJ34" s="282">
        <v>996</v>
      </c>
      <c r="AK34" s="282">
        <v>320</v>
      </c>
      <c r="AL34" s="282">
        <v>495179</v>
      </c>
      <c r="AM34" s="283">
        <f t="shared" si="11"/>
        <v>5195</v>
      </c>
      <c r="AN34" s="282">
        <v>1221</v>
      </c>
      <c r="AO34" s="282">
        <v>29</v>
      </c>
      <c r="AP34" s="282">
        <v>3945</v>
      </c>
      <c r="AQ34" s="283">
        <f t="shared" si="12"/>
        <v>3653</v>
      </c>
      <c r="AR34" s="282">
        <v>33</v>
      </c>
      <c r="AS34" s="282">
        <v>87</v>
      </c>
      <c r="AT34" s="282">
        <v>3533</v>
      </c>
      <c r="AU34" s="283">
        <f t="shared" si="13"/>
        <v>14</v>
      </c>
      <c r="AV34" s="282">
        <v>0</v>
      </c>
      <c r="AW34" s="282">
        <v>2</v>
      </c>
      <c r="AX34" s="282">
        <v>12</v>
      </c>
      <c r="AY34" s="283">
        <f t="shared" si="14"/>
        <v>5793</v>
      </c>
      <c r="AZ34" s="282">
        <v>12</v>
      </c>
      <c r="BA34" s="282">
        <v>79</v>
      </c>
      <c r="BB34" s="282">
        <v>5702</v>
      </c>
      <c r="BC34" s="282">
        <f t="shared" si="15"/>
        <v>157157</v>
      </c>
      <c r="BD34" s="282">
        <f t="shared" si="16"/>
        <v>42062</v>
      </c>
      <c r="BE34" s="282">
        <v>177</v>
      </c>
      <c r="BF34" s="282">
        <v>17195</v>
      </c>
      <c r="BG34" s="282">
        <v>4077</v>
      </c>
      <c r="BH34" s="282">
        <v>1424</v>
      </c>
      <c r="BI34" s="282">
        <v>1666</v>
      </c>
      <c r="BJ34" s="282">
        <v>17523</v>
      </c>
      <c r="BK34" s="282">
        <f t="shared" si="17"/>
        <v>115095</v>
      </c>
      <c r="BL34" s="282">
        <v>1114</v>
      </c>
      <c r="BM34" s="282">
        <v>78951</v>
      </c>
      <c r="BN34" s="282">
        <v>10685</v>
      </c>
      <c r="BO34" s="282">
        <v>14157</v>
      </c>
      <c r="BP34" s="282">
        <v>1697</v>
      </c>
      <c r="BQ34" s="282">
        <v>8491</v>
      </c>
      <c r="BR34" s="283">
        <f t="shared" ref="BR34:BX36" si="143">SUM(BY34,CF34)</f>
        <v>1137577</v>
      </c>
      <c r="BS34" s="283">
        <f t="shared" si="143"/>
        <v>17379</v>
      </c>
      <c r="BT34" s="283">
        <f t="shared" si="143"/>
        <v>911956</v>
      </c>
      <c r="BU34" s="283">
        <f t="shared" si="143"/>
        <v>40016</v>
      </c>
      <c r="BV34" s="283">
        <f t="shared" si="143"/>
        <v>116490</v>
      </c>
      <c r="BW34" s="283">
        <f t="shared" si="143"/>
        <v>2088</v>
      </c>
      <c r="BX34" s="283">
        <f t="shared" si="143"/>
        <v>49648</v>
      </c>
      <c r="BY34" s="282">
        <f t="shared" si="19"/>
        <v>1095515</v>
      </c>
      <c r="BZ34" s="283">
        <f t="shared" si="20"/>
        <v>17202</v>
      </c>
      <c r="CA34" s="283">
        <f t="shared" si="21"/>
        <v>894761</v>
      </c>
      <c r="CB34" s="283">
        <f t="shared" si="22"/>
        <v>35939</v>
      </c>
      <c r="CC34" s="283">
        <f t="shared" si="23"/>
        <v>115066</v>
      </c>
      <c r="CD34" s="283">
        <f t="shared" si="24"/>
        <v>422</v>
      </c>
      <c r="CE34" s="283">
        <f t="shared" si="25"/>
        <v>32125</v>
      </c>
      <c r="CF34" s="282">
        <f t="shared" si="26"/>
        <v>42062</v>
      </c>
      <c r="CG34" s="283">
        <f t="shared" ref="CG34:CL34" si="144">BE34</f>
        <v>177</v>
      </c>
      <c r="CH34" s="283">
        <f t="shared" si="144"/>
        <v>17195</v>
      </c>
      <c r="CI34" s="283">
        <f t="shared" si="144"/>
        <v>4077</v>
      </c>
      <c r="CJ34" s="283">
        <f t="shared" si="144"/>
        <v>1424</v>
      </c>
      <c r="CK34" s="283">
        <f t="shared" si="144"/>
        <v>1666</v>
      </c>
      <c r="CL34" s="283">
        <f t="shared" si="144"/>
        <v>17523</v>
      </c>
      <c r="CM34" s="283">
        <f t="shared" ref="CM34:CS36" si="145">SUM(CT34,DA34)</f>
        <v>634480</v>
      </c>
      <c r="CN34" s="283">
        <f t="shared" si="145"/>
        <v>9349</v>
      </c>
      <c r="CO34" s="283">
        <f t="shared" si="145"/>
        <v>575446</v>
      </c>
      <c r="CP34" s="283">
        <f t="shared" si="145"/>
        <v>15880</v>
      </c>
      <c r="CQ34" s="283">
        <f t="shared" si="145"/>
        <v>17810</v>
      </c>
      <c r="CR34" s="283">
        <f t="shared" si="145"/>
        <v>1711</v>
      </c>
      <c r="CS34" s="283">
        <f t="shared" si="145"/>
        <v>14284</v>
      </c>
      <c r="CT34" s="282">
        <f t="shared" si="29"/>
        <v>519385</v>
      </c>
      <c r="CU34" s="283">
        <f t="shared" si="30"/>
        <v>8235</v>
      </c>
      <c r="CV34" s="283">
        <f t="shared" si="31"/>
        <v>496495</v>
      </c>
      <c r="CW34" s="283">
        <f t="shared" si="32"/>
        <v>5195</v>
      </c>
      <c r="CX34" s="283">
        <f t="shared" si="33"/>
        <v>3653</v>
      </c>
      <c r="CY34" s="283">
        <f t="shared" si="34"/>
        <v>14</v>
      </c>
      <c r="CZ34" s="283">
        <f t="shared" si="35"/>
        <v>5793</v>
      </c>
      <c r="DA34" s="282">
        <f t="shared" si="36"/>
        <v>115095</v>
      </c>
      <c r="DB34" s="283">
        <f t="shared" ref="DB34:DG34" si="146">BL34</f>
        <v>1114</v>
      </c>
      <c r="DC34" s="283">
        <f t="shared" si="146"/>
        <v>78951</v>
      </c>
      <c r="DD34" s="283">
        <f t="shared" si="146"/>
        <v>10685</v>
      </c>
      <c r="DE34" s="283">
        <f t="shared" si="146"/>
        <v>14157</v>
      </c>
      <c r="DF34" s="283">
        <f t="shared" si="146"/>
        <v>1697</v>
      </c>
      <c r="DG34" s="283">
        <f t="shared" si="146"/>
        <v>8491</v>
      </c>
      <c r="DH34" s="282">
        <v>0</v>
      </c>
      <c r="DI34" s="282">
        <f t="shared" si="38"/>
        <v>26</v>
      </c>
      <c r="DJ34" s="282">
        <v>19</v>
      </c>
      <c r="DK34" s="282">
        <v>6</v>
      </c>
      <c r="DL34" s="282">
        <v>0</v>
      </c>
      <c r="DM34" s="282">
        <v>1</v>
      </c>
    </row>
    <row r="35" spans="1:117" s="281" customFormat="1" ht="12" customHeight="1">
      <c r="A35" s="278" t="s">
        <v>116</v>
      </c>
      <c r="B35" s="279" t="s">
        <v>803</v>
      </c>
      <c r="C35" s="297" t="s">
        <v>6</v>
      </c>
      <c r="D35" s="282">
        <v>422441</v>
      </c>
      <c r="E35" s="283">
        <v>269004</v>
      </c>
      <c r="F35" s="283">
        <v>0</v>
      </c>
      <c r="G35" s="282">
        <v>0</v>
      </c>
      <c r="H35" s="282">
        <v>0</v>
      </c>
      <c r="I35" s="282">
        <v>0</v>
      </c>
      <c r="J35" s="283">
        <v>217329</v>
      </c>
      <c r="K35" s="282">
        <v>134468</v>
      </c>
      <c r="L35" s="282">
        <v>82861</v>
      </c>
      <c r="M35" s="282">
        <v>0</v>
      </c>
      <c r="N35" s="283">
        <v>11753</v>
      </c>
      <c r="O35" s="282">
        <v>6026</v>
      </c>
      <c r="P35" s="282">
        <v>5727</v>
      </c>
      <c r="Q35" s="282">
        <v>0</v>
      </c>
      <c r="R35" s="283">
        <v>28487</v>
      </c>
      <c r="S35" s="282">
        <v>14180</v>
      </c>
      <c r="T35" s="282">
        <v>14307</v>
      </c>
      <c r="U35" s="282">
        <v>0</v>
      </c>
      <c r="V35" s="283">
        <v>3512</v>
      </c>
      <c r="W35" s="282">
        <v>3217</v>
      </c>
      <c r="X35" s="282">
        <v>295</v>
      </c>
      <c r="Y35" s="282">
        <v>0</v>
      </c>
      <c r="Z35" s="283">
        <v>7923</v>
      </c>
      <c r="AA35" s="282">
        <v>4268</v>
      </c>
      <c r="AB35" s="282">
        <v>3655</v>
      </c>
      <c r="AC35" s="282">
        <v>0</v>
      </c>
      <c r="AD35" s="283">
        <v>113495</v>
      </c>
      <c r="AE35" s="283">
        <v>2015</v>
      </c>
      <c r="AF35" s="282">
        <v>0</v>
      </c>
      <c r="AG35" s="282">
        <v>0</v>
      </c>
      <c r="AH35" s="282">
        <v>2015</v>
      </c>
      <c r="AI35" s="283">
        <v>109557</v>
      </c>
      <c r="AJ35" s="282">
        <v>1219</v>
      </c>
      <c r="AK35" s="282">
        <v>265</v>
      </c>
      <c r="AL35" s="282">
        <v>108073</v>
      </c>
      <c r="AM35" s="283">
        <v>702</v>
      </c>
      <c r="AN35" s="282">
        <v>0</v>
      </c>
      <c r="AO35" s="282">
        <v>8</v>
      </c>
      <c r="AP35" s="282">
        <v>694</v>
      </c>
      <c r="AQ35" s="283">
        <v>1014</v>
      </c>
      <c r="AR35" s="282">
        <v>319</v>
      </c>
      <c r="AS35" s="282">
        <v>22</v>
      </c>
      <c r="AT35" s="282">
        <v>673</v>
      </c>
      <c r="AU35" s="283">
        <v>0</v>
      </c>
      <c r="AV35" s="282">
        <v>0</v>
      </c>
      <c r="AW35" s="282">
        <v>0</v>
      </c>
      <c r="AX35" s="282">
        <v>0</v>
      </c>
      <c r="AY35" s="283">
        <v>207</v>
      </c>
      <c r="AZ35" s="282">
        <v>0</v>
      </c>
      <c r="BA35" s="282">
        <v>0</v>
      </c>
      <c r="BB35" s="282">
        <v>207</v>
      </c>
      <c r="BC35" s="282">
        <v>39942</v>
      </c>
      <c r="BD35" s="282">
        <v>18234</v>
      </c>
      <c r="BE35" s="282">
        <v>0</v>
      </c>
      <c r="BF35" s="282">
        <v>11054</v>
      </c>
      <c r="BG35" s="282">
        <v>3636</v>
      </c>
      <c r="BH35" s="282">
        <v>1394</v>
      </c>
      <c r="BI35" s="282">
        <v>78</v>
      </c>
      <c r="BJ35" s="282">
        <v>2072</v>
      </c>
      <c r="BK35" s="282">
        <v>21708</v>
      </c>
      <c r="BL35" s="282">
        <v>239</v>
      </c>
      <c r="BM35" s="282">
        <v>19573</v>
      </c>
      <c r="BN35" s="282">
        <v>319</v>
      </c>
      <c r="BO35" s="282">
        <v>665</v>
      </c>
      <c r="BP35" s="282">
        <v>571</v>
      </c>
      <c r="BQ35" s="282">
        <v>341</v>
      </c>
      <c r="BR35" s="283">
        <v>287238</v>
      </c>
      <c r="BS35" s="283">
        <v>0</v>
      </c>
      <c r="BT35" s="283">
        <v>228383</v>
      </c>
      <c r="BU35" s="283">
        <v>15389</v>
      </c>
      <c r="BV35" s="283">
        <v>29881</v>
      </c>
      <c r="BW35" s="283">
        <v>3590</v>
      </c>
      <c r="BX35" s="283">
        <v>9995</v>
      </c>
      <c r="BY35" s="282">
        <v>269004</v>
      </c>
      <c r="BZ35" s="283">
        <v>0</v>
      </c>
      <c r="CA35" s="283">
        <v>217329</v>
      </c>
      <c r="CB35" s="283">
        <v>11753</v>
      </c>
      <c r="CC35" s="283">
        <v>28487</v>
      </c>
      <c r="CD35" s="283">
        <v>3512</v>
      </c>
      <c r="CE35" s="283">
        <v>7923</v>
      </c>
      <c r="CF35" s="282">
        <v>18234</v>
      </c>
      <c r="CG35" s="283">
        <v>0</v>
      </c>
      <c r="CH35" s="283">
        <v>11054</v>
      </c>
      <c r="CI35" s="283">
        <v>3636</v>
      </c>
      <c r="CJ35" s="283">
        <v>1394</v>
      </c>
      <c r="CK35" s="283">
        <v>78</v>
      </c>
      <c r="CL35" s="283">
        <v>2072</v>
      </c>
      <c r="CM35" s="283">
        <v>135203</v>
      </c>
      <c r="CN35" s="283">
        <v>2254</v>
      </c>
      <c r="CO35" s="283">
        <v>129130</v>
      </c>
      <c r="CP35" s="283">
        <v>1021</v>
      </c>
      <c r="CQ35" s="283">
        <v>1679</v>
      </c>
      <c r="CR35" s="283">
        <v>571</v>
      </c>
      <c r="CS35" s="283">
        <v>548</v>
      </c>
      <c r="CT35" s="282">
        <v>113495</v>
      </c>
      <c r="CU35" s="283">
        <v>2015</v>
      </c>
      <c r="CV35" s="283">
        <v>109557</v>
      </c>
      <c r="CW35" s="283">
        <v>702</v>
      </c>
      <c r="CX35" s="283">
        <v>1014</v>
      </c>
      <c r="CY35" s="283">
        <v>0</v>
      </c>
      <c r="CZ35" s="283">
        <v>207</v>
      </c>
      <c r="DA35" s="282">
        <v>21708</v>
      </c>
      <c r="DB35" s="283">
        <v>239</v>
      </c>
      <c r="DC35" s="283">
        <v>19573</v>
      </c>
      <c r="DD35" s="283">
        <v>319</v>
      </c>
      <c r="DE35" s="283">
        <v>665</v>
      </c>
      <c r="DF35" s="283">
        <v>571</v>
      </c>
      <c r="DG35" s="283">
        <v>341</v>
      </c>
      <c r="DH35" s="282">
        <v>0</v>
      </c>
      <c r="DI35" s="282">
        <v>42</v>
      </c>
      <c r="DJ35" s="282">
        <v>17</v>
      </c>
      <c r="DK35" s="282">
        <v>2</v>
      </c>
      <c r="DL35" s="282">
        <v>0</v>
      </c>
      <c r="DM35" s="282">
        <v>23</v>
      </c>
    </row>
    <row r="36" spans="1:117" s="281" customFormat="1" ht="12" customHeight="1">
      <c r="A36" s="278" t="s">
        <v>576</v>
      </c>
      <c r="B36" s="279" t="s">
        <v>611</v>
      </c>
      <c r="C36" s="297" t="s">
        <v>542</v>
      </c>
      <c r="D36" s="282">
        <f t="shared" si="0"/>
        <v>329914</v>
      </c>
      <c r="E36" s="283">
        <f t="shared" si="1"/>
        <v>222102</v>
      </c>
      <c r="F36" s="283">
        <f t="shared" si="2"/>
        <v>76365</v>
      </c>
      <c r="G36" s="282">
        <v>41239</v>
      </c>
      <c r="H36" s="282">
        <v>35126</v>
      </c>
      <c r="I36" s="282">
        <v>0</v>
      </c>
      <c r="J36" s="283">
        <f t="shared" si="3"/>
        <v>109600</v>
      </c>
      <c r="K36" s="282">
        <v>28561</v>
      </c>
      <c r="L36" s="282">
        <v>81036</v>
      </c>
      <c r="M36" s="282">
        <v>3</v>
      </c>
      <c r="N36" s="283">
        <f t="shared" si="4"/>
        <v>4468</v>
      </c>
      <c r="O36" s="282">
        <v>1065</v>
      </c>
      <c r="P36" s="282">
        <v>3397</v>
      </c>
      <c r="Q36" s="282">
        <v>6</v>
      </c>
      <c r="R36" s="283">
        <f t="shared" si="5"/>
        <v>26720</v>
      </c>
      <c r="S36" s="282">
        <v>8899</v>
      </c>
      <c r="T36" s="282">
        <v>17781</v>
      </c>
      <c r="U36" s="282">
        <v>40</v>
      </c>
      <c r="V36" s="283">
        <f t="shared" si="6"/>
        <v>482</v>
      </c>
      <c r="W36" s="282">
        <v>54</v>
      </c>
      <c r="X36" s="282">
        <v>428</v>
      </c>
      <c r="Y36" s="282">
        <v>0</v>
      </c>
      <c r="Z36" s="283">
        <f t="shared" si="7"/>
        <v>4467</v>
      </c>
      <c r="AA36" s="282">
        <v>1058</v>
      </c>
      <c r="AB36" s="282">
        <v>3391</v>
      </c>
      <c r="AC36" s="282">
        <v>18</v>
      </c>
      <c r="AD36" s="283">
        <f t="shared" si="8"/>
        <v>57690</v>
      </c>
      <c r="AE36" s="283">
        <f t="shared" si="9"/>
        <v>29001</v>
      </c>
      <c r="AF36" s="282">
        <v>0</v>
      </c>
      <c r="AG36" s="282">
        <v>0</v>
      </c>
      <c r="AH36" s="282">
        <v>29001</v>
      </c>
      <c r="AI36" s="283">
        <f t="shared" si="10"/>
        <v>25799</v>
      </c>
      <c r="AJ36" s="282">
        <v>1522</v>
      </c>
      <c r="AK36" s="282">
        <v>809</v>
      </c>
      <c r="AL36" s="282">
        <v>23468</v>
      </c>
      <c r="AM36" s="283">
        <f t="shared" si="11"/>
        <v>484</v>
      </c>
      <c r="AN36" s="282">
        <v>61</v>
      </c>
      <c r="AO36" s="282">
        <v>0</v>
      </c>
      <c r="AP36" s="282">
        <v>423</v>
      </c>
      <c r="AQ36" s="283">
        <f t="shared" si="12"/>
        <v>1704</v>
      </c>
      <c r="AR36" s="282">
        <v>152</v>
      </c>
      <c r="AS36" s="282">
        <v>127</v>
      </c>
      <c r="AT36" s="282">
        <v>1425</v>
      </c>
      <c r="AU36" s="283">
        <f t="shared" si="13"/>
        <v>0</v>
      </c>
      <c r="AV36" s="282">
        <v>0</v>
      </c>
      <c r="AW36" s="282">
        <v>0</v>
      </c>
      <c r="AX36" s="282">
        <v>0</v>
      </c>
      <c r="AY36" s="283">
        <f t="shared" si="14"/>
        <v>702</v>
      </c>
      <c r="AZ36" s="282">
        <v>24</v>
      </c>
      <c r="BA36" s="282">
        <v>17</v>
      </c>
      <c r="BB36" s="282">
        <v>661</v>
      </c>
      <c r="BC36" s="282">
        <f t="shared" si="15"/>
        <v>50122</v>
      </c>
      <c r="BD36" s="282">
        <f t="shared" si="16"/>
        <v>19522</v>
      </c>
      <c r="BE36" s="282">
        <v>2602</v>
      </c>
      <c r="BF36" s="282">
        <v>5065</v>
      </c>
      <c r="BG36" s="282">
        <v>2065</v>
      </c>
      <c r="BH36" s="282">
        <v>688</v>
      </c>
      <c r="BI36" s="282">
        <v>259</v>
      </c>
      <c r="BJ36" s="282">
        <v>8843</v>
      </c>
      <c r="BK36" s="282">
        <f t="shared" si="17"/>
        <v>30600</v>
      </c>
      <c r="BL36" s="282">
        <v>8088</v>
      </c>
      <c r="BM36" s="282">
        <v>16012</v>
      </c>
      <c r="BN36" s="282">
        <v>2357</v>
      </c>
      <c r="BO36" s="282">
        <v>609</v>
      </c>
      <c r="BP36" s="282">
        <v>245</v>
      </c>
      <c r="BQ36" s="282">
        <v>3289</v>
      </c>
      <c r="BR36" s="283">
        <f t="shared" si="143"/>
        <v>241624</v>
      </c>
      <c r="BS36" s="283">
        <f t="shared" si="143"/>
        <v>78967</v>
      </c>
      <c r="BT36" s="283">
        <f t="shared" si="143"/>
        <v>114665</v>
      </c>
      <c r="BU36" s="283">
        <f t="shared" si="143"/>
        <v>6533</v>
      </c>
      <c r="BV36" s="283">
        <f t="shared" si="143"/>
        <v>27408</v>
      </c>
      <c r="BW36" s="283">
        <f t="shared" si="143"/>
        <v>741</v>
      </c>
      <c r="BX36" s="283">
        <f t="shared" si="143"/>
        <v>13310</v>
      </c>
      <c r="BY36" s="282">
        <f t="shared" si="19"/>
        <v>222102</v>
      </c>
      <c r="BZ36" s="283">
        <f t="shared" si="20"/>
        <v>76365</v>
      </c>
      <c r="CA36" s="283">
        <f t="shared" si="21"/>
        <v>109600</v>
      </c>
      <c r="CB36" s="283">
        <f t="shared" si="22"/>
        <v>4468</v>
      </c>
      <c r="CC36" s="283">
        <f t="shared" si="23"/>
        <v>26720</v>
      </c>
      <c r="CD36" s="283">
        <f t="shared" si="24"/>
        <v>482</v>
      </c>
      <c r="CE36" s="283">
        <f t="shared" si="25"/>
        <v>4467</v>
      </c>
      <c r="CF36" s="282">
        <f t="shared" si="26"/>
        <v>19522</v>
      </c>
      <c r="CG36" s="283">
        <f t="shared" ref="CG36:CL36" si="147">BE36</f>
        <v>2602</v>
      </c>
      <c r="CH36" s="283">
        <f t="shared" si="147"/>
        <v>5065</v>
      </c>
      <c r="CI36" s="283">
        <f t="shared" si="147"/>
        <v>2065</v>
      </c>
      <c r="CJ36" s="283">
        <f t="shared" si="147"/>
        <v>688</v>
      </c>
      <c r="CK36" s="283">
        <f t="shared" si="147"/>
        <v>259</v>
      </c>
      <c r="CL36" s="283">
        <f t="shared" si="147"/>
        <v>8843</v>
      </c>
      <c r="CM36" s="283">
        <f t="shared" si="145"/>
        <v>88290</v>
      </c>
      <c r="CN36" s="283">
        <f t="shared" si="145"/>
        <v>37089</v>
      </c>
      <c r="CO36" s="283">
        <f t="shared" si="145"/>
        <v>41811</v>
      </c>
      <c r="CP36" s="283">
        <f t="shared" si="145"/>
        <v>2841</v>
      </c>
      <c r="CQ36" s="283">
        <f t="shared" si="145"/>
        <v>2313</v>
      </c>
      <c r="CR36" s="283">
        <f t="shared" si="145"/>
        <v>245</v>
      </c>
      <c r="CS36" s="283">
        <f t="shared" si="145"/>
        <v>3991</v>
      </c>
      <c r="CT36" s="282">
        <f t="shared" si="29"/>
        <v>57690</v>
      </c>
      <c r="CU36" s="283">
        <f t="shared" si="30"/>
        <v>29001</v>
      </c>
      <c r="CV36" s="283">
        <f t="shared" si="31"/>
        <v>25799</v>
      </c>
      <c r="CW36" s="283">
        <f t="shared" si="32"/>
        <v>484</v>
      </c>
      <c r="CX36" s="283">
        <f t="shared" si="33"/>
        <v>1704</v>
      </c>
      <c r="CY36" s="283">
        <f t="shared" si="34"/>
        <v>0</v>
      </c>
      <c r="CZ36" s="283">
        <f t="shared" si="35"/>
        <v>702</v>
      </c>
      <c r="DA36" s="282">
        <f t="shared" si="36"/>
        <v>30600</v>
      </c>
      <c r="DB36" s="283">
        <f t="shared" ref="DB36:DG36" si="148">BL36</f>
        <v>8088</v>
      </c>
      <c r="DC36" s="283">
        <f t="shared" si="148"/>
        <v>16012</v>
      </c>
      <c r="DD36" s="283">
        <f t="shared" si="148"/>
        <v>2357</v>
      </c>
      <c r="DE36" s="283">
        <f t="shared" si="148"/>
        <v>609</v>
      </c>
      <c r="DF36" s="283">
        <f t="shared" si="148"/>
        <v>245</v>
      </c>
      <c r="DG36" s="283">
        <f t="shared" si="148"/>
        <v>3289</v>
      </c>
      <c r="DH36" s="282">
        <v>24</v>
      </c>
      <c r="DI36" s="282">
        <f t="shared" si="38"/>
        <v>77</v>
      </c>
      <c r="DJ36" s="282">
        <v>5</v>
      </c>
      <c r="DK36" s="282">
        <v>56</v>
      </c>
      <c r="DL36" s="282">
        <v>14</v>
      </c>
      <c r="DM36" s="282">
        <v>2</v>
      </c>
    </row>
    <row r="37" spans="1:117" s="281" customFormat="1" ht="12" customHeight="1">
      <c r="A37" s="278" t="s">
        <v>582</v>
      </c>
      <c r="B37" s="279" t="s">
        <v>600</v>
      </c>
      <c r="C37" s="297" t="s">
        <v>542</v>
      </c>
      <c r="D37" s="282">
        <f t="shared" si="0"/>
        <v>213516</v>
      </c>
      <c r="E37" s="283">
        <f t="shared" si="1"/>
        <v>113330</v>
      </c>
      <c r="F37" s="283">
        <f t="shared" si="2"/>
        <v>0</v>
      </c>
      <c r="G37" s="282">
        <v>0</v>
      </c>
      <c r="H37" s="282">
        <v>0</v>
      </c>
      <c r="I37" s="282">
        <v>0</v>
      </c>
      <c r="J37" s="283">
        <f t="shared" si="3"/>
        <v>89731</v>
      </c>
      <c r="K37" s="282">
        <v>3094</v>
      </c>
      <c r="L37" s="282">
        <v>86637</v>
      </c>
      <c r="M37" s="282">
        <v>0</v>
      </c>
      <c r="N37" s="283">
        <f t="shared" si="4"/>
        <v>5155</v>
      </c>
      <c r="O37" s="282">
        <v>190</v>
      </c>
      <c r="P37" s="282">
        <v>4965</v>
      </c>
      <c r="Q37" s="282">
        <v>0</v>
      </c>
      <c r="R37" s="283">
        <f t="shared" si="5"/>
        <v>16921</v>
      </c>
      <c r="S37" s="282">
        <v>691</v>
      </c>
      <c r="T37" s="282">
        <v>16144</v>
      </c>
      <c r="U37" s="282">
        <v>86</v>
      </c>
      <c r="V37" s="283">
        <f t="shared" si="6"/>
        <v>94</v>
      </c>
      <c r="W37" s="282">
        <v>0</v>
      </c>
      <c r="X37" s="282">
        <v>94</v>
      </c>
      <c r="Y37" s="282">
        <v>0</v>
      </c>
      <c r="Z37" s="283">
        <f t="shared" si="7"/>
        <v>1429</v>
      </c>
      <c r="AA37" s="282">
        <v>230</v>
      </c>
      <c r="AB37" s="282">
        <v>1199</v>
      </c>
      <c r="AC37" s="282">
        <v>0</v>
      </c>
      <c r="AD37" s="283">
        <f t="shared" si="8"/>
        <v>85581</v>
      </c>
      <c r="AE37" s="283">
        <f t="shared" si="9"/>
        <v>0</v>
      </c>
      <c r="AF37" s="282">
        <v>0</v>
      </c>
      <c r="AG37" s="282">
        <v>0</v>
      </c>
      <c r="AH37" s="282">
        <v>0</v>
      </c>
      <c r="AI37" s="283">
        <f t="shared" si="10"/>
        <v>48922</v>
      </c>
      <c r="AJ37" s="282">
        <v>261</v>
      </c>
      <c r="AK37" s="282">
        <v>597</v>
      </c>
      <c r="AL37" s="282">
        <v>48064</v>
      </c>
      <c r="AM37" s="283">
        <f t="shared" si="11"/>
        <v>285</v>
      </c>
      <c r="AN37" s="282">
        <v>2</v>
      </c>
      <c r="AO37" s="282">
        <v>59</v>
      </c>
      <c r="AP37" s="282">
        <v>224</v>
      </c>
      <c r="AQ37" s="283">
        <f t="shared" si="12"/>
        <v>36049</v>
      </c>
      <c r="AR37" s="282">
        <v>265</v>
      </c>
      <c r="AS37" s="282">
        <v>91</v>
      </c>
      <c r="AT37" s="282">
        <v>35693</v>
      </c>
      <c r="AU37" s="283">
        <f t="shared" si="13"/>
        <v>8</v>
      </c>
      <c r="AV37" s="282">
        <v>0</v>
      </c>
      <c r="AW37" s="282">
        <v>1</v>
      </c>
      <c r="AX37" s="282">
        <v>7</v>
      </c>
      <c r="AY37" s="283">
        <f t="shared" si="14"/>
        <v>317</v>
      </c>
      <c r="AZ37" s="282">
        <v>9</v>
      </c>
      <c r="BA37" s="282">
        <v>1</v>
      </c>
      <c r="BB37" s="282">
        <v>307</v>
      </c>
      <c r="BC37" s="282">
        <f t="shared" si="15"/>
        <v>14605</v>
      </c>
      <c r="BD37" s="282">
        <f t="shared" si="16"/>
        <v>2967</v>
      </c>
      <c r="BE37" s="282">
        <v>12</v>
      </c>
      <c r="BF37" s="282">
        <v>1691</v>
      </c>
      <c r="BG37" s="282">
        <v>458</v>
      </c>
      <c r="BH37" s="282">
        <v>573</v>
      </c>
      <c r="BI37" s="282">
        <v>1</v>
      </c>
      <c r="BJ37" s="282">
        <v>232</v>
      </c>
      <c r="BK37" s="282">
        <f t="shared" si="17"/>
        <v>11638</v>
      </c>
      <c r="BL37" s="282">
        <v>0</v>
      </c>
      <c r="BM37" s="282">
        <v>8860</v>
      </c>
      <c r="BN37" s="282">
        <v>193</v>
      </c>
      <c r="BO37" s="282">
        <v>1673</v>
      </c>
      <c r="BP37" s="282">
        <v>285</v>
      </c>
      <c r="BQ37" s="282">
        <v>627</v>
      </c>
      <c r="BR37" s="283">
        <f t="shared" ref="BR37:BX37" si="149">SUM(BY37,CF37)</f>
        <v>116297</v>
      </c>
      <c r="BS37" s="283">
        <f t="shared" si="149"/>
        <v>12</v>
      </c>
      <c r="BT37" s="283">
        <f t="shared" si="149"/>
        <v>91422</v>
      </c>
      <c r="BU37" s="283">
        <f t="shared" si="149"/>
        <v>5613</v>
      </c>
      <c r="BV37" s="283">
        <f t="shared" si="149"/>
        <v>17494</v>
      </c>
      <c r="BW37" s="283">
        <f t="shared" si="149"/>
        <v>95</v>
      </c>
      <c r="BX37" s="283">
        <f t="shared" si="149"/>
        <v>1661</v>
      </c>
      <c r="BY37" s="282">
        <f t="shared" si="19"/>
        <v>113330</v>
      </c>
      <c r="BZ37" s="283">
        <f t="shared" si="20"/>
        <v>0</v>
      </c>
      <c r="CA37" s="283">
        <f t="shared" si="21"/>
        <v>89731</v>
      </c>
      <c r="CB37" s="283">
        <f t="shared" si="22"/>
        <v>5155</v>
      </c>
      <c r="CC37" s="283">
        <f t="shared" si="23"/>
        <v>16921</v>
      </c>
      <c r="CD37" s="283">
        <f t="shared" si="24"/>
        <v>94</v>
      </c>
      <c r="CE37" s="283">
        <f t="shared" si="25"/>
        <v>1429</v>
      </c>
      <c r="CF37" s="282">
        <f t="shared" si="26"/>
        <v>2967</v>
      </c>
      <c r="CG37" s="283">
        <f t="shared" ref="CG37:CL37" si="150">BE37</f>
        <v>12</v>
      </c>
      <c r="CH37" s="283">
        <f t="shared" si="150"/>
        <v>1691</v>
      </c>
      <c r="CI37" s="283">
        <f t="shared" si="150"/>
        <v>458</v>
      </c>
      <c r="CJ37" s="283">
        <f t="shared" si="150"/>
        <v>573</v>
      </c>
      <c r="CK37" s="283">
        <f t="shared" si="150"/>
        <v>1</v>
      </c>
      <c r="CL37" s="283">
        <f t="shared" si="150"/>
        <v>232</v>
      </c>
      <c r="CM37" s="283">
        <f t="shared" ref="CM37:CS37" si="151">SUM(CT37,DA37)</f>
        <v>97219</v>
      </c>
      <c r="CN37" s="283">
        <f t="shared" si="151"/>
        <v>0</v>
      </c>
      <c r="CO37" s="283">
        <f t="shared" si="151"/>
        <v>57782</v>
      </c>
      <c r="CP37" s="283">
        <f t="shared" si="151"/>
        <v>478</v>
      </c>
      <c r="CQ37" s="283">
        <f t="shared" si="151"/>
        <v>37722</v>
      </c>
      <c r="CR37" s="283">
        <f t="shared" si="151"/>
        <v>293</v>
      </c>
      <c r="CS37" s="283">
        <f t="shared" si="151"/>
        <v>944</v>
      </c>
      <c r="CT37" s="282">
        <f t="shared" si="29"/>
        <v>85581</v>
      </c>
      <c r="CU37" s="283">
        <f t="shared" si="30"/>
        <v>0</v>
      </c>
      <c r="CV37" s="283">
        <f t="shared" si="31"/>
        <v>48922</v>
      </c>
      <c r="CW37" s="283">
        <f t="shared" si="32"/>
        <v>285</v>
      </c>
      <c r="CX37" s="283">
        <f t="shared" si="33"/>
        <v>36049</v>
      </c>
      <c r="CY37" s="283">
        <f t="shared" si="34"/>
        <v>8</v>
      </c>
      <c r="CZ37" s="283">
        <f t="shared" si="35"/>
        <v>317</v>
      </c>
      <c r="DA37" s="282">
        <f t="shared" si="36"/>
        <v>11638</v>
      </c>
      <c r="DB37" s="283">
        <f t="shared" ref="DB37:DG37" si="152">BL37</f>
        <v>0</v>
      </c>
      <c r="DC37" s="283">
        <f t="shared" si="152"/>
        <v>8860</v>
      </c>
      <c r="DD37" s="283">
        <f t="shared" si="152"/>
        <v>193</v>
      </c>
      <c r="DE37" s="283">
        <f t="shared" si="152"/>
        <v>1673</v>
      </c>
      <c r="DF37" s="283">
        <f t="shared" si="152"/>
        <v>285</v>
      </c>
      <c r="DG37" s="283">
        <f t="shared" si="152"/>
        <v>627</v>
      </c>
      <c r="DH37" s="282">
        <v>7</v>
      </c>
      <c r="DI37" s="282">
        <f t="shared" si="38"/>
        <v>13</v>
      </c>
      <c r="DJ37" s="282">
        <v>2</v>
      </c>
      <c r="DK37" s="282">
        <v>10</v>
      </c>
      <c r="DL37" s="282">
        <v>0</v>
      </c>
      <c r="DM37" s="282">
        <v>1</v>
      </c>
    </row>
    <row r="38" spans="1:117" s="281" customFormat="1" ht="12" customHeight="1">
      <c r="A38" s="278" t="s">
        <v>733</v>
      </c>
      <c r="B38" s="279" t="s">
        <v>734</v>
      </c>
      <c r="C38" s="297" t="s">
        <v>542</v>
      </c>
      <c r="D38" s="282">
        <f t="shared" si="0"/>
        <v>238248</v>
      </c>
      <c r="E38" s="283">
        <f t="shared" si="1"/>
        <v>145361</v>
      </c>
      <c r="F38" s="283">
        <f t="shared" si="2"/>
        <v>0</v>
      </c>
      <c r="G38" s="282">
        <v>0</v>
      </c>
      <c r="H38" s="282">
        <v>0</v>
      </c>
      <c r="I38" s="282">
        <v>0</v>
      </c>
      <c r="J38" s="283">
        <f t="shared" si="3"/>
        <v>112876</v>
      </c>
      <c r="K38" s="282">
        <v>10763</v>
      </c>
      <c r="L38" s="282">
        <v>100414</v>
      </c>
      <c r="M38" s="282">
        <v>1699</v>
      </c>
      <c r="N38" s="283">
        <f t="shared" si="4"/>
        <v>5604</v>
      </c>
      <c r="O38" s="282">
        <v>81</v>
      </c>
      <c r="P38" s="282">
        <v>5247</v>
      </c>
      <c r="Q38" s="282">
        <v>276</v>
      </c>
      <c r="R38" s="283">
        <f t="shared" si="5"/>
        <v>25695</v>
      </c>
      <c r="S38" s="282">
        <v>306</v>
      </c>
      <c r="T38" s="282">
        <v>25353</v>
      </c>
      <c r="U38" s="282">
        <v>36</v>
      </c>
      <c r="V38" s="283">
        <f t="shared" si="6"/>
        <v>20</v>
      </c>
      <c r="W38" s="282">
        <v>4</v>
      </c>
      <c r="X38" s="282">
        <v>16</v>
      </c>
      <c r="Y38" s="282">
        <v>0</v>
      </c>
      <c r="Z38" s="283">
        <f t="shared" si="7"/>
        <v>1166</v>
      </c>
      <c r="AA38" s="282">
        <v>223</v>
      </c>
      <c r="AB38" s="282">
        <v>943</v>
      </c>
      <c r="AC38" s="282">
        <v>0</v>
      </c>
      <c r="AD38" s="283">
        <f t="shared" si="8"/>
        <v>60373</v>
      </c>
      <c r="AE38" s="283">
        <f t="shared" si="9"/>
        <v>0</v>
      </c>
      <c r="AF38" s="282">
        <v>0</v>
      </c>
      <c r="AG38" s="282">
        <v>0</v>
      </c>
      <c r="AH38" s="282">
        <v>0</v>
      </c>
      <c r="AI38" s="283">
        <f t="shared" si="10"/>
        <v>46569</v>
      </c>
      <c r="AJ38" s="282">
        <v>1174</v>
      </c>
      <c r="AK38" s="282">
        <v>2884</v>
      </c>
      <c r="AL38" s="282">
        <v>42511</v>
      </c>
      <c r="AM38" s="283">
        <f t="shared" si="11"/>
        <v>6533</v>
      </c>
      <c r="AN38" s="282">
        <v>0</v>
      </c>
      <c r="AO38" s="282">
        <v>424</v>
      </c>
      <c r="AP38" s="282">
        <v>6109</v>
      </c>
      <c r="AQ38" s="283">
        <f t="shared" si="12"/>
        <v>7271</v>
      </c>
      <c r="AR38" s="282">
        <v>0</v>
      </c>
      <c r="AS38" s="282">
        <v>722</v>
      </c>
      <c r="AT38" s="282">
        <v>6549</v>
      </c>
      <c r="AU38" s="283">
        <f t="shared" si="13"/>
        <v>0</v>
      </c>
      <c r="AV38" s="282">
        <v>0</v>
      </c>
      <c r="AW38" s="282">
        <v>0</v>
      </c>
      <c r="AX38" s="282">
        <v>0</v>
      </c>
      <c r="AY38" s="283">
        <f t="shared" si="14"/>
        <v>0</v>
      </c>
      <c r="AZ38" s="282">
        <v>0</v>
      </c>
      <c r="BA38" s="282">
        <v>0</v>
      </c>
      <c r="BB38" s="282">
        <v>0</v>
      </c>
      <c r="BC38" s="282">
        <f t="shared" si="15"/>
        <v>32514</v>
      </c>
      <c r="BD38" s="282">
        <f t="shared" si="16"/>
        <v>19242</v>
      </c>
      <c r="BE38" s="282">
        <v>3384</v>
      </c>
      <c r="BF38" s="282">
        <v>9208</v>
      </c>
      <c r="BG38" s="282">
        <v>4222</v>
      </c>
      <c r="BH38" s="282">
        <v>1024</v>
      </c>
      <c r="BI38" s="282">
        <v>56</v>
      </c>
      <c r="BJ38" s="282">
        <v>1348</v>
      </c>
      <c r="BK38" s="282">
        <f t="shared" si="17"/>
        <v>13272</v>
      </c>
      <c r="BL38" s="282">
        <v>0</v>
      </c>
      <c r="BM38" s="282">
        <v>11594</v>
      </c>
      <c r="BN38" s="282">
        <v>903</v>
      </c>
      <c r="BO38" s="282">
        <v>486</v>
      </c>
      <c r="BP38" s="282">
        <v>176</v>
      </c>
      <c r="BQ38" s="282">
        <v>113</v>
      </c>
      <c r="BR38" s="283">
        <f t="shared" ref="BR38:BX38" si="153">SUM(BY38,CF38)</f>
        <v>164603</v>
      </c>
      <c r="BS38" s="283">
        <f t="shared" si="153"/>
        <v>3384</v>
      </c>
      <c r="BT38" s="283">
        <f t="shared" si="153"/>
        <v>122084</v>
      </c>
      <c r="BU38" s="283">
        <f t="shared" si="153"/>
        <v>9826</v>
      </c>
      <c r="BV38" s="283">
        <f t="shared" si="153"/>
        <v>26719</v>
      </c>
      <c r="BW38" s="283">
        <f t="shared" si="153"/>
        <v>76</v>
      </c>
      <c r="BX38" s="283">
        <f t="shared" si="153"/>
        <v>2514</v>
      </c>
      <c r="BY38" s="282">
        <f t="shared" si="19"/>
        <v>145361</v>
      </c>
      <c r="BZ38" s="283">
        <f t="shared" si="20"/>
        <v>0</v>
      </c>
      <c r="CA38" s="283">
        <f t="shared" si="21"/>
        <v>112876</v>
      </c>
      <c r="CB38" s="283">
        <f t="shared" si="22"/>
        <v>5604</v>
      </c>
      <c r="CC38" s="283">
        <f t="shared" si="23"/>
        <v>25695</v>
      </c>
      <c r="CD38" s="283">
        <f t="shared" si="24"/>
        <v>20</v>
      </c>
      <c r="CE38" s="283">
        <f t="shared" si="25"/>
        <v>1166</v>
      </c>
      <c r="CF38" s="282">
        <f t="shared" si="26"/>
        <v>19242</v>
      </c>
      <c r="CG38" s="283">
        <f t="shared" ref="CG38:CL38" si="154">BE38</f>
        <v>3384</v>
      </c>
      <c r="CH38" s="283">
        <f t="shared" si="154"/>
        <v>9208</v>
      </c>
      <c r="CI38" s="283">
        <f t="shared" si="154"/>
        <v>4222</v>
      </c>
      <c r="CJ38" s="283">
        <f t="shared" si="154"/>
        <v>1024</v>
      </c>
      <c r="CK38" s="283">
        <f t="shared" si="154"/>
        <v>56</v>
      </c>
      <c r="CL38" s="283">
        <f t="shared" si="154"/>
        <v>1348</v>
      </c>
      <c r="CM38" s="283">
        <f t="shared" ref="CM38:CS38" si="155">SUM(CT38,DA38)</f>
        <v>73645</v>
      </c>
      <c r="CN38" s="283">
        <f t="shared" si="155"/>
        <v>0</v>
      </c>
      <c r="CO38" s="283">
        <f t="shared" si="155"/>
        <v>58163</v>
      </c>
      <c r="CP38" s="283">
        <f t="shared" si="155"/>
        <v>7436</v>
      </c>
      <c r="CQ38" s="283">
        <f t="shared" si="155"/>
        <v>7757</v>
      </c>
      <c r="CR38" s="283">
        <f t="shared" si="155"/>
        <v>176</v>
      </c>
      <c r="CS38" s="283">
        <f t="shared" si="155"/>
        <v>113</v>
      </c>
      <c r="CT38" s="282">
        <f t="shared" si="29"/>
        <v>60373</v>
      </c>
      <c r="CU38" s="283">
        <f t="shared" si="30"/>
        <v>0</v>
      </c>
      <c r="CV38" s="283">
        <f t="shared" si="31"/>
        <v>46569</v>
      </c>
      <c r="CW38" s="283">
        <f t="shared" si="32"/>
        <v>6533</v>
      </c>
      <c r="CX38" s="283">
        <f t="shared" si="33"/>
        <v>7271</v>
      </c>
      <c r="CY38" s="283">
        <f t="shared" si="34"/>
        <v>0</v>
      </c>
      <c r="CZ38" s="283">
        <f t="shared" si="35"/>
        <v>0</v>
      </c>
      <c r="DA38" s="282">
        <f t="shared" si="36"/>
        <v>13272</v>
      </c>
      <c r="DB38" s="283">
        <f t="shared" ref="DB38:DG38" si="156">BL38</f>
        <v>0</v>
      </c>
      <c r="DC38" s="283">
        <f t="shared" si="156"/>
        <v>11594</v>
      </c>
      <c r="DD38" s="283">
        <f t="shared" si="156"/>
        <v>903</v>
      </c>
      <c r="DE38" s="283">
        <f t="shared" si="156"/>
        <v>486</v>
      </c>
      <c r="DF38" s="283">
        <f t="shared" si="156"/>
        <v>176</v>
      </c>
      <c r="DG38" s="283">
        <f t="shared" si="156"/>
        <v>113</v>
      </c>
      <c r="DH38" s="282">
        <v>219</v>
      </c>
      <c r="DI38" s="282">
        <f t="shared" si="38"/>
        <v>8</v>
      </c>
      <c r="DJ38" s="282">
        <v>0</v>
      </c>
      <c r="DK38" s="282">
        <v>0</v>
      </c>
      <c r="DL38" s="282">
        <v>0</v>
      </c>
      <c r="DM38" s="282">
        <v>8</v>
      </c>
    </row>
    <row r="39" spans="1:117" s="281" customFormat="1" ht="12" customHeight="1">
      <c r="A39" s="278" t="s">
        <v>737</v>
      </c>
      <c r="B39" s="279" t="s">
        <v>738</v>
      </c>
      <c r="C39" s="297" t="s">
        <v>695</v>
      </c>
      <c r="D39" s="282">
        <f t="shared" si="0"/>
        <v>618865</v>
      </c>
      <c r="E39" s="283">
        <f t="shared" si="1"/>
        <v>370433</v>
      </c>
      <c r="F39" s="283">
        <f t="shared" si="2"/>
        <v>0</v>
      </c>
      <c r="G39" s="282">
        <v>0</v>
      </c>
      <c r="H39" s="282">
        <v>0</v>
      </c>
      <c r="I39" s="282">
        <v>0</v>
      </c>
      <c r="J39" s="283">
        <f t="shared" si="3"/>
        <v>319858</v>
      </c>
      <c r="K39" s="282">
        <v>95646</v>
      </c>
      <c r="L39" s="282">
        <v>217132</v>
      </c>
      <c r="M39" s="282">
        <v>7080</v>
      </c>
      <c r="N39" s="283">
        <f t="shared" si="4"/>
        <v>10940</v>
      </c>
      <c r="O39" s="282">
        <v>2970</v>
      </c>
      <c r="P39" s="282">
        <v>7689</v>
      </c>
      <c r="Q39" s="282">
        <v>281</v>
      </c>
      <c r="R39" s="283">
        <f t="shared" si="5"/>
        <v>36645</v>
      </c>
      <c r="S39" s="282">
        <v>11381</v>
      </c>
      <c r="T39" s="282">
        <v>24472</v>
      </c>
      <c r="U39" s="282">
        <v>792</v>
      </c>
      <c r="V39" s="283">
        <f t="shared" si="6"/>
        <v>154</v>
      </c>
      <c r="W39" s="282">
        <v>28</v>
      </c>
      <c r="X39" s="282">
        <v>36</v>
      </c>
      <c r="Y39" s="282">
        <v>90</v>
      </c>
      <c r="Z39" s="283">
        <f t="shared" si="7"/>
        <v>2836</v>
      </c>
      <c r="AA39" s="282">
        <v>675</v>
      </c>
      <c r="AB39" s="282">
        <v>1880</v>
      </c>
      <c r="AC39" s="282">
        <v>281</v>
      </c>
      <c r="AD39" s="283">
        <f t="shared" si="8"/>
        <v>180686</v>
      </c>
      <c r="AE39" s="283">
        <f t="shared" si="9"/>
        <v>0</v>
      </c>
      <c r="AF39" s="282">
        <v>0</v>
      </c>
      <c r="AG39" s="282">
        <v>0</v>
      </c>
      <c r="AH39" s="282">
        <v>0</v>
      </c>
      <c r="AI39" s="283">
        <f t="shared" si="10"/>
        <v>175920</v>
      </c>
      <c r="AJ39" s="282">
        <v>2898</v>
      </c>
      <c r="AK39" s="282">
        <v>580</v>
      </c>
      <c r="AL39" s="282">
        <v>172442</v>
      </c>
      <c r="AM39" s="283">
        <f t="shared" si="11"/>
        <v>3079</v>
      </c>
      <c r="AN39" s="282">
        <v>638</v>
      </c>
      <c r="AO39" s="282">
        <v>26</v>
      </c>
      <c r="AP39" s="282">
        <v>2415</v>
      </c>
      <c r="AQ39" s="283">
        <f t="shared" si="12"/>
        <v>904</v>
      </c>
      <c r="AR39" s="282">
        <v>23</v>
      </c>
      <c r="AS39" s="282">
        <v>605</v>
      </c>
      <c r="AT39" s="282">
        <v>276</v>
      </c>
      <c r="AU39" s="283">
        <f t="shared" si="13"/>
        <v>2</v>
      </c>
      <c r="AV39" s="282">
        <v>0</v>
      </c>
      <c r="AW39" s="282">
        <v>2</v>
      </c>
      <c r="AX39" s="282">
        <v>0</v>
      </c>
      <c r="AY39" s="283">
        <f t="shared" si="14"/>
        <v>781</v>
      </c>
      <c r="AZ39" s="282">
        <v>2</v>
      </c>
      <c r="BA39" s="282">
        <v>45</v>
      </c>
      <c r="BB39" s="282">
        <v>734</v>
      </c>
      <c r="BC39" s="282">
        <f t="shared" si="15"/>
        <v>67746</v>
      </c>
      <c r="BD39" s="282">
        <f t="shared" si="16"/>
        <v>22565</v>
      </c>
      <c r="BE39" s="282">
        <v>0</v>
      </c>
      <c r="BF39" s="282">
        <v>8495</v>
      </c>
      <c r="BG39" s="282">
        <v>1749</v>
      </c>
      <c r="BH39" s="282">
        <v>2968</v>
      </c>
      <c r="BI39" s="282">
        <v>31</v>
      </c>
      <c r="BJ39" s="282">
        <v>9322</v>
      </c>
      <c r="BK39" s="282">
        <f t="shared" si="17"/>
        <v>45181</v>
      </c>
      <c r="BL39" s="282">
        <v>0</v>
      </c>
      <c r="BM39" s="282">
        <v>43169</v>
      </c>
      <c r="BN39" s="282">
        <v>594</v>
      </c>
      <c r="BO39" s="282">
        <v>492</v>
      </c>
      <c r="BP39" s="282">
        <v>0</v>
      </c>
      <c r="BQ39" s="282">
        <v>926</v>
      </c>
      <c r="BR39" s="283">
        <f t="shared" ref="BR39:BX39" si="157">SUM(BY39,CF39)</f>
        <v>392998</v>
      </c>
      <c r="BS39" s="283">
        <f t="shared" si="157"/>
        <v>0</v>
      </c>
      <c r="BT39" s="283">
        <f t="shared" si="157"/>
        <v>328353</v>
      </c>
      <c r="BU39" s="283">
        <f t="shared" si="157"/>
        <v>12689</v>
      </c>
      <c r="BV39" s="283">
        <f t="shared" si="157"/>
        <v>39613</v>
      </c>
      <c r="BW39" s="283">
        <f t="shared" si="157"/>
        <v>185</v>
      </c>
      <c r="BX39" s="283">
        <f t="shared" si="157"/>
        <v>12158</v>
      </c>
      <c r="BY39" s="282">
        <f t="shared" si="19"/>
        <v>370433</v>
      </c>
      <c r="BZ39" s="283">
        <f t="shared" si="20"/>
        <v>0</v>
      </c>
      <c r="CA39" s="283">
        <f t="shared" si="21"/>
        <v>319858</v>
      </c>
      <c r="CB39" s="283">
        <f t="shared" si="22"/>
        <v>10940</v>
      </c>
      <c r="CC39" s="283">
        <f t="shared" si="23"/>
        <v>36645</v>
      </c>
      <c r="CD39" s="283">
        <f t="shared" si="24"/>
        <v>154</v>
      </c>
      <c r="CE39" s="283">
        <f t="shared" si="25"/>
        <v>2836</v>
      </c>
      <c r="CF39" s="282">
        <f t="shared" si="26"/>
        <v>22565</v>
      </c>
      <c r="CG39" s="283">
        <f t="shared" ref="CG39:CL39" si="158">BE39</f>
        <v>0</v>
      </c>
      <c r="CH39" s="283">
        <f t="shared" si="158"/>
        <v>8495</v>
      </c>
      <c r="CI39" s="283">
        <f t="shared" si="158"/>
        <v>1749</v>
      </c>
      <c r="CJ39" s="283">
        <f t="shared" si="158"/>
        <v>2968</v>
      </c>
      <c r="CK39" s="283">
        <f t="shared" si="158"/>
        <v>31</v>
      </c>
      <c r="CL39" s="283">
        <f t="shared" si="158"/>
        <v>9322</v>
      </c>
      <c r="CM39" s="283">
        <f t="shared" ref="CM39:CS39" si="159">SUM(CT39,DA39)</f>
        <v>225867</v>
      </c>
      <c r="CN39" s="283">
        <f t="shared" si="159"/>
        <v>0</v>
      </c>
      <c r="CO39" s="283">
        <f t="shared" si="159"/>
        <v>219089</v>
      </c>
      <c r="CP39" s="283">
        <f t="shared" si="159"/>
        <v>3673</v>
      </c>
      <c r="CQ39" s="283">
        <f t="shared" si="159"/>
        <v>1396</v>
      </c>
      <c r="CR39" s="283">
        <f t="shared" si="159"/>
        <v>2</v>
      </c>
      <c r="CS39" s="283">
        <f t="shared" si="159"/>
        <v>1707</v>
      </c>
      <c r="CT39" s="282">
        <f t="shared" si="29"/>
        <v>180686</v>
      </c>
      <c r="CU39" s="283">
        <f t="shared" si="30"/>
        <v>0</v>
      </c>
      <c r="CV39" s="283">
        <f t="shared" si="31"/>
        <v>175920</v>
      </c>
      <c r="CW39" s="283">
        <f t="shared" si="32"/>
        <v>3079</v>
      </c>
      <c r="CX39" s="283">
        <f t="shared" si="33"/>
        <v>904</v>
      </c>
      <c r="CY39" s="283">
        <f t="shared" si="34"/>
        <v>2</v>
      </c>
      <c r="CZ39" s="283">
        <f t="shared" si="35"/>
        <v>781</v>
      </c>
      <c r="DA39" s="282">
        <f t="shared" si="36"/>
        <v>45181</v>
      </c>
      <c r="DB39" s="283">
        <f t="shared" ref="DB39:DG39" si="160">BL39</f>
        <v>0</v>
      </c>
      <c r="DC39" s="283">
        <f t="shared" si="160"/>
        <v>43169</v>
      </c>
      <c r="DD39" s="283">
        <f t="shared" si="160"/>
        <v>594</v>
      </c>
      <c r="DE39" s="283">
        <f t="shared" si="160"/>
        <v>492</v>
      </c>
      <c r="DF39" s="283">
        <f t="shared" si="160"/>
        <v>0</v>
      </c>
      <c r="DG39" s="283">
        <f t="shared" si="160"/>
        <v>926</v>
      </c>
      <c r="DH39" s="282">
        <v>48</v>
      </c>
      <c r="DI39" s="282">
        <f t="shared" si="38"/>
        <v>83</v>
      </c>
      <c r="DJ39" s="282">
        <v>9</v>
      </c>
      <c r="DK39" s="282">
        <v>31</v>
      </c>
      <c r="DL39" s="282">
        <v>0</v>
      </c>
      <c r="DM39" s="282">
        <v>43</v>
      </c>
    </row>
    <row r="40" spans="1:117" s="281" customFormat="1" ht="12" customHeight="1">
      <c r="A40" s="278" t="s">
        <v>739</v>
      </c>
      <c r="B40" s="279" t="s">
        <v>740</v>
      </c>
      <c r="C40" s="297" t="s">
        <v>542</v>
      </c>
      <c r="D40" s="282">
        <f t="shared" si="0"/>
        <v>906126</v>
      </c>
      <c r="E40" s="283">
        <f t="shared" si="1"/>
        <v>526941</v>
      </c>
      <c r="F40" s="283">
        <f t="shared" si="2"/>
        <v>0</v>
      </c>
      <c r="G40" s="282">
        <v>0</v>
      </c>
      <c r="H40" s="282">
        <v>0</v>
      </c>
      <c r="I40" s="282">
        <v>0</v>
      </c>
      <c r="J40" s="283">
        <f t="shared" si="3"/>
        <v>402230</v>
      </c>
      <c r="K40" s="282">
        <v>135465</v>
      </c>
      <c r="L40" s="282">
        <v>266735</v>
      </c>
      <c r="M40" s="282">
        <v>30</v>
      </c>
      <c r="N40" s="283">
        <f t="shared" si="4"/>
        <v>18856</v>
      </c>
      <c r="O40" s="282">
        <v>4988</v>
      </c>
      <c r="P40" s="282">
        <v>13868</v>
      </c>
      <c r="Q40" s="282">
        <v>0</v>
      </c>
      <c r="R40" s="283">
        <f t="shared" si="5"/>
        <v>94498</v>
      </c>
      <c r="S40" s="282">
        <v>14524</v>
      </c>
      <c r="T40" s="282">
        <v>79974</v>
      </c>
      <c r="U40" s="282">
        <v>0</v>
      </c>
      <c r="V40" s="283">
        <f t="shared" si="6"/>
        <v>775</v>
      </c>
      <c r="W40" s="282">
        <v>33</v>
      </c>
      <c r="X40" s="282">
        <v>742</v>
      </c>
      <c r="Y40" s="282">
        <v>0</v>
      </c>
      <c r="Z40" s="283">
        <f t="shared" si="7"/>
        <v>10582</v>
      </c>
      <c r="AA40" s="282">
        <v>2257</v>
      </c>
      <c r="AB40" s="282">
        <v>8325</v>
      </c>
      <c r="AC40" s="282">
        <v>0</v>
      </c>
      <c r="AD40" s="283">
        <f t="shared" si="8"/>
        <v>311044</v>
      </c>
      <c r="AE40" s="283">
        <f t="shared" si="9"/>
        <v>0</v>
      </c>
      <c r="AF40" s="282">
        <v>0</v>
      </c>
      <c r="AG40" s="282">
        <v>0</v>
      </c>
      <c r="AH40" s="282">
        <v>0</v>
      </c>
      <c r="AI40" s="283">
        <f t="shared" si="10"/>
        <v>284745</v>
      </c>
      <c r="AJ40" s="282">
        <v>114</v>
      </c>
      <c r="AK40" s="282">
        <v>415</v>
      </c>
      <c r="AL40" s="282">
        <v>284216</v>
      </c>
      <c r="AM40" s="283">
        <f t="shared" si="11"/>
        <v>17934</v>
      </c>
      <c r="AN40" s="282">
        <v>0</v>
      </c>
      <c r="AO40" s="282">
        <v>15</v>
      </c>
      <c r="AP40" s="282">
        <v>17919</v>
      </c>
      <c r="AQ40" s="283">
        <f t="shared" si="12"/>
        <v>3306</v>
      </c>
      <c r="AR40" s="282">
        <v>8</v>
      </c>
      <c r="AS40" s="282">
        <v>117</v>
      </c>
      <c r="AT40" s="282">
        <v>3181</v>
      </c>
      <c r="AU40" s="283">
        <f t="shared" si="13"/>
        <v>6</v>
      </c>
      <c r="AV40" s="282">
        <v>0</v>
      </c>
      <c r="AW40" s="282">
        <v>0</v>
      </c>
      <c r="AX40" s="282">
        <v>6</v>
      </c>
      <c r="AY40" s="283">
        <f t="shared" si="14"/>
        <v>5053</v>
      </c>
      <c r="AZ40" s="282">
        <v>2</v>
      </c>
      <c r="BA40" s="282">
        <v>38</v>
      </c>
      <c r="BB40" s="282">
        <v>5013</v>
      </c>
      <c r="BC40" s="282">
        <f t="shared" si="15"/>
        <v>68141</v>
      </c>
      <c r="BD40" s="282">
        <f t="shared" si="16"/>
        <v>31824</v>
      </c>
      <c r="BE40" s="282">
        <v>0</v>
      </c>
      <c r="BF40" s="282">
        <v>9275</v>
      </c>
      <c r="BG40" s="282">
        <v>4075</v>
      </c>
      <c r="BH40" s="282">
        <v>4168</v>
      </c>
      <c r="BI40" s="282">
        <v>239</v>
      </c>
      <c r="BJ40" s="282">
        <v>14067</v>
      </c>
      <c r="BK40" s="282">
        <f t="shared" si="17"/>
        <v>36317</v>
      </c>
      <c r="BL40" s="282">
        <v>0</v>
      </c>
      <c r="BM40" s="282">
        <v>25380</v>
      </c>
      <c r="BN40" s="282">
        <v>3093</v>
      </c>
      <c r="BO40" s="282">
        <v>1964</v>
      </c>
      <c r="BP40" s="282">
        <v>24</v>
      </c>
      <c r="BQ40" s="282">
        <v>5856</v>
      </c>
      <c r="BR40" s="283">
        <f t="shared" ref="BR40:BX40" si="161">SUM(BY40,CF40)</f>
        <v>558765</v>
      </c>
      <c r="BS40" s="283">
        <f t="shared" si="161"/>
        <v>0</v>
      </c>
      <c r="BT40" s="283">
        <f t="shared" si="161"/>
        <v>411505</v>
      </c>
      <c r="BU40" s="283">
        <f t="shared" si="161"/>
        <v>22931</v>
      </c>
      <c r="BV40" s="283">
        <f t="shared" si="161"/>
        <v>98666</v>
      </c>
      <c r="BW40" s="283">
        <f t="shared" si="161"/>
        <v>1014</v>
      </c>
      <c r="BX40" s="283">
        <f t="shared" si="161"/>
        <v>24649</v>
      </c>
      <c r="BY40" s="282">
        <f t="shared" si="19"/>
        <v>526941</v>
      </c>
      <c r="BZ40" s="283">
        <f t="shared" si="20"/>
        <v>0</v>
      </c>
      <c r="CA40" s="283">
        <f t="shared" si="21"/>
        <v>402230</v>
      </c>
      <c r="CB40" s="283">
        <f t="shared" si="22"/>
        <v>18856</v>
      </c>
      <c r="CC40" s="283">
        <f t="shared" si="23"/>
        <v>94498</v>
      </c>
      <c r="CD40" s="283">
        <f t="shared" si="24"/>
        <v>775</v>
      </c>
      <c r="CE40" s="283">
        <f t="shared" si="25"/>
        <v>10582</v>
      </c>
      <c r="CF40" s="282">
        <f t="shared" si="26"/>
        <v>31824</v>
      </c>
      <c r="CG40" s="283">
        <f t="shared" ref="CG40:CL40" si="162">BE40</f>
        <v>0</v>
      </c>
      <c r="CH40" s="283">
        <f t="shared" si="162"/>
        <v>9275</v>
      </c>
      <c r="CI40" s="283">
        <f t="shared" si="162"/>
        <v>4075</v>
      </c>
      <c r="CJ40" s="283">
        <f t="shared" si="162"/>
        <v>4168</v>
      </c>
      <c r="CK40" s="283">
        <f t="shared" si="162"/>
        <v>239</v>
      </c>
      <c r="CL40" s="283">
        <f t="shared" si="162"/>
        <v>14067</v>
      </c>
      <c r="CM40" s="283">
        <f t="shared" ref="CM40:CS40" si="163">SUM(CT40,DA40)</f>
        <v>347361</v>
      </c>
      <c r="CN40" s="283">
        <f t="shared" si="163"/>
        <v>0</v>
      </c>
      <c r="CO40" s="283">
        <f t="shared" si="163"/>
        <v>310125</v>
      </c>
      <c r="CP40" s="283">
        <f t="shared" si="163"/>
        <v>21027</v>
      </c>
      <c r="CQ40" s="283">
        <f t="shared" si="163"/>
        <v>5270</v>
      </c>
      <c r="CR40" s="283">
        <f t="shared" si="163"/>
        <v>30</v>
      </c>
      <c r="CS40" s="283">
        <f t="shared" si="163"/>
        <v>10909</v>
      </c>
      <c r="CT40" s="282">
        <f t="shared" si="29"/>
        <v>311044</v>
      </c>
      <c r="CU40" s="283">
        <f t="shared" si="30"/>
        <v>0</v>
      </c>
      <c r="CV40" s="283">
        <f t="shared" si="31"/>
        <v>284745</v>
      </c>
      <c r="CW40" s="283">
        <f t="shared" si="32"/>
        <v>17934</v>
      </c>
      <c r="CX40" s="283">
        <f t="shared" si="33"/>
        <v>3306</v>
      </c>
      <c r="CY40" s="283">
        <f t="shared" si="34"/>
        <v>6</v>
      </c>
      <c r="CZ40" s="283">
        <f t="shared" si="35"/>
        <v>5053</v>
      </c>
      <c r="DA40" s="282">
        <f t="shared" si="36"/>
        <v>36317</v>
      </c>
      <c r="DB40" s="283">
        <f t="shared" ref="DB40:DG40" si="164">BL40</f>
        <v>0</v>
      </c>
      <c r="DC40" s="283">
        <f t="shared" si="164"/>
        <v>25380</v>
      </c>
      <c r="DD40" s="283">
        <f t="shared" si="164"/>
        <v>3093</v>
      </c>
      <c r="DE40" s="283">
        <f t="shared" si="164"/>
        <v>1964</v>
      </c>
      <c r="DF40" s="283">
        <f t="shared" si="164"/>
        <v>24</v>
      </c>
      <c r="DG40" s="283">
        <f t="shared" si="164"/>
        <v>5856</v>
      </c>
      <c r="DH40" s="282">
        <v>5</v>
      </c>
      <c r="DI40" s="282">
        <f t="shared" si="38"/>
        <v>52</v>
      </c>
      <c r="DJ40" s="282">
        <v>8</v>
      </c>
      <c r="DK40" s="282">
        <v>30</v>
      </c>
      <c r="DL40" s="282">
        <v>0</v>
      </c>
      <c r="DM40" s="282">
        <v>14</v>
      </c>
    </row>
    <row r="41" spans="1:117" s="281" customFormat="1" ht="12" customHeight="1">
      <c r="A41" s="278" t="s">
        <v>743</v>
      </c>
      <c r="B41" s="279" t="s">
        <v>744</v>
      </c>
      <c r="C41" s="297" t="s">
        <v>745</v>
      </c>
      <c r="D41" s="282">
        <f t="shared" si="0"/>
        <v>499285</v>
      </c>
      <c r="E41" s="283">
        <f t="shared" si="1"/>
        <v>314754</v>
      </c>
      <c r="F41" s="283">
        <f t="shared" si="2"/>
        <v>0</v>
      </c>
      <c r="G41" s="282">
        <v>0</v>
      </c>
      <c r="H41" s="282">
        <v>0</v>
      </c>
      <c r="I41" s="282">
        <v>0</v>
      </c>
      <c r="J41" s="283">
        <f t="shared" si="3"/>
        <v>243750</v>
      </c>
      <c r="K41" s="282">
        <v>110892</v>
      </c>
      <c r="L41" s="282">
        <v>132858</v>
      </c>
      <c r="M41" s="282">
        <v>0</v>
      </c>
      <c r="N41" s="283">
        <f t="shared" si="4"/>
        <v>8653</v>
      </c>
      <c r="O41" s="282">
        <v>2895</v>
      </c>
      <c r="P41" s="282">
        <v>5758</v>
      </c>
      <c r="Q41" s="282">
        <v>0</v>
      </c>
      <c r="R41" s="283">
        <f t="shared" si="5"/>
        <v>55798</v>
      </c>
      <c r="S41" s="282">
        <v>13856</v>
      </c>
      <c r="T41" s="282">
        <v>41942</v>
      </c>
      <c r="U41" s="282">
        <v>0</v>
      </c>
      <c r="V41" s="283">
        <f t="shared" si="6"/>
        <v>1116</v>
      </c>
      <c r="W41" s="282">
        <v>310</v>
      </c>
      <c r="X41" s="282">
        <v>806</v>
      </c>
      <c r="Y41" s="282">
        <v>0</v>
      </c>
      <c r="Z41" s="283">
        <f t="shared" si="7"/>
        <v>5437</v>
      </c>
      <c r="AA41" s="282">
        <v>3373</v>
      </c>
      <c r="AB41" s="282">
        <v>2064</v>
      </c>
      <c r="AC41" s="282">
        <v>0</v>
      </c>
      <c r="AD41" s="283">
        <f t="shared" si="8"/>
        <v>68632</v>
      </c>
      <c r="AE41" s="283">
        <f t="shared" si="9"/>
        <v>0</v>
      </c>
      <c r="AF41" s="282">
        <v>0</v>
      </c>
      <c r="AG41" s="282">
        <v>0</v>
      </c>
      <c r="AH41" s="282">
        <v>0</v>
      </c>
      <c r="AI41" s="283">
        <f t="shared" si="10"/>
        <v>64634</v>
      </c>
      <c r="AJ41" s="282">
        <v>276</v>
      </c>
      <c r="AK41" s="282">
        <v>743</v>
      </c>
      <c r="AL41" s="282">
        <v>63615</v>
      </c>
      <c r="AM41" s="283">
        <f t="shared" si="11"/>
        <v>1500</v>
      </c>
      <c r="AN41" s="282">
        <v>0</v>
      </c>
      <c r="AO41" s="282">
        <v>1</v>
      </c>
      <c r="AP41" s="282">
        <v>1499</v>
      </c>
      <c r="AQ41" s="283">
        <f t="shared" si="12"/>
        <v>1451</v>
      </c>
      <c r="AR41" s="282">
        <v>0</v>
      </c>
      <c r="AS41" s="282">
        <v>7</v>
      </c>
      <c r="AT41" s="282">
        <v>1444</v>
      </c>
      <c r="AU41" s="283">
        <f t="shared" si="13"/>
        <v>39</v>
      </c>
      <c r="AV41" s="282">
        <v>0</v>
      </c>
      <c r="AW41" s="282">
        <v>0</v>
      </c>
      <c r="AX41" s="282">
        <v>39</v>
      </c>
      <c r="AY41" s="283">
        <f t="shared" si="14"/>
        <v>1008</v>
      </c>
      <c r="AZ41" s="282">
        <v>0</v>
      </c>
      <c r="BA41" s="282">
        <v>0</v>
      </c>
      <c r="BB41" s="282">
        <v>1008</v>
      </c>
      <c r="BC41" s="282">
        <f t="shared" si="15"/>
        <v>115899</v>
      </c>
      <c r="BD41" s="282">
        <f t="shared" si="16"/>
        <v>20030</v>
      </c>
      <c r="BE41" s="282">
        <v>330</v>
      </c>
      <c r="BF41" s="282">
        <v>5762</v>
      </c>
      <c r="BG41" s="282">
        <v>4907</v>
      </c>
      <c r="BH41" s="282">
        <v>7161</v>
      </c>
      <c r="BI41" s="282">
        <v>163</v>
      </c>
      <c r="BJ41" s="282">
        <v>1707</v>
      </c>
      <c r="BK41" s="282">
        <f t="shared" si="17"/>
        <v>95869</v>
      </c>
      <c r="BL41" s="282">
        <v>209</v>
      </c>
      <c r="BM41" s="282">
        <v>80407</v>
      </c>
      <c r="BN41" s="282">
        <v>2638</v>
      </c>
      <c r="BO41" s="282">
        <v>1627</v>
      </c>
      <c r="BP41" s="282">
        <v>155</v>
      </c>
      <c r="BQ41" s="282">
        <v>10833</v>
      </c>
      <c r="BR41" s="283">
        <f t="shared" ref="BR41:BX41" si="165">SUM(BY41,CF41)</f>
        <v>334784</v>
      </c>
      <c r="BS41" s="283">
        <f t="shared" si="165"/>
        <v>330</v>
      </c>
      <c r="BT41" s="283">
        <f t="shared" si="165"/>
        <v>249512</v>
      </c>
      <c r="BU41" s="283">
        <f t="shared" si="165"/>
        <v>13560</v>
      </c>
      <c r="BV41" s="283">
        <f t="shared" si="165"/>
        <v>62959</v>
      </c>
      <c r="BW41" s="283">
        <f t="shared" si="165"/>
        <v>1279</v>
      </c>
      <c r="BX41" s="283">
        <f t="shared" si="165"/>
        <v>7144</v>
      </c>
      <c r="BY41" s="282">
        <f t="shared" si="19"/>
        <v>314754</v>
      </c>
      <c r="BZ41" s="283">
        <f t="shared" si="20"/>
        <v>0</v>
      </c>
      <c r="CA41" s="283">
        <f t="shared" si="21"/>
        <v>243750</v>
      </c>
      <c r="CB41" s="283">
        <f t="shared" si="22"/>
        <v>8653</v>
      </c>
      <c r="CC41" s="283">
        <f t="shared" si="23"/>
        <v>55798</v>
      </c>
      <c r="CD41" s="283">
        <f t="shared" si="24"/>
        <v>1116</v>
      </c>
      <c r="CE41" s="283">
        <f t="shared" si="25"/>
        <v>5437</v>
      </c>
      <c r="CF41" s="282">
        <f t="shared" si="26"/>
        <v>20030</v>
      </c>
      <c r="CG41" s="283">
        <f t="shared" ref="CG41:CL41" si="166">BE41</f>
        <v>330</v>
      </c>
      <c r="CH41" s="283">
        <f t="shared" si="166"/>
        <v>5762</v>
      </c>
      <c r="CI41" s="283">
        <f t="shared" si="166"/>
        <v>4907</v>
      </c>
      <c r="CJ41" s="283">
        <f t="shared" si="166"/>
        <v>7161</v>
      </c>
      <c r="CK41" s="283">
        <f t="shared" si="166"/>
        <v>163</v>
      </c>
      <c r="CL41" s="283">
        <f t="shared" si="166"/>
        <v>1707</v>
      </c>
      <c r="CM41" s="283">
        <f t="shared" ref="CM41:CS41" si="167">SUM(CT41,DA41)</f>
        <v>164501</v>
      </c>
      <c r="CN41" s="283">
        <f t="shared" si="167"/>
        <v>209</v>
      </c>
      <c r="CO41" s="283">
        <f t="shared" si="167"/>
        <v>145041</v>
      </c>
      <c r="CP41" s="283">
        <f t="shared" si="167"/>
        <v>4138</v>
      </c>
      <c r="CQ41" s="283">
        <f t="shared" si="167"/>
        <v>3078</v>
      </c>
      <c r="CR41" s="283">
        <f t="shared" si="167"/>
        <v>194</v>
      </c>
      <c r="CS41" s="283">
        <f t="shared" si="167"/>
        <v>11841</v>
      </c>
      <c r="CT41" s="282">
        <f t="shared" si="29"/>
        <v>68632</v>
      </c>
      <c r="CU41" s="283">
        <f t="shared" si="30"/>
        <v>0</v>
      </c>
      <c r="CV41" s="283">
        <f t="shared" si="31"/>
        <v>64634</v>
      </c>
      <c r="CW41" s="283">
        <f t="shared" si="32"/>
        <v>1500</v>
      </c>
      <c r="CX41" s="283">
        <f t="shared" si="33"/>
        <v>1451</v>
      </c>
      <c r="CY41" s="283">
        <f t="shared" si="34"/>
        <v>39</v>
      </c>
      <c r="CZ41" s="283">
        <f t="shared" si="35"/>
        <v>1008</v>
      </c>
      <c r="DA41" s="282">
        <f t="shared" si="36"/>
        <v>95869</v>
      </c>
      <c r="DB41" s="283">
        <f t="shared" ref="DB41:DG41" si="168">BL41</f>
        <v>209</v>
      </c>
      <c r="DC41" s="283">
        <f t="shared" si="168"/>
        <v>80407</v>
      </c>
      <c r="DD41" s="283">
        <f t="shared" si="168"/>
        <v>2638</v>
      </c>
      <c r="DE41" s="283">
        <f t="shared" si="168"/>
        <v>1627</v>
      </c>
      <c r="DF41" s="283">
        <f t="shared" si="168"/>
        <v>155</v>
      </c>
      <c r="DG41" s="283">
        <f t="shared" si="168"/>
        <v>10833</v>
      </c>
      <c r="DH41" s="282">
        <v>6</v>
      </c>
      <c r="DI41" s="282">
        <f t="shared" si="38"/>
        <v>279</v>
      </c>
      <c r="DJ41" s="282">
        <v>35</v>
      </c>
      <c r="DK41" s="282">
        <v>223</v>
      </c>
      <c r="DL41" s="282">
        <v>0</v>
      </c>
      <c r="DM41" s="282">
        <v>21</v>
      </c>
    </row>
    <row r="42" spans="1:117" s="281" customFormat="1" ht="12" customHeight="1">
      <c r="A42" s="278" t="s">
        <v>748</v>
      </c>
      <c r="B42" s="279" t="s">
        <v>749</v>
      </c>
      <c r="C42" s="297" t="s">
        <v>642</v>
      </c>
      <c r="D42" s="282">
        <f t="shared" si="0"/>
        <v>256487</v>
      </c>
      <c r="E42" s="283">
        <f t="shared" si="1"/>
        <v>181278</v>
      </c>
      <c r="F42" s="283">
        <f t="shared" si="2"/>
        <v>0</v>
      </c>
      <c r="G42" s="282">
        <v>0</v>
      </c>
      <c r="H42" s="282">
        <v>0</v>
      </c>
      <c r="I42" s="282">
        <v>0</v>
      </c>
      <c r="J42" s="283">
        <f t="shared" si="3"/>
        <v>136052</v>
      </c>
      <c r="K42" s="282">
        <v>112803</v>
      </c>
      <c r="L42" s="282">
        <v>23249</v>
      </c>
      <c r="M42" s="282">
        <v>0</v>
      </c>
      <c r="N42" s="283">
        <f t="shared" si="4"/>
        <v>12823</v>
      </c>
      <c r="O42" s="282">
        <v>8669</v>
      </c>
      <c r="P42" s="282">
        <v>1756</v>
      </c>
      <c r="Q42" s="282">
        <v>2398</v>
      </c>
      <c r="R42" s="283">
        <f t="shared" si="5"/>
        <v>27844</v>
      </c>
      <c r="S42" s="282">
        <v>22714</v>
      </c>
      <c r="T42" s="282">
        <v>5130</v>
      </c>
      <c r="U42" s="282">
        <v>0</v>
      </c>
      <c r="V42" s="283">
        <f t="shared" si="6"/>
        <v>971</v>
      </c>
      <c r="W42" s="282">
        <v>73</v>
      </c>
      <c r="X42" s="282">
        <v>898</v>
      </c>
      <c r="Y42" s="282">
        <v>0</v>
      </c>
      <c r="Z42" s="283">
        <f t="shared" si="7"/>
        <v>3588</v>
      </c>
      <c r="AA42" s="282">
        <v>2952</v>
      </c>
      <c r="AB42" s="282">
        <v>636</v>
      </c>
      <c r="AC42" s="282">
        <v>0</v>
      </c>
      <c r="AD42" s="283">
        <f t="shared" si="8"/>
        <v>61596</v>
      </c>
      <c r="AE42" s="283">
        <f t="shared" si="9"/>
        <v>0</v>
      </c>
      <c r="AF42" s="282">
        <v>0</v>
      </c>
      <c r="AG42" s="282">
        <v>0</v>
      </c>
      <c r="AH42" s="282">
        <v>0</v>
      </c>
      <c r="AI42" s="283">
        <f t="shared" si="10"/>
        <v>61162</v>
      </c>
      <c r="AJ42" s="282">
        <v>319</v>
      </c>
      <c r="AK42" s="282">
        <v>0</v>
      </c>
      <c r="AL42" s="282">
        <v>60843</v>
      </c>
      <c r="AM42" s="283">
        <f t="shared" si="11"/>
        <v>254</v>
      </c>
      <c r="AN42" s="282">
        <v>28</v>
      </c>
      <c r="AO42" s="282">
        <v>0</v>
      </c>
      <c r="AP42" s="282">
        <v>226</v>
      </c>
      <c r="AQ42" s="283">
        <f t="shared" si="12"/>
        <v>128</v>
      </c>
      <c r="AR42" s="282">
        <v>125</v>
      </c>
      <c r="AS42" s="282">
        <v>0</v>
      </c>
      <c r="AT42" s="282">
        <v>3</v>
      </c>
      <c r="AU42" s="283">
        <f t="shared" si="13"/>
        <v>1</v>
      </c>
      <c r="AV42" s="282">
        <v>1</v>
      </c>
      <c r="AW42" s="282">
        <v>0</v>
      </c>
      <c r="AX42" s="282">
        <v>0</v>
      </c>
      <c r="AY42" s="283">
        <f t="shared" si="14"/>
        <v>51</v>
      </c>
      <c r="AZ42" s="282">
        <v>2</v>
      </c>
      <c r="BA42" s="282">
        <v>0</v>
      </c>
      <c r="BB42" s="282">
        <v>49</v>
      </c>
      <c r="BC42" s="282">
        <f t="shared" si="15"/>
        <v>13613</v>
      </c>
      <c r="BD42" s="282">
        <f t="shared" si="16"/>
        <v>8241</v>
      </c>
      <c r="BE42" s="282">
        <v>0</v>
      </c>
      <c r="BF42" s="282">
        <v>3858</v>
      </c>
      <c r="BG42" s="282">
        <v>2134</v>
      </c>
      <c r="BH42" s="282">
        <v>778</v>
      </c>
      <c r="BI42" s="282">
        <v>5</v>
      </c>
      <c r="BJ42" s="282">
        <v>1466</v>
      </c>
      <c r="BK42" s="282">
        <f t="shared" si="17"/>
        <v>5372</v>
      </c>
      <c r="BL42" s="282">
        <v>0</v>
      </c>
      <c r="BM42" s="282">
        <v>4965</v>
      </c>
      <c r="BN42" s="282">
        <v>124</v>
      </c>
      <c r="BO42" s="282">
        <v>116</v>
      </c>
      <c r="BP42" s="282">
        <v>0</v>
      </c>
      <c r="BQ42" s="282">
        <v>167</v>
      </c>
      <c r="BR42" s="283">
        <f t="shared" ref="BR42:BX42" si="169">SUM(BY42,CF42)</f>
        <v>189519</v>
      </c>
      <c r="BS42" s="283">
        <f t="shared" si="169"/>
        <v>0</v>
      </c>
      <c r="BT42" s="283">
        <f t="shared" si="169"/>
        <v>139910</v>
      </c>
      <c r="BU42" s="283">
        <f t="shared" si="169"/>
        <v>14957</v>
      </c>
      <c r="BV42" s="283">
        <f t="shared" si="169"/>
        <v>28622</v>
      </c>
      <c r="BW42" s="283">
        <f t="shared" si="169"/>
        <v>976</v>
      </c>
      <c r="BX42" s="283">
        <f t="shared" si="169"/>
        <v>5054</v>
      </c>
      <c r="BY42" s="282">
        <f t="shared" si="19"/>
        <v>181278</v>
      </c>
      <c r="BZ42" s="283">
        <f t="shared" si="20"/>
        <v>0</v>
      </c>
      <c r="CA42" s="283">
        <f t="shared" si="21"/>
        <v>136052</v>
      </c>
      <c r="CB42" s="283">
        <f t="shared" si="22"/>
        <v>12823</v>
      </c>
      <c r="CC42" s="283">
        <f t="shared" si="23"/>
        <v>27844</v>
      </c>
      <c r="CD42" s="283">
        <f t="shared" si="24"/>
        <v>971</v>
      </c>
      <c r="CE42" s="283">
        <f t="shared" si="25"/>
        <v>3588</v>
      </c>
      <c r="CF42" s="282">
        <f t="shared" si="26"/>
        <v>8241</v>
      </c>
      <c r="CG42" s="283">
        <f t="shared" ref="CG42:CL42" si="170">BE42</f>
        <v>0</v>
      </c>
      <c r="CH42" s="283">
        <f t="shared" si="170"/>
        <v>3858</v>
      </c>
      <c r="CI42" s="283">
        <f t="shared" si="170"/>
        <v>2134</v>
      </c>
      <c r="CJ42" s="283">
        <f t="shared" si="170"/>
        <v>778</v>
      </c>
      <c r="CK42" s="283">
        <f t="shared" si="170"/>
        <v>5</v>
      </c>
      <c r="CL42" s="283">
        <f t="shared" si="170"/>
        <v>1466</v>
      </c>
      <c r="CM42" s="283">
        <f t="shared" ref="CM42:CS42" si="171">SUM(CT42,DA42)</f>
        <v>66968</v>
      </c>
      <c r="CN42" s="283">
        <f t="shared" si="171"/>
        <v>0</v>
      </c>
      <c r="CO42" s="283">
        <f t="shared" si="171"/>
        <v>66127</v>
      </c>
      <c r="CP42" s="283">
        <f t="shared" si="171"/>
        <v>378</v>
      </c>
      <c r="CQ42" s="283">
        <f t="shared" si="171"/>
        <v>244</v>
      </c>
      <c r="CR42" s="283">
        <f t="shared" si="171"/>
        <v>1</v>
      </c>
      <c r="CS42" s="283">
        <f t="shared" si="171"/>
        <v>218</v>
      </c>
      <c r="CT42" s="282">
        <f t="shared" si="29"/>
        <v>61596</v>
      </c>
      <c r="CU42" s="283">
        <f t="shared" si="30"/>
        <v>0</v>
      </c>
      <c r="CV42" s="283">
        <f t="shared" si="31"/>
        <v>61162</v>
      </c>
      <c r="CW42" s="283">
        <f t="shared" si="32"/>
        <v>254</v>
      </c>
      <c r="CX42" s="283">
        <f t="shared" si="33"/>
        <v>128</v>
      </c>
      <c r="CY42" s="283">
        <f t="shared" si="34"/>
        <v>1</v>
      </c>
      <c r="CZ42" s="283">
        <f t="shared" si="35"/>
        <v>51</v>
      </c>
      <c r="DA42" s="282">
        <f t="shared" si="36"/>
        <v>5372</v>
      </c>
      <c r="DB42" s="283">
        <f t="shared" ref="DB42:DG42" si="172">BL42</f>
        <v>0</v>
      </c>
      <c r="DC42" s="283">
        <f t="shared" si="172"/>
        <v>4965</v>
      </c>
      <c r="DD42" s="283">
        <f t="shared" si="172"/>
        <v>124</v>
      </c>
      <c r="DE42" s="283">
        <f t="shared" si="172"/>
        <v>116</v>
      </c>
      <c r="DF42" s="283">
        <f t="shared" si="172"/>
        <v>0</v>
      </c>
      <c r="DG42" s="283">
        <f t="shared" si="172"/>
        <v>167</v>
      </c>
      <c r="DH42" s="282">
        <v>720</v>
      </c>
      <c r="DI42" s="282">
        <f t="shared" si="38"/>
        <v>17</v>
      </c>
      <c r="DJ42" s="282">
        <v>11</v>
      </c>
      <c r="DK42" s="282">
        <v>0</v>
      </c>
      <c r="DL42" s="282">
        <v>0</v>
      </c>
      <c r="DM42" s="282">
        <v>6</v>
      </c>
    </row>
    <row r="43" spans="1:117" s="281" customFormat="1" ht="12" customHeight="1">
      <c r="A43" s="278" t="s">
        <v>753</v>
      </c>
      <c r="B43" s="279" t="s">
        <v>754</v>
      </c>
      <c r="C43" s="297" t="s">
        <v>742</v>
      </c>
      <c r="D43" s="282">
        <f t="shared" si="0"/>
        <v>314495</v>
      </c>
      <c r="E43" s="283">
        <f t="shared" si="1"/>
        <v>210570</v>
      </c>
      <c r="F43" s="283">
        <f t="shared" si="2"/>
        <v>0</v>
      </c>
      <c r="G43" s="282">
        <v>0</v>
      </c>
      <c r="H43" s="282">
        <v>0</v>
      </c>
      <c r="I43" s="282">
        <v>0</v>
      </c>
      <c r="J43" s="283">
        <f t="shared" si="3"/>
        <v>146194</v>
      </c>
      <c r="K43" s="282">
        <v>33398</v>
      </c>
      <c r="L43" s="282">
        <v>112759</v>
      </c>
      <c r="M43" s="282">
        <v>37</v>
      </c>
      <c r="N43" s="283">
        <f t="shared" si="4"/>
        <v>15338</v>
      </c>
      <c r="O43" s="282">
        <v>9011</v>
      </c>
      <c r="P43" s="282">
        <v>6283</v>
      </c>
      <c r="Q43" s="282">
        <v>44</v>
      </c>
      <c r="R43" s="283">
        <f t="shared" si="5"/>
        <v>47387</v>
      </c>
      <c r="S43" s="282">
        <v>17615</v>
      </c>
      <c r="T43" s="282">
        <v>29772</v>
      </c>
      <c r="U43" s="282">
        <v>0</v>
      </c>
      <c r="V43" s="283">
        <f t="shared" si="6"/>
        <v>20</v>
      </c>
      <c r="W43" s="282">
        <v>12</v>
      </c>
      <c r="X43" s="282">
        <v>8</v>
      </c>
      <c r="Y43" s="282">
        <v>0</v>
      </c>
      <c r="Z43" s="283">
        <f t="shared" si="7"/>
        <v>1631</v>
      </c>
      <c r="AA43" s="282">
        <v>1341</v>
      </c>
      <c r="AB43" s="282">
        <v>290</v>
      </c>
      <c r="AC43" s="282">
        <v>0</v>
      </c>
      <c r="AD43" s="283">
        <f t="shared" si="8"/>
        <v>92932</v>
      </c>
      <c r="AE43" s="283">
        <f t="shared" si="9"/>
        <v>0</v>
      </c>
      <c r="AF43" s="282">
        <v>0</v>
      </c>
      <c r="AG43" s="282">
        <v>0</v>
      </c>
      <c r="AH43" s="282">
        <v>0</v>
      </c>
      <c r="AI43" s="283">
        <f t="shared" si="10"/>
        <v>89754</v>
      </c>
      <c r="AJ43" s="282">
        <v>385</v>
      </c>
      <c r="AK43" s="282">
        <v>0</v>
      </c>
      <c r="AL43" s="282">
        <v>89369</v>
      </c>
      <c r="AM43" s="283">
        <f t="shared" si="11"/>
        <v>3133</v>
      </c>
      <c r="AN43" s="282">
        <v>0</v>
      </c>
      <c r="AO43" s="282">
        <v>0</v>
      </c>
      <c r="AP43" s="282">
        <v>3133</v>
      </c>
      <c r="AQ43" s="283">
        <f t="shared" si="12"/>
        <v>31</v>
      </c>
      <c r="AR43" s="282">
        <v>0</v>
      </c>
      <c r="AS43" s="282">
        <v>0</v>
      </c>
      <c r="AT43" s="282">
        <v>31</v>
      </c>
      <c r="AU43" s="283">
        <f t="shared" si="13"/>
        <v>0</v>
      </c>
      <c r="AV43" s="282">
        <v>0</v>
      </c>
      <c r="AW43" s="282">
        <v>0</v>
      </c>
      <c r="AX43" s="282">
        <v>0</v>
      </c>
      <c r="AY43" s="283">
        <f t="shared" si="14"/>
        <v>14</v>
      </c>
      <c r="AZ43" s="282">
        <v>0</v>
      </c>
      <c r="BA43" s="282">
        <v>0</v>
      </c>
      <c r="BB43" s="282">
        <v>14</v>
      </c>
      <c r="BC43" s="282">
        <f t="shared" si="15"/>
        <v>10993</v>
      </c>
      <c r="BD43" s="282">
        <f t="shared" si="16"/>
        <v>3964</v>
      </c>
      <c r="BE43" s="282">
        <v>0</v>
      </c>
      <c r="BF43" s="282">
        <v>1442</v>
      </c>
      <c r="BG43" s="282">
        <v>916</v>
      </c>
      <c r="BH43" s="282">
        <v>414</v>
      </c>
      <c r="BI43" s="282">
        <v>76</v>
      </c>
      <c r="BJ43" s="282">
        <v>1116</v>
      </c>
      <c r="BK43" s="282">
        <f t="shared" si="17"/>
        <v>7029</v>
      </c>
      <c r="BL43" s="282">
        <v>0</v>
      </c>
      <c r="BM43" s="282">
        <v>4403</v>
      </c>
      <c r="BN43" s="282">
        <v>2493</v>
      </c>
      <c r="BO43" s="282">
        <v>101</v>
      </c>
      <c r="BP43" s="282">
        <v>15</v>
      </c>
      <c r="BQ43" s="282">
        <v>17</v>
      </c>
      <c r="BR43" s="283">
        <f t="shared" ref="BR43:BX43" si="173">SUM(BY43,CF43)</f>
        <v>214534</v>
      </c>
      <c r="BS43" s="283">
        <f t="shared" si="173"/>
        <v>0</v>
      </c>
      <c r="BT43" s="283">
        <f t="shared" si="173"/>
        <v>147636</v>
      </c>
      <c r="BU43" s="283">
        <f t="shared" si="173"/>
        <v>16254</v>
      </c>
      <c r="BV43" s="283">
        <f t="shared" si="173"/>
        <v>47801</v>
      </c>
      <c r="BW43" s="283">
        <f t="shared" si="173"/>
        <v>96</v>
      </c>
      <c r="BX43" s="283">
        <f t="shared" si="173"/>
        <v>2747</v>
      </c>
      <c r="BY43" s="282">
        <f t="shared" si="19"/>
        <v>210570</v>
      </c>
      <c r="BZ43" s="283">
        <f t="shared" si="20"/>
        <v>0</v>
      </c>
      <c r="CA43" s="283">
        <f t="shared" si="21"/>
        <v>146194</v>
      </c>
      <c r="CB43" s="283">
        <f t="shared" si="22"/>
        <v>15338</v>
      </c>
      <c r="CC43" s="283">
        <f t="shared" si="23"/>
        <v>47387</v>
      </c>
      <c r="CD43" s="283">
        <f t="shared" si="24"/>
        <v>20</v>
      </c>
      <c r="CE43" s="283">
        <f t="shared" si="25"/>
        <v>1631</v>
      </c>
      <c r="CF43" s="282">
        <f t="shared" si="26"/>
        <v>3964</v>
      </c>
      <c r="CG43" s="283">
        <f t="shared" ref="CG43:CL43" si="174">BE43</f>
        <v>0</v>
      </c>
      <c r="CH43" s="283">
        <f t="shared" si="174"/>
        <v>1442</v>
      </c>
      <c r="CI43" s="283">
        <f t="shared" si="174"/>
        <v>916</v>
      </c>
      <c r="CJ43" s="283">
        <f t="shared" si="174"/>
        <v>414</v>
      </c>
      <c r="CK43" s="283">
        <f t="shared" si="174"/>
        <v>76</v>
      </c>
      <c r="CL43" s="283">
        <f t="shared" si="174"/>
        <v>1116</v>
      </c>
      <c r="CM43" s="283">
        <f t="shared" ref="CM43:CS43" si="175">SUM(CT43,DA43)</f>
        <v>99961</v>
      </c>
      <c r="CN43" s="283">
        <f t="shared" si="175"/>
        <v>0</v>
      </c>
      <c r="CO43" s="283">
        <f t="shared" si="175"/>
        <v>94157</v>
      </c>
      <c r="CP43" s="283">
        <f t="shared" si="175"/>
        <v>5626</v>
      </c>
      <c r="CQ43" s="283">
        <f t="shared" si="175"/>
        <v>132</v>
      </c>
      <c r="CR43" s="283">
        <f t="shared" si="175"/>
        <v>15</v>
      </c>
      <c r="CS43" s="283">
        <f t="shared" si="175"/>
        <v>31</v>
      </c>
      <c r="CT43" s="282">
        <f t="shared" si="29"/>
        <v>92932</v>
      </c>
      <c r="CU43" s="283">
        <f t="shared" si="30"/>
        <v>0</v>
      </c>
      <c r="CV43" s="283">
        <f t="shared" si="31"/>
        <v>89754</v>
      </c>
      <c r="CW43" s="283">
        <f t="shared" si="32"/>
        <v>3133</v>
      </c>
      <c r="CX43" s="283">
        <f t="shared" si="33"/>
        <v>31</v>
      </c>
      <c r="CY43" s="283">
        <f t="shared" si="34"/>
        <v>0</v>
      </c>
      <c r="CZ43" s="283">
        <f t="shared" si="35"/>
        <v>14</v>
      </c>
      <c r="DA43" s="282">
        <f t="shared" si="36"/>
        <v>7029</v>
      </c>
      <c r="DB43" s="283">
        <f t="shared" ref="DB43:DG43" si="176">BL43</f>
        <v>0</v>
      </c>
      <c r="DC43" s="283">
        <f t="shared" si="176"/>
        <v>4403</v>
      </c>
      <c r="DD43" s="283">
        <f t="shared" si="176"/>
        <v>2493</v>
      </c>
      <c r="DE43" s="283">
        <f t="shared" si="176"/>
        <v>101</v>
      </c>
      <c r="DF43" s="283">
        <f t="shared" si="176"/>
        <v>15</v>
      </c>
      <c r="DG43" s="283">
        <f t="shared" si="176"/>
        <v>17</v>
      </c>
      <c r="DH43" s="282">
        <v>5</v>
      </c>
      <c r="DI43" s="282">
        <f t="shared" si="38"/>
        <v>11</v>
      </c>
      <c r="DJ43" s="282">
        <v>8</v>
      </c>
      <c r="DK43" s="282">
        <v>1</v>
      </c>
      <c r="DL43" s="282">
        <v>0</v>
      </c>
      <c r="DM43" s="282">
        <v>2</v>
      </c>
    </row>
    <row r="44" spans="1:117" s="281" customFormat="1" ht="12" customHeight="1">
      <c r="A44" s="278" t="s">
        <v>758</v>
      </c>
      <c r="B44" s="279" t="s">
        <v>759</v>
      </c>
      <c r="C44" s="297" t="s">
        <v>760</v>
      </c>
      <c r="D44" s="282">
        <f t="shared" si="0"/>
        <v>451778</v>
      </c>
      <c r="E44" s="283">
        <f t="shared" si="1"/>
        <v>306575</v>
      </c>
      <c r="F44" s="283">
        <f t="shared" si="2"/>
        <v>0</v>
      </c>
      <c r="G44" s="282">
        <v>0</v>
      </c>
      <c r="H44" s="282">
        <v>0</v>
      </c>
      <c r="I44" s="282">
        <v>0</v>
      </c>
      <c r="J44" s="283">
        <f t="shared" si="3"/>
        <v>236672</v>
      </c>
      <c r="K44" s="282">
        <v>36803</v>
      </c>
      <c r="L44" s="282">
        <v>199149</v>
      </c>
      <c r="M44" s="282">
        <v>720</v>
      </c>
      <c r="N44" s="283">
        <f t="shared" si="4"/>
        <v>13716</v>
      </c>
      <c r="O44" s="282">
        <v>635</v>
      </c>
      <c r="P44" s="282">
        <v>13060</v>
      </c>
      <c r="Q44" s="282">
        <v>21</v>
      </c>
      <c r="R44" s="283">
        <f t="shared" si="5"/>
        <v>49567</v>
      </c>
      <c r="S44" s="282">
        <v>2700</v>
      </c>
      <c r="T44" s="282">
        <v>46795</v>
      </c>
      <c r="U44" s="282">
        <v>72</v>
      </c>
      <c r="V44" s="283">
        <f t="shared" si="6"/>
        <v>539</v>
      </c>
      <c r="W44" s="282">
        <v>374</v>
      </c>
      <c r="X44" s="282">
        <v>165</v>
      </c>
      <c r="Y44" s="282">
        <v>0</v>
      </c>
      <c r="Z44" s="283">
        <f t="shared" si="7"/>
        <v>6081</v>
      </c>
      <c r="AA44" s="282">
        <v>2889</v>
      </c>
      <c r="AB44" s="282">
        <v>2928</v>
      </c>
      <c r="AC44" s="282">
        <v>264</v>
      </c>
      <c r="AD44" s="283">
        <f t="shared" si="8"/>
        <v>74784</v>
      </c>
      <c r="AE44" s="283">
        <f t="shared" si="9"/>
        <v>0</v>
      </c>
      <c r="AF44" s="282">
        <v>0</v>
      </c>
      <c r="AG44" s="282">
        <v>0</v>
      </c>
      <c r="AH44" s="282">
        <v>0</v>
      </c>
      <c r="AI44" s="283">
        <f t="shared" si="10"/>
        <v>67505</v>
      </c>
      <c r="AJ44" s="282">
        <v>0</v>
      </c>
      <c r="AK44" s="282">
        <v>0</v>
      </c>
      <c r="AL44" s="282">
        <v>67505</v>
      </c>
      <c r="AM44" s="283">
        <f t="shared" si="11"/>
        <v>2671</v>
      </c>
      <c r="AN44" s="282">
        <v>0</v>
      </c>
      <c r="AO44" s="282">
        <v>0</v>
      </c>
      <c r="AP44" s="282">
        <v>2671</v>
      </c>
      <c r="AQ44" s="283">
        <f t="shared" si="12"/>
        <v>4084</v>
      </c>
      <c r="AR44" s="282">
        <v>0</v>
      </c>
      <c r="AS44" s="282">
        <v>0</v>
      </c>
      <c r="AT44" s="282">
        <v>4084</v>
      </c>
      <c r="AU44" s="283">
        <f t="shared" si="13"/>
        <v>0</v>
      </c>
      <c r="AV44" s="282">
        <v>0</v>
      </c>
      <c r="AW44" s="282">
        <v>0</v>
      </c>
      <c r="AX44" s="282">
        <v>0</v>
      </c>
      <c r="AY44" s="283">
        <f t="shared" si="14"/>
        <v>524</v>
      </c>
      <c r="AZ44" s="282">
        <v>0</v>
      </c>
      <c r="BA44" s="282">
        <v>0</v>
      </c>
      <c r="BB44" s="282">
        <v>524</v>
      </c>
      <c r="BC44" s="282">
        <f t="shared" si="15"/>
        <v>70419</v>
      </c>
      <c r="BD44" s="282">
        <f t="shared" si="16"/>
        <v>25819</v>
      </c>
      <c r="BE44" s="282">
        <v>0</v>
      </c>
      <c r="BF44" s="282">
        <v>9542</v>
      </c>
      <c r="BG44" s="282">
        <v>7889</v>
      </c>
      <c r="BH44" s="282">
        <v>671</v>
      </c>
      <c r="BI44" s="282">
        <v>2</v>
      </c>
      <c r="BJ44" s="282">
        <v>7715</v>
      </c>
      <c r="BK44" s="282">
        <f t="shared" si="17"/>
        <v>44600</v>
      </c>
      <c r="BL44" s="282">
        <v>0</v>
      </c>
      <c r="BM44" s="282">
        <v>41089</v>
      </c>
      <c r="BN44" s="282">
        <v>748</v>
      </c>
      <c r="BO44" s="282">
        <v>1151</v>
      </c>
      <c r="BP44" s="282">
        <v>0</v>
      </c>
      <c r="BQ44" s="282">
        <v>1612</v>
      </c>
      <c r="BR44" s="283">
        <f t="shared" ref="BR44:BX44" si="177">SUM(BY44,CF44)</f>
        <v>332394</v>
      </c>
      <c r="BS44" s="283">
        <f t="shared" si="177"/>
        <v>0</v>
      </c>
      <c r="BT44" s="283">
        <f t="shared" si="177"/>
        <v>246214</v>
      </c>
      <c r="BU44" s="283">
        <f t="shared" si="177"/>
        <v>21605</v>
      </c>
      <c r="BV44" s="283">
        <f t="shared" si="177"/>
        <v>50238</v>
      </c>
      <c r="BW44" s="283">
        <f t="shared" si="177"/>
        <v>541</v>
      </c>
      <c r="BX44" s="283">
        <f t="shared" si="177"/>
        <v>13796</v>
      </c>
      <c r="BY44" s="282">
        <f t="shared" si="19"/>
        <v>306575</v>
      </c>
      <c r="BZ44" s="283">
        <f t="shared" si="20"/>
        <v>0</v>
      </c>
      <c r="CA44" s="283">
        <f t="shared" si="21"/>
        <v>236672</v>
      </c>
      <c r="CB44" s="283">
        <f t="shared" si="22"/>
        <v>13716</v>
      </c>
      <c r="CC44" s="283">
        <f t="shared" si="23"/>
        <v>49567</v>
      </c>
      <c r="CD44" s="283">
        <f t="shared" si="24"/>
        <v>539</v>
      </c>
      <c r="CE44" s="283">
        <f t="shared" si="25"/>
        <v>6081</v>
      </c>
      <c r="CF44" s="282">
        <f t="shared" si="26"/>
        <v>25819</v>
      </c>
      <c r="CG44" s="283">
        <f t="shared" ref="CG44:CL44" si="178">BE44</f>
        <v>0</v>
      </c>
      <c r="CH44" s="283">
        <f t="shared" si="178"/>
        <v>9542</v>
      </c>
      <c r="CI44" s="283">
        <f t="shared" si="178"/>
        <v>7889</v>
      </c>
      <c r="CJ44" s="283">
        <f t="shared" si="178"/>
        <v>671</v>
      </c>
      <c r="CK44" s="283">
        <f t="shared" si="178"/>
        <v>2</v>
      </c>
      <c r="CL44" s="283">
        <f t="shared" si="178"/>
        <v>7715</v>
      </c>
      <c r="CM44" s="283">
        <f t="shared" ref="CM44:CS44" si="179">SUM(CT44,DA44)</f>
        <v>119384</v>
      </c>
      <c r="CN44" s="283">
        <f t="shared" si="179"/>
        <v>0</v>
      </c>
      <c r="CO44" s="283">
        <f t="shared" si="179"/>
        <v>108594</v>
      </c>
      <c r="CP44" s="283">
        <f t="shared" si="179"/>
        <v>3419</v>
      </c>
      <c r="CQ44" s="283">
        <f t="shared" si="179"/>
        <v>5235</v>
      </c>
      <c r="CR44" s="283">
        <f t="shared" si="179"/>
        <v>0</v>
      </c>
      <c r="CS44" s="283">
        <f t="shared" si="179"/>
        <v>2136</v>
      </c>
      <c r="CT44" s="282">
        <f t="shared" si="29"/>
        <v>74784</v>
      </c>
      <c r="CU44" s="283">
        <f t="shared" si="30"/>
        <v>0</v>
      </c>
      <c r="CV44" s="283">
        <f t="shared" si="31"/>
        <v>67505</v>
      </c>
      <c r="CW44" s="283">
        <f t="shared" si="32"/>
        <v>2671</v>
      </c>
      <c r="CX44" s="283">
        <f t="shared" si="33"/>
        <v>4084</v>
      </c>
      <c r="CY44" s="283">
        <f t="shared" si="34"/>
        <v>0</v>
      </c>
      <c r="CZ44" s="283">
        <f t="shared" si="35"/>
        <v>524</v>
      </c>
      <c r="DA44" s="282">
        <f t="shared" si="36"/>
        <v>44600</v>
      </c>
      <c r="DB44" s="283">
        <f t="shared" ref="DB44:DG44" si="180">BL44</f>
        <v>0</v>
      </c>
      <c r="DC44" s="283">
        <f t="shared" si="180"/>
        <v>41089</v>
      </c>
      <c r="DD44" s="283">
        <f t="shared" si="180"/>
        <v>748</v>
      </c>
      <c r="DE44" s="283">
        <f t="shared" si="180"/>
        <v>1151</v>
      </c>
      <c r="DF44" s="283">
        <f t="shared" si="180"/>
        <v>0</v>
      </c>
      <c r="DG44" s="283">
        <f t="shared" si="180"/>
        <v>1612</v>
      </c>
      <c r="DH44" s="282">
        <v>0</v>
      </c>
      <c r="DI44" s="282">
        <f t="shared" si="38"/>
        <v>49</v>
      </c>
      <c r="DJ44" s="282">
        <v>25</v>
      </c>
      <c r="DK44" s="282">
        <v>16</v>
      </c>
      <c r="DL44" s="282">
        <v>0</v>
      </c>
      <c r="DM44" s="282">
        <v>8</v>
      </c>
    </row>
    <row r="45" spans="1:117" s="281" customFormat="1" ht="12" customHeight="1">
      <c r="A45" s="278" t="s">
        <v>761</v>
      </c>
      <c r="B45" s="279" t="s">
        <v>762</v>
      </c>
      <c r="C45" s="297" t="s">
        <v>763</v>
      </c>
      <c r="D45" s="282">
        <f t="shared" si="0"/>
        <v>250965</v>
      </c>
      <c r="E45" s="283">
        <f t="shared" si="1"/>
        <v>169307</v>
      </c>
      <c r="F45" s="283">
        <f t="shared" si="2"/>
        <v>23383</v>
      </c>
      <c r="G45" s="282">
        <v>4364</v>
      </c>
      <c r="H45" s="282">
        <v>19019</v>
      </c>
      <c r="I45" s="282">
        <v>0</v>
      </c>
      <c r="J45" s="283">
        <f t="shared" si="3"/>
        <v>110796</v>
      </c>
      <c r="K45" s="282">
        <v>65302</v>
      </c>
      <c r="L45" s="282">
        <v>45494</v>
      </c>
      <c r="M45" s="282">
        <v>0</v>
      </c>
      <c r="N45" s="283">
        <f t="shared" si="4"/>
        <v>4225</v>
      </c>
      <c r="O45" s="282">
        <v>215</v>
      </c>
      <c r="P45" s="282">
        <v>3993</v>
      </c>
      <c r="Q45" s="282">
        <v>17</v>
      </c>
      <c r="R45" s="283">
        <f t="shared" si="5"/>
        <v>24140</v>
      </c>
      <c r="S45" s="282">
        <v>3912</v>
      </c>
      <c r="T45" s="282">
        <v>20211</v>
      </c>
      <c r="U45" s="282">
        <v>17</v>
      </c>
      <c r="V45" s="283">
        <f t="shared" si="6"/>
        <v>240</v>
      </c>
      <c r="W45" s="282">
        <v>112</v>
      </c>
      <c r="X45" s="282">
        <v>128</v>
      </c>
      <c r="Y45" s="282">
        <v>0</v>
      </c>
      <c r="Z45" s="283">
        <f t="shared" si="7"/>
        <v>6523</v>
      </c>
      <c r="AA45" s="282">
        <v>4373</v>
      </c>
      <c r="AB45" s="282">
        <v>2113</v>
      </c>
      <c r="AC45" s="282">
        <v>37</v>
      </c>
      <c r="AD45" s="283">
        <f t="shared" si="8"/>
        <v>53341</v>
      </c>
      <c r="AE45" s="283">
        <f t="shared" si="9"/>
        <v>5386</v>
      </c>
      <c r="AF45" s="282">
        <v>8</v>
      </c>
      <c r="AG45" s="282">
        <v>530</v>
      </c>
      <c r="AH45" s="282">
        <v>4848</v>
      </c>
      <c r="AI45" s="283">
        <f t="shared" si="10"/>
        <v>47263</v>
      </c>
      <c r="AJ45" s="282">
        <v>10</v>
      </c>
      <c r="AK45" s="282">
        <v>181</v>
      </c>
      <c r="AL45" s="282">
        <v>47072</v>
      </c>
      <c r="AM45" s="283">
        <f t="shared" si="11"/>
        <v>429</v>
      </c>
      <c r="AN45" s="282">
        <v>0</v>
      </c>
      <c r="AO45" s="282">
        <v>0</v>
      </c>
      <c r="AP45" s="282">
        <v>429</v>
      </c>
      <c r="AQ45" s="283">
        <f t="shared" si="12"/>
        <v>112</v>
      </c>
      <c r="AR45" s="282">
        <v>0</v>
      </c>
      <c r="AS45" s="282">
        <v>26</v>
      </c>
      <c r="AT45" s="282">
        <v>86</v>
      </c>
      <c r="AU45" s="283">
        <f t="shared" si="13"/>
        <v>66</v>
      </c>
      <c r="AV45" s="282">
        <v>0</v>
      </c>
      <c r="AW45" s="282">
        <v>66</v>
      </c>
      <c r="AX45" s="282">
        <v>0</v>
      </c>
      <c r="AY45" s="283">
        <f t="shared" si="14"/>
        <v>85</v>
      </c>
      <c r="AZ45" s="282">
        <v>1</v>
      </c>
      <c r="BA45" s="282">
        <v>23</v>
      </c>
      <c r="BB45" s="282">
        <v>61</v>
      </c>
      <c r="BC45" s="282">
        <f t="shared" si="15"/>
        <v>28317</v>
      </c>
      <c r="BD45" s="282">
        <f t="shared" si="16"/>
        <v>10708</v>
      </c>
      <c r="BE45" s="282">
        <v>1602</v>
      </c>
      <c r="BF45" s="282">
        <v>4627</v>
      </c>
      <c r="BG45" s="282">
        <v>1830</v>
      </c>
      <c r="BH45" s="282">
        <v>1198</v>
      </c>
      <c r="BI45" s="282">
        <v>340</v>
      </c>
      <c r="BJ45" s="282">
        <v>1111</v>
      </c>
      <c r="BK45" s="282">
        <f t="shared" si="17"/>
        <v>17609</v>
      </c>
      <c r="BL45" s="282">
        <v>913</v>
      </c>
      <c r="BM45" s="282">
        <v>15836</v>
      </c>
      <c r="BN45" s="282">
        <v>163</v>
      </c>
      <c r="BO45" s="282">
        <v>246</v>
      </c>
      <c r="BP45" s="282">
        <v>232</v>
      </c>
      <c r="BQ45" s="282">
        <v>219</v>
      </c>
      <c r="BR45" s="283">
        <f t="shared" ref="BR45:BX45" si="181">SUM(BY45,CF45)</f>
        <v>180015</v>
      </c>
      <c r="BS45" s="283">
        <f t="shared" si="181"/>
        <v>24985</v>
      </c>
      <c r="BT45" s="283">
        <f t="shared" si="181"/>
        <v>115423</v>
      </c>
      <c r="BU45" s="283">
        <f t="shared" si="181"/>
        <v>6055</v>
      </c>
      <c r="BV45" s="283">
        <f t="shared" si="181"/>
        <v>25338</v>
      </c>
      <c r="BW45" s="283">
        <f t="shared" si="181"/>
        <v>580</v>
      </c>
      <c r="BX45" s="283">
        <f t="shared" si="181"/>
        <v>7634</v>
      </c>
      <c r="BY45" s="282">
        <f t="shared" si="19"/>
        <v>169307</v>
      </c>
      <c r="BZ45" s="283">
        <f t="shared" si="20"/>
        <v>23383</v>
      </c>
      <c r="CA45" s="283">
        <f t="shared" si="21"/>
        <v>110796</v>
      </c>
      <c r="CB45" s="283">
        <f t="shared" si="22"/>
        <v>4225</v>
      </c>
      <c r="CC45" s="283">
        <f t="shared" si="23"/>
        <v>24140</v>
      </c>
      <c r="CD45" s="283">
        <f t="shared" si="24"/>
        <v>240</v>
      </c>
      <c r="CE45" s="283">
        <f t="shared" si="25"/>
        <v>6523</v>
      </c>
      <c r="CF45" s="282">
        <f t="shared" si="26"/>
        <v>10708</v>
      </c>
      <c r="CG45" s="283">
        <f t="shared" ref="CG45:CL45" si="182">BE45</f>
        <v>1602</v>
      </c>
      <c r="CH45" s="283">
        <f t="shared" si="182"/>
        <v>4627</v>
      </c>
      <c r="CI45" s="283">
        <f t="shared" si="182"/>
        <v>1830</v>
      </c>
      <c r="CJ45" s="283">
        <f t="shared" si="182"/>
        <v>1198</v>
      </c>
      <c r="CK45" s="283">
        <f t="shared" si="182"/>
        <v>340</v>
      </c>
      <c r="CL45" s="283">
        <f t="shared" si="182"/>
        <v>1111</v>
      </c>
      <c r="CM45" s="283">
        <f t="shared" ref="CM45:CS45" si="183">SUM(CT45,DA45)</f>
        <v>70950</v>
      </c>
      <c r="CN45" s="283">
        <f t="shared" si="183"/>
        <v>6299</v>
      </c>
      <c r="CO45" s="283">
        <f t="shared" si="183"/>
        <v>63099</v>
      </c>
      <c r="CP45" s="283">
        <f t="shared" si="183"/>
        <v>592</v>
      </c>
      <c r="CQ45" s="283">
        <f t="shared" si="183"/>
        <v>358</v>
      </c>
      <c r="CR45" s="283">
        <f t="shared" si="183"/>
        <v>298</v>
      </c>
      <c r="CS45" s="283">
        <f t="shared" si="183"/>
        <v>304</v>
      </c>
      <c r="CT45" s="282">
        <f t="shared" si="29"/>
        <v>53341</v>
      </c>
      <c r="CU45" s="283">
        <f t="shared" si="30"/>
        <v>5386</v>
      </c>
      <c r="CV45" s="283">
        <f t="shared" si="31"/>
        <v>47263</v>
      </c>
      <c r="CW45" s="283">
        <f t="shared" si="32"/>
        <v>429</v>
      </c>
      <c r="CX45" s="283">
        <f t="shared" si="33"/>
        <v>112</v>
      </c>
      <c r="CY45" s="283">
        <f t="shared" si="34"/>
        <v>66</v>
      </c>
      <c r="CZ45" s="283">
        <f t="shared" si="35"/>
        <v>85</v>
      </c>
      <c r="DA45" s="282">
        <f t="shared" si="36"/>
        <v>17609</v>
      </c>
      <c r="DB45" s="283">
        <f t="shared" ref="DB45:DG45" si="184">BL45</f>
        <v>913</v>
      </c>
      <c r="DC45" s="283">
        <f t="shared" si="184"/>
        <v>15836</v>
      </c>
      <c r="DD45" s="283">
        <f t="shared" si="184"/>
        <v>163</v>
      </c>
      <c r="DE45" s="283">
        <f t="shared" si="184"/>
        <v>246</v>
      </c>
      <c r="DF45" s="283">
        <f t="shared" si="184"/>
        <v>232</v>
      </c>
      <c r="DG45" s="283">
        <f t="shared" si="184"/>
        <v>219</v>
      </c>
      <c r="DH45" s="282">
        <v>305</v>
      </c>
      <c r="DI45" s="282">
        <f t="shared" si="38"/>
        <v>38</v>
      </c>
      <c r="DJ45" s="282">
        <v>6</v>
      </c>
      <c r="DK45" s="282">
        <v>6</v>
      </c>
      <c r="DL45" s="282">
        <v>0</v>
      </c>
      <c r="DM45" s="282">
        <v>26</v>
      </c>
    </row>
    <row r="46" spans="1:117" s="281" customFormat="1" ht="12" customHeight="1">
      <c r="A46" s="278" t="s">
        <v>766</v>
      </c>
      <c r="B46" s="279" t="s">
        <v>767</v>
      </c>
      <c r="C46" s="297" t="s">
        <v>654</v>
      </c>
      <c r="D46" s="282">
        <f t="shared" si="0"/>
        <v>1723046</v>
      </c>
      <c r="E46" s="283">
        <f t="shared" si="1"/>
        <v>1031548</v>
      </c>
      <c r="F46" s="283">
        <f t="shared" si="2"/>
        <v>160801</v>
      </c>
      <c r="G46" s="282">
        <v>15812</v>
      </c>
      <c r="H46" s="282">
        <v>144989</v>
      </c>
      <c r="I46" s="282">
        <v>0</v>
      </c>
      <c r="J46" s="283">
        <f t="shared" si="3"/>
        <v>747288</v>
      </c>
      <c r="K46" s="282">
        <v>50711</v>
      </c>
      <c r="L46" s="282">
        <v>691930</v>
      </c>
      <c r="M46" s="282">
        <v>4647</v>
      </c>
      <c r="N46" s="283">
        <f t="shared" si="4"/>
        <v>31723</v>
      </c>
      <c r="O46" s="282">
        <v>971</v>
      </c>
      <c r="P46" s="282">
        <v>30557</v>
      </c>
      <c r="Q46" s="282">
        <v>195</v>
      </c>
      <c r="R46" s="283">
        <f t="shared" si="5"/>
        <v>76134</v>
      </c>
      <c r="S46" s="282">
        <v>6023</v>
      </c>
      <c r="T46" s="282">
        <v>69586</v>
      </c>
      <c r="U46" s="282">
        <v>525</v>
      </c>
      <c r="V46" s="283">
        <f t="shared" si="6"/>
        <v>267</v>
      </c>
      <c r="W46" s="282">
        <v>17</v>
      </c>
      <c r="X46" s="282">
        <v>250</v>
      </c>
      <c r="Y46" s="282">
        <v>0</v>
      </c>
      <c r="Z46" s="283">
        <f t="shared" si="7"/>
        <v>15335</v>
      </c>
      <c r="AA46" s="282">
        <v>1408</v>
      </c>
      <c r="AB46" s="282">
        <v>13843</v>
      </c>
      <c r="AC46" s="282">
        <v>84</v>
      </c>
      <c r="AD46" s="283">
        <f t="shared" si="8"/>
        <v>354700</v>
      </c>
      <c r="AE46" s="283">
        <f t="shared" si="9"/>
        <v>28012</v>
      </c>
      <c r="AF46" s="282">
        <v>4106</v>
      </c>
      <c r="AG46" s="282">
        <v>23906</v>
      </c>
      <c r="AH46" s="282">
        <v>0</v>
      </c>
      <c r="AI46" s="283">
        <f t="shared" si="10"/>
        <v>310957</v>
      </c>
      <c r="AJ46" s="282">
        <v>2954</v>
      </c>
      <c r="AK46" s="282">
        <v>11388</v>
      </c>
      <c r="AL46" s="282">
        <v>296615</v>
      </c>
      <c r="AM46" s="283">
        <f t="shared" si="11"/>
        <v>10239</v>
      </c>
      <c r="AN46" s="282">
        <v>1427</v>
      </c>
      <c r="AO46" s="282">
        <v>738</v>
      </c>
      <c r="AP46" s="282">
        <v>8074</v>
      </c>
      <c r="AQ46" s="283">
        <f t="shared" si="12"/>
        <v>4169</v>
      </c>
      <c r="AR46" s="282">
        <v>782</v>
      </c>
      <c r="AS46" s="282">
        <v>556</v>
      </c>
      <c r="AT46" s="282">
        <v>2831</v>
      </c>
      <c r="AU46" s="283">
        <f t="shared" si="13"/>
        <v>18</v>
      </c>
      <c r="AV46" s="282">
        <v>4</v>
      </c>
      <c r="AW46" s="282">
        <v>0</v>
      </c>
      <c r="AX46" s="282">
        <v>14</v>
      </c>
      <c r="AY46" s="283">
        <f t="shared" si="14"/>
        <v>1305</v>
      </c>
      <c r="AZ46" s="282">
        <v>170</v>
      </c>
      <c r="BA46" s="282">
        <v>180</v>
      </c>
      <c r="BB46" s="282">
        <v>955</v>
      </c>
      <c r="BC46" s="282">
        <f t="shared" si="15"/>
        <v>336798</v>
      </c>
      <c r="BD46" s="282">
        <f t="shared" si="16"/>
        <v>39468</v>
      </c>
      <c r="BE46" s="282">
        <v>222</v>
      </c>
      <c r="BF46" s="282">
        <v>16325</v>
      </c>
      <c r="BG46" s="282">
        <v>3447</v>
      </c>
      <c r="BH46" s="282">
        <v>6077</v>
      </c>
      <c r="BI46" s="282">
        <v>50</v>
      </c>
      <c r="BJ46" s="282">
        <v>13347</v>
      </c>
      <c r="BK46" s="282">
        <f t="shared" si="17"/>
        <v>297330</v>
      </c>
      <c r="BL46" s="282">
        <v>151862</v>
      </c>
      <c r="BM46" s="282">
        <v>104104</v>
      </c>
      <c r="BN46" s="282">
        <v>17381</v>
      </c>
      <c r="BO46" s="282">
        <v>7489</v>
      </c>
      <c r="BP46" s="282">
        <v>1124</v>
      </c>
      <c r="BQ46" s="282">
        <v>15370</v>
      </c>
      <c r="BR46" s="283">
        <f t="shared" ref="BR46:BX46" si="185">SUM(BY46,CF46)</f>
        <v>1071016</v>
      </c>
      <c r="BS46" s="283">
        <f t="shared" si="185"/>
        <v>161023</v>
      </c>
      <c r="BT46" s="283">
        <f t="shared" si="185"/>
        <v>763613</v>
      </c>
      <c r="BU46" s="283">
        <f t="shared" si="185"/>
        <v>35170</v>
      </c>
      <c r="BV46" s="283">
        <f t="shared" si="185"/>
        <v>82211</v>
      </c>
      <c r="BW46" s="283">
        <f t="shared" si="185"/>
        <v>317</v>
      </c>
      <c r="BX46" s="283">
        <f t="shared" si="185"/>
        <v>28682</v>
      </c>
      <c r="BY46" s="282">
        <f t="shared" si="19"/>
        <v>1031548</v>
      </c>
      <c r="BZ46" s="283">
        <f t="shared" si="20"/>
        <v>160801</v>
      </c>
      <c r="CA46" s="283">
        <f t="shared" si="21"/>
        <v>747288</v>
      </c>
      <c r="CB46" s="283">
        <f t="shared" si="22"/>
        <v>31723</v>
      </c>
      <c r="CC46" s="283">
        <f t="shared" si="23"/>
        <v>76134</v>
      </c>
      <c r="CD46" s="283">
        <f t="shared" si="24"/>
        <v>267</v>
      </c>
      <c r="CE46" s="283">
        <f t="shared" si="25"/>
        <v>15335</v>
      </c>
      <c r="CF46" s="282">
        <f t="shared" si="26"/>
        <v>39468</v>
      </c>
      <c r="CG46" s="283">
        <f t="shared" ref="CG46:CL46" si="186">BE46</f>
        <v>222</v>
      </c>
      <c r="CH46" s="283">
        <f t="shared" si="186"/>
        <v>16325</v>
      </c>
      <c r="CI46" s="283">
        <f t="shared" si="186"/>
        <v>3447</v>
      </c>
      <c r="CJ46" s="283">
        <f t="shared" si="186"/>
        <v>6077</v>
      </c>
      <c r="CK46" s="283">
        <f t="shared" si="186"/>
        <v>50</v>
      </c>
      <c r="CL46" s="283">
        <f t="shared" si="186"/>
        <v>13347</v>
      </c>
      <c r="CM46" s="283">
        <f t="shared" ref="CM46:CS46" si="187">SUM(CT46,DA46)</f>
        <v>652030</v>
      </c>
      <c r="CN46" s="283">
        <f t="shared" si="187"/>
        <v>179874</v>
      </c>
      <c r="CO46" s="283">
        <f t="shared" si="187"/>
        <v>415061</v>
      </c>
      <c r="CP46" s="283">
        <f t="shared" si="187"/>
        <v>27620</v>
      </c>
      <c r="CQ46" s="283">
        <f t="shared" si="187"/>
        <v>11658</v>
      </c>
      <c r="CR46" s="283">
        <f t="shared" si="187"/>
        <v>1142</v>
      </c>
      <c r="CS46" s="283">
        <f t="shared" si="187"/>
        <v>16675</v>
      </c>
      <c r="CT46" s="282">
        <f t="shared" si="29"/>
        <v>354700</v>
      </c>
      <c r="CU46" s="283">
        <f t="shared" si="30"/>
        <v>28012</v>
      </c>
      <c r="CV46" s="283">
        <f t="shared" si="31"/>
        <v>310957</v>
      </c>
      <c r="CW46" s="283">
        <f t="shared" si="32"/>
        <v>10239</v>
      </c>
      <c r="CX46" s="283">
        <f t="shared" si="33"/>
        <v>4169</v>
      </c>
      <c r="CY46" s="283">
        <f t="shared" si="34"/>
        <v>18</v>
      </c>
      <c r="CZ46" s="283">
        <f t="shared" si="35"/>
        <v>1305</v>
      </c>
      <c r="DA46" s="282">
        <f t="shared" si="36"/>
        <v>297330</v>
      </c>
      <c r="DB46" s="283">
        <f t="shared" ref="DB46:DG46" si="188">BL46</f>
        <v>151862</v>
      </c>
      <c r="DC46" s="283">
        <f t="shared" si="188"/>
        <v>104104</v>
      </c>
      <c r="DD46" s="283">
        <f t="shared" si="188"/>
        <v>17381</v>
      </c>
      <c r="DE46" s="283">
        <f t="shared" si="188"/>
        <v>7489</v>
      </c>
      <c r="DF46" s="283">
        <f t="shared" si="188"/>
        <v>1124</v>
      </c>
      <c r="DG46" s="283">
        <f t="shared" si="188"/>
        <v>15370</v>
      </c>
      <c r="DH46" s="282">
        <v>735</v>
      </c>
      <c r="DI46" s="282">
        <f t="shared" si="38"/>
        <v>34</v>
      </c>
      <c r="DJ46" s="282">
        <v>11</v>
      </c>
      <c r="DK46" s="282">
        <v>11</v>
      </c>
      <c r="DL46" s="282">
        <v>0</v>
      </c>
      <c r="DM46" s="282">
        <v>12</v>
      </c>
    </row>
    <row r="47" spans="1:117" s="281" customFormat="1" ht="12" customHeight="1">
      <c r="A47" s="278" t="s">
        <v>768</v>
      </c>
      <c r="B47" s="279" t="s">
        <v>769</v>
      </c>
      <c r="C47" s="297" t="s">
        <v>770</v>
      </c>
      <c r="D47" s="282">
        <f t="shared" si="0"/>
        <v>263156</v>
      </c>
      <c r="E47" s="283">
        <f t="shared" si="1"/>
        <v>167412</v>
      </c>
      <c r="F47" s="283">
        <f t="shared" si="2"/>
        <v>0</v>
      </c>
      <c r="G47" s="282">
        <v>0</v>
      </c>
      <c r="H47" s="282">
        <v>0</v>
      </c>
      <c r="I47" s="282">
        <v>0</v>
      </c>
      <c r="J47" s="283">
        <f t="shared" si="3"/>
        <v>141827</v>
      </c>
      <c r="K47" s="282">
        <v>21396</v>
      </c>
      <c r="L47" s="282">
        <v>120201</v>
      </c>
      <c r="M47" s="282">
        <v>230</v>
      </c>
      <c r="N47" s="283">
        <f t="shared" si="4"/>
        <v>7378</v>
      </c>
      <c r="O47" s="282">
        <v>907</v>
      </c>
      <c r="P47" s="282">
        <v>6465</v>
      </c>
      <c r="Q47" s="282">
        <v>6</v>
      </c>
      <c r="R47" s="283">
        <f t="shared" si="5"/>
        <v>16239</v>
      </c>
      <c r="S47" s="282">
        <v>3818</v>
      </c>
      <c r="T47" s="282">
        <v>11984</v>
      </c>
      <c r="U47" s="282">
        <v>437</v>
      </c>
      <c r="V47" s="283">
        <f t="shared" si="6"/>
        <v>176</v>
      </c>
      <c r="W47" s="282">
        <v>53</v>
      </c>
      <c r="X47" s="282">
        <v>116</v>
      </c>
      <c r="Y47" s="282">
        <v>7</v>
      </c>
      <c r="Z47" s="283">
        <f t="shared" si="7"/>
        <v>1792</v>
      </c>
      <c r="AA47" s="282">
        <v>265</v>
      </c>
      <c r="AB47" s="282">
        <v>1281</v>
      </c>
      <c r="AC47" s="282">
        <v>246</v>
      </c>
      <c r="AD47" s="283">
        <f t="shared" si="8"/>
        <v>66576</v>
      </c>
      <c r="AE47" s="283">
        <f t="shared" si="9"/>
        <v>0</v>
      </c>
      <c r="AF47" s="282">
        <v>0</v>
      </c>
      <c r="AG47" s="282">
        <v>0</v>
      </c>
      <c r="AH47" s="282">
        <v>0</v>
      </c>
      <c r="AI47" s="283">
        <f t="shared" si="10"/>
        <v>60112</v>
      </c>
      <c r="AJ47" s="282">
        <v>51</v>
      </c>
      <c r="AK47" s="282">
        <v>2580</v>
      </c>
      <c r="AL47" s="282">
        <v>57481</v>
      </c>
      <c r="AM47" s="283">
        <f t="shared" si="11"/>
        <v>254</v>
      </c>
      <c r="AN47" s="282">
        <v>1</v>
      </c>
      <c r="AO47" s="282">
        <v>34</v>
      </c>
      <c r="AP47" s="282">
        <v>219</v>
      </c>
      <c r="AQ47" s="283">
        <f t="shared" si="12"/>
        <v>5598</v>
      </c>
      <c r="AR47" s="282">
        <v>54</v>
      </c>
      <c r="AS47" s="282">
        <v>62</v>
      </c>
      <c r="AT47" s="282">
        <v>5482</v>
      </c>
      <c r="AU47" s="283">
        <f t="shared" si="13"/>
        <v>0</v>
      </c>
      <c r="AV47" s="282">
        <v>0</v>
      </c>
      <c r="AW47" s="282">
        <v>0</v>
      </c>
      <c r="AX47" s="282">
        <v>0</v>
      </c>
      <c r="AY47" s="283">
        <f t="shared" si="14"/>
        <v>612</v>
      </c>
      <c r="AZ47" s="282">
        <v>3</v>
      </c>
      <c r="BA47" s="282">
        <v>41</v>
      </c>
      <c r="BB47" s="282">
        <v>568</v>
      </c>
      <c r="BC47" s="282">
        <f t="shared" si="15"/>
        <v>29168</v>
      </c>
      <c r="BD47" s="282">
        <f t="shared" si="16"/>
        <v>12068</v>
      </c>
      <c r="BE47" s="282">
        <v>0</v>
      </c>
      <c r="BF47" s="282">
        <v>3056</v>
      </c>
      <c r="BG47" s="282">
        <v>1570</v>
      </c>
      <c r="BH47" s="282">
        <v>941</v>
      </c>
      <c r="BI47" s="282">
        <v>36</v>
      </c>
      <c r="BJ47" s="282">
        <v>6465</v>
      </c>
      <c r="BK47" s="282">
        <f t="shared" si="17"/>
        <v>17100</v>
      </c>
      <c r="BL47" s="282">
        <v>0</v>
      </c>
      <c r="BM47" s="282">
        <v>14513</v>
      </c>
      <c r="BN47" s="282">
        <v>200</v>
      </c>
      <c r="BO47" s="282">
        <v>1278</v>
      </c>
      <c r="BP47" s="282">
        <v>0</v>
      </c>
      <c r="BQ47" s="282">
        <v>1109</v>
      </c>
      <c r="BR47" s="283">
        <f t="shared" ref="BR47:BX47" si="189">SUM(BY47,CF47)</f>
        <v>179480</v>
      </c>
      <c r="BS47" s="283">
        <f t="shared" si="189"/>
        <v>0</v>
      </c>
      <c r="BT47" s="283">
        <f t="shared" si="189"/>
        <v>144883</v>
      </c>
      <c r="BU47" s="283">
        <f t="shared" si="189"/>
        <v>8948</v>
      </c>
      <c r="BV47" s="283">
        <f t="shared" si="189"/>
        <v>17180</v>
      </c>
      <c r="BW47" s="283">
        <f t="shared" si="189"/>
        <v>212</v>
      </c>
      <c r="BX47" s="283">
        <f t="shared" si="189"/>
        <v>8257</v>
      </c>
      <c r="BY47" s="282">
        <f t="shared" si="19"/>
        <v>167412</v>
      </c>
      <c r="BZ47" s="283">
        <f t="shared" si="20"/>
        <v>0</v>
      </c>
      <c r="CA47" s="283">
        <f t="shared" si="21"/>
        <v>141827</v>
      </c>
      <c r="CB47" s="283">
        <f t="shared" si="22"/>
        <v>7378</v>
      </c>
      <c r="CC47" s="283">
        <f t="shared" si="23"/>
        <v>16239</v>
      </c>
      <c r="CD47" s="283">
        <f t="shared" si="24"/>
        <v>176</v>
      </c>
      <c r="CE47" s="283">
        <f t="shared" si="25"/>
        <v>1792</v>
      </c>
      <c r="CF47" s="282">
        <f t="shared" si="26"/>
        <v>12068</v>
      </c>
      <c r="CG47" s="283">
        <f t="shared" ref="CG47:CL47" si="190">BE47</f>
        <v>0</v>
      </c>
      <c r="CH47" s="283">
        <f t="shared" si="190"/>
        <v>3056</v>
      </c>
      <c r="CI47" s="283">
        <f t="shared" si="190"/>
        <v>1570</v>
      </c>
      <c r="CJ47" s="283">
        <f t="shared" si="190"/>
        <v>941</v>
      </c>
      <c r="CK47" s="283">
        <f t="shared" si="190"/>
        <v>36</v>
      </c>
      <c r="CL47" s="283">
        <f t="shared" si="190"/>
        <v>6465</v>
      </c>
      <c r="CM47" s="283">
        <f t="shared" ref="CM47:CS47" si="191">SUM(CT47,DA47)</f>
        <v>83676</v>
      </c>
      <c r="CN47" s="283">
        <f t="shared" si="191"/>
        <v>0</v>
      </c>
      <c r="CO47" s="283">
        <f t="shared" si="191"/>
        <v>74625</v>
      </c>
      <c r="CP47" s="283">
        <f t="shared" si="191"/>
        <v>454</v>
      </c>
      <c r="CQ47" s="283">
        <f t="shared" si="191"/>
        <v>6876</v>
      </c>
      <c r="CR47" s="283">
        <f t="shared" si="191"/>
        <v>0</v>
      </c>
      <c r="CS47" s="283">
        <f t="shared" si="191"/>
        <v>1721</v>
      </c>
      <c r="CT47" s="282">
        <f t="shared" si="29"/>
        <v>66576</v>
      </c>
      <c r="CU47" s="283">
        <f t="shared" si="30"/>
        <v>0</v>
      </c>
      <c r="CV47" s="283">
        <f t="shared" si="31"/>
        <v>60112</v>
      </c>
      <c r="CW47" s="283">
        <f t="shared" si="32"/>
        <v>254</v>
      </c>
      <c r="CX47" s="283">
        <f t="shared" si="33"/>
        <v>5598</v>
      </c>
      <c r="CY47" s="283">
        <f t="shared" si="34"/>
        <v>0</v>
      </c>
      <c r="CZ47" s="283">
        <f t="shared" si="35"/>
        <v>612</v>
      </c>
      <c r="DA47" s="282">
        <f t="shared" si="36"/>
        <v>17100</v>
      </c>
      <c r="DB47" s="283">
        <f t="shared" ref="DB47:DG47" si="192">BL47</f>
        <v>0</v>
      </c>
      <c r="DC47" s="283">
        <f t="shared" si="192"/>
        <v>14513</v>
      </c>
      <c r="DD47" s="283">
        <f t="shared" si="192"/>
        <v>200</v>
      </c>
      <c r="DE47" s="283">
        <f t="shared" si="192"/>
        <v>1278</v>
      </c>
      <c r="DF47" s="283">
        <f t="shared" si="192"/>
        <v>0</v>
      </c>
      <c r="DG47" s="283">
        <f t="shared" si="192"/>
        <v>1109</v>
      </c>
      <c r="DH47" s="282">
        <v>0</v>
      </c>
      <c r="DI47" s="282">
        <f t="shared" si="38"/>
        <v>14</v>
      </c>
      <c r="DJ47" s="282">
        <v>7</v>
      </c>
      <c r="DK47" s="282">
        <v>6</v>
      </c>
      <c r="DL47" s="282">
        <v>1</v>
      </c>
      <c r="DM47" s="282">
        <v>0</v>
      </c>
    </row>
    <row r="48" spans="1:117" s="281" customFormat="1" ht="12" customHeight="1">
      <c r="A48" s="278" t="s">
        <v>773</v>
      </c>
      <c r="B48" s="279" t="s">
        <v>774</v>
      </c>
      <c r="C48" s="297" t="s">
        <v>775</v>
      </c>
      <c r="D48" s="282">
        <f t="shared" si="0"/>
        <v>462739</v>
      </c>
      <c r="E48" s="283">
        <f t="shared" si="1"/>
        <v>285338</v>
      </c>
      <c r="F48" s="283">
        <f t="shared" si="2"/>
        <v>0</v>
      </c>
      <c r="G48" s="282">
        <v>0</v>
      </c>
      <c r="H48" s="282">
        <v>0</v>
      </c>
      <c r="I48" s="282">
        <v>0</v>
      </c>
      <c r="J48" s="283">
        <f t="shared" si="3"/>
        <v>237592</v>
      </c>
      <c r="K48" s="282">
        <v>46634</v>
      </c>
      <c r="L48" s="282">
        <v>190914</v>
      </c>
      <c r="M48" s="282">
        <v>44</v>
      </c>
      <c r="N48" s="283">
        <f t="shared" si="4"/>
        <v>14278</v>
      </c>
      <c r="O48" s="282">
        <v>3286</v>
      </c>
      <c r="P48" s="282">
        <v>10987</v>
      </c>
      <c r="Q48" s="282">
        <v>5</v>
      </c>
      <c r="R48" s="283">
        <f t="shared" si="5"/>
        <v>31457</v>
      </c>
      <c r="S48" s="282">
        <v>7033</v>
      </c>
      <c r="T48" s="282">
        <v>24421</v>
      </c>
      <c r="U48" s="282">
        <v>3</v>
      </c>
      <c r="V48" s="283">
        <f t="shared" si="6"/>
        <v>474</v>
      </c>
      <c r="W48" s="282">
        <v>193</v>
      </c>
      <c r="X48" s="282">
        <v>281</v>
      </c>
      <c r="Y48" s="282">
        <v>0</v>
      </c>
      <c r="Z48" s="283">
        <f t="shared" si="7"/>
        <v>1537</v>
      </c>
      <c r="AA48" s="282">
        <v>0</v>
      </c>
      <c r="AB48" s="282">
        <v>1529</v>
      </c>
      <c r="AC48" s="282">
        <v>8</v>
      </c>
      <c r="AD48" s="283">
        <f t="shared" si="8"/>
        <v>104514</v>
      </c>
      <c r="AE48" s="283">
        <f t="shared" si="9"/>
        <v>0</v>
      </c>
      <c r="AF48" s="282">
        <v>0</v>
      </c>
      <c r="AG48" s="282">
        <v>0</v>
      </c>
      <c r="AH48" s="282">
        <v>0</v>
      </c>
      <c r="AI48" s="283">
        <f t="shared" si="10"/>
        <v>96061</v>
      </c>
      <c r="AJ48" s="282">
        <v>820</v>
      </c>
      <c r="AK48" s="282">
        <v>145</v>
      </c>
      <c r="AL48" s="282">
        <v>95096</v>
      </c>
      <c r="AM48" s="283">
        <f t="shared" si="11"/>
        <v>4195</v>
      </c>
      <c r="AN48" s="282">
        <v>0</v>
      </c>
      <c r="AO48" s="282">
        <v>4</v>
      </c>
      <c r="AP48" s="282">
        <v>4191</v>
      </c>
      <c r="AQ48" s="283">
        <f t="shared" si="12"/>
        <v>4228</v>
      </c>
      <c r="AR48" s="282">
        <v>0</v>
      </c>
      <c r="AS48" s="282">
        <v>1027</v>
      </c>
      <c r="AT48" s="282">
        <v>3201</v>
      </c>
      <c r="AU48" s="283">
        <f t="shared" si="13"/>
        <v>2</v>
      </c>
      <c r="AV48" s="282">
        <v>0</v>
      </c>
      <c r="AW48" s="282">
        <v>0</v>
      </c>
      <c r="AX48" s="282">
        <v>2</v>
      </c>
      <c r="AY48" s="283">
        <f t="shared" si="14"/>
        <v>28</v>
      </c>
      <c r="AZ48" s="282">
        <v>0</v>
      </c>
      <c r="BA48" s="282">
        <v>0</v>
      </c>
      <c r="BB48" s="282">
        <v>28</v>
      </c>
      <c r="BC48" s="282">
        <f t="shared" si="15"/>
        <v>72887</v>
      </c>
      <c r="BD48" s="282">
        <f t="shared" si="16"/>
        <v>20040</v>
      </c>
      <c r="BE48" s="282">
        <v>0</v>
      </c>
      <c r="BF48" s="282">
        <v>15050</v>
      </c>
      <c r="BG48" s="282">
        <v>2415</v>
      </c>
      <c r="BH48" s="282">
        <v>1377</v>
      </c>
      <c r="BI48" s="282">
        <v>561</v>
      </c>
      <c r="BJ48" s="282">
        <v>637</v>
      </c>
      <c r="BK48" s="282">
        <f t="shared" si="17"/>
        <v>52847</v>
      </c>
      <c r="BL48" s="282">
        <v>0</v>
      </c>
      <c r="BM48" s="282">
        <v>48997</v>
      </c>
      <c r="BN48" s="282">
        <v>2028</v>
      </c>
      <c r="BO48" s="282">
        <v>1004</v>
      </c>
      <c r="BP48" s="282">
        <v>12</v>
      </c>
      <c r="BQ48" s="282">
        <v>806</v>
      </c>
      <c r="BR48" s="283">
        <f t="shared" ref="BR48:BX48" si="193">SUM(BY48,CF48)</f>
        <v>305378</v>
      </c>
      <c r="BS48" s="283">
        <f t="shared" si="193"/>
        <v>0</v>
      </c>
      <c r="BT48" s="283">
        <f t="shared" si="193"/>
        <v>252642</v>
      </c>
      <c r="BU48" s="283">
        <f t="shared" si="193"/>
        <v>16693</v>
      </c>
      <c r="BV48" s="283">
        <f t="shared" si="193"/>
        <v>32834</v>
      </c>
      <c r="BW48" s="283">
        <f t="shared" si="193"/>
        <v>1035</v>
      </c>
      <c r="BX48" s="283">
        <f t="shared" si="193"/>
        <v>2174</v>
      </c>
      <c r="BY48" s="282">
        <f t="shared" si="19"/>
        <v>285338</v>
      </c>
      <c r="BZ48" s="283">
        <f t="shared" si="20"/>
        <v>0</v>
      </c>
      <c r="CA48" s="283">
        <f t="shared" si="21"/>
        <v>237592</v>
      </c>
      <c r="CB48" s="283">
        <f t="shared" si="22"/>
        <v>14278</v>
      </c>
      <c r="CC48" s="283">
        <f t="shared" si="23"/>
        <v>31457</v>
      </c>
      <c r="CD48" s="283">
        <f t="shared" si="24"/>
        <v>474</v>
      </c>
      <c r="CE48" s="283">
        <f t="shared" si="25"/>
        <v>1537</v>
      </c>
      <c r="CF48" s="282">
        <f t="shared" si="26"/>
        <v>20040</v>
      </c>
      <c r="CG48" s="283">
        <f t="shared" ref="CG48:CL48" si="194">BE48</f>
        <v>0</v>
      </c>
      <c r="CH48" s="283">
        <f t="shared" si="194"/>
        <v>15050</v>
      </c>
      <c r="CI48" s="283">
        <f t="shared" si="194"/>
        <v>2415</v>
      </c>
      <c r="CJ48" s="283">
        <f t="shared" si="194"/>
        <v>1377</v>
      </c>
      <c r="CK48" s="283">
        <f t="shared" si="194"/>
        <v>561</v>
      </c>
      <c r="CL48" s="283">
        <f t="shared" si="194"/>
        <v>637</v>
      </c>
      <c r="CM48" s="283">
        <f t="shared" ref="CM48:CS48" si="195">SUM(CT48,DA48)</f>
        <v>157361</v>
      </c>
      <c r="CN48" s="283">
        <f t="shared" si="195"/>
        <v>0</v>
      </c>
      <c r="CO48" s="283">
        <f t="shared" si="195"/>
        <v>145058</v>
      </c>
      <c r="CP48" s="283">
        <f t="shared" si="195"/>
        <v>6223</v>
      </c>
      <c r="CQ48" s="283">
        <f t="shared" si="195"/>
        <v>5232</v>
      </c>
      <c r="CR48" s="283">
        <f t="shared" si="195"/>
        <v>14</v>
      </c>
      <c r="CS48" s="283">
        <f t="shared" si="195"/>
        <v>834</v>
      </c>
      <c r="CT48" s="282">
        <f t="shared" si="29"/>
        <v>104514</v>
      </c>
      <c r="CU48" s="283">
        <f t="shared" si="30"/>
        <v>0</v>
      </c>
      <c r="CV48" s="283">
        <f t="shared" si="31"/>
        <v>96061</v>
      </c>
      <c r="CW48" s="283">
        <f t="shared" si="32"/>
        <v>4195</v>
      </c>
      <c r="CX48" s="283">
        <f t="shared" si="33"/>
        <v>4228</v>
      </c>
      <c r="CY48" s="283">
        <f t="shared" si="34"/>
        <v>2</v>
      </c>
      <c r="CZ48" s="283">
        <f t="shared" si="35"/>
        <v>28</v>
      </c>
      <c r="DA48" s="282">
        <f t="shared" si="36"/>
        <v>52847</v>
      </c>
      <c r="DB48" s="283">
        <f t="shared" ref="DB48:DG48" si="196">BL48</f>
        <v>0</v>
      </c>
      <c r="DC48" s="283">
        <f t="shared" si="196"/>
        <v>48997</v>
      </c>
      <c r="DD48" s="283">
        <f t="shared" si="196"/>
        <v>2028</v>
      </c>
      <c r="DE48" s="283">
        <f t="shared" si="196"/>
        <v>1004</v>
      </c>
      <c r="DF48" s="283">
        <f t="shared" si="196"/>
        <v>12</v>
      </c>
      <c r="DG48" s="283">
        <f t="shared" si="196"/>
        <v>806</v>
      </c>
      <c r="DH48" s="282">
        <v>9</v>
      </c>
      <c r="DI48" s="282">
        <f t="shared" si="38"/>
        <v>55</v>
      </c>
      <c r="DJ48" s="282">
        <v>2</v>
      </c>
      <c r="DK48" s="282">
        <v>0</v>
      </c>
      <c r="DL48" s="282">
        <v>53</v>
      </c>
      <c r="DM48" s="282">
        <v>0</v>
      </c>
    </row>
    <row r="49" spans="1:117" s="281" customFormat="1" ht="12" customHeight="1">
      <c r="A49" s="278" t="s">
        <v>555</v>
      </c>
      <c r="B49" s="279" t="s">
        <v>560</v>
      </c>
      <c r="C49" s="297" t="s">
        <v>542</v>
      </c>
      <c r="D49" s="282">
        <f t="shared" si="0"/>
        <v>532914</v>
      </c>
      <c r="E49" s="283">
        <f t="shared" si="1"/>
        <v>337865</v>
      </c>
      <c r="F49" s="283">
        <f t="shared" si="2"/>
        <v>0</v>
      </c>
      <c r="G49" s="282">
        <v>0</v>
      </c>
      <c r="H49" s="282">
        <v>0</v>
      </c>
      <c r="I49" s="282">
        <v>0</v>
      </c>
      <c r="J49" s="283">
        <f t="shared" si="3"/>
        <v>267386</v>
      </c>
      <c r="K49" s="282">
        <v>60300</v>
      </c>
      <c r="L49" s="282">
        <v>206269</v>
      </c>
      <c r="M49" s="282">
        <v>817</v>
      </c>
      <c r="N49" s="283">
        <f t="shared" si="4"/>
        <v>9102</v>
      </c>
      <c r="O49" s="282">
        <v>1308</v>
      </c>
      <c r="P49" s="282">
        <v>7748</v>
      </c>
      <c r="Q49" s="282">
        <v>46</v>
      </c>
      <c r="R49" s="283">
        <f t="shared" si="5"/>
        <v>57971</v>
      </c>
      <c r="S49" s="282">
        <v>6364</v>
      </c>
      <c r="T49" s="282">
        <v>51597</v>
      </c>
      <c r="U49" s="282">
        <v>10</v>
      </c>
      <c r="V49" s="283">
        <f t="shared" si="6"/>
        <v>60</v>
      </c>
      <c r="W49" s="282">
        <v>1</v>
      </c>
      <c r="X49" s="282">
        <v>59</v>
      </c>
      <c r="Y49" s="282">
        <v>0</v>
      </c>
      <c r="Z49" s="283">
        <f t="shared" si="7"/>
        <v>3346</v>
      </c>
      <c r="AA49" s="282">
        <v>1910</v>
      </c>
      <c r="AB49" s="282">
        <v>1436</v>
      </c>
      <c r="AC49" s="282">
        <v>0</v>
      </c>
      <c r="AD49" s="283">
        <f t="shared" si="8"/>
        <v>146045</v>
      </c>
      <c r="AE49" s="283">
        <f t="shared" si="9"/>
        <v>0</v>
      </c>
      <c r="AF49" s="282">
        <v>0</v>
      </c>
      <c r="AG49" s="282">
        <v>0</v>
      </c>
      <c r="AH49" s="282">
        <v>0</v>
      </c>
      <c r="AI49" s="283">
        <f t="shared" si="10"/>
        <v>141340</v>
      </c>
      <c r="AJ49" s="282">
        <v>0</v>
      </c>
      <c r="AK49" s="282">
        <v>0</v>
      </c>
      <c r="AL49" s="282">
        <v>141340</v>
      </c>
      <c r="AM49" s="283">
        <f t="shared" si="11"/>
        <v>1486</v>
      </c>
      <c r="AN49" s="282">
        <v>0</v>
      </c>
      <c r="AO49" s="282">
        <v>0</v>
      </c>
      <c r="AP49" s="282">
        <v>1486</v>
      </c>
      <c r="AQ49" s="283">
        <f t="shared" si="12"/>
        <v>3107</v>
      </c>
      <c r="AR49" s="282">
        <v>0</v>
      </c>
      <c r="AS49" s="282">
        <v>88</v>
      </c>
      <c r="AT49" s="282">
        <v>3019</v>
      </c>
      <c r="AU49" s="283">
        <f t="shared" si="13"/>
        <v>0</v>
      </c>
      <c r="AV49" s="282">
        <v>0</v>
      </c>
      <c r="AW49" s="282">
        <v>0</v>
      </c>
      <c r="AX49" s="282">
        <v>0</v>
      </c>
      <c r="AY49" s="283">
        <f t="shared" si="14"/>
        <v>112</v>
      </c>
      <c r="AZ49" s="282">
        <v>0</v>
      </c>
      <c r="BA49" s="282">
        <v>0</v>
      </c>
      <c r="BB49" s="282">
        <v>112</v>
      </c>
      <c r="BC49" s="282">
        <f t="shared" si="15"/>
        <v>49004</v>
      </c>
      <c r="BD49" s="282">
        <f t="shared" si="16"/>
        <v>18801</v>
      </c>
      <c r="BE49" s="282">
        <v>0</v>
      </c>
      <c r="BF49" s="282">
        <v>11562</v>
      </c>
      <c r="BG49" s="282">
        <v>2206</v>
      </c>
      <c r="BH49" s="282">
        <v>3276</v>
      </c>
      <c r="BI49" s="282">
        <v>0</v>
      </c>
      <c r="BJ49" s="282">
        <v>1757</v>
      </c>
      <c r="BK49" s="282">
        <f t="shared" si="17"/>
        <v>30203</v>
      </c>
      <c r="BL49" s="282">
        <v>0</v>
      </c>
      <c r="BM49" s="282">
        <v>25327</v>
      </c>
      <c r="BN49" s="282">
        <v>2431</v>
      </c>
      <c r="BO49" s="282">
        <v>1081</v>
      </c>
      <c r="BP49" s="282">
        <v>1</v>
      </c>
      <c r="BQ49" s="282">
        <v>1363</v>
      </c>
      <c r="BR49" s="283">
        <f t="shared" ref="BR49:BX49" si="197">SUM(BY49,CF49)</f>
        <v>356666</v>
      </c>
      <c r="BS49" s="283">
        <f t="shared" si="197"/>
        <v>0</v>
      </c>
      <c r="BT49" s="283">
        <f t="shared" si="197"/>
        <v>278948</v>
      </c>
      <c r="BU49" s="283">
        <f t="shared" si="197"/>
        <v>11308</v>
      </c>
      <c r="BV49" s="283">
        <f t="shared" si="197"/>
        <v>61247</v>
      </c>
      <c r="BW49" s="283">
        <f t="shared" si="197"/>
        <v>60</v>
      </c>
      <c r="BX49" s="283">
        <f t="shared" si="197"/>
        <v>5103</v>
      </c>
      <c r="BY49" s="282">
        <f t="shared" si="19"/>
        <v>337865</v>
      </c>
      <c r="BZ49" s="283">
        <f t="shared" si="20"/>
        <v>0</v>
      </c>
      <c r="CA49" s="283">
        <f t="shared" si="21"/>
        <v>267386</v>
      </c>
      <c r="CB49" s="283">
        <f t="shared" si="22"/>
        <v>9102</v>
      </c>
      <c r="CC49" s="283">
        <f t="shared" si="23"/>
        <v>57971</v>
      </c>
      <c r="CD49" s="283">
        <f t="shared" si="24"/>
        <v>60</v>
      </c>
      <c r="CE49" s="283">
        <f t="shared" si="25"/>
        <v>3346</v>
      </c>
      <c r="CF49" s="282">
        <f t="shared" si="26"/>
        <v>18801</v>
      </c>
      <c r="CG49" s="283">
        <f t="shared" ref="CG49:CL49" si="198">BE49</f>
        <v>0</v>
      </c>
      <c r="CH49" s="283">
        <f t="shared" si="198"/>
        <v>11562</v>
      </c>
      <c r="CI49" s="283">
        <f t="shared" si="198"/>
        <v>2206</v>
      </c>
      <c r="CJ49" s="283">
        <f t="shared" si="198"/>
        <v>3276</v>
      </c>
      <c r="CK49" s="283">
        <f t="shared" si="198"/>
        <v>0</v>
      </c>
      <c r="CL49" s="283">
        <f t="shared" si="198"/>
        <v>1757</v>
      </c>
      <c r="CM49" s="283">
        <f t="shared" ref="CM49:CS49" si="199">SUM(CT49,DA49)</f>
        <v>176248</v>
      </c>
      <c r="CN49" s="283">
        <f t="shared" si="199"/>
        <v>0</v>
      </c>
      <c r="CO49" s="283">
        <f t="shared" si="199"/>
        <v>166667</v>
      </c>
      <c r="CP49" s="283">
        <f t="shared" si="199"/>
        <v>3917</v>
      </c>
      <c r="CQ49" s="283">
        <f t="shared" si="199"/>
        <v>4188</v>
      </c>
      <c r="CR49" s="283">
        <f t="shared" si="199"/>
        <v>1</v>
      </c>
      <c r="CS49" s="283">
        <f t="shared" si="199"/>
        <v>1475</v>
      </c>
      <c r="CT49" s="282">
        <f t="shared" si="29"/>
        <v>146045</v>
      </c>
      <c r="CU49" s="283">
        <f t="shared" si="30"/>
        <v>0</v>
      </c>
      <c r="CV49" s="283">
        <f t="shared" si="31"/>
        <v>141340</v>
      </c>
      <c r="CW49" s="283">
        <f t="shared" si="32"/>
        <v>1486</v>
      </c>
      <c r="CX49" s="283">
        <f t="shared" si="33"/>
        <v>3107</v>
      </c>
      <c r="CY49" s="283">
        <f t="shared" si="34"/>
        <v>0</v>
      </c>
      <c r="CZ49" s="283">
        <f t="shared" si="35"/>
        <v>112</v>
      </c>
      <c r="DA49" s="282">
        <f t="shared" si="36"/>
        <v>30203</v>
      </c>
      <c r="DB49" s="283">
        <f t="shared" ref="DB49:DG49" si="200">BL49</f>
        <v>0</v>
      </c>
      <c r="DC49" s="283">
        <f t="shared" si="200"/>
        <v>25327</v>
      </c>
      <c r="DD49" s="283">
        <f t="shared" si="200"/>
        <v>2431</v>
      </c>
      <c r="DE49" s="283">
        <f t="shared" si="200"/>
        <v>1081</v>
      </c>
      <c r="DF49" s="283">
        <f t="shared" si="200"/>
        <v>1</v>
      </c>
      <c r="DG49" s="283">
        <f t="shared" si="200"/>
        <v>1363</v>
      </c>
      <c r="DH49" s="282">
        <v>1873</v>
      </c>
      <c r="DI49" s="282">
        <f t="shared" si="38"/>
        <v>3964</v>
      </c>
      <c r="DJ49" s="282">
        <v>0</v>
      </c>
      <c r="DK49" s="282">
        <v>3956</v>
      </c>
      <c r="DL49" s="282">
        <v>0</v>
      </c>
      <c r="DM49" s="282">
        <v>8</v>
      </c>
    </row>
    <row r="50" spans="1:117" s="281" customFormat="1" ht="12" customHeight="1">
      <c r="A50" s="278" t="s">
        <v>781</v>
      </c>
      <c r="B50" s="279" t="s">
        <v>782</v>
      </c>
      <c r="C50" s="297" t="s">
        <v>642</v>
      </c>
      <c r="D50" s="282">
        <f t="shared" si="0"/>
        <v>394471</v>
      </c>
      <c r="E50" s="283">
        <f t="shared" si="1"/>
        <v>242557</v>
      </c>
      <c r="F50" s="283">
        <f t="shared" si="2"/>
        <v>0</v>
      </c>
      <c r="G50" s="282">
        <v>0</v>
      </c>
      <c r="H50" s="282">
        <v>0</v>
      </c>
      <c r="I50" s="282">
        <v>0</v>
      </c>
      <c r="J50" s="283">
        <f t="shared" si="3"/>
        <v>187787</v>
      </c>
      <c r="K50" s="282">
        <v>20580</v>
      </c>
      <c r="L50" s="282">
        <v>167207</v>
      </c>
      <c r="M50" s="282">
        <v>0</v>
      </c>
      <c r="N50" s="283">
        <f t="shared" si="4"/>
        <v>9959</v>
      </c>
      <c r="O50" s="282">
        <v>2728</v>
      </c>
      <c r="P50" s="282">
        <v>7231</v>
      </c>
      <c r="Q50" s="282">
        <v>0</v>
      </c>
      <c r="R50" s="283">
        <f t="shared" si="5"/>
        <v>42703</v>
      </c>
      <c r="S50" s="282">
        <v>1046</v>
      </c>
      <c r="T50" s="282">
        <v>41657</v>
      </c>
      <c r="U50" s="282">
        <v>0</v>
      </c>
      <c r="V50" s="283">
        <f t="shared" si="6"/>
        <v>83</v>
      </c>
      <c r="W50" s="282">
        <v>79</v>
      </c>
      <c r="X50" s="282">
        <v>4</v>
      </c>
      <c r="Y50" s="282">
        <v>0</v>
      </c>
      <c r="Z50" s="283">
        <f t="shared" si="7"/>
        <v>2025</v>
      </c>
      <c r="AA50" s="282">
        <v>1446</v>
      </c>
      <c r="AB50" s="282">
        <v>567</v>
      </c>
      <c r="AC50" s="282">
        <v>12</v>
      </c>
      <c r="AD50" s="283">
        <f t="shared" si="8"/>
        <v>111105</v>
      </c>
      <c r="AE50" s="283">
        <f t="shared" si="9"/>
        <v>0</v>
      </c>
      <c r="AF50" s="282">
        <v>0</v>
      </c>
      <c r="AG50" s="282">
        <v>0</v>
      </c>
      <c r="AH50" s="282">
        <v>0</v>
      </c>
      <c r="AI50" s="283">
        <f t="shared" si="10"/>
        <v>106655</v>
      </c>
      <c r="AJ50" s="282">
        <v>0</v>
      </c>
      <c r="AK50" s="282">
        <v>0</v>
      </c>
      <c r="AL50" s="282">
        <v>106655</v>
      </c>
      <c r="AM50" s="283">
        <f t="shared" si="11"/>
        <v>2586</v>
      </c>
      <c r="AN50" s="282">
        <v>0</v>
      </c>
      <c r="AO50" s="282">
        <v>0</v>
      </c>
      <c r="AP50" s="282">
        <v>2586</v>
      </c>
      <c r="AQ50" s="283">
        <f t="shared" si="12"/>
        <v>1346</v>
      </c>
      <c r="AR50" s="282">
        <v>0</v>
      </c>
      <c r="AS50" s="282">
        <v>0</v>
      </c>
      <c r="AT50" s="282">
        <v>1346</v>
      </c>
      <c r="AU50" s="283">
        <f t="shared" si="13"/>
        <v>0</v>
      </c>
      <c r="AV50" s="282">
        <v>0</v>
      </c>
      <c r="AW50" s="282">
        <v>0</v>
      </c>
      <c r="AX50" s="282">
        <v>0</v>
      </c>
      <c r="AY50" s="283">
        <f t="shared" si="14"/>
        <v>518</v>
      </c>
      <c r="AZ50" s="282">
        <v>0</v>
      </c>
      <c r="BA50" s="282">
        <v>0</v>
      </c>
      <c r="BB50" s="282">
        <v>518</v>
      </c>
      <c r="BC50" s="282">
        <f t="shared" si="15"/>
        <v>40809</v>
      </c>
      <c r="BD50" s="282">
        <f t="shared" si="16"/>
        <v>22340</v>
      </c>
      <c r="BE50" s="282">
        <v>0</v>
      </c>
      <c r="BF50" s="282">
        <v>13893</v>
      </c>
      <c r="BG50" s="282">
        <v>2845</v>
      </c>
      <c r="BH50" s="282">
        <v>1672</v>
      </c>
      <c r="BI50" s="282">
        <v>10</v>
      </c>
      <c r="BJ50" s="282">
        <v>3920</v>
      </c>
      <c r="BK50" s="282">
        <f t="shared" si="17"/>
        <v>18469</v>
      </c>
      <c r="BL50" s="282">
        <v>0</v>
      </c>
      <c r="BM50" s="282">
        <v>15774</v>
      </c>
      <c r="BN50" s="282">
        <v>487</v>
      </c>
      <c r="BO50" s="282">
        <v>1193</v>
      </c>
      <c r="BP50" s="282">
        <v>13</v>
      </c>
      <c r="BQ50" s="282">
        <v>1002</v>
      </c>
      <c r="BR50" s="283">
        <f t="shared" ref="BR50:BX50" si="201">SUM(BY50,CF50)</f>
        <v>264897</v>
      </c>
      <c r="BS50" s="283">
        <f t="shared" si="201"/>
        <v>0</v>
      </c>
      <c r="BT50" s="283">
        <f t="shared" si="201"/>
        <v>201680</v>
      </c>
      <c r="BU50" s="283">
        <f t="shared" si="201"/>
        <v>12804</v>
      </c>
      <c r="BV50" s="283">
        <f t="shared" si="201"/>
        <v>44375</v>
      </c>
      <c r="BW50" s="283">
        <f t="shared" si="201"/>
        <v>93</v>
      </c>
      <c r="BX50" s="283">
        <f t="shared" si="201"/>
        <v>5945</v>
      </c>
      <c r="BY50" s="282">
        <f t="shared" si="19"/>
        <v>242557</v>
      </c>
      <c r="BZ50" s="283">
        <f t="shared" si="20"/>
        <v>0</v>
      </c>
      <c r="CA50" s="283">
        <f t="shared" si="21"/>
        <v>187787</v>
      </c>
      <c r="CB50" s="283">
        <f t="shared" si="22"/>
        <v>9959</v>
      </c>
      <c r="CC50" s="283">
        <f t="shared" si="23"/>
        <v>42703</v>
      </c>
      <c r="CD50" s="283">
        <f t="shared" si="24"/>
        <v>83</v>
      </c>
      <c r="CE50" s="283">
        <f t="shared" si="25"/>
        <v>2025</v>
      </c>
      <c r="CF50" s="282">
        <f t="shared" si="26"/>
        <v>22340</v>
      </c>
      <c r="CG50" s="283">
        <f t="shared" ref="CG50:CL50" si="202">BE50</f>
        <v>0</v>
      </c>
      <c r="CH50" s="283">
        <f t="shared" si="202"/>
        <v>13893</v>
      </c>
      <c r="CI50" s="283">
        <f t="shared" si="202"/>
        <v>2845</v>
      </c>
      <c r="CJ50" s="283">
        <f t="shared" si="202"/>
        <v>1672</v>
      </c>
      <c r="CK50" s="283">
        <f t="shared" si="202"/>
        <v>10</v>
      </c>
      <c r="CL50" s="283">
        <f t="shared" si="202"/>
        <v>3920</v>
      </c>
      <c r="CM50" s="283">
        <f t="shared" ref="CM50:CS50" si="203">SUM(CT50,DA50)</f>
        <v>129574</v>
      </c>
      <c r="CN50" s="283">
        <f t="shared" si="203"/>
        <v>0</v>
      </c>
      <c r="CO50" s="283">
        <f t="shared" si="203"/>
        <v>122429</v>
      </c>
      <c r="CP50" s="283">
        <f t="shared" si="203"/>
        <v>3073</v>
      </c>
      <c r="CQ50" s="283">
        <f t="shared" si="203"/>
        <v>2539</v>
      </c>
      <c r="CR50" s="283">
        <f t="shared" si="203"/>
        <v>13</v>
      </c>
      <c r="CS50" s="283">
        <f t="shared" si="203"/>
        <v>1520</v>
      </c>
      <c r="CT50" s="282">
        <f t="shared" si="29"/>
        <v>111105</v>
      </c>
      <c r="CU50" s="283">
        <f t="shared" si="30"/>
        <v>0</v>
      </c>
      <c r="CV50" s="283">
        <f t="shared" si="31"/>
        <v>106655</v>
      </c>
      <c r="CW50" s="283">
        <f t="shared" si="32"/>
        <v>2586</v>
      </c>
      <c r="CX50" s="283">
        <f t="shared" si="33"/>
        <v>1346</v>
      </c>
      <c r="CY50" s="283">
        <f t="shared" si="34"/>
        <v>0</v>
      </c>
      <c r="CZ50" s="283">
        <f t="shared" si="35"/>
        <v>518</v>
      </c>
      <c r="DA50" s="282">
        <f t="shared" si="36"/>
        <v>18469</v>
      </c>
      <c r="DB50" s="283">
        <f t="shared" ref="DB50:DG50" si="204">BL50</f>
        <v>0</v>
      </c>
      <c r="DC50" s="283">
        <f t="shared" si="204"/>
        <v>15774</v>
      </c>
      <c r="DD50" s="283">
        <f t="shared" si="204"/>
        <v>487</v>
      </c>
      <c r="DE50" s="283">
        <f t="shared" si="204"/>
        <v>1193</v>
      </c>
      <c r="DF50" s="283">
        <f t="shared" si="204"/>
        <v>13</v>
      </c>
      <c r="DG50" s="283">
        <f t="shared" si="204"/>
        <v>1002</v>
      </c>
      <c r="DH50" s="282">
        <v>1352</v>
      </c>
      <c r="DI50" s="282">
        <f t="shared" si="38"/>
        <v>666</v>
      </c>
      <c r="DJ50" s="282">
        <v>6</v>
      </c>
      <c r="DK50" s="282">
        <v>2</v>
      </c>
      <c r="DL50" s="282">
        <v>619</v>
      </c>
      <c r="DM50" s="282">
        <v>39</v>
      </c>
    </row>
    <row r="51" spans="1:117" s="281" customFormat="1" ht="12" customHeight="1">
      <c r="A51" s="278" t="s">
        <v>783</v>
      </c>
      <c r="B51" s="279" t="s">
        <v>784</v>
      </c>
      <c r="C51" s="297" t="s">
        <v>785</v>
      </c>
      <c r="D51" s="282">
        <f t="shared" si="0"/>
        <v>395201</v>
      </c>
      <c r="E51" s="283">
        <f t="shared" si="1"/>
        <v>234926</v>
      </c>
      <c r="F51" s="283">
        <f t="shared" si="2"/>
        <v>8</v>
      </c>
      <c r="G51" s="282">
        <v>0</v>
      </c>
      <c r="H51" s="282">
        <v>8</v>
      </c>
      <c r="I51" s="282">
        <v>0</v>
      </c>
      <c r="J51" s="283">
        <f t="shared" si="3"/>
        <v>180226</v>
      </c>
      <c r="K51" s="282">
        <v>10337</v>
      </c>
      <c r="L51" s="282">
        <v>169889</v>
      </c>
      <c r="M51" s="282">
        <v>0</v>
      </c>
      <c r="N51" s="283">
        <f t="shared" si="4"/>
        <v>7731</v>
      </c>
      <c r="O51" s="282">
        <v>1917</v>
      </c>
      <c r="P51" s="282">
        <v>5814</v>
      </c>
      <c r="Q51" s="282">
        <v>0</v>
      </c>
      <c r="R51" s="283">
        <f t="shared" si="5"/>
        <v>45923</v>
      </c>
      <c r="S51" s="282">
        <v>4273</v>
      </c>
      <c r="T51" s="282">
        <v>41650</v>
      </c>
      <c r="U51" s="282">
        <v>0</v>
      </c>
      <c r="V51" s="283">
        <f t="shared" si="6"/>
        <v>53</v>
      </c>
      <c r="W51" s="282">
        <v>0</v>
      </c>
      <c r="X51" s="282">
        <v>53</v>
      </c>
      <c r="Y51" s="282">
        <v>0</v>
      </c>
      <c r="Z51" s="283">
        <f t="shared" si="7"/>
        <v>985</v>
      </c>
      <c r="AA51" s="282">
        <v>65</v>
      </c>
      <c r="AB51" s="282">
        <v>920</v>
      </c>
      <c r="AC51" s="282">
        <v>0</v>
      </c>
      <c r="AD51" s="283">
        <f t="shared" si="8"/>
        <v>106592</v>
      </c>
      <c r="AE51" s="283">
        <f t="shared" si="9"/>
        <v>3326</v>
      </c>
      <c r="AF51" s="282">
        <v>0</v>
      </c>
      <c r="AG51" s="282">
        <v>0</v>
      </c>
      <c r="AH51" s="282">
        <v>3326</v>
      </c>
      <c r="AI51" s="283">
        <f t="shared" si="10"/>
        <v>85001</v>
      </c>
      <c r="AJ51" s="282">
        <v>0</v>
      </c>
      <c r="AK51" s="282">
        <v>0</v>
      </c>
      <c r="AL51" s="282">
        <v>85001</v>
      </c>
      <c r="AM51" s="283">
        <f t="shared" si="11"/>
        <v>806</v>
      </c>
      <c r="AN51" s="282">
        <v>0</v>
      </c>
      <c r="AO51" s="282">
        <v>0</v>
      </c>
      <c r="AP51" s="282">
        <v>806</v>
      </c>
      <c r="AQ51" s="283">
        <f t="shared" si="12"/>
        <v>17252</v>
      </c>
      <c r="AR51" s="282">
        <v>0</v>
      </c>
      <c r="AS51" s="282">
        <v>239</v>
      </c>
      <c r="AT51" s="282">
        <v>17013</v>
      </c>
      <c r="AU51" s="283">
        <f t="shared" si="13"/>
        <v>1</v>
      </c>
      <c r="AV51" s="282">
        <v>0</v>
      </c>
      <c r="AW51" s="282">
        <v>0</v>
      </c>
      <c r="AX51" s="282">
        <v>1</v>
      </c>
      <c r="AY51" s="283">
        <f t="shared" si="14"/>
        <v>206</v>
      </c>
      <c r="AZ51" s="282">
        <v>0</v>
      </c>
      <c r="BA51" s="282">
        <v>0</v>
      </c>
      <c r="BB51" s="282">
        <v>206</v>
      </c>
      <c r="BC51" s="282">
        <f t="shared" si="15"/>
        <v>53683</v>
      </c>
      <c r="BD51" s="282">
        <f t="shared" si="16"/>
        <v>25265</v>
      </c>
      <c r="BE51" s="282">
        <v>40</v>
      </c>
      <c r="BF51" s="282">
        <v>12130</v>
      </c>
      <c r="BG51" s="282">
        <v>3956</v>
      </c>
      <c r="BH51" s="282">
        <v>2890</v>
      </c>
      <c r="BI51" s="282">
        <v>778</v>
      </c>
      <c r="BJ51" s="282">
        <v>5471</v>
      </c>
      <c r="BK51" s="282">
        <f t="shared" si="17"/>
        <v>28418</v>
      </c>
      <c r="BL51" s="282">
        <v>0</v>
      </c>
      <c r="BM51" s="282">
        <v>24520</v>
      </c>
      <c r="BN51" s="282">
        <v>1557</v>
      </c>
      <c r="BO51" s="282">
        <v>1688</v>
      </c>
      <c r="BP51" s="282">
        <v>61</v>
      </c>
      <c r="BQ51" s="282">
        <v>592</v>
      </c>
      <c r="BR51" s="283">
        <f t="shared" ref="BR51:BX51" si="205">SUM(BY51,CF51)</f>
        <v>260191</v>
      </c>
      <c r="BS51" s="283">
        <f t="shared" si="205"/>
        <v>48</v>
      </c>
      <c r="BT51" s="283">
        <f t="shared" si="205"/>
        <v>192356</v>
      </c>
      <c r="BU51" s="283">
        <f t="shared" si="205"/>
        <v>11687</v>
      </c>
      <c r="BV51" s="283">
        <f t="shared" si="205"/>
        <v>48813</v>
      </c>
      <c r="BW51" s="283">
        <f t="shared" si="205"/>
        <v>831</v>
      </c>
      <c r="BX51" s="283">
        <f t="shared" si="205"/>
        <v>6456</v>
      </c>
      <c r="BY51" s="282">
        <f t="shared" si="19"/>
        <v>234926</v>
      </c>
      <c r="BZ51" s="283">
        <f t="shared" si="20"/>
        <v>8</v>
      </c>
      <c r="CA51" s="283">
        <f t="shared" si="21"/>
        <v>180226</v>
      </c>
      <c r="CB51" s="283">
        <f t="shared" si="22"/>
        <v>7731</v>
      </c>
      <c r="CC51" s="283">
        <f t="shared" si="23"/>
        <v>45923</v>
      </c>
      <c r="CD51" s="283">
        <f t="shared" si="24"/>
        <v>53</v>
      </c>
      <c r="CE51" s="283">
        <f t="shared" si="25"/>
        <v>985</v>
      </c>
      <c r="CF51" s="282">
        <f t="shared" si="26"/>
        <v>25265</v>
      </c>
      <c r="CG51" s="283">
        <f t="shared" ref="CG51:CL51" si="206">BE51</f>
        <v>40</v>
      </c>
      <c r="CH51" s="283">
        <f t="shared" si="206"/>
        <v>12130</v>
      </c>
      <c r="CI51" s="283">
        <f t="shared" si="206"/>
        <v>3956</v>
      </c>
      <c r="CJ51" s="283">
        <f t="shared" si="206"/>
        <v>2890</v>
      </c>
      <c r="CK51" s="283">
        <f t="shared" si="206"/>
        <v>778</v>
      </c>
      <c r="CL51" s="283">
        <f t="shared" si="206"/>
        <v>5471</v>
      </c>
      <c r="CM51" s="283">
        <f t="shared" ref="CM51:CS51" si="207">SUM(CT51,DA51)</f>
        <v>135010</v>
      </c>
      <c r="CN51" s="283">
        <f t="shared" si="207"/>
        <v>3326</v>
      </c>
      <c r="CO51" s="283">
        <f t="shared" si="207"/>
        <v>109521</v>
      </c>
      <c r="CP51" s="283">
        <f t="shared" si="207"/>
        <v>2363</v>
      </c>
      <c r="CQ51" s="283">
        <f t="shared" si="207"/>
        <v>18940</v>
      </c>
      <c r="CR51" s="283">
        <f t="shared" si="207"/>
        <v>62</v>
      </c>
      <c r="CS51" s="283">
        <f t="shared" si="207"/>
        <v>798</v>
      </c>
      <c r="CT51" s="282">
        <f t="shared" si="29"/>
        <v>106592</v>
      </c>
      <c r="CU51" s="283">
        <f t="shared" si="30"/>
        <v>3326</v>
      </c>
      <c r="CV51" s="283">
        <f t="shared" si="31"/>
        <v>85001</v>
      </c>
      <c r="CW51" s="283">
        <f t="shared" si="32"/>
        <v>806</v>
      </c>
      <c r="CX51" s="283">
        <f t="shared" si="33"/>
        <v>17252</v>
      </c>
      <c r="CY51" s="283">
        <f t="shared" si="34"/>
        <v>1</v>
      </c>
      <c r="CZ51" s="283">
        <f t="shared" si="35"/>
        <v>206</v>
      </c>
      <c r="DA51" s="282">
        <f t="shared" si="36"/>
        <v>28418</v>
      </c>
      <c r="DB51" s="283">
        <f t="shared" ref="DB51:DG51" si="208">BL51</f>
        <v>0</v>
      </c>
      <c r="DC51" s="283">
        <f t="shared" si="208"/>
        <v>24520</v>
      </c>
      <c r="DD51" s="283">
        <f t="shared" si="208"/>
        <v>1557</v>
      </c>
      <c r="DE51" s="283">
        <f t="shared" si="208"/>
        <v>1688</v>
      </c>
      <c r="DF51" s="283">
        <f t="shared" si="208"/>
        <v>61</v>
      </c>
      <c r="DG51" s="283">
        <f t="shared" si="208"/>
        <v>592</v>
      </c>
      <c r="DH51" s="282">
        <v>231</v>
      </c>
      <c r="DI51" s="282">
        <f t="shared" si="38"/>
        <v>530</v>
      </c>
      <c r="DJ51" s="282">
        <v>12</v>
      </c>
      <c r="DK51" s="282">
        <v>23</v>
      </c>
      <c r="DL51" s="282">
        <v>489</v>
      </c>
      <c r="DM51" s="282">
        <v>6</v>
      </c>
    </row>
    <row r="52" spans="1:117" s="281" customFormat="1" ht="12" customHeight="1">
      <c r="A52" s="278" t="s">
        <v>558</v>
      </c>
      <c r="B52" s="279" t="s">
        <v>577</v>
      </c>
      <c r="C52" s="297" t="s">
        <v>542</v>
      </c>
      <c r="D52" s="282">
        <f t="shared" si="0"/>
        <v>560589</v>
      </c>
      <c r="E52" s="283">
        <f t="shared" si="1"/>
        <v>352680</v>
      </c>
      <c r="F52" s="283">
        <f t="shared" si="2"/>
        <v>468</v>
      </c>
      <c r="G52" s="282">
        <v>13</v>
      </c>
      <c r="H52" s="282">
        <v>455</v>
      </c>
      <c r="I52" s="282">
        <v>0</v>
      </c>
      <c r="J52" s="283">
        <f t="shared" si="3"/>
        <v>278951</v>
      </c>
      <c r="K52" s="282">
        <v>72209</v>
      </c>
      <c r="L52" s="282">
        <v>206536</v>
      </c>
      <c r="M52" s="282">
        <v>206</v>
      </c>
      <c r="N52" s="283">
        <f t="shared" si="4"/>
        <v>14043</v>
      </c>
      <c r="O52" s="282">
        <v>2993</v>
      </c>
      <c r="P52" s="282">
        <v>10941</v>
      </c>
      <c r="Q52" s="282">
        <v>109</v>
      </c>
      <c r="R52" s="283">
        <f t="shared" si="5"/>
        <v>55386</v>
      </c>
      <c r="S52" s="282">
        <v>9583</v>
      </c>
      <c r="T52" s="282">
        <v>45803</v>
      </c>
      <c r="U52" s="282">
        <v>0</v>
      </c>
      <c r="V52" s="283">
        <f t="shared" si="6"/>
        <v>355</v>
      </c>
      <c r="W52" s="282">
        <v>275</v>
      </c>
      <c r="X52" s="282">
        <v>80</v>
      </c>
      <c r="Y52" s="282">
        <v>0</v>
      </c>
      <c r="Z52" s="283">
        <f t="shared" si="7"/>
        <v>3477</v>
      </c>
      <c r="AA52" s="282">
        <v>1122</v>
      </c>
      <c r="AB52" s="282">
        <v>2355</v>
      </c>
      <c r="AC52" s="282">
        <v>0</v>
      </c>
      <c r="AD52" s="283">
        <f t="shared" si="8"/>
        <v>138126</v>
      </c>
      <c r="AE52" s="283">
        <f t="shared" si="9"/>
        <v>197</v>
      </c>
      <c r="AF52" s="282">
        <v>0</v>
      </c>
      <c r="AG52" s="282">
        <v>0</v>
      </c>
      <c r="AH52" s="282">
        <v>197</v>
      </c>
      <c r="AI52" s="283">
        <f t="shared" si="10"/>
        <v>124508</v>
      </c>
      <c r="AJ52" s="282">
        <v>479</v>
      </c>
      <c r="AK52" s="282">
        <v>9247</v>
      </c>
      <c r="AL52" s="282">
        <v>114782</v>
      </c>
      <c r="AM52" s="283">
        <f t="shared" si="11"/>
        <v>3186</v>
      </c>
      <c r="AN52" s="282">
        <v>20</v>
      </c>
      <c r="AO52" s="282">
        <v>80</v>
      </c>
      <c r="AP52" s="282">
        <v>3086</v>
      </c>
      <c r="AQ52" s="283">
        <f t="shared" si="12"/>
        <v>7865</v>
      </c>
      <c r="AR52" s="282">
        <v>0</v>
      </c>
      <c r="AS52" s="282">
        <v>1124</v>
      </c>
      <c r="AT52" s="282">
        <v>6741</v>
      </c>
      <c r="AU52" s="283">
        <f t="shared" si="13"/>
        <v>156</v>
      </c>
      <c r="AV52" s="282">
        <v>0</v>
      </c>
      <c r="AW52" s="282">
        <v>156</v>
      </c>
      <c r="AX52" s="282">
        <v>0</v>
      </c>
      <c r="AY52" s="283">
        <f t="shared" si="14"/>
        <v>2214</v>
      </c>
      <c r="AZ52" s="282">
        <v>6</v>
      </c>
      <c r="BA52" s="282">
        <v>0</v>
      </c>
      <c r="BB52" s="282">
        <v>2208</v>
      </c>
      <c r="BC52" s="282">
        <f t="shared" si="15"/>
        <v>69783</v>
      </c>
      <c r="BD52" s="282">
        <f t="shared" si="16"/>
        <v>31834</v>
      </c>
      <c r="BE52" s="282">
        <v>57</v>
      </c>
      <c r="BF52" s="282">
        <v>11835</v>
      </c>
      <c r="BG52" s="282">
        <v>5928</v>
      </c>
      <c r="BH52" s="282">
        <v>4728</v>
      </c>
      <c r="BI52" s="282">
        <v>1521</v>
      </c>
      <c r="BJ52" s="282">
        <v>7765</v>
      </c>
      <c r="BK52" s="282">
        <f t="shared" si="17"/>
        <v>37949</v>
      </c>
      <c r="BL52" s="282">
        <v>37</v>
      </c>
      <c r="BM52" s="282">
        <v>23752</v>
      </c>
      <c r="BN52" s="282">
        <v>4866</v>
      </c>
      <c r="BO52" s="282">
        <v>4738</v>
      </c>
      <c r="BP52" s="282">
        <v>369</v>
      </c>
      <c r="BQ52" s="282">
        <v>4187</v>
      </c>
      <c r="BR52" s="283">
        <f t="shared" ref="BR52:BX52" si="209">SUM(BY52,CF52)</f>
        <v>384514</v>
      </c>
      <c r="BS52" s="283">
        <f t="shared" si="209"/>
        <v>525</v>
      </c>
      <c r="BT52" s="283">
        <f t="shared" si="209"/>
        <v>290786</v>
      </c>
      <c r="BU52" s="283">
        <f t="shared" si="209"/>
        <v>19971</v>
      </c>
      <c r="BV52" s="283">
        <f t="shared" si="209"/>
        <v>60114</v>
      </c>
      <c r="BW52" s="283">
        <f t="shared" si="209"/>
        <v>1876</v>
      </c>
      <c r="BX52" s="283">
        <f t="shared" si="209"/>
        <v>11242</v>
      </c>
      <c r="BY52" s="282">
        <f t="shared" si="19"/>
        <v>352680</v>
      </c>
      <c r="BZ52" s="283">
        <f t="shared" si="20"/>
        <v>468</v>
      </c>
      <c r="CA52" s="283">
        <f t="shared" si="21"/>
        <v>278951</v>
      </c>
      <c r="CB52" s="283">
        <f t="shared" si="22"/>
        <v>14043</v>
      </c>
      <c r="CC52" s="283">
        <f t="shared" si="23"/>
        <v>55386</v>
      </c>
      <c r="CD52" s="283">
        <f t="shared" si="24"/>
        <v>355</v>
      </c>
      <c r="CE52" s="283">
        <f t="shared" si="25"/>
        <v>3477</v>
      </c>
      <c r="CF52" s="282">
        <f t="shared" si="26"/>
        <v>31834</v>
      </c>
      <c r="CG52" s="283">
        <f t="shared" ref="CG52:CL52" si="210">BE52</f>
        <v>57</v>
      </c>
      <c r="CH52" s="283">
        <f t="shared" si="210"/>
        <v>11835</v>
      </c>
      <c r="CI52" s="283">
        <f t="shared" si="210"/>
        <v>5928</v>
      </c>
      <c r="CJ52" s="283">
        <f t="shared" si="210"/>
        <v>4728</v>
      </c>
      <c r="CK52" s="283">
        <f t="shared" si="210"/>
        <v>1521</v>
      </c>
      <c r="CL52" s="283">
        <f t="shared" si="210"/>
        <v>7765</v>
      </c>
      <c r="CM52" s="283">
        <f t="shared" ref="CM52:CS52" si="211">SUM(CT52,DA52)</f>
        <v>176075</v>
      </c>
      <c r="CN52" s="283">
        <f t="shared" si="211"/>
        <v>234</v>
      </c>
      <c r="CO52" s="283">
        <f t="shared" si="211"/>
        <v>148260</v>
      </c>
      <c r="CP52" s="283">
        <f t="shared" si="211"/>
        <v>8052</v>
      </c>
      <c r="CQ52" s="283">
        <f t="shared" si="211"/>
        <v>12603</v>
      </c>
      <c r="CR52" s="283">
        <f t="shared" si="211"/>
        <v>525</v>
      </c>
      <c r="CS52" s="283">
        <f t="shared" si="211"/>
        <v>6401</v>
      </c>
      <c r="CT52" s="282">
        <f t="shared" si="29"/>
        <v>138126</v>
      </c>
      <c r="CU52" s="283">
        <f t="shared" si="30"/>
        <v>197</v>
      </c>
      <c r="CV52" s="283">
        <f t="shared" si="31"/>
        <v>124508</v>
      </c>
      <c r="CW52" s="283">
        <f t="shared" si="32"/>
        <v>3186</v>
      </c>
      <c r="CX52" s="283">
        <f t="shared" si="33"/>
        <v>7865</v>
      </c>
      <c r="CY52" s="283">
        <f t="shared" si="34"/>
        <v>156</v>
      </c>
      <c r="CZ52" s="283">
        <f t="shared" si="35"/>
        <v>2214</v>
      </c>
      <c r="DA52" s="282">
        <f t="shared" si="36"/>
        <v>37949</v>
      </c>
      <c r="DB52" s="283">
        <f t="shared" ref="DB52:DG52" si="212">BL52</f>
        <v>37</v>
      </c>
      <c r="DC52" s="283">
        <f t="shared" si="212"/>
        <v>23752</v>
      </c>
      <c r="DD52" s="283">
        <f t="shared" si="212"/>
        <v>4866</v>
      </c>
      <c r="DE52" s="283">
        <f t="shared" si="212"/>
        <v>4738</v>
      </c>
      <c r="DF52" s="283">
        <f t="shared" si="212"/>
        <v>369</v>
      </c>
      <c r="DG52" s="283">
        <f t="shared" si="212"/>
        <v>4187</v>
      </c>
      <c r="DH52" s="282">
        <v>15</v>
      </c>
      <c r="DI52" s="282">
        <f t="shared" si="38"/>
        <v>17</v>
      </c>
      <c r="DJ52" s="282">
        <v>13</v>
      </c>
      <c r="DK52" s="282">
        <v>4</v>
      </c>
      <c r="DL52" s="282">
        <v>0</v>
      </c>
      <c r="DM52" s="282">
        <v>0</v>
      </c>
    </row>
    <row r="53" spans="1:117" s="281" customFormat="1" ht="12" customHeight="1">
      <c r="A53" s="278" t="s">
        <v>596</v>
      </c>
      <c r="B53" s="279" t="s">
        <v>597</v>
      </c>
      <c r="C53" s="297" t="s">
        <v>542</v>
      </c>
      <c r="D53" s="282">
        <f t="shared" si="0"/>
        <v>455636</v>
      </c>
      <c r="E53" s="283">
        <f t="shared" si="1"/>
        <v>277023</v>
      </c>
      <c r="F53" s="283">
        <f t="shared" si="2"/>
        <v>0</v>
      </c>
      <c r="G53" s="282">
        <v>0</v>
      </c>
      <c r="H53" s="282">
        <v>0</v>
      </c>
      <c r="I53" s="282">
        <v>0</v>
      </c>
      <c r="J53" s="283">
        <f t="shared" si="3"/>
        <v>229594</v>
      </c>
      <c r="K53" s="282">
        <v>15078</v>
      </c>
      <c r="L53" s="282">
        <v>206758</v>
      </c>
      <c r="M53" s="282">
        <v>7758</v>
      </c>
      <c r="N53" s="283">
        <f t="shared" si="4"/>
        <v>7521</v>
      </c>
      <c r="O53" s="282">
        <v>623</v>
      </c>
      <c r="P53" s="282">
        <v>6541</v>
      </c>
      <c r="Q53" s="282">
        <v>357</v>
      </c>
      <c r="R53" s="283">
        <f t="shared" si="5"/>
        <v>34569</v>
      </c>
      <c r="S53" s="282">
        <v>2988</v>
      </c>
      <c r="T53" s="282">
        <v>31097</v>
      </c>
      <c r="U53" s="282">
        <v>484</v>
      </c>
      <c r="V53" s="283">
        <f t="shared" si="6"/>
        <v>164</v>
      </c>
      <c r="W53" s="282">
        <v>35</v>
      </c>
      <c r="X53" s="282">
        <v>129</v>
      </c>
      <c r="Y53" s="282">
        <v>0</v>
      </c>
      <c r="Z53" s="283">
        <f t="shared" si="7"/>
        <v>5175</v>
      </c>
      <c r="AA53" s="282">
        <v>711</v>
      </c>
      <c r="AB53" s="282">
        <v>4464</v>
      </c>
      <c r="AC53" s="282">
        <v>0</v>
      </c>
      <c r="AD53" s="283">
        <f t="shared" si="8"/>
        <v>156690</v>
      </c>
      <c r="AE53" s="283">
        <f t="shared" si="9"/>
        <v>0</v>
      </c>
      <c r="AF53" s="282">
        <v>0</v>
      </c>
      <c r="AG53" s="282">
        <v>0</v>
      </c>
      <c r="AH53" s="282">
        <v>0</v>
      </c>
      <c r="AI53" s="283">
        <f t="shared" si="10"/>
        <v>144725</v>
      </c>
      <c r="AJ53" s="282">
        <v>286</v>
      </c>
      <c r="AK53" s="282">
        <v>1082</v>
      </c>
      <c r="AL53" s="282">
        <v>143357</v>
      </c>
      <c r="AM53" s="283">
        <f t="shared" si="11"/>
        <v>1382</v>
      </c>
      <c r="AN53" s="282">
        <v>39</v>
      </c>
      <c r="AO53" s="282">
        <v>159</v>
      </c>
      <c r="AP53" s="282">
        <v>1184</v>
      </c>
      <c r="AQ53" s="283">
        <f t="shared" si="12"/>
        <v>10506</v>
      </c>
      <c r="AR53" s="282">
        <v>91</v>
      </c>
      <c r="AS53" s="282">
        <v>1139</v>
      </c>
      <c r="AT53" s="282">
        <v>9276</v>
      </c>
      <c r="AU53" s="283">
        <f t="shared" si="13"/>
        <v>2</v>
      </c>
      <c r="AV53" s="282">
        <v>0</v>
      </c>
      <c r="AW53" s="282">
        <v>2</v>
      </c>
      <c r="AX53" s="282">
        <v>0</v>
      </c>
      <c r="AY53" s="283">
        <f t="shared" si="14"/>
        <v>75</v>
      </c>
      <c r="AZ53" s="282">
        <v>0</v>
      </c>
      <c r="BA53" s="282">
        <v>36</v>
      </c>
      <c r="BB53" s="282">
        <v>39</v>
      </c>
      <c r="BC53" s="282">
        <f t="shared" si="15"/>
        <v>21923</v>
      </c>
      <c r="BD53" s="282">
        <f t="shared" si="16"/>
        <v>13798</v>
      </c>
      <c r="BE53" s="282">
        <v>22</v>
      </c>
      <c r="BF53" s="282">
        <v>6476</v>
      </c>
      <c r="BG53" s="282">
        <v>772</v>
      </c>
      <c r="BH53" s="282">
        <v>3353</v>
      </c>
      <c r="BI53" s="282">
        <v>164</v>
      </c>
      <c r="BJ53" s="282">
        <v>3011</v>
      </c>
      <c r="BK53" s="282">
        <f t="shared" si="17"/>
        <v>8125</v>
      </c>
      <c r="BL53" s="282">
        <v>0</v>
      </c>
      <c r="BM53" s="282">
        <v>6210</v>
      </c>
      <c r="BN53" s="282">
        <v>225</v>
      </c>
      <c r="BO53" s="282">
        <v>697</v>
      </c>
      <c r="BP53" s="282">
        <v>8</v>
      </c>
      <c r="BQ53" s="282">
        <v>985</v>
      </c>
      <c r="BR53" s="283">
        <f t="shared" ref="BR53:BX53" si="213">SUM(BY53,CF53)</f>
        <v>290821</v>
      </c>
      <c r="BS53" s="283">
        <f t="shared" si="213"/>
        <v>22</v>
      </c>
      <c r="BT53" s="283">
        <f t="shared" si="213"/>
        <v>236070</v>
      </c>
      <c r="BU53" s="283">
        <f t="shared" si="213"/>
        <v>8293</v>
      </c>
      <c r="BV53" s="283">
        <f t="shared" si="213"/>
        <v>37922</v>
      </c>
      <c r="BW53" s="283">
        <f t="shared" si="213"/>
        <v>328</v>
      </c>
      <c r="BX53" s="283">
        <f t="shared" si="213"/>
        <v>8186</v>
      </c>
      <c r="BY53" s="282">
        <f t="shared" si="19"/>
        <v>277023</v>
      </c>
      <c r="BZ53" s="283">
        <f t="shared" si="20"/>
        <v>0</v>
      </c>
      <c r="CA53" s="283">
        <f t="shared" si="21"/>
        <v>229594</v>
      </c>
      <c r="CB53" s="283">
        <f t="shared" si="22"/>
        <v>7521</v>
      </c>
      <c r="CC53" s="283">
        <f t="shared" si="23"/>
        <v>34569</v>
      </c>
      <c r="CD53" s="283">
        <f t="shared" si="24"/>
        <v>164</v>
      </c>
      <c r="CE53" s="283">
        <f t="shared" si="25"/>
        <v>5175</v>
      </c>
      <c r="CF53" s="282">
        <f t="shared" si="26"/>
        <v>13798</v>
      </c>
      <c r="CG53" s="283">
        <f t="shared" ref="CG53:CL53" si="214">BE53</f>
        <v>22</v>
      </c>
      <c r="CH53" s="283">
        <f t="shared" si="214"/>
        <v>6476</v>
      </c>
      <c r="CI53" s="283">
        <f t="shared" si="214"/>
        <v>772</v>
      </c>
      <c r="CJ53" s="283">
        <f t="shared" si="214"/>
        <v>3353</v>
      </c>
      <c r="CK53" s="283">
        <f t="shared" si="214"/>
        <v>164</v>
      </c>
      <c r="CL53" s="283">
        <f t="shared" si="214"/>
        <v>3011</v>
      </c>
      <c r="CM53" s="283">
        <f t="shared" ref="CM53:CS53" si="215">SUM(CT53,DA53)</f>
        <v>164815</v>
      </c>
      <c r="CN53" s="283">
        <f t="shared" si="215"/>
        <v>0</v>
      </c>
      <c r="CO53" s="283">
        <f t="shared" si="215"/>
        <v>150935</v>
      </c>
      <c r="CP53" s="283">
        <f t="shared" si="215"/>
        <v>1607</v>
      </c>
      <c r="CQ53" s="283">
        <f t="shared" si="215"/>
        <v>11203</v>
      </c>
      <c r="CR53" s="283">
        <f t="shared" si="215"/>
        <v>10</v>
      </c>
      <c r="CS53" s="283">
        <f t="shared" si="215"/>
        <v>1060</v>
      </c>
      <c r="CT53" s="282">
        <f t="shared" si="29"/>
        <v>156690</v>
      </c>
      <c r="CU53" s="283">
        <f t="shared" si="30"/>
        <v>0</v>
      </c>
      <c r="CV53" s="283">
        <f t="shared" si="31"/>
        <v>144725</v>
      </c>
      <c r="CW53" s="283">
        <f t="shared" si="32"/>
        <v>1382</v>
      </c>
      <c r="CX53" s="283">
        <f t="shared" si="33"/>
        <v>10506</v>
      </c>
      <c r="CY53" s="283">
        <f t="shared" si="34"/>
        <v>2</v>
      </c>
      <c r="CZ53" s="283">
        <f t="shared" si="35"/>
        <v>75</v>
      </c>
      <c r="DA53" s="282">
        <f t="shared" si="36"/>
        <v>8125</v>
      </c>
      <c r="DB53" s="283">
        <f t="shared" ref="DB53:DG53" si="216">BL53</f>
        <v>0</v>
      </c>
      <c r="DC53" s="283">
        <f t="shared" si="216"/>
        <v>6210</v>
      </c>
      <c r="DD53" s="283">
        <f t="shared" si="216"/>
        <v>225</v>
      </c>
      <c r="DE53" s="283">
        <f t="shared" si="216"/>
        <v>697</v>
      </c>
      <c r="DF53" s="283">
        <f t="shared" si="216"/>
        <v>8</v>
      </c>
      <c r="DG53" s="283">
        <f t="shared" si="216"/>
        <v>985</v>
      </c>
      <c r="DH53" s="282">
        <v>5</v>
      </c>
      <c r="DI53" s="282">
        <f t="shared" si="38"/>
        <v>416</v>
      </c>
      <c r="DJ53" s="282">
        <v>114</v>
      </c>
      <c r="DK53" s="282">
        <v>293</v>
      </c>
      <c r="DL53" s="282">
        <v>7</v>
      </c>
      <c r="DM53" s="282">
        <v>2</v>
      </c>
    </row>
    <row r="54" spans="1:117" s="281" customFormat="1" ht="12" customHeight="1">
      <c r="A54" s="278" t="s">
        <v>787</v>
      </c>
      <c r="B54" s="279" t="s">
        <v>788</v>
      </c>
      <c r="C54" s="297" t="s">
        <v>542</v>
      </c>
      <c r="D54" s="282">
        <f t="shared" ref="D54:AI54" si="217">SUM(D7:D53)</f>
        <v>40899225.393100001</v>
      </c>
      <c r="E54" s="283">
        <f t="shared" si="217"/>
        <v>26592834.382100001</v>
      </c>
      <c r="F54" s="283">
        <f t="shared" si="217"/>
        <v>1682087</v>
      </c>
      <c r="G54" s="282">
        <f t="shared" si="217"/>
        <v>863452</v>
      </c>
      <c r="H54" s="282">
        <f t="shared" si="217"/>
        <v>818092</v>
      </c>
      <c r="I54" s="282">
        <f t="shared" si="217"/>
        <v>543</v>
      </c>
      <c r="J54" s="283">
        <f t="shared" si="217"/>
        <v>19367774.41</v>
      </c>
      <c r="K54" s="282">
        <f t="shared" si="217"/>
        <v>5865110.5800000001</v>
      </c>
      <c r="L54" s="282">
        <f t="shared" si="217"/>
        <v>13450698.83</v>
      </c>
      <c r="M54" s="282">
        <f t="shared" si="217"/>
        <v>51965</v>
      </c>
      <c r="N54" s="283">
        <f t="shared" si="217"/>
        <v>963311.33000000007</v>
      </c>
      <c r="O54" s="282">
        <f t="shared" si="217"/>
        <v>224035.05</v>
      </c>
      <c r="P54" s="282">
        <f t="shared" si="217"/>
        <v>733677.28</v>
      </c>
      <c r="Q54" s="282">
        <f t="shared" si="217"/>
        <v>5599</v>
      </c>
      <c r="R54" s="283">
        <f t="shared" si="217"/>
        <v>4078538.2020999999</v>
      </c>
      <c r="S54" s="282">
        <f t="shared" si="217"/>
        <v>856963.47</v>
      </c>
      <c r="T54" s="282">
        <f t="shared" si="217"/>
        <v>3215210.7321000001</v>
      </c>
      <c r="U54" s="282">
        <f t="shared" si="217"/>
        <v>6364</v>
      </c>
      <c r="V54" s="283">
        <f t="shared" si="217"/>
        <v>44613</v>
      </c>
      <c r="W54" s="282">
        <f t="shared" si="217"/>
        <v>17148</v>
      </c>
      <c r="X54" s="282">
        <f t="shared" si="217"/>
        <v>27040</v>
      </c>
      <c r="Y54" s="282">
        <f t="shared" si="217"/>
        <v>425</v>
      </c>
      <c r="Z54" s="283">
        <f t="shared" si="217"/>
        <v>456510.44</v>
      </c>
      <c r="AA54" s="282">
        <f t="shared" si="217"/>
        <v>162097.9</v>
      </c>
      <c r="AB54" s="282">
        <f t="shared" si="217"/>
        <v>288282.54000000004</v>
      </c>
      <c r="AC54" s="282">
        <f t="shared" si="217"/>
        <v>6130</v>
      </c>
      <c r="AD54" s="283">
        <f t="shared" si="217"/>
        <v>10652439.539999999</v>
      </c>
      <c r="AE54" s="283">
        <f t="shared" si="217"/>
        <v>947248</v>
      </c>
      <c r="AF54" s="282">
        <f t="shared" si="217"/>
        <v>5810</v>
      </c>
      <c r="AG54" s="282">
        <f t="shared" si="217"/>
        <v>33822</v>
      </c>
      <c r="AH54" s="282">
        <f t="shared" si="217"/>
        <v>907616</v>
      </c>
      <c r="AI54" s="283">
        <f t="shared" si="217"/>
        <v>9101794.7249999996</v>
      </c>
      <c r="AJ54" s="282">
        <f t="shared" ref="AJ54:BO54" si="218">SUM(AJ7:AJ53)</f>
        <v>27780</v>
      </c>
      <c r="AK54" s="282">
        <f t="shared" si="218"/>
        <v>91478</v>
      </c>
      <c r="AL54" s="282">
        <f t="shared" si="218"/>
        <v>8982536.7249999996</v>
      </c>
      <c r="AM54" s="283">
        <f t="shared" si="218"/>
        <v>144612.962</v>
      </c>
      <c r="AN54" s="282">
        <f t="shared" si="218"/>
        <v>4290</v>
      </c>
      <c r="AO54" s="282">
        <f t="shared" si="218"/>
        <v>3170</v>
      </c>
      <c r="AP54" s="282">
        <f t="shared" si="218"/>
        <v>137152.962</v>
      </c>
      <c r="AQ54" s="283">
        <f t="shared" si="218"/>
        <v>398731.326</v>
      </c>
      <c r="AR54" s="282">
        <f t="shared" si="218"/>
        <v>4025</v>
      </c>
      <c r="AS54" s="282">
        <f t="shared" si="218"/>
        <v>12576</v>
      </c>
      <c r="AT54" s="282">
        <f t="shared" si="218"/>
        <v>382130.326</v>
      </c>
      <c r="AU54" s="283">
        <f t="shared" si="218"/>
        <v>10965</v>
      </c>
      <c r="AV54" s="282">
        <f t="shared" si="218"/>
        <v>2822</v>
      </c>
      <c r="AW54" s="282">
        <f t="shared" si="218"/>
        <v>5294</v>
      </c>
      <c r="AX54" s="282">
        <f t="shared" si="218"/>
        <v>2849</v>
      </c>
      <c r="AY54" s="283">
        <f t="shared" si="218"/>
        <v>49087.527000000002</v>
      </c>
      <c r="AZ54" s="282">
        <f t="shared" si="218"/>
        <v>944</v>
      </c>
      <c r="BA54" s="282">
        <f t="shared" si="218"/>
        <v>2437</v>
      </c>
      <c r="BB54" s="282">
        <f t="shared" si="218"/>
        <v>45706.527000000002</v>
      </c>
      <c r="BC54" s="282">
        <f t="shared" si="218"/>
        <v>3653951.4709999999</v>
      </c>
      <c r="BD54" s="282">
        <f t="shared" si="218"/>
        <v>1318333.78</v>
      </c>
      <c r="BE54" s="282">
        <f t="shared" si="218"/>
        <v>29644</v>
      </c>
      <c r="BF54" s="282">
        <f t="shared" si="218"/>
        <v>596691.76500000001</v>
      </c>
      <c r="BG54" s="282">
        <f t="shared" si="218"/>
        <v>199979.85700000002</v>
      </c>
      <c r="BH54" s="282">
        <f t="shared" si="218"/>
        <v>148460.26199999999</v>
      </c>
      <c r="BI54" s="282">
        <f t="shared" si="218"/>
        <v>20883</v>
      </c>
      <c r="BJ54" s="282">
        <f t="shared" si="218"/>
        <v>322674.89600000001</v>
      </c>
      <c r="BK54" s="282">
        <f t="shared" si="218"/>
        <v>2335617.6910000001</v>
      </c>
      <c r="BL54" s="282">
        <f t="shared" si="218"/>
        <v>222554</v>
      </c>
      <c r="BM54" s="282">
        <f t="shared" si="218"/>
        <v>1567441.7490000001</v>
      </c>
      <c r="BN54" s="282">
        <f t="shared" si="218"/>
        <v>164006.03599999999</v>
      </c>
      <c r="BO54" s="282">
        <f t="shared" si="218"/>
        <v>185801.136</v>
      </c>
      <c r="BP54" s="282">
        <f t="shared" ref="BP54:CU54" si="219">SUM(BP7:BP53)</f>
        <v>23443</v>
      </c>
      <c r="BQ54" s="282">
        <f t="shared" si="219"/>
        <v>172371.77000000002</v>
      </c>
      <c r="BR54" s="283">
        <f t="shared" si="219"/>
        <v>27911168.162100002</v>
      </c>
      <c r="BS54" s="283">
        <f t="shared" si="219"/>
        <v>1711731</v>
      </c>
      <c r="BT54" s="283">
        <f t="shared" si="219"/>
        <v>19964466.175000001</v>
      </c>
      <c r="BU54" s="283">
        <f t="shared" si="219"/>
        <v>1163291.1869999999</v>
      </c>
      <c r="BV54" s="283">
        <f t="shared" si="219"/>
        <v>4226998.4640999995</v>
      </c>
      <c r="BW54" s="283">
        <f t="shared" si="219"/>
        <v>65496</v>
      </c>
      <c r="BX54" s="283">
        <f t="shared" si="219"/>
        <v>779185.33600000001</v>
      </c>
      <c r="BY54" s="282">
        <f t="shared" si="219"/>
        <v>26592834.382100001</v>
      </c>
      <c r="BZ54" s="283">
        <f t="shared" si="219"/>
        <v>1682087</v>
      </c>
      <c r="CA54" s="283">
        <f t="shared" si="219"/>
        <v>19367774.41</v>
      </c>
      <c r="CB54" s="283">
        <f t="shared" si="219"/>
        <v>963311.33000000007</v>
      </c>
      <c r="CC54" s="283">
        <f t="shared" si="219"/>
        <v>4078538.2020999999</v>
      </c>
      <c r="CD54" s="283">
        <f t="shared" si="219"/>
        <v>44613</v>
      </c>
      <c r="CE54" s="283">
        <f t="shared" si="219"/>
        <v>456510.44</v>
      </c>
      <c r="CF54" s="282">
        <f t="shared" si="219"/>
        <v>1318333.78</v>
      </c>
      <c r="CG54" s="283">
        <f t="shared" si="219"/>
        <v>29644</v>
      </c>
      <c r="CH54" s="283">
        <f t="shared" si="219"/>
        <v>596691.76500000001</v>
      </c>
      <c r="CI54" s="283">
        <f t="shared" si="219"/>
        <v>199979.85700000002</v>
      </c>
      <c r="CJ54" s="283">
        <f t="shared" si="219"/>
        <v>148460.26199999999</v>
      </c>
      <c r="CK54" s="283">
        <f t="shared" si="219"/>
        <v>20883</v>
      </c>
      <c r="CL54" s="283">
        <f t="shared" si="219"/>
        <v>322674.89600000001</v>
      </c>
      <c r="CM54" s="283">
        <f t="shared" si="219"/>
        <v>12988057.231000001</v>
      </c>
      <c r="CN54" s="283">
        <f t="shared" si="219"/>
        <v>1169802</v>
      </c>
      <c r="CO54" s="283">
        <f t="shared" si="219"/>
        <v>10669236.473999999</v>
      </c>
      <c r="CP54" s="283">
        <f t="shared" si="219"/>
        <v>308618.99800000002</v>
      </c>
      <c r="CQ54" s="283">
        <f t="shared" si="219"/>
        <v>584532.46200000006</v>
      </c>
      <c r="CR54" s="283">
        <f t="shared" si="219"/>
        <v>34408</v>
      </c>
      <c r="CS54" s="283">
        <f t="shared" si="219"/>
        <v>221459.29699999999</v>
      </c>
      <c r="CT54" s="282">
        <f t="shared" si="219"/>
        <v>10652439.539999999</v>
      </c>
      <c r="CU54" s="283">
        <f t="shared" si="219"/>
        <v>947248</v>
      </c>
      <c r="CV54" s="283">
        <f t="shared" ref="CV54:DM54" si="220">SUM(CV7:CV53)</f>
        <v>9101794.7249999996</v>
      </c>
      <c r="CW54" s="283">
        <f t="shared" si="220"/>
        <v>144612.962</v>
      </c>
      <c r="CX54" s="283">
        <f t="shared" si="220"/>
        <v>398731.326</v>
      </c>
      <c r="CY54" s="283">
        <f t="shared" si="220"/>
        <v>10965</v>
      </c>
      <c r="CZ54" s="283">
        <f t="shared" si="220"/>
        <v>49087.527000000002</v>
      </c>
      <c r="DA54" s="282">
        <f t="shared" si="220"/>
        <v>2335617.6910000001</v>
      </c>
      <c r="DB54" s="283">
        <f t="shared" si="220"/>
        <v>222554</v>
      </c>
      <c r="DC54" s="283">
        <f t="shared" si="220"/>
        <v>1567441.7490000001</v>
      </c>
      <c r="DD54" s="283">
        <f t="shared" si="220"/>
        <v>164006.03599999999</v>
      </c>
      <c r="DE54" s="283">
        <f t="shared" si="220"/>
        <v>185801.136</v>
      </c>
      <c r="DF54" s="283">
        <f t="shared" si="220"/>
        <v>23443</v>
      </c>
      <c r="DG54" s="283">
        <f t="shared" si="220"/>
        <v>172371.77000000002</v>
      </c>
      <c r="DH54" s="282">
        <f t="shared" si="220"/>
        <v>27872</v>
      </c>
      <c r="DI54" s="282">
        <f t="shared" si="220"/>
        <v>18790</v>
      </c>
      <c r="DJ54" s="282">
        <f t="shared" si="220"/>
        <v>1399</v>
      </c>
      <c r="DK54" s="282">
        <f t="shared" si="220"/>
        <v>5018</v>
      </c>
      <c r="DL54" s="282">
        <f t="shared" si="220"/>
        <v>2386</v>
      </c>
      <c r="DM54" s="282">
        <f t="shared" si="220"/>
        <v>9987</v>
      </c>
    </row>
  </sheetData>
  <mergeCells count="20">
    <mergeCell ref="DM3:DM4"/>
    <mergeCell ref="N4:Q4"/>
    <mergeCell ref="R4:U4"/>
    <mergeCell ref="V4:Y4"/>
    <mergeCell ref="DJ3:DJ4"/>
    <mergeCell ref="DK3:DK4"/>
    <mergeCell ref="AY4:BB4"/>
    <mergeCell ref="AE4:AH4"/>
    <mergeCell ref="AI4:AL4"/>
    <mergeCell ref="AM4:AP4"/>
    <mergeCell ref="A2:A6"/>
    <mergeCell ref="B2:B6"/>
    <mergeCell ref="C2:C6"/>
    <mergeCell ref="DL3:DL4"/>
    <mergeCell ref="AQ4:AT4"/>
    <mergeCell ref="F4:I4"/>
    <mergeCell ref="J4:M4"/>
    <mergeCell ref="Z4:AC4"/>
    <mergeCell ref="DI3:DI4"/>
    <mergeCell ref="AU4:AX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ゴシック,標準"&amp;14ごみ搬入量の状況（平成27年度実績）</oddHeader>
  </headerFooter>
  <colBreaks count="5" manualBreakCount="5">
    <brk id="13" max="1048575" man="1"/>
    <brk id="25" max="1048575" man="1"/>
    <brk id="38" max="1048575" man="1"/>
    <brk id="50" max="1048575" man="1"/>
    <brk id="6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N54"/>
  <sheetViews>
    <sheetView zoomScaleNormal="100" workbookViewId="0">
      <pane xSplit="3" ySplit="6" topLeftCell="D7" activePane="bottomRight" state="frozen"/>
      <selection activeCell="F39" sqref="F39"/>
      <selection pane="topRight" activeCell="F39" sqref="F39"/>
      <selection pane="bottomLeft" activeCell="F39" sqref="F39"/>
      <selection pane="bottomRight" activeCell="D7" sqref="D7"/>
    </sheetView>
  </sheetViews>
  <sheetFormatPr defaultRowHeight="13.5"/>
  <cols>
    <col min="1" max="1" width="10.75" style="299" customWidth="1"/>
    <col min="2" max="2" width="8.75" style="300" customWidth="1"/>
    <col min="3" max="3" width="12.625" style="299" customWidth="1"/>
    <col min="4" max="144" width="9.875" style="301" customWidth="1"/>
    <col min="145" max="16384" width="9" style="303"/>
  </cols>
  <sheetData>
    <row r="1" spans="1:144" s="285" customFormat="1" ht="17.25">
      <c r="A1" s="293" t="s">
        <v>796</v>
      </c>
      <c r="B1" s="294"/>
      <c r="C1" s="294"/>
    </row>
    <row r="2" spans="1:144" s="175" customFormat="1" ht="25.5" customHeight="1">
      <c r="A2" s="340" t="s">
        <v>216</v>
      </c>
      <c r="B2" s="340" t="s">
        <v>213</v>
      </c>
      <c r="C2" s="343" t="s">
        <v>214</v>
      </c>
      <c r="D2" s="207" t="s">
        <v>261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10"/>
    </row>
    <row r="3" spans="1:144" s="175" customFormat="1" ht="25.5" customHeight="1">
      <c r="A3" s="341"/>
      <c r="B3" s="341"/>
      <c r="C3" s="344"/>
      <c r="D3" s="214"/>
      <c r="E3" s="215" t="s">
        <v>163</v>
      </c>
      <c r="F3" s="208"/>
      <c r="G3" s="208"/>
      <c r="H3" s="208"/>
      <c r="I3" s="208"/>
      <c r="J3" s="208"/>
      <c r="K3" s="208"/>
      <c r="L3" s="208"/>
      <c r="M3" s="203"/>
      <c r="N3" s="208"/>
      <c r="O3" s="208"/>
      <c r="P3" s="208"/>
      <c r="Q3" s="208"/>
      <c r="R3" s="208"/>
      <c r="S3" s="208"/>
      <c r="T3" s="215" t="s">
        <v>164</v>
      </c>
      <c r="U3" s="208"/>
      <c r="V3" s="208"/>
      <c r="W3" s="208"/>
      <c r="X3" s="208"/>
      <c r="Y3" s="208"/>
      <c r="Z3" s="208"/>
      <c r="AA3" s="208"/>
      <c r="AB3" s="203"/>
      <c r="AC3" s="208"/>
      <c r="AD3" s="208"/>
      <c r="AE3" s="208"/>
      <c r="AF3" s="208"/>
      <c r="AG3" s="208"/>
      <c r="AH3" s="208"/>
      <c r="AI3" s="215" t="s">
        <v>165</v>
      </c>
      <c r="AJ3" s="208"/>
      <c r="AK3" s="208"/>
      <c r="AL3" s="208"/>
      <c r="AM3" s="208"/>
      <c r="AN3" s="208"/>
      <c r="AO3" s="208"/>
      <c r="AP3" s="208"/>
      <c r="AQ3" s="203"/>
      <c r="AR3" s="208"/>
      <c r="AS3" s="208"/>
      <c r="AT3" s="208"/>
      <c r="AU3" s="208"/>
      <c r="AV3" s="208"/>
      <c r="AW3" s="208"/>
      <c r="AX3" s="215" t="s">
        <v>166</v>
      </c>
      <c r="AY3" s="208"/>
      <c r="AZ3" s="208"/>
      <c r="BA3" s="208"/>
      <c r="BB3" s="208"/>
      <c r="BC3" s="208"/>
      <c r="BD3" s="208"/>
      <c r="BE3" s="208"/>
      <c r="BF3" s="203"/>
      <c r="BG3" s="208"/>
      <c r="BH3" s="208"/>
      <c r="BI3" s="208"/>
      <c r="BJ3" s="208"/>
      <c r="BK3" s="208"/>
      <c r="BL3" s="208"/>
      <c r="BM3" s="215" t="s">
        <v>167</v>
      </c>
      <c r="BN3" s="208"/>
      <c r="BO3" s="208"/>
      <c r="BP3" s="208"/>
      <c r="BQ3" s="208"/>
      <c r="BR3" s="208"/>
      <c r="BS3" s="208"/>
      <c r="BT3" s="208"/>
      <c r="BU3" s="203"/>
      <c r="BV3" s="208"/>
      <c r="BW3" s="208"/>
      <c r="BX3" s="208"/>
      <c r="BY3" s="208"/>
      <c r="BZ3" s="208"/>
      <c r="CA3" s="208"/>
      <c r="CB3" s="215" t="s">
        <v>168</v>
      </c>
      <c r="CC3" s="208"/>
      <c r="CD3" s="208"/>
      <c r="CE3" s="208"/>
      <c r="CF3" s="208"/>
      <c r="CG3" s="208"/>
      <c r="CH3" s="208"/>
      <c r="CI3" s="208"/>
      <c r="CJ3" s="203"/>
      <c r="CK3" s="208"/>
      <c r="CL3" s="208"/>
      <c r="CM3" s="208"/>
      <c r="CN3" s="208"/>
      <c r="CO3" s="208"/>
      <c r="CP3" s="208"/>
      <c r="CQ3" s="215" t="s">
        <v>169</v>
      </c>
      <c r="CR3" s="208"/>
      <c r="CS3" s="208"/>
      <c r="CT3" s="208"/>
      <c r="CU3" s="208"/>
      <c r="CV3" s="208"/>
      <c r="CW3" s="208"/>
      <c r="CX3" s="208"/>
      <c r="CY3" s="203"/>
      <c r="CZ3" s="208"/>
      <c r="DA3" s="208"/>
      <c r="DB3" s="208"/>
      <c r="DC3" s="208"/>
      <c r="DD3" s="208"/>
      <c r="DE3" s="208"/>
      <c r="DF3" s="215" t="s">
        <v>170</v>
      </c>
      <c r="DG3" s="208"/>
      <c r="DH3" s="208"/>
      <c r="DI3" s="208"/>
      <c r="DJ3" s="208"/>
      <c r="DK3" s="208"/>
      <c r="DL3" s="208"/>
      <c r="DM3" s="208"/>
      <c r="DN3" s="203"/>
      <c r="DO3" s="208"/>
      <c r="DP3" s="208"/>
      <c r="DQ3" s="208"/>
      <c r="DR3" s="208"/>
      <c r="DS3" s="208"/>
      <c r="DT3" s="208"/>
      <c r="DU3" s="215" t="s">
        <v>171</v>
      </c>
      <c r="DV3" s="203"/>
      <c r="DW3" s="203"/>
      <c r="DX3" s="203"/>
      <c r="DY3" s="213"/>
      <c r="DZ3" s="215" t="s">
        <v>172</v>
      </c>
      <c r="EA3" s="208"/>
      <c r="EB3" s="208"/>
      <c r="EC3" s="208"/>
      <c r="ED3" s="208"/>
      <c r="EE3" s="208"/>
      <c r="EF3" s="208"/>
      <c r="EG3" s="208"/>
      <c r="EH3" s="203"/>
      <c r="EI3" s="208"/>
      <c r="EJ3" s="208"/>
      <c r="EK3" s="208"/>
      <c r="EL3" s="208"/>
      <c r="EM3" s="208"/>
      <c r="EN3" s="229"/>
    </row>
    <row r="4" spans="1:144" s="175" customFormat="1" ht="25.5" customHeight="1">
      <c r="A4" s="341"/>
      <c r="B4" s="341"/>
      <c r="C4" s="344"/>
      <c r="D4" s="214"/>
      <c r="E4" s="214"/>
      <c r="F4" s="215" t="s">
        <v>142</v>
      </c>
      <c r="G4" s="208"/>
      <c r="H4" s="208"/>
      <c r="I4" s="208"/>
      <c r="J4" s="208"/>
      <c r="K4" s="208"/>
      <c r="L4" s="208"/>
      <c r="M4" s="215" t="s">
        <v>275</v>
      </c>
      <c r="N4" s="208"/>
      <c r="O4" s="208"/>
      <c r="P4" s="208"/>
      <c r="Q4" s="208"/>
      <c r="R4" s="208"/>
      <c r="S4" s="208"/>
      <c r="T4" s="214"/>
      <c r="U4" s="215" t="s">
        <v>142</v>
      </c>
      <c r="V4" s="208"/>
      <c r="W4" s="208"/>
      <c r="X4" s="208"/>
      <c r="Y4" s="208"/>
      <c r="Z4" s="208"/>
      <c r="AA4" s="208"/>
      <c r="AB4" s="215" t="s">
        <v>275</v>
      </c>
      <c r="AC4" s="208"/>
      <c r="AD4" s="208"/>
      <c r="AE4" s="208"/>
      <c r="AF4" s="208"/>
      <c r="AG4" s="208"/>
      <c r="AH4" s="208"/>
      <c r="AI4" s="214"/>
      <c r="AJ4" s="215" t="s">
        <v>142</v>
      </c>
      <c r="AK4" s="208"/>
      <c r="AL4" s="208"/>
      <c r="AM4" s="208"/>
      <c r="AN4" s="208"/>
      <c r="AO4" s="208"/>
      <c r="AP4" s="208"/>
      <c r="AQ4" s="215" t="s">
        <v>275</v>
      </c>
      <c r="AR4" s="208"/>
      <c r="AS4" s="208"/>
      <c r="AT4" s="208"/>
      <c r="AU4" s="208"/>
      <c r="AV4" s="208"/>
      <c r="AW4" s="208"/>
      <c r="AX4" s="214"/>
      <c r="AY4" s="215" t="s">
        <v>142</v>
      </c>
      <c r="AZ4" s="208"/>
      <c r="BA4" s="208"/>
      <c r="BB4" s="208"/>
      <c r="BC4" s="208"/>
      <c r="BD4" s="208"/>
      <c r="BE4" s="208"/>
      <c r="BF4" s="215" t="s">
        <v>275</v>
      </c>
      <c r="BG4" s="208"/>
      <c r="BH4" s="208"/>
      <c r="BI4" s="208"/>
      <c r="BJ4" s="208"/>
      <c r="BK4" s="208"/>
      <c r="BL4" s="208"/>
      <c r="BM4" s="214"/>
      <c r="BN4" s="215" t="s">
        <v>142</v>
      </c>
      <c r="BO4" s="208"/>
      <c r="BP4" s="208"/>
      <c r="BQ4" s="208"/>
      <c r="BR4" s="208"/>
      <c r="BS4" s="208"/>
      <c r="BT4" s="208"/>
      <c r="BU4" s="215" t="s">
        <v>275</v>
      </c>
      <c r="BV4" s="208"/>
      <c r="BW4" s="208"/>
      <c r="BX4" s="208"/>
      <c r="BY4" s="208"/>
      <c r="BZ4" s="208"/>
      <c r="CA4" s="208"/>
      <c r="CB4" s="214"/>
      <c r="CC4" s="215" t="s">
        <v>142</v>
      </c>
      <c r="CD4" s="208"/>
      <c r="CE4" s="208"/>
      <c r="CF4" s="208"/>
      <c r="CG4" s="208"/>
      <c r="CH4" s="208"/>
      <c r="CI4" s="208"/>
      <c r="CJ4" s="215" t="s">
        <v>275</v>
      </c>
      <c r="CK4" s="208"/>
      <c r="CL4" s="208"/>
      <c r="CM4" s="208"/>
      <c r="CN4" s="208"/>
      <c r="CO4" s="208"/>
      <c r="CP4" s="208"/>
      <c r="CQ4" s="214"/>
      <c r="CR4" s="215" t="s">
        <v>142</v>
      </c>
      <c r="CS4" s="208"/>
      <c r="CT4" s="208"/>
      <c r="CU4" s="208"/>
      <c r="CV4" s="208"/>
      <c r="CW4" s="208"/>
      <c r="CX4" s="208"/>
      <c r="CY4" s="215" t="s">
        <v>275</v>
      </c>
      <c r="CZ4" s="208"/>
      <c r="DA4" s="208"/>
      <c r="DB4" s="208"/>
      <c r="DC4" s="208"/>
      <c r="DD4" s="208"/>
      <c r="DE4" s="208"/>
      <c r="DF4" s="214"/>
      <c r="DG4" s="215" t="s">
        <v>142</v>
      </c>
      <c r="DH4" s="208"/>
      <c r="DI4" s="208"/>
      <c r="DJ4" s="208"/>
      <c r="DK4" s="208"/>
      <c r="DL4" s="208"/>
      <c r="DM4" s="208"/>
      <c r="DN4" s="215" t="s">
        <v>275</v>
      </c>
      <c r="DO4" s="208"/>
      <c r="DP4" s="208"/>
      <c r="DQ4" s="208"/>
      <c r="DR4" s="208"/>
      <c r="DS4" s="208"/>
      <c r="DT4" s="208"/>
      <c r="DU4" s="214"/>
      <c r="DV4" s="218" t="s">
        <v>173</v>
      </c>
      <c r="DW4" s="213"/>
      <c r="DX4" s="214" t="s">
        <v>20</v>
      </c>
      <c r="DY4" s="213"/>
      <c r="DZ4" s="214"/>
      <c r="EA4" s="215" t="s">
        <v>142</v>
      </c>
      <c r="EB4" s="208"/>
      <c r="EC4" s="208"/>
      <c r="ED4" s="208"/>
      <c r="EE4" s="208"/>
      <c r="EF4" s="208"/>
      <c r="EG4" s="208"/>
      <c r="EH4" s="215" t="s">
        <v>275</v>
      </c>
      <c r="EI4" s="208"/>
      <c r="EJ4" s="208"/>
      <c r="EK4" s="208"/>
      <c r="EL4" s="208"/>
      <c r="EM4" s="208"/>
      <c r="EN4" s="213"/>
    </row>
    <row r="5" spans="1:144" s="175" customFormat="1" ht="25.5" customHeight="1">
      <c r="A5" s="341"/>
      <c r="B5" s="341"/>
      <c r="C5" s="344"/>
      <c r="D5" s="211" t="s">
        <v>179</v>
      </c>
      <c r="E5" s="211" t="s">
        <v>10</v>
      </c>
      <c r="F5" s="211" t="s">
        <v>10</v>
      </c>
      <c r="G5" s="288" t="s">
        <v>21</v>
      </c>
      <c r="H5" s="288" t="s">
        <v>22</v>
      </c>
      <c r="I5" s="288" t="s">
        <v>23</v>
      </c>
      <c r="J5" s="288" t="s">
        <v>18</v>
      </c>
      <c r="K5" s="288" t="s">
        <v>19</v>
      </c>
      <c r="L5" s="288" t="s">
        <v>24</v>
      </c>
      <c r="M5" s="211" t="s">
        <v>10</v>
      </c>
      <c r="N5" s="288" t="s">
        <v>21</v>
      </c>
      <c r="O5" s="288" t="s">
        <v>22</v>
      </c>
      <c r="P5" s="288" t="s">
        <v>23</v>
      </c>
      <c r="Q5" s="288" t="s">
        <v>18</v>
      </c>
      <c r="R5" s="288" t="s">
        <v>19</v>
      </c>
      <c r="S5" s="288" t="s">
        <v>24</v>
      </c>
      <c r="T5" s="211" t="s">
        <v>10</v>
      </c>
      <c r="U5" s="211" t="s">
        <v>10</v>
      </c>
      <c r="V5" s="288" t="s">
        <v>21</v>
      </c>
      <c r="W5" s="288" t="s">
        <v>22</v>
      </c>
      <c r="X5" s="288" t="s">
        <v>23</v>
      </c>
      <c r="Y5" s="288" t="s">
        <v>18</v>
      </c>
      <c r="Z5" s="288" t="s">
        <v>19</v>
      </c>
      <c r="AA5" s="288" t="s">
        <v>24</v>
      </c>
      <c r="AB5" s="211" t="s">
        <v>10</v>
      </c>
      <c r="AC5" s="288" t="s">
        <v>21</v>
      </c>
      <c r="AD5" s="288" t="s">
        <v>22</v>
      </c>
      <c r="AE5" s="288" t="s">
        <v>23</v>
      </c>
      <c r="AF5" s="288" t="s">
        <v>18</v>
      </c>
      <c r="AG5" s="288" t="s">
        <v>19</v>
      </c>
      <c r="AH5" s="288" t="s">
        <v>24</v>
      </c>
      <c r="AI5" s="211" t="s">
        <v>10</v>
      </c>
      <c r="AJ5" s="211" t="s">
        <v>10</v>
      </c>
      <c r="AK5" s="288" t="s">
        <v>21</v>
      </c>
      <c r="AL5" s="288" t="s">
        <v>22</v>
      </c>
      <c r="AM5" s="288" t="s">
        <v>23</v>
      </c>
      <c r="AN5" s="288" t="s">
        <v>18</v>
      </c>
      <c r="AO5" s="288" t="s">
        <v>19</v>
      </c>
      <c r="AP5" s="288" t="s">
        <v>24</v>
      </c>
      <c r="AQ5" s="211" t="s">
        <v>10</v>
      </c>
      <c r="AR5" s="288" t="s">
        <v>21</v>
      </c>
      <c r="AS5" s="288" t="s">
        <v>22</v>
      </c>
      <c r="AT5" s="288" t="s">
        <v>23</v>
      </c>
      <c r="AU5" s="288" t="s">
        <v>18</v>
      </c>
      <c r="AV5" s="288" t="s">
        <v>19</v>
      </c>
      <c r="AW5" s="288" t="s">
        <v>24</v>
      </c>
      <c r="AX5" s="211" t="s">
        <v>10</v>
      </c>
      <c r="AY5" s="211" t="s">
        <v>10</v>
      </c>
      <c r="AZ5" s="288" t="s">
        <v>21</v>
      </c>
      <c r="BA5" s="288" t="s">
        <v>22</v>
      </c>
      <c r="BB5" s="288" t="s">
        <v>23</v>
      </c>
      <c r="BC5" s="288" t="s">
        <v>18</v>
      </c>
      <c r="BD5" s="288" t="s">
        <v>19</v>
      </c>
      <c r="BE5" s="288" t="s">
        <v>24</v>
      </c>
      <c r="BF5" s="211" t="s">
        <v>10</v>
      </c>
      <c r="BG5" s="288" t="s">
        <v>21</v>
      </c>
      <c r="BH5" s="288" t="s">
        <v>22</v>
      </c>
      <c r="BI5" s="288" t="s">
        <v>23</v>
      </c>
      <c r="BJ5" s="288" t="s">
        <v>18</v>
      </c>
      <c r="BK5" s="288" t="s">
        <v>19</v>
      </c>
      <c r="BL5" s="288" t="s">
        <v>24</v>
      </c>
      <c r="BM5" s="211" t="s">
        <v>10</v>
      </c>
      <c r="BN5" s="211" t="s">
        <v>10</v>
      </c>
      <c r="BO5" s="288" t="s">
        <v>21</v>
      </c>
      <c r="BP5" s="288" t="s">
        <v>22</v>
      </c>
      <c r="BQ5" s="288" t="s">
        <v>23</v>
      </c>
      <c r="BR5" s="288" t="s">
        <v>18</v>
      </c>
      <c r="BS5" s="288" t="s">
        <v>19</v>
      </c>
      <c r="BT5" s="288" t="s">
        <v>24</v>
      </c>
      <c r="BU5" s="211" t="s">
        <v>10</v>
      </c>
      <c r="BV5" s="288" t="s">
        <v>21</v>
      </c>
      <c r="BW5" s="288" t="s">
        <v>22</v>
      </c>
      <c r="BX5" s="288" t="s">
        <v>23</v>
      </c>
      <c r="BY5" s="288" t="s">
        <v>18</v>
      </c>
      <c r="BZ5" s="288" t="s">
        <v>19</v>
      </c>
      <c r="CA5" s="288" t="s">
        <v>24</v>
      </c>
      <c r="CB5" s="211" t="s">
        <v>10</v>
      </c>
      <c r="CC5" s="211" t="s">
        <v>10</v>
      </c>
      <c r="CD5" s="288" t="s">
        <v>21</v>
      </c>
      <c r="CE5" s="288" t="s">
        <v>22</v>
      </c>
      <c r="CF5" s="288" t="s">
        <v>23</v>
      </c>
      <c r="CG5" s="288" t="s">
        <v>18</v>
      </c>
      <c r="CH5" s="288" t="s">
        <v>19</v>
      </c>
      <c r="CI5" s="288" t="s">
        <v>24</v>
      </c>
      <c r="CJ5" s="211" t="s">
        <v>10</v>
      </c>
      <c r="CK5" s="288" t="s">
        <v>21</v>
      </c>
      <c r="CL5" s="288" t="s">
        <v>22</v>
      </c>
      <c r="CM5" s="288" t="s">
        <v>23</v>
      </c>
      <c r="CN5" s="288" t="s">
        <v>18</v>
      </c>
      <c r="CO5" s="288" t="s">
        <v>19</v>
      </c>
      <c r="CP5" s="288" t="s">
        <v>24</v>
      </c>
      <c r="CQ5" s="211" t="s">
        <v>10</v>
      </c>
      <c r="CR5" s="211" t="s">
        <v>10</v>
      </c>
      <c r="CS5" s="230" t="s">
        <v>21</v>
      </c>
      <c r="CT5" s="230" t="s">
        <v>22</v>
      </c>
      <c r="CU5" s="230" t="s">
        <v>23</v>
      </c>
      <c r="CV5" s="230" t="s">
        <v>18</v>
      </c>
      <c r="CW5" s="230" t="s">
        <v>19</v>
      </c>
      <c r="CX5" s="230" t="s">
        <v>24</v>
      </c>
      <c r="CY5" s="211" t="s">
        <v>10</v>
      </c>
      <c r="CZ5" s="230" t="s">
        <v>21</v>
      </c>
      <c r="DA5" s="230" t="s">
        <v>22</v>
      </c>
      <c r="DB5" s="230" t="s">
        <v>23</v>
      </c>
      <c r="DC5" s="230" t="s">
        <v>18</v>
      </c>
      <c r="DD5" s="230" t="s">
        <v>19</v>
      </c>
      <c r="DE5" s="230" t="s">
        <v>24</v>
      </c>
      <c r="DF5" s="211" t="s">
        <v>10</v>
      </c>
      <c r="DG5" s="211" t="s">
        <v>10</v>
      </c>
      <c r="DH5" s="288" t="s">
        <v>21</v>
      </c>
      <c r="DI5" s="288" t="s">
        <v>22</v>
      </c>
      <c r="DJ5" s="288" t="s">
        <v>23</v>
      </c>
      <c r="DK5" s="288" t="s">
        <v>18</v>
      </c>
      <c r="DL5" s="288" t="s">
        <v>19</v>
      </c>
      <c r="DM5" s="288" t="s">
        <v>24</v>
      </c>
      <c r="DN5" s="211" t="s">
        <v>10</v>
      </c>
      <c r="DO5" s="288" t="s">
        <v>21</v>
      </c>
      <c r="DP5" s="288" t="s">
        <v>22</v>
      </c>
      <c r="DQ5" s="288" t="s">
        <v>23</v>
      </c>
      <c r="DR5" s="288" t="s">
        <v>18</v>
      </c>
      <c r="DS5" s="288" t="s">
        <v>19</v>
      </c>
      <c r="DT5" s="288" t="s">
        <v>24</v>
      </c>
      <c r="DU5" s="211" t="s">
        <v>10</v>
      </c>
      <c r="DV5" s="288" t="s">
        <v>18</v>
      </c>
      <c r="DW5" s="288" t="s">
        <v>19</v>
      </c>
      <c r="DX5" s="288" t="s">
        <v>18</v>
      </c>
      <c r="DY5" s="288" t="s">
        <v>19</v>
      </c>
      <c r="DZ5" s="211" t="s">
        <v>10</v>
      </c>
      <c r="EA5" s="211" t="s">
        <v>10</v>
      </c>
      <c r="EB5" s="288" t="s">
        <v>21</v>
      </c>
      <c r="EC5" s="288" t="s">
        <v>22</v>
      </c>
      <c r="ED5" s="288" t="s">
        <v>23</v>
      </c>
      <c r="EE5" s="288" t="s">
        <v>18</v>
      </c>
      <c r="EF5" s="288" t="s">
        <v>19</v>
      </c>
      <c r="EG5" s="288" t="s">
        <v>24</v>
      </c>
      <c r="EH5" s="211" t="s">
        <v>10</v>
      </c>
      <c r="EI5" s="288" t="s">
        <v>21</v>
      </c>
      <c r="EJ5" s="288" t="s">
        <v>22</v>
      </c>
      <c r="EK5" s="288" t="s">
        <v>23</v>
      </c>
      <c r="EL5" s="288" t="s">
        <v>18</v>
      </c>
      <c r="EM5" s="290" t="s">
        <v>19</v>
      </c>
      <c r="EN5" s="290" t="s">
        <v>24</v>
      </c>
    </row>
    <row r="6" spans="1:144" s="179" customFormat="1">
      <c r="A6" s="341"/>
      <c r="B6" s="342"/>
      <c r="C6" s="344"/>
      <c r="D6" s="225" t="s">
        <v>25</v>
      </c>
      <c r="E6" s="225" t="s">
        <v>25</v>
      </c>
      <c r="F6" s="225" t="s">
        <v>25</v>
      </c>
      <c r="G6" s="225" t="s">
        <v>25</v>
      </c>
      <c r="H6" s="225" t="s">
        <v>25</v>
      </c>
      <c r="I6" s="225" t="s">
        <v>25</v>
      </c>
      <c r="J6" s="225" t="s">
        <v>25</v>
      </c>
      <c r="K6" s="225" t="s">
        <v>25</v>
      </c>
      <c r="L6" s="225" t="s">
        <v>25</v>
      </c>
      <c r="M6" s="225" t="s">
        <v>25</v>
      </c>
      <c r="N6" s="225" t="s">
        <v>25</v>
      </c>
      <c r="O6" s="225" t="s">
        <v>25</v>
      </c>
      <c r="P6" s="225" t="s">
        <v>25</v>
      </c>
      <c r="Q6" s="225" t="s">
        <v>25</v>
      </c>
      <c r="R6" s="225" t="s">
        <v>25</v>
      </c>
      <c r="S6" s="225" t="s">
        <v>25</v>
      </c>
      <c r="T6" s="225" t="s">
        <v>25</v>
      </c>
      <c r="U6" s="225" t="s">
        <v>25</v>
      </c>
      <c r="V6" s="225" t="s">
        <v>25</v>
      </c>
      <c r="W6" s="225" t="s">
        <v>25</v>
      </c>
      <c r="X6" s="225" t="s">
        <v>25</v>
      </c>
      <c r="Y6" s="225" t="s">
        <v>25</v>
      </c>
      <c r="Z6" s="225" t="s">
        <v>25</v>
      </c>
      <c r="AA6" s="225" t="s">
        <v>25</v>
      </c>
      <c r="AB6" s="225" t="s">
        <v>25</v>
      </c>
      <c r="AC6" s="225" t="s">
        <v>25</v>
      </c>
      <c r="AD6" s="225" t="s">
        <v>25</v>
      </c>
      <c r="AE6" s="225" t="s">
        <v>25</v>
      </c>
      <c r="AF6" s="225" t="s">
        <v>25</v>
      </c>
      <c r="AG6" s="225" t="s">
        <v>25</v>
      </c>
      <c r="AH6" s="225" t="s">
        <v>25</v>
      </c>
      <c r="AI6" s="225" t="s">
        <v>25</v>
      </c>
      <c r="AJ6" s="225" t="s">
        <v>25</v>
      </c>
      <c r="AK6" s="225" t="s">
        <v>25</v>
      </c>
      <c r="AL6" s="225" t="s">
        <v>25</v>
      </c>
      <c r="AM6" s="225" t="s">
        <v>25</v>
      </c>
      <c r="AN6" s="225" t="s">
        <v>25</v>
      </c>
      <c r="AO6" s="225" t="s">
        <v>25</v>
      </c>
      <c r="AP6" s="225" t="s">
        <v>25</v>
      </c>
      <c r="AQ6" s="225" t="s">
        <v>25</v>
      </c>
      <c r="AR6" s="225" t="s">
        <v>25</v>
      </c>
      <c r="AS6" s="225" t="s">
        <v>25</v>
      </c>
      <c r="AT6" s="225" t="s">
        <v>25</v>
      </c>
      <c r="AU6" s="225" t="s">
        <v>25</v>
      </c>
      <c r="AV6" s="225" t="s">
        <v>25</v>
      </c>
      <c r="AW6" s="225" t="s">
        <v>25</v>
      </c>
      <c r="AX6" s="225" t="s">
        <v>25</v>
      </c>
      <c r="AY6" s="225" t="s">
        <v>25</v>
      </c>
      <c r="AZ6" s="225" t="s">
        <v>25</v>
      </c>
      <c r="BA6" s="225" t="s">
        <v>25</v>
      </c>
      <c r="BB6" s="225" t="s">
        <v>25</v>
      </c>
      <c r="BC6" s="225" t="s">
        <v>25</v>
      </c>
      <c r="BD6" s="225" t="s">
        <v>25</v>
      </c>
      <c r="BE6" s="225" t="s">
        <v>25</v>
      </c>
      <c r="BF6" s="225" t="s">
        <v>25</v>
      </c>
      <c r="BG6" s="225" t="s">
        <v>25</v>
      </c>
      <c r="BH6" s="225" t="s">
        <v>25</v>
      </c>
      <c r="BI6" s="225" t="s">
        <v>25</v>
      </c>
      <c r="BJ6" s="225" t="s">
        <v>25</v>
      </c>
      <c r="BK6" s="225" t="s">
        <v>25</v>
      </c>
      <c r="BL6" s="225" t="s">
        <v>25</v>
      </c>
      <c r="BM6" s="225" t="s">
        <v>25</v>
      </c>
      <c r="BN6" s="225" t="s">
        <v>25</v>
      </c>
      <c r="BO6" s="225" t="s">
        <v>25</v>
      </c>
      <c r="BP6" s="225" t="s">
        <v>25</v>
      </c>
      <c r="BQ6" s="225" t="s">
        <v>25</v>
      </c>
      <c r="BR6" s="225" t="s">
        <v>25</v>
      </c>
      <c r="BS6" s="225" t="s">
        <v>25</v>
      </c>
      <c r="BT6" s="225" t="s">
        <v>25</v>
      </c>
      <c r="BU6" s="225" t="s">
        <v>25</v>
      </c>
      <c r="BV6" s="225" t="s">
        <v>25</v>
      </c>
      <c r="BW6" s="225" t="s">
        <v>25</v>
      </c>
      <c r="BX6" s="225" t="s">
        <v>25</v>
      </c>
      <c r="BY6" s="225" t="s">
        <v>25</v>
      </c>
      <c r="BZ6" s="225" t="s">
        <v>25</v>
      </c>
      <c r="CA6" s="225" t="s">
        <v>25</v>
      </c>
      <c r="CB6" s="225" t="s">
        <v>25</v>
      </c>
      <c r="CC6" s="225" t="s">
        <v>25</v>
      </c>
      <c r="CD6" s="225" t="s">
        <v>25</v>
      </c>
      <c r="CE6" s="225" t="s">
        <v>25</v>
      </c>
      <c r="CF6" s="225" t="s">
        <v>25</v>
      </c>
      <c r="CG6" s="225" t="s">
        <v>25</v>
      </c>
      <c r="CH6" s="225" t="s">
        <v>25</v>
      </c>
      <c r="CI6" s="225" t="s">
        <v>25</v>
      </c>
      <c r="CJ6" s="225" t="s">
        <v>25</v>
      </c>
      <c r="CK6" s="225" t="s">
        <v>25</v>
      </c>
      <c r="CL6" s="225" t="s">
        <v>25</v>
      </c>
      <c r="CM6" s="225" t="s">
        <v>25</v>
      </c>
      <c r="CN6" s="225" t="s">
        <v>25</v>
      </c>
      <c r="CO6" s="225" t="s">
        <v>25</v>
      </c>
      <c r="CP6" s="225" t="s">
        <v>25</v>
      </c>
      <c r="CQ6" s="225" t="s">
        <v>25</v>
      </c>
      <c r="CR6" s="225" t="s">
        <v>25</v>
      </c>
      <c r="CS6" s="225" t="s">
        <v>25</v>
      </c>
      <c r="CT6" s="225" t="s">
        <v>25</v>
      </c>
      <c r="CU6" s="225" t="s">
        <v>25</v>
      </c>
      <c r="CV6" s="225" t="s">
        <v>25</v>
      </c>
      <c r="CW6" s="225" t="s">
        <v>25</v>
      </c>
      <c r="CX6" s="225" t="s">
        <v>25</v>
      </c>
      <c r="CY6" s="225" t="s">
        <v>25</v>
      </c>
      <c r="CZ6" s="225" t="s">
        <v>25</v>
      </c>
      <c r="DA6" s="225" t="s">
        <v>25</v>
      </c>
      <c r="DB6" s="225" t="s">
        <v>25</v>
      </c>
      <c r="DC6" s="225" t="s">
        <v>25</v>
      </c>
      <c r="DD6" s="225" t="s">
        <v>25</v>
      </c>
      <c r="DE6" s="225" t="s">
        <v>25</v>
      </c>
      <c r="DF6" s="225" t="s">
        <v>25</v>
      </c>
      <c r="DG6" s="225" t="s">
        <v>25</v>
      </c>
      <c r="DH6" s="225" t="s">
        <v>25</v>
      </c>
      <c r="DI6" s="225" t="s">
        <v>25</v>
      </c>
      <c r="DJ6" s="225" t="s">
        <v>25</v>
      </c>
      <c r="DK6" s="225" t="s">
        <v>25</v>
      </c>
      <c r="DL6" s="225" t="s">
        <v>25</v>
      </c>
      <c r="DM6" s="225" t="s">
        <v>25</v>
      </c>
      <c r="DN6" s="225" t="s">
        <v>25</v>
      </c>
      <c r="DO6" s="225" t="s">
        <v>25</v>
      </c>
      <c r="DP6" s="225" t="s">
        <v>25</v>
      </c>
      <c r="DQ6" s="225" t="s">
        <v>25</v>
      </c>
      <c r="DR6" s="225" t="s">
        <v>25</v>
      </c>
      <c r="DS6" s="225" t="s">
        <v>25</v>
      </c>
      <c r="DT6" s="225" t="s">
        <v>25</v>
      </c>
      <c r="DU6" s="225" t="s">
        <v>25</v>
      </c>
      <c r="DV6" s="225" t="s">
        <v>25</v>
      </c>
      <c r="DW6" s="225" t="s">
        <v>25</v>
      </c>
      <c r="DX6" s="225" t="s">
        <v>25</v>
      </c>
      <c r="DY6" s="225" t="s">
        <v>25</v>
      </c>
      <c r="DZ6" s="225" t="s">
        <v>25</v>
      </c>
      <c r="EA6" s="225" t="s">
        <v>25</v>
      </c>
      <c r="EB6" s="225" t="s">
        <v>25</v>
      </c>
      <c r="EC6" s="225" t="s">
        <v>25</v>
      </c>
      <c r="ED6" s="225" t="s">
        <v>25</v>
      </c>
      <c r="EE6" s="225" t="s">
        <v>25</v>
      </c>
      <c r="EF6" s="225" t="s">
        <v>25</v>
      </c>
      <c r="EG6" s="225" t="s">
        <v>25</v>
      </c>
      <c r="EH6" s="225" t="s">
        <v>25</v>
      </c>
      <c r="EI6" s="225" t="s">
        <v>25</v>
      </c>
      <c r="EJ6" s="225" t="s">
        <v>25</v>
      </c>
      <c r="EK6" s="225" t="s">
        <v>25</v>
      </c>
      <c r="EL6" s="225" t="s">
        <v>25</v>
      </c>
      <c r="EM6" s="225" t="s">
        <v>25</v>
      </c>
      <c r="EN6" s="225" t="s">
        <v>25</v>
      </c>
    </row>
    <row r="7" spans="1:144" s="281" customFormat="1" ht="12" customHeight="1">
      <c r="A7" s="278" t="s">
        <v>620</v>
      </c>
      <c r="B7" s="279" t="s">
        <v>621</v>
      </c>
      <c r="C7" s="297" t="s">
        <v>542</v>
      </c>
      <c r="D7" s="283">
        <f t="shared" ref="D7:D53" si="0">SUM(E7,T7,AI7,AX7,BM7,CB7,CQ7,DF7,DU7,DZ7)</f>
        <v>1767419</v>
      </c>
      <c r="E7" s="283">
        <f>SUM(F7,M7)</f>
        <v>1112725</v>
      </c>
      <c r="F7" s="283">
        <f>SUM(G7:L7)</f>
        <v>1028966</v>
      </c>
      <c r="G7" s="283">
        <v>0</v>
      </c>
      <c r="H7" s="283">
        <v>1025681</v>
      </c>
      <c r="I7" s="283">
        <v>741</v>
      </c>
      <c r="J7" s="283">
        <v>87</v>
      </c>
      <c r="K7" s="283">
        <v>1362</v>
      </c>
      <c r="L7" s="283">
        <v>1095</v>
      </c>
      <c r="M7" s="283">
        <f t="shared" ref="M7:M53" si="1">SUM(N7:S7)</f>
        <v>83759</v>
      </c>
      <c r="N7" s="283">
        <v>1747</v>
      </c>
      <c r="O7" s="283">
        <v>78641</v>
      </c>
      <c r="P7" s="283">
        <v>617</v>
      </c>
      <c r="Q7" s="283">
        <v>4</v>
      </c>
      <c r="R7" s="283">
        <v>59</v>
      </c>
      <c r="S7" s="283">
        <v>2691</v>
      </c>
      <c r="T7" s="283">
        <f t="shared" ref="T7:T53" si="2">SUM(U7,AB7)</f>
        <v>129302</v>
      </c>
      <c r="U7" s="283">
        <f t="shared" ref="U7:U53" si="3">SUM(V7:AA7)</f>
        <v>77216</v>
      </c>
      <c r="V7" s="283">
        <v>10137</v>
      </c>
      <c r="W7" s="283">
        <v>78</v>
      </c>
      <c r="X7" s="283">
        <v>41169</v>
      </c>
      <c r="Y7" s="283">
        <v>807</v>
      </c>
      <c r="Z7" s="283">
        <v>2754</v>
      </c>
      <c r="AA7" s="283">
        <v>22271</v>
      </c>
      <c r="AB7" s="283">
        <f t="shared" ref="AB7:AB53" si="4">SUM(AC7:AH7)</f>
        <v>52086</v>
      </c>
      <c r="AC7" s="283">
        <v>4372</v>
      </c>
      <c r="AD7" s="283">
        <v>311</v>
      </c>
      <c r="AE7" s="283">
        <v>17212</v>
      </c>
      <c r="AF7" s="283">
        <v>23</v>
      </c>
      <c r="AG7" s="283">
        <v>195</v>
      </c>
      <c r="AH7" s="283">
        <v>29973</v>
      </c>
      <c r="AI7" s="283">
        <f t="shared" ref="AI7:AI53" si="5">SUM(AJ7,AQ7)</f>
        <v>31219</v>
      </c>
      <c r="AJ7" s="283">
        <f t="shared" ref="AJ7:AJ53" si="6">SUM(AK7:AP7)</f>
        <v>25358</v>
      </c>
      <c r="AK7" s="283">
        <v>0</v>
      </c>
      <c r="AL7" s="283">
        <v>0</v>
      </c>
      <c r="AM7" s="283">
        <v>356</v>
      </c>
      <c r="AN7" s="283">
        <v>20148</v>
      </c>
      <c r="AO7" s="283">
        <v>4854</v>
      </c>
      <c r="AP7" s="283">
        <v>0</v>
      </c>
      <c r="AQ7" s="283">
        <f>SUM(AR7:AW7)</f>
        <v>5861</v>
      </c>
      <c r="AR7" s="283">
        <v>0</v>
      </c>
      <c r="AS7" s="283">
        <v>0</v>
      </c>
      <c r="AT7" s="283">
        <v>34</v>
      </c>
      <c r="AU7" s="283">
        <v>5783</v>
      </c>
      <c r="AV7" s="283">
        <v>44</v>
      </c>
      <c r="AW7" s="283">
        <v>0</v>
      </c>
      <c r="AX7" s="283">
        <f>SUM(AY7,BF7)</f>
        <v>0</v>
      </c>
      <c r="AY7" s="283">
        <f>SUM(AZ7:BE7)</f>
        <v>0</v>
      </c>
      <c r="AZ7" s="283">
        <v>0</v>
      </c>
      <c r="BA7" s="283">
        <v>0</v>
      </c>
      <c r="BB7" s="283">
        <v>0</v>
      </c>
      <c r="BC7" s="283">
        <v>0</v>
      </c>
      <c r="BD7" s="283">
        <v>0</v>
      </c>
      <c r="BE7" s="283">
        <v>0</v>
      </c>
      <c r="BF7" s="283">
        <f>SUM(BG7:BL7)</f>
        <v>0</v>
      </c>
      <c r="BG7" s="283">
        <v>0</v>
      </c>
      <c r="BH7" s="283">
        <v>0</v>
      </c>
      <c r="BI7" s="283">
        <v>0</v>
      </c>
      <c r="BJ7" s="283">
        <v>0</v>
      </c>
      <c r="BK7" s="283">
        <v>0</v>
      </c>
      <c r="BL7" s="283">
        <v>0</v>
      </c>
      <c r="BM7" s="283">
        <f>SUM(BN7,BU7)</f>
        <v>16754</v>
      </c>
      <c r="BN7" s="283">
        <f>SUM(BO7:BT7)</f>
        <v>14276</v>
      </c>
      <c r="BO7" s="283">
        <v>0</v>
      </c>
      <c r="BP7" s="283">
        <v>0</v>
      </c>
      <c r="BQ7" s="283">
        <v>0</v>
      </c>
      <c r="BR7" s="283">
        <v>11010</v>
      </c>
      <c r="BS7" s="283">
        <v>3266</v>
      </c>
      <c r="BT7" s="283">
        <v>0</v>
      </c>
      <c r="BU7" s="283">
        <f>SUM(BV7:CA7)</f>
        <v>2478</v>
      </c>
      <c r="BV7" s="283">
        <v>0</v>
      </c>
      <c r="BW7" s="283">
        <v>0</v>
      </c>
      <c r="BX7" s="283">
        <v>0</v>
      </c>
      <c r="BY7" s="283">
        <v>1755</v>
      </c>
      <c r="BZ7" s="283">
        <v>723</v>
      </c>
      <c r="CA7" s="283">
        <v>0</v>
      </c>
      <c r="CB7" s="283">
        <f>SUM(CC7,CJ7)</f>
        <v>26337</v>
      </c>
      <c r="CC7" s="283">
        <f>SUM(CD7:CI7)</f>
        <v>21782</v>
      </c>
      <c r="CD7" s="283">
        <v>1370</v>
      </c>
      <c r="CE7" s="283">
        <v>6137</v>
      </c>
      <c r="CF7" s="283">
        <v>144</v>
      </c>
      <c r="CG7" s="283">
        <v>14039</v>
      </c>
      <c r="CH7" s="283">
        <v>1</v>
      </c>
      <c r="CI7" s="283">
        <v>91</v>
      </c>
      <c r="CJ7" s="283">
        <f>SUM(CK7:CP7)</f>
        <v>4555</v>
      </c>
      <c r="CK7" s="283">
        <v>150</v>
      </c>
      <c r="CL7" s="283">
        <v>1351</v>
      </c>
      <c r="CM7" s="283">
        <v>109</v>
      </c>
      <c r="CN7" s="283">
        <v>2644</v>
      </c>
      <c r="CO7" s="283">
        <v>0</v>
      </c>
      <c r="CP7" s="283">
        <v>301</v>
      </c>
      <c r="CQ7" s="283">
        <f>SUM(CR7,CY7)</f>
        <v>249609</v>
      </c>
      <c r="CR7" s="283">
        <f>SUM(CS7:CX7)</f>
        <v>240899</v>
      </c>
      <c r="CS7" s="283">
        <v>1375</v>
      </c>
      <c r="CT7" s="283">
        <v>1841</v>
      </c>
      <c r="CU7" s="283">
        <v>2248</v>
      </c>
      <c r="CV7" s="283">
        <v>233282</v>
      </c>
      <c r="CW7" s="283">
        <v>743</v>
      </c>
      <c r="CX7" s="283">
        <v>1410</v>
      </c>
      <c r="CY7" s="283">
        <f>SUM(CZ7:DE7)</f>
        <v>8710</v>
      </c>
      <c r="CZ7" s="283">
        <v>243</v>
      </c>
      <c r="DA7" s="283">
        <v>235</v>
      </c>
      <c r="DB7" s="283">
        <v>1551</v>
      </c>
      <c r="DC7" s="283">
        <v>5876</v>
      </c>
      <c r="DD7" s="283">
        <v>64</v>
      </c>
      <c r="DE7" s="283">
        <v>741</v>
      </c>
      <c r="DF7" s="283">
        <f>SUM(DG7,DN7)</f>
        <v>5541</v>
      </c>
      <c r="DG7" s="283">
        <f>SUM(DH7:DM7)</f>
        <v>4640</v>
      </c>
      <c r="DH7" s="283">
        <v>0</v>
      </c>
      <c r="DI7" s="283">
        <v>205</v>
      </c>
      <c r="DJ7" s="283">
        <v>3314</v>
      </c>
      <c r="DK7" s="283">
        <v>727</v>
      </c>
      <c r="DL7" s="283">
        <v>374</v>
      </c>
      <c r="DM7" s="283">
        <v>20</v>
      </c>
      <c r="DN7" s="283">
        <f>SUM(DO7:DT7)</f>
        <v>901</v>
      </c>
      <c r="DO7" s="283">
        <v>0</v>
      </c>
      <c r="DP7" s="283">
        <v>0</v>
      </c>
      <c r="DQ7" s="283">
        <v>404</v>
      </c>
      <c r="DR7" s="283">
        <v>144</v>
      </c>
      <c r="DS7" s="283">
        <v>194</v>
      </c>
      <c r="DT7" s="283">
        <v>159</v>
      </c>
      <c r="DU7" s="283">
        <f>SUM(DV7:DY7)</f>
        <v>32233</v>
      </c>
      <c r="DV7" s="283">
        <v>21500</v>
      </c>
      <c r="DW7" s="283">
        <v>179</v>
      </c>
      <c r="DX7" s="283">
        <v>10514</v>
      </c>
      <c r="DY7" s="283">
        <v>40</v>
      </c>
      <c r="DZ7" s="283">
        <f>SUM(EA7,EH7)</f>
        <v>163699</v>
      </c>
      <c r="EA7" s="283">
        <f>SUM(EB7:EG7)</f>
        <v>93247</v>
      </c>
      <c r="EB7" s="283">
        <v>35625</v>
      </c>
      <c r="EC7" s="283">
        <v>9826</v>
      </c>
      <c r="ED7" s="283">
        <v>40359</v>
      </c>
      <c r="EE7" s="283">
        <v>177</v>
      </c>
      <c r="EF7" s="283">
        <v>4385</v>
      </c>
      <c r="EG7" s="283">
        <v>2875</v>
      </c>
      <c r="EH7" s="283">
        <f>SUM(EI7:EN7)</f>
        <v>70452</v>
      </c>
      <c r="EI7" s="283">
        <v>12890</v>
      </c>
      <c r="EJ7" s="283">
        <v>7018</v>
      </c>
      <c r="EK7" s="283">
        <v>44214</v>
      </c>
      <c r="EL7" s="283">
        <v>205</v>
      </c>
      <c r="EM7" s="283">
        <v>3004</v>
      </c>
      <c r="EN7" s="283">
        <v>3121</v>
      </c>
    </row>
    <row r="8" spans="1:144" s="281" customFormat="1" ht="12" customHeight="1">
      <c r="A8" s="278" t="s">
        <v>598</v>
      </c>
      <c r="B8" s="279" t="s">
        <v>590</v>
      </c>
      <c r="C8" s="297" t="s">
        <v>542</v>
      </c>
      <c r="D8" s="283">
        <f t="shared" si="0"/>
        <v>473833</v>
      </c>
      <c r="E8" s="283">
        <f t="shared" ref="E8:E53" si="7">SUM(F8,M8)</f>
        <v>392585</v>
      </c>
      <c r="F8" s="283">
        <f t="shared" ref="F8:F53" si="8">SUM(G8:L8)</f>
        <v>369898</v>
      </c>
      <c r="G8" s="283">
        <v>0</v>
      </c>
      <c r="H8" s="283">
        <v>369807</v>
      </c>
      <c r="I8" s="283">
        <v>0</v>
      </c>
      <c r="J8" s="283">
        <v>72</v>
      </c>
      <c r="K8" s="283">
        <v>0</v>
      </c>
      <c r="L8" s="283">
        <v>19</v>
      </c>
      <c r="M8" s="283">
        <f t="shared" si="1"/>
        <v>22687</v>
      </c>
      <c r="N8" s="283">
        <v>0</v>
      </c>
      <c r="O8" s="283">
        <v>22602</v>
      </c>
      <c r="P8" s="283">
        <v>0</v>
      </c>
      <c r="Q8" s="283">
        <v>0</v>
      </c>
      <c r="R8" s="283">
        <v>9</v>
      </c>
      <c r="S8" s="283">
        <v>76</v>
      </c>
      <c r="T8" s="283">
        <f t="shared" si="2"/>
        <v>22332</v>
      </c>
      <c r="U8" s="283">
        <f t="shared" si="3"/>
        <v>16954</v>
      </c>
      <c r="V8" s="283">
        <v>0</v>
      </c>
      <c r="W8" s="283">
        <v>0</v>
      </c>
      <c r="X8" s="283">
        <v>11791</v>
      </c>
      <c r="Y8" s="283">
        <v>7</v>
      </c>
      <c r="Z8" s="283">
        <v>0</v>
      </c>
      <c r="AA8" s="283">
        <v>5156</v>
      </c>
      <c r="AB8" s="283">
        <f t="shared" si="4"/>
        <v>5378</v>
      </c>
      <c r="AC8" s="283">
        <v>0</v>
      </c>
      <c r="AD8" s="283">
        <v>49</v>
      </c>
      <c r="AE8" s="283">
        <v>1591</v>
      </c>
      <c r="AF8" s="283">
        <v>45</v>
      </c>
      <c r="AG8" s="283">
        <v>0</v>
      </c>
      <c r="AH8" s="283">
        <v>3693</v>
      </c>
      <c r="AI8" s="283">
        <f t="shared" si="5"/>
        <v>1346</v>
      </c>
      <c r="AJ8" s="283">
        <f t="shared" si="6"/>
        <v>0</v>
      </c>
      <c r="AK8" s="283">
        <v>0</v>
      </c>
      <c r="AL8" s="283">
        <v>0</v>
      </c>
      <c r="AM8" s="283">
        <v>0</v>
      </c>
      <c r="AN8" s="283">
        <v>0</v>
      </c>
      <c r="AO8" s="283">
        <v>0</v>
      </c>
      <c r="AP8" s="283">
        <v>0</v>
      </c>
      <c r="AQ8" s="283">
        <f t="shared" ref="AQ8:AQ53" si="9">SUM(AR8:AW8)</f>
        <v>1346</v>
      </c>
      <c r="AR8" s="283">
        <v>0</v>
      </c>
      <c r="AS8" s="283">
        <v>0</v>
      </c>
      <c r="AT8" s="283">
        <v>96</v>
      </c>
      <c r="AU8" s="283">
        <v>1250</v>
      </c>
      <c r="AV8" s="283">
        <v>0</v>
      </c>
      <c r="AW8" s="283">
        <v>0</v>
      </c>
      <c r="AX8" s="283">
        <f t="shared" ref="AX8:AX53" si="10">SUM(AY8,BF8)</f>
        <v>0</v>
      </c>
      <c r="AY8" s="283">
        <f t="shared" ref="AY8:AY53" si="11">SUM(AZ8:BE8)</f>
        <v>0</v>
      </c>
      <c r="AZ8" s="283">
        <v>0</v>
      </c>
      <c r="BA8" s="283">
        <v>0</v>
      </c>
      <c r="BB8" s="283">
        <v>0</v>
      </c>
      <c r="BC8" s="283">
        <v>0</v>
      </c>
      <c r="BD8" s="283">
        <v>0</v>
      </c>
      <c r="BE8" s="283">
        <v>0</v>
      </c>
      <c r="BF8" s="283">
        <f t="shared" ref="BF8:BF53" si="12">SUM(BG8:BL8)</f>
        <v>0</v>
      </c>
      <c r="BG8" s="283">
        <v>0</v>
      </c>
      <c r="BH8" s="283">
        <v>0</v>
      </c>
      <c r="BI8" s="283">
        <v>0</v>
      </c>
      <c r="BJ8" s="283">
        <v>0</v>
      </c>
      <c r="BK8" s="283">
        <v>0</v>
      </c>
      <c r="BL8" s="283">
        <v>0</v>
      </c>
      <c r="BM8" s="283">
        <f t="shared" ref="BM8:BM53" si="13">SUM(BN8,BU8)</f>
        <v>0</v>
      </c>
      <c r="BN8" s="283">
        <f t="shared" ref="BN8:BN53" si="14">SUM(BO8:BT8)</f>
        <v>0</v>
      </c>
      <c r="BO8" s="283">
        <v>0</v>
      </c>
      <c r="BP8" s="283">
        <v>0</v>
      </c>
      <c r="BQ8" s="283">
        <v>0</v>
      </c>
      <c r="BR8" s="283">
        <v>0</v>
      </c>
      <c r="BS8" s="283">
        <v>0</v>
      </c>
      <c r="BT8" s="283">
        <v>0</v>
      </c>
      <c r="BU8" s="283">
        <f t="shared" ref="BU8:BU53" si="15">SUM(BV8:CA8)</f>
        <v>0</v>
      </c>
      <c r="BV8" s="283">
        <v>0</v>
      </c>
      <c r="BW8" s="283">
        <v>0</v>
      </c>
      <c r="BX8" s="283">
        <v>0</v>
      </c>
      <c r="BY8" s="283">
        <v>0</v>
      </c>
      <c r="BZ8" s="283">
        <v>0</v>
      </c>
      <c r="CA8" s="283">
        <v>0</v>
      </c>
      <c r="CB8" s="283">
        <f t="shared" ref="CB8:CB53" si="16">SUM(CC8,CJ8)</f>
        <v>33</v>
      </c>
      <c r="CC8" s="283">
        <f t="shared" ref="CC8:CC53" si="17">SUM(CD8:CI8)</f>
        <v>33</v>
      </c>
      <c r="CD8" s="283">
        <v>0</v>
      </c>
      <c r="CE8" s="283">
        <v>0</v>
      </c>
      <c r="CF8" s="283">
        <v>0</v>
      </c>
      <c r="CG8" s="283">
        <v>33</v>
      </c>
      <c r="CH8" s="283">
        <v>0</v>
      </c>
      <c r="CI8" s="283">
        <v>0</v>
      </c>
      <c r="CJ8" s="283">
        <f t="shared" ref="CJ8:CJ10" si="18">SUM(CK8:CP8)</f>
        <v>0</v>
      </c>
      <c r="CK8" s="283">
        <v>0</v>
      </c>
      <c r="CL8" s="283">
        <v>0</v>
      </c>
      <c r="CM8" s="283">
        <v>0</v>
      </c>
      <c r="CN8" s="283">
        <v>0</v>
      </c>
      <c r="CO8" s="283">
        <v>0</v>
      </c>
      <c r="CP8" s="283">
        <v>0</v>
      </c>
      <c r="CQ8" s="283">
        <f t="shared" ref="CQ8:CQ53" si="19">SUM(CR8,CY8)</f>
        <v>37630</v>
      </c>
      <c r="CR8" s="283">
        <f t="shared" ref="CR8:CR53" si="20">SUM(CS8:CX8)</f>
        <v>34751</v>
      </c>
      <c r="CS8" s="283">
        <v>0</v>
      </c>
      <c r="CT8" s="283">
        <v>47</v>
      </c>
      <c r="CU8" s="283">
        <v>5314</v>
      </c>
      <c r="CV8" s="283">
        <v>28538</v>
      </c>
      <c r="CW8" s="283">
        <v>76</v>
      </c>
      <c r="CX8" s="283">
        <v>776</v>
      </c>
      <c r="CY8" s="283">
        <f t="shared" ref="CY8:CY10" si="21">SUM(CZ8:DE8)</f>
        <v>2879</v>
      </c>
      <c r="CZ8" s="283">
        <v>0</v>
      </c>
      <c r="DA8" s="283">
        <v>3</v>
      </c>
      <c r="DB8" s="283">
        <v>1674</v>
      </c>
      <c r="DC8" s="283">
        <v>320</v>
      </c>
      <c r="DD8" s="283">
        <v>3</v>
      </c>
      <c r="DE8" s="283">
        <v>879</v>
      </c>
      <c r="DF8" s="283">
        <f>SUM(DG8,DN8)</f>
        <v>44</v>
      </c>
      <c r="DG8" s="283">
        <f t="shared" ref="DG8:DG53" si="22">SUM(DH8:DM8)</f>
        <v>35</v>
      </c>
      <c r="DH8" s="283">
        <v>0</v>
      </c>
      <c r="DI8" s="283">
        <v>0</v>
      </c>
      <c r="DJ8" s="283">
        <v>0</v>
      </c>
      <c r="DK8" s="283">
        <v>0</v>
      </c>
      <c r="DL8" s="283">
        <v>0</v>
      </c>
      <c r="DM8" s="283">
        <v>35</v>
      </c>
      <c r="DN8" s="283">
        <f t="shared" ref="DN8:DN10" si="23">SUM(DO8:DT8)</f>
        <v>9</v>
      </c>
      <c r="DO8" s="283">
        <v>0</v>
      </c>
      <c r="DP8" s="283">
        <v>0</v>
      </c>
      <c r="DQ8" s="283">
        <v>0</v>
      </c>
      <c r="DR8" s="283">
        <v>0</v>
      </c>
      <c r="DS8" s="283">
        <v>0</v>
      </c>
      <c r="DT8" s="283">
        <v>9</v>
      </c>
      <c r="DU8" s="283">
        <f t="shared" ref="DU8:DU53" si="24">SUM(DV8:DY8)</f>
        <v>10411</v>
      </c>
      <c r="DV8" s="283">
        <v>9982</v>
      </c>
      <c r="DW8" s="283">
        <v>5</v>
      </c>
      <c r="DX8" s="283">
        <v>419</v>
      </c>
      <c r="DY8" s="283">
        <v>5</v>
      </c>
      <c r="DZ8" s="283">
        <f t="shared" ref="DZ8:DZ53" si="25">SUM(EA8,EH8)</f>
        <v>9452</v>
      </c>
      <c r="EA8" s="283">
        <f t="shared" ref="EA8:EA53" si="26">SUM(EB8:EG8)</f>
        <v>4603</v>
      </c>
      <c r="EB8" s="283">
        <v>0</v>
      </c>
      <c r="EC8" s="283">
        <v>75</v>
      </c>
      <c r="ED8" s="283">
        <v>4356</v>
      </c>
      <c r="EE8" s="283">
        <v>0</v>
      </c>
      <c r="EF8" s="283">
        <v>0</v>
      </c>
      <c r="EG8" s="283">
        <v>172</v>
      </c>
      <c r="EH8" s="283">
        <f t="shared" ref="EH8:EH53" si="27">SUM(EI8:EN8)</f>
        <v>4849</v>
      </c>
      <c r="EI8" s="283">
        <v>0</v>
      </c>
      <c r="EJ8" s="283">
        <v>8</v>
      </c>
      <c r="EK8" s="283">
        <v>4283</v>
      </c>
      <c r="EL8" s="283">
        <v>0</v>
      </c>
      <c r="EM8" s="283">
        <v>0</v>
      </c>
      <c r="EN8" s="283">
        <v>558</v>
      </c>
    </row>
    <row r="9" spans="1:144" s="281" customFormat="1" ht="12" customHeight="1">
      <c r="A9" s="278" t="s">
        <v>626</v>
      </c>
      <c r="B9" s="279" t="s">
        <v>627</v>
      </c>
      <c r="C9" s="297" t="s">
        <v>542</v>
      </c>
      <c r="D9" s="283">
        <f t="shared" si="0"/>
        <v>409927.39310000004</v>
      </c>
      <c r="E9" s="283">
        <f t="shared" si="7"/>
        <v>343369.64900000003</v>
      </c>
      <c r="F9" s="283">
        <f t="shared" si="8"/>
        <v>316915.13500000001</v>
      </c>
      <c r="G9" s="283">
        <v>11808</v>
      </c>
      <c r="H9" s="283">
        <v>304819.13500000001</v>
      </c>
      <c r="I9" s="283">
        <v>0</v>
      </c>
      <c r="J9" s="283">
        <v>0</v>
      </c>
      <c r="K9" s="283">
        <v>0</v>
      </c>
      <c r="L9" s="283">
        <v>288</v>
      </c>
      <c r="M9" s="283">
        <f t="shared" si="1"/>
        <v>26454.513999999999</v>
      </c>
      <c r="N9" s="283">
        <v>0</v>
      </c>
      <c r="O9" s="283">
        <v>25454.513999999999</v>
      </c>
      <c r="P9" s="283">
        <v>95</v>
      </c>
      <c r="Q9" s="283">
        <v>0</v>
      </c>
      <c r="R9" s="283">
        <v>0</v>
      </c>
      <c r="S9" s="283">
        <v>905</v>
      </c>
      <c r="T9" s="283">
        <f t="shared" si="2"/>
        <v>16736.084999999999</v>
      </c>
      <c r="U9" s="283">
        <f t="shared" si="3"/>
        <v>11666.003000000001</v>
      </c>
      <c r="V9" s="283">
        <v>0</v>
      </c>
      <c r="W9" s="283">
        <v>0</v>
      </c>
      <c r="X9" s="283">
        <v>9498.2659999999996</v>
      </c>
      <c r="Y9" s="283">
        <v>342</v>
      </c>
      <c r="Z9" s="283">
        <v>0</v>
      </c>
      <c r="AA9" s="283">
        <v>1825.7370000000001</v>
      </c>
      <c r="AB9" s="283">
        <f t="shared" si="4"/>
        <v>5070.0820000000003</v>
      </c>
      <c r="AC9" s="283">
        <v>0</v>
      </c>
      <c r="AD9" s="283">
        <v>0</v>
      </c>
      <c r="AE9" s="283">
        <v>3149.3359999999998</v>
      </c>
      <c r="AF9" s="283">
        <v>7</v>
      </c>
      <c r="AG9" s="283">
        <v>1</v>
      </c>
      <c r="AH9" s="283">
        <v>1912.7460000000001</v>
      </c>
      <c r="AI9" s="283">
        <f t="shared" si="5"/>
        <v>4012.75</v>
      </c>
      <c r="AJ9" s="283">
        <f t="shared" si="6"/>
        <v>3890.56</v>
      </c>
      <c r="AK9" s="283">
        <v>0</v>
      </c>
      <c r="AL9" s="283">
        <v>0</v>
      </c>
      <c r="AM9" s="283">
        <v>0</v>
      </c>
      <c r="AN9" s="283">
        <v>3890.56</v>
      </c>
      <c r="AO9" s="283">
        <v>0</v>
      </c>
      <c r="AP9" s="283">
        <v>0</v>
      </c>
      <c r="AQ9" s="283">
        <f t="shared" si="9"/>
        <v>122.19</v>
      </c>
      <c r="AR9" s="283">
        <v>0</v>
      </c>
      <c r="AS9" s="283">
        <v>0</v>
      </c>
      <c r="AT9" s="283">
        <v>0</v>
      </c>
      <c r="AU9" s="283">
        <v>122.19</v>
      </c>
      <c r="AV9" s="283">
        <v>0</v>
      </c>
      <c r="AW9" s="283">
        <v>0</v>
      </c>
      <c r="AX9" s="283">
        <f t="shared" si="10"/>
        <v>0</v>
      </c>
      <c r="AY9" s="283">
        <f t="shared" si="11"/>
        <v>0</v>
      </c>
      <c r="AZ9" s="283">
        <v>0</v>
      </c>
      <c r="BA9" s="283">
        <v>0</v>
      </c>
      <c r="BB9" s="283">
        <v>0</v>
      </c>
      <c r="BC9" s="283">
        <v>0</v>
      </c>
      <c r="BD9" s="283">
        <v>0</v>
      </c>
      <c r="BE9" s="283">
        <v>0</v>
      </c>
      <c r="BF9" s="283">
        <f t="shared" si="12"/>
        <v>0</v>
      </c>
      <c r="BG9" s="283">
        <v>0</v>
      </c>
      <c r="BH9" s="283">
        <v>0</v>
      </c>
      <c r="BI9" s="283">
        <v>0</v>
      </c>
      <c r="BJ9" s="283">
        <v>0</v>
      </c>
      <c r="BK9" s="283">
        <v>0</v>
      </c>
      <c r="BL9" s="283">
        <v>0</v>
      </c>
      <c r="BM9" s="283">
        <f t="shared" si="13"/>
        <v>176</v>
      </c>
      <c r="BN9" s="283">
        <f t="shared" si="14"/>
        <v>126</v>
      </c>
      <c r="BO9" s="283">
        <v>0</v>
      </c>
      <c r="BP9" s="283">
        <v>0</v>
      </c>
      <c r="BQ9" s="283">
        <v>0</v>
      </c>
      <c r="BR9" s="283">
        <v>126</v>
      </c>
      <c r="BS9" s="283">
        <v>0</v>
      </c>
      <c r="BT9" s="283">
        <v>0</v>
      </c>
      <c r="BU9" s="283">
        <f t="shared" si="15"/>
        <v>50</v>
      </c>
      <c r="BV9" s="283">
        <v>0</v>
      </c>
      <c r="BW9" s="283">
        <v>0</v>
      </c>
      <c r="BX9" s="283">
        <v>0</v>
      </c>
      <c r="BY9" s="283">
        <v>50</v>
      </c>
      <c r="BZ9" s="283">
        <v>0</v>
      </c>
      <c r="CA9" s="283">
        <v>0</v>
      </c>
      <c r="CB9" s="283">
        <f t="shared" si="16"/>
        <v>15</v>
      </c>
      <c r="CC9" s="283">
        <f t="shared" si="17"/>
        <v>15</v>
      </c>
      <c r="CD9" s="283">
        <v>0</v>
      </c>
      <c r="CE9" s="283">
        <v>0</v>
      </c>
      <c r="CF9" s="283">
        <v>0</v>
      </c>
      <c r="CG9" s="283">
        <v>15</v>
      </c>
      <c r="CH9" s="283">
        <v>0</v>
      </c>
      <c r="CI9" s="283">
        <v>0</v>
      </c>
      <c r="CJ9" s="283">
        <f t="shared" si="18"/>
        <v>0</v>
      </c>
      <c r="CK9" s="283">
        <v>0</v>
      </c>
      <c r="CL9" s="283">
        <v>0</v>
      </c>
      <c r="CM9" s="283">
        <v>0</v>
      </c>
      <c r="CN9" s="283">
        <v>0</v>
      </c>
      <c r="CO9" s="283">
        <v>0</v>
      </c>
      <c r="CP9" s="283">
        <v>0</v>
      </c>
      <c r="CQ9" s="283">
        <f t="shared" si="19"/>
        <v>27554.607000000004</v>
      </c>
      <c r="CR9" s="283">
        <f t="shared" si="20"/>
        <v>25410.725000000002</v>
      </c>
      <c r="CS9" s="283">
        <v>0</v>
      </c>
      <c r="CT9" s="283">
        <v>0</v>
      </c>
      <c r="CU9" s="283">
        <v>2456.42</v>
      </c>
      <c r="CV9" s="283">
        <v>21622.075000000001</v>
      </c>
      <c r="CW9" s="283">
        <v>0</v>
      </c>
      <c r="CX9" s="283">
        <v>1332.23</v>
      </c>
      <c r="CY9" s="283">
        <f t="shared" si="21"/>
        <v>2143.8820000000001</v>
      </c>
      <c r="CZ9" s="283">
        <v>0</v>
      </c>
      <c r="DA9" s="283">
        <v>0</v>
      </c>
      <c r="DB9" s="283">
        <v>741.44</v>
      </c>
      <c r="DC9" s="283">
        <v>708.52199999999993</v>
      </c>
      <c r="DD9" s="283">
        <v>245</v>
      </c>
      <c r="DE9" s="283">
        <v>448.92</v>
      </c>
      <c r="DF9" s="283">
        <f t="shared" ref="DF9:DF53" si="28">SUM(DG9,DN9)</f>
        <v>52</v>
      </c>
      <c r="DG9" s="283">
        <f t="shared" si="22"/>
        <v>48</v>
      </c>
      <c r="DH9" s="283">
        <v>0</v>
      </c>
      <c r="DI9" s="283">
        <v>0</v>
      </c>
      <c r="DJ9" s="283">
        <v>39</v>
      </c>
      <c r="DK9" s="283">
        <v>0</v>
      </c>
      <c r="DL9" s="283">
        <v>0</v>
      </c>
      <c r="DM9" s="283">
        <v>9</v>
      </c>
      <c r="DN9" s="283">
        <f t="shared" si="23"/>
        <v>4</v>
      </c>
      <c r="DO9" s="283">
        <v>0</v>
      </c>
      <c r="DP9" s="283">
        <v>0</v>
      </c>
      <c r="DQ9" s="283">
        <v>4</v>
      </c>
      <c r="DR9" s="283">
        <v>0</v>
      </c>
      <c r="DS9" s="283">
        <v>0</v>
      </c>
      <c r="DT9" s="283">
        <v>0</v>
      </c>
      <c r="DU9" s="283">
        <f t="shared" si="24"/>
        <v>16421.579099999999</v>
      </c>
      <c r="DV9" s="283">
        <v>15161.893099999999</v>
      </c>
      <c r="DW9" s="283">
        <v>11</v>
      </c>
      <c r="DX9" s="283">
        <v>1247.6859999999999</v>
      </c>
      <c r="DY9" s="283">
        <v>1</v>
      </c>
      <c r="DZ9" s="283">
        <f t="shared" si="25"/>
        <v>1589.723</v>
      </c>
      <c r="EA9" s="283">
        <f t="shared" si="26"/>
        <v>1049.606</v>
      </c>
      <c r="EB9" s="283">
        <v>0</v>
      </c>
      <c r="EC9" s="283">
        <v>0</v>
      </c>
      <c r="ED9" s="283">
        <v>1026.606</v>
      </c>
      <c r="EE9" s="283">
        <v>0</v>
      </c>
      <c r="EF9" s="283">
        <v>0</v>
      </c>
      <c r="EG9" s="283">
        <v>23</v>
      </c>
      <c r="EH9" s="283">
        <f t="shared" si="27"/>
        <v>540.11699999999996</v>
      </c>
      <c r="EI9" s="283">
        <v>0</v>
      </c>
      <c r="EJ9" s="283">
        <v>0</v>
      </c>
      <c r="EK9" s="283">
        <v>498.11700000000002</v>
      </c>
      <c r="EL9" s="283">
        <v>0</v>
      </c>
      <c r="EM9" s="283">
        <v>42</v>
      </c>
      <c r="EN9" s="283">
        <v>0</v>
      </c>
    </row>
    <row r="10" spans="1:144" s="281" customFormat="1" ht="12" customHeight="1">
      <c r="A10" s="278" t="s">
        <v>566</v>
      </c>
      <c r="B10" s="279" t="s">
        <v>628</v>
      </c>
      <c r="C10" s="297" t="s">
        <v>542</v>
      </c>
      <c r="D10" s="283">
        <f t="shared" si="0"/>
        <v>802779</v>
      </c>
      <c r="E10" s="283">
        <f t="shared" si="7"/>
        <v>647857</v>
      </c>
      <c r="F10" s="283">
        <f t="shared" si="8"/>
        <v>619231</v>
      </c>
      <c r="G10" s="283">
        <v>0</v>
      </c>
      <c r="H10" s="283">
        <v>619231</v>
      </c>
      <c r="I10" s="283">
        <v>0</v>
      </c>
      <c r="J10" s="283">
        <v>0</v>
      </c>
      <c r="K10" s="283">
        <v>0</v>
      </c>
      <c r="L10" s="283">
        <v>0</v>
      </c>
      <c r="M10" s="283">
        <f t="shared" si="1"/>
        <v>28626</v>
      </c>
      <c r="N10" s="283">
        <v>0</v>
      </c>
      <c r="O10" s="283">
        <v>28550</v>
      </c>
      <c r="P10" s="283">
        <v>0</v>
      </c>
      <c r="Q10" s="283">
        <v>0</v>
      </c>
      <c r="R10" s="283">
        <v>0</v>
      </c>
      <c r="S10" s="283">
        <v>76</v>
      </c>
      <c r="T10" s="283">
        <f t="shared" si="2"/>
        <v>52057</v>
      </c>
      <c r="U10" s="283">
        <f t="shared" si="3"/>
        <v>24618</v>
      </c>
      <c r="V10" s="283">
        <v>0</v>
      </c>
      <c r="W10" s="283">
        <v>55</v>
      </c>
      <c r="X10" s="283">
        <v>6869</v>
      </c>
      <c r="Y10" s="283">
        <v>7938</v>
      </c>
      <c r="Z10" s="283">
        <v>35</v>
      </c>
      <c r="AA10" s="283">
        <v>9721</v>
      </c>
      <c r="AB10" s="283">
        <f t="shared" si="4"/>
        <v>27439</v>
      </c>
      <c r="AC10" s="283">
        <v>0</v>
      </c>
      <c r="AD10" s="283">
        <v>0</v>
      </c>
      <c r="AE10" s="283">
        <v>503</v>
      </c>
      <c r="AF10" s="283">
        <v>414</v>
      </c>
      <c r="AG10" s="283">
        <v>0</v>
      </c>
      <c r="AH10" s="283">
        <v>26522</v>
      </c>
      <c r="AI10" s="283">
        <f t="shared" si="5"/>
        <v>3211</v>
      </c>
      <c r="AJ10" s="283">
        <f t="shared" si="6"/>
        <v>1348</v>
      </c>
      <c r="AK10" s="283">
        <v>0</v>
      </c>
      <c r="AL10" s="283">
        <v>0</v>
      </c>
      <c r="AM10" s="283">
        <v>0</v>
      </c>
      <c r="AN10" s="283">
        <v>1348</v>
      </c>
      <c r="AO10" s="283">
        <v>0</v>
      </c>
      <c r="AP10" s="283">
        <v>0</v>
      </c>
      <c r="AQ10" s="283">
        <f t="shared" si="9"/>
        <v>1863</v>
      </c>
      <c r="AR10" s="283">
        <v>0</v>
      </c>
      <c r="AS10" s="283">
        <v>0</v>
      </c>
      <c r="AT10" s="283">
        <v>894</v>
      </c>
      <c r="AU10" s="283">
        <v>0</v>
      </c>
      <c r="AV10" s="283">
        <v>0</v>
      </c>
      <c r="AW10" s="283">
        <v>969</v>
      </c>
      <c r="AX10" s="283">
        <f t="shared" si="10"/>
        <v>0</v>
      </c>
      <c r="AY10" s="283">
        <f t="shared" si="11"/>
        <v>0</v>
      </c>
      <c r="AZ10" s="283">
        <v>0</v>
      </c>
      <c r="BA10" s="283">
        <v>0</v>
      </c>
      <c r="BB10" s="283">
        <v>0</v>
      </c>
      <c r="BC10" s="283">
        <v>0</v>
      </c>
      <c r="BD10" s="283">
        <v>0</v>
      </c>
      <c r="BE10" s="283">
        <v>0</v>
      </c>
      <c r="BF10" s="283">
        <f t="shared" si="12"/>
        <v>0</v>
      </c>
      <c r="BG10" s="283">
        <v>0</v>
      </c>
      <c r="BH10" s="283">
        <v>0</v>
      </c>
      <c r="BI10" s="283">
        <v>0</v>
      </c>
      <c r="BJ10" s="283">
        <v>0</v>
      </c>
      <c r="BK10" s="283">
        <v>0</v>
      </c>
      <c r="BL10" s="283">
        <v>0</v>
      </c>
      <c r="BM10" s="283">
        <f t="shared" si="13"/>
        <v>0</v>
      </c>
      <c r="BN10" s="283">
        <f t="shared" si="14"/>
        <v>0</v>
      </c>
      <c r="BO10" s="283">
        <v>0</v>
      </c>
      <c r="BP10" s="283">
        <v>0</v>
      </c>
      <c r="BQ10" s="283">
        <v>0</v>
      </c>
      <c r="BR10" s="283">
        <v>0</v>
      </c>
      <c r="BS10" s="283">
        <v>0</v>
      </c>
      <c r="BT10" s="283">
        <v>0</v>
      </c>
      <c r="BU10" s="283">
        <f t="shared" si="15"/>
        <v>0</v>
      </c>
      <c r="BV10" s="283">
        <v>0</v>
      </c>
      <c r="BW10" s="283">
        <v>0</v>
      </c>
      <c r="BX10" s="283">
        <v>0</v>
      </c>
      <c r="BY10" s="283">
        <v>0</v>
      </c>
      <c r="BZ10" s="283">
        <v>0</v>
      </c>
      <c r="CA10" s="283">
        <v>0</v>
      </c>
      <c r="CB10" s="283">
        <f t="shared" si="16"/>
        <v>142</v>
      </c>
      <c r="CC10" s="283">
        <f t="shared" si="17"/>
        <v>142</v>
      </c>
      <c r="CD10" s="283">
        <v>0</v>
      </c>
      <c r="CE10" s="283">
        <v>0</v>
      </c>
      <c r="CF10" s="283">
        <v>0</v>
      </c>
      <c r="CG10" s="283">
        <v>142</v>
      </c>
      <c r="CH10" s="283">
        <v>0</v>
      </c>
      <c r="CI10" s="283">
        <v>0</v>
      </c>
      <c r="CJ10" s="283">
        <f t="shared" si="18"/>
        <v>0</v>
      </c>
      <c r="CK10" s="283">
        <v>0</v>
      </c>
      <c r="CL10" s="283">
        <v>0</v>
      </c>
      <c r="CM10" s="283">
        <v>0</v>
      </c>
      <c r="CN10" s="283">
        <v>0</v>
      </c>
      <c r="CO10" s="283">
        <v>0</v>
      </c>
      <c r="CP10" s="283">
        <v>0</v>
      </c>
      <c r="CQ10" s="283">
        <f t="shared" si="19"/>
        <v>85363</v>
      </c>
      <c r="CR10" s="283">
        <f t="shared" si="20"/>
        <v>84242</v>
      </c>
      <c r="CS10" s="283">
        <v>0</v>
      </c>
      <c r="CT10" s="283">
        <v>0</v>
      </c>
      <c r="CU10" s="283">
        <v>627</v>
      </c>
      <c r="CV10" s="283">
        <v>82796</v>
      </c>
      <c r="CW10" s="283">
        <v>139</v>
      </c>
      <c r="CX10" s="283">
        <v>680</v>
      </c>
      <c r="CY10" s="283">
        <f t="shared" si="21"/>
        <v>1121</v>
      </c>
      <c r="CZ10" s="283">
        <v>0</v>
      </c>
      <c r="DA10" s="283">
        <v>0</v>
      </c>
      <c r="DB10" s="283">
        <v>145</v>
      </c>
      <c r="DC10" s="283">
        <v>230</v>
      </c>
      <c r="DD10" s="283">
        <v>0</v>
      </c>
      <c r="DE10" s="283">
        <v>746</v>
      </c>
      <c r="DF10" s="283">
        <f t="shared" si="28"/>
        <v>2638</v>
      </c>
      <c r="DG10" s="283">
        <f>SUM(DH10:DM10)</f>
        <v>2638</v>
      </c>
      <c r="DH10" s="283">
        <v>0</v>
      </c>
      <c r="DI10" s="283">
        <v>0</v>
      </c>
      <c r="DJ10" s="283">
        <v>0</v>
      </c>
      <c r="DK10" s="283">
        <v>2638</v>
      </c>
      <c r="DL10" s="283">
        <v>0</v>
      </c>
      <c r="DM10" s="283">
        <v>0</v>
      </c>
      <c r="DN10" s="283">
        <f t="shared" si="23"/>
        <v>0</v>
      </c>
      <c r="DO10" s="283">
        <v>0</v>
      </c>
      <c r="DP10" s="283">
        <v>0</v>
      </c>
      <c r="DQ10" s="283">
        <v>0</v>
      </c>
      <c r="DR10" s="283">
        <v>0</v>
      </c>
      <c r="DS10" s="283">
        <v>0</v>
      </c>
      <c r="DT10" s="283">
        <v>0</v>
      </c>
      <c r="DU10" s="283">
        <f t="shared" si="24"/>
        <v>5918</v>
      </c>
      <c r="DV10" s="283">
        <v>5674</v>
      </c>
      <c r="DW10" s="283">
        <v>65</v>
      </c>
      <c r="DX10" s="283">
        <v>130</v>
      </c>
      <c r="DY10" s="283">
        <v>49</v>
      </c>
      <c r="DZ10" s="283">
        <f t="shared" si="25"/>
        <v>5593</v>
      </c>
      <c r="EA10" s="283">
        <f t="shared" si="26"/>
        <v>4170</v>
      </c>
      <c r="EB10" s="283">
        <v>0</v>
      </c>
      <c r="EC10" s="283">
        <v>0</v>
      </c>
      <c r="ED10" s="283">
        <v>3761</v>
      </c>
      <c r="EE10" s="283">
        <v>0</v>
      </c>
      <c r="EF10" s="283">
        <v>255</v>
      </c>
      <c r="EG10" s="283">
        <v>154</v>
      </c>
      <c r="EH10" s="283">
        <f t="shared" si="27"/>
        <v>1423</v>
      </c>
      <c r="EI10" s="283">
        <v>0</v>
      </c>
      <c r="EJ10" s="283">
        <v>0</v>
      </c>
      <c r="EK10" s="283">
        <v>1362</v>
      </c>
      <c r="EL10" s="283">
        <v>0</v>
      </c>
      <c r="EM10" s="283">
        <v>35</v>
      </c>
      <c r="EN10" s="283">
        <v>26</v>
      </c>
    </row>
    <row r="11" spans="1:144" s="281" customFormat="1" ht="12" customHeight="1">
      <c r="A11" s="278" t="s">
        <v>570</v>
      </c>
      <c r="B11" s="279" t="s">
        <v>624</v>
      </c>
      <c r="C11" s="297" t="s">
        <v>542</v>
      </c>
      <c r="D11" s="283">
        <f t="shared" si="0"/>
        <v>365695</v>
      </c>
      <c r="E11" s="283">
        <f t="shared" si="7"/>
        <v>305462</v>
      </c>
      <c r="F11" s="283">
        <f t="shared" si="8"/>
        <v>286903</v>
      </c>
      <c r="G11" s="283">
        <v>96253</v>
      </c>
      <c r="H11" s="283">
        <v>190385</v>
      </c>
      <c r="I11" s="283">
        <v>74</v>
      </c>
      <c r="J11" s="283">
        <v>135</v>
      </c>
      <c r="K11" s="283">
        <v>0</v>
      </c>
      <c r="L11" s="283">
        <v>56</v>
      </c>
      <c r="M11" s="283">
        <f t="shared" si="1"/>
        <v>18559</v>
      </c>
      <c r="N11" s="283">
        <v>4002</v>
      </c>
      <c r="O11" s="283">
        <v>13592</v>
      </c>
      <c r="P11" s="283">
        <v>11</v>
      </c>
      <c r="Q11" s="283">
        <v>1</v>
      </c>
      <c r="R11" s="283">
        <v>82</v>
      </c>
      <c r="S11" s="283">
        <v>871</v>
      </c>
      <c r="T11" s="283">
        <f t="shared" si="2"/>
        <v>13891</v>
      </c>
      <c r="U11" s="283">
        <f t="shared" si="3"/>
        <v>7896</v>
      </c>
      <c r="V11" s="283">
        <v>0</v>
      </c>
      <c r="W11" s="283">
        <v>235</v>
      </c>
      <c r="X11" s="283">
        <v>4228</v>
      </c>
      <c r="Y11" s="283">
        <v>1395</v>
      </c>
      <c r="Z11" s="283">
        <v>9</v>
      </c>
      <c r="AA11" s="283">
        <v>2029</v>
      </c>
      <c r="AB11" s="283">
        <f t="shared" si="4"/>
        <v>5995</v>
      </c>
      <c r="AC11" s="283">
        <v>0</v>
      </c>
      <c r="AD11" s="283">
        <v>0</v>
      </c>
      <c r="AE11" s="283">
        <v>2413</v>
      </c>
      <c r="AF11" s="283">
        <v>20</v>
      </c>
      <c r="AG11" s="283">
        <v>14</v>
      </c>
      <c r="AH11" s="283">
        <v>3548</v>
      </c>
      <c r="AI11" s="283">
        <f t="shared" si="5"/>
        <v>1137</v>
      </c>
      <c r="AJ11" s="283">
        <f t="shared" si="6"/>
        <v>126</v>
      </c>
      <c r="AK11" s="283">
        <v>0</v>
      </c>
      <c r="AL11" s="283">
        <v>0</v>
      </c>
      <c r="AM11" s="283">
        <v>0</v>
      </c>
      <c r="AN11" s="283">
        <v>126</v>
      </c>
      <c r="AO11" s="283">
        <v>0</v>
      </c>
      <c r="AP11" s="283">
        <v>0</v>
      </c>
      <c r="AQ11" s="283">
        <f t="shared" si="9"/>
        <v>1011</v>
      </c>
      <c r="AR11" s="283">
        <v>0</v>
      </c>
      <c r="AS11" s="283">
        <v>457</v>
      </c>
      <c r="AT11" s="283">
        <v>0</v>
      </c>
      <c r="AU11" s="283">
        <v>554</v>
      </c>
      <c r="AV11" s="283">
        <v>0</v>
      </c>
      <c r="AW11" s="283">
        <v>0</v>
      </c>
      <c r="AX11" s="283">
        <f t="shared" si="10"/>
        <v>0</v>
      </c>
      <c r="AY11" s="283">
        <f t="shared" si="11"/>
        <v>0</v>
      </c>
      <c r="AZ11" s="283">
        <v>0</v>
      </c>
      <c r="BA11" s="283">
        <v>0</v>
      </c>
      <c r="BB11" s="283">
        <v>0</v>
      </c>
      <c r="BC11" s="283">
        <v>0</v>
      </c>
      <c r="BD11" s="283">
        <v>0</v>
      </c>
      <c r="BE11" s="283">
        <v>0</v>
      </c>
      <c r="BF11" s="283">
        <f t="shared" si="12"/>
        <v>0</v>
      </c>
      <c r="BG11" s="283">
        <v>0</v>
      </c>
      <c r="BH11" s="283">
        <v>0</v>
      </c>
      <c r="BI11" s="283">
        <v>0</v>
      </c>
      <c r="BJ11" s="283">
        <v>0</v>
      </c>
      <c r="BK11" s="283">
        <v>0</v>
      </c>
      <c r="BL11" s="283">
        <v>0</v>
      </c>
      <c r="BM11" s="283">
        <f t="shared" si="13"/>
        <v>0</v>
      </c>
      <c r="BN11" s="283">
        <f t="shared" si="14"/>
        <v>0</v>
      </c>
      <c r="BO11" s="283">
        <v>0</v>
      </c>
      <c r="BP11" s="283">
        <v>0</v>
      </c>
      <c r="BQ11" s="283">
        <v>0</v>
      </c>
      <c r="BR11" s="283">
        <v>0</v>
      </c>
      <c r="BS11" s="283">
        <v>0</v>
      </c>
      <c r="BT11" s="283">
        <v>0</v>
      </c>
      <c r="BU11" s="283">
        <f>SUM(BV11:CA11)</f>
        <v>0</v>
      </c>
      <c r="BV11" s="283">
        <v>0</v>
      </c>
      <c r="BW11" s="283">
        <v>0</v>
      </c>
      <c r="BX11" s="283">
        <v>0</v>
      </c>
      <c r="BY11" s="283">
        <v>0</v>
      </c>
      <c r="BZ11" s="283">
        <v>0</v>
      </c>
      <c r="CA11" s="283">
        <v>0</v>
      </c>
      <c r="CB11" s="283">
        <f t="shared" si="16"/>
        <v>4</v>
      </c>
      <c r="CC11" s="283">
        <f t="shared" si="17"/>
        <v>4</v>
      </c>
      <c r="CD11" s="283">
        <v>0</v>
      </c>
      <c r="CE11" s="283">
        <v>0</v>
      </c>
      <c r="CF11" s="283">
        <v>0</v>
      </c>
      <c r="CG11" s="283">
        <v>4</v>
      </c>
      <c r="CH11" s="283">
        <v>0</v>
      </c>
      <c r="CI11" s="283">
        <v>0</v>
      </c>
      <c r="CJ11" s="283">
        <f>SUM(CK11:CP11)</f>
        <v>0</v>
      </c>
      <c r="CK11" s="283">
        <v>0</v>
      </c>
      <c r="CL11" s="283">
        <v>0</v>
      </c>
      <c r="CM11" s="283">
        <v>0</v>
      </c>
      <c r="CN11" s="283">
        <v>0</v>
      </c>
      <c r="CO11" s="283">
        <v>0</v>
      </c>
      <c r="CP11" s="283">
        <v>0</v>
      </c>
      <c r="CQ11" s="283">
        <f t="shared" si="19"/>
        <v>22635</v>
      </c>
      <c r="CR11" s="283">
        <f t="shared" si="20"/>
        <v>20849</v>
      </c>
      <c r="CS11" s="283">
        <v>0</v>
      </c>
      <c r="CT11" s="283">
        <v>0</v>
      </c>
      <c r="CU11" s="283">
        <v>1302</v>
      </c>
      <c r="CV11" s="283">
        <v>18887</v>
      </c>
      <c r="CW11" s="283">
        <v>473</v>
      </c>
      <c r="CX11" s="283">
        <v>187</v>
      </c>
      <c r="CY11" s="283">
        <f>SUM(CZ11:DE11)</f>
        <v>1786</v>
      </c>
      <c r="CZ11" s="283">
        <v>0</v>
      </c>
      <c r="DA11" s="283">
        <v>0</v>
      </c>
      <c r="DB11" s="283">
        <v>222</v>
      </c>
      <c r="DC11" s="283">
        <v>93</v>
      </c>
      <c r="DD11" s="283">
        <v>0</v>
      </c>
      <c r="DE11" s="283">
        <v>1471</v>
      </c>
      <c r="DF11" s="283">
        <f t="shared" si="28"/>
        <v>2408</v>
      </c>
      <c r="DG11" s="283">
        <f t="shared" si="22"/>
        <v>2408</v>
      </c>
      <c r="DH11" s="283">
        <v>0</v>
      </c>
      <c r="DI11" s="283">
        <v>0</v>
      </c>
      <c r="DJ11" s="283">
        <v>29</v>
      </c>
      <c r="DK11" s="283">
        <v>2372</v>
      </c>
      <c r="DL11" s="283">
        <v>7</v>
      </c>
      <c r="DM11" s="283">
        <v>0</v>
      </c>
      <c r="DN11" s="283">
        <f>SUM(DO11:DT11)</f>
        <v>0</v>
      </c>
      <c r="DO11" s="283">
        <v>0</v>
      </c>
      <c r="DP11" s="283">
        <v>0</v>
      </c>
      <c r="DQ11" s="283">
        <v>0</v>
      </c>
      <c r="DR11" s="283">
        <v>0</v>
      </c>
      <c r="DS11" s="283">
        <v>0</v>
      </c>
      <c r="DT11" s="283">
        <v>0</v>
      </c>
      <c r="DU11" s="283">
        <f t="shared" si="24"/>
        <v>15311</v>
      </c>
      <c r="DV11" s="283">
        <v>15154</v>
      </c>
      <c r="DW11" s="283">
        <v>0</v>
      </c>
      <c r="DX11" s="283">
        <v>157</v>
      </c>
      <c r="DY11" s="283">
        <v>0</v>
      </c>
      <c r="DZ11" s="283">
        <f t="shared" si="25"/>
        <v>4847</v>
      </c>
      <c r="EA11" s="283">
        <f t="shared" si="26"/>
        <v>1446</v>
      </c>
      <c r="EB11" s="283">
        <v>380</v>
      </c>
      <c r="EC11" s="283">
        <v>0</v>
      </c>
      <c r="ED11" s="283">
        <v>968</v>
      </c>
      <c r="EE11" s="283">
        <v>0</v>
      </c>
      <c r="EF11" s="283">
        <v>29</v>
      </c>
      <c r="EG11" s="283">
        <v>69</v>
      </c>
      <c r="EH11" s="283">
        <f t="shared" si="27"/>
        <v>3401</v>
      </c>
      <c r="EI11" s="283">
        <v>16</v>
      </c>
      <c r="EJ11" s="283">
        <v>0</v>
      </c>
      <c r="EK11" s="283">
        <v>1557</v>
      </c>
      <c r="EL11" s="283">
        <v>0</v>
      </c>
      <c r="EM11" s="283">
        <v>1388</v>
      </c>
      <c r="EN11" s="283">
        <v>440</v>
      </c>
    </row>
    <row r="12" spans="1:144" s="281" customFormat="1" ht="12" customHeight="1">
      <c r="A12" s="278" t="s">
        <v>551</v>
      </c>
      <c r="B12" s="279" t="s">
        <v>571</v>
      </c>
      <c r="C12" s="297" t="s">
        <v>542</v>
      </c>
      <c r="D12" s="283">
        <f t="shared" si="0"/>
        <v>351133</v>
      </c>
      <c r="E12" s="283">
        <f t="shared" si="7"/>
        <v>298649</v>
      </c>
      <c r="F12" s="283">
        <f t="shared" si="8"/>
        <v>278702</v>
      </c>
      <c r="G12" s="283">
        <v>0</v>
      </c>
      <c r="H12" s="283">
        <v>278632</v>
      </c>
      <c r="I12" s="283">
        <v>0</v>
      </c>
      <c r="J12" s="283">
        <v>0</v>
      </c>
      <c r="K12" s="283">
        <v>0</v>
      </c>
      <c r="L12" s="283">
        <v>70</v>
      </c>
      <c r="M12" s="283">
        <f t="shared" si="1"/>
        <v>19947</v>
      </c>
      <c r="N12" s="283">
        <v>0</v>
      </c>
      <c r="O12" s="283">
        <v>19946</v>
      </c>
      <c r="P12" s="283">
        <v>0</v>
      </c>
      <c r="Q12" s="283">
        <v>0</v>
      </c>
      <c r="R12" s="283">
        <v>1</v>
      </c>
      <c r="S12" s="283">
        <v>0</v>
      </c>
      <c r="T12" s="283">
        <f t="shared" si="2"/>
        <v>14082</v>
      </c>
      <c r="U12" s="283">
        <f t="shared" si="3"/>
        <v>8388</v>
      </c>
      <c r="V12" s="283">
        <v>0</v>
      </c>
      <c r="W12" s="283">
        <v>0</v>
      </c>
      <c r="X12" s="283">
        <v>6985</v>
      </c>
      <c r="Y12" s="283">
        <v>0</v>
      </c>
      <c r="Z12" s="283">
        <v>114</v>
      </c>
      <c r="AA12" s="283">
        <v>1289</v>
      </c>
      <c r="AB12" s="283">
        <f t="shared" si="4"/>
        <v>5694</v>
      </c>
      <c r="AC12" s="283">
        <v>0</v>
      </c>
      <c r="AD12" s="283">
        <v>0</v>
      </c>
      <c r="AE12" s="283">
        <v>2154</v>
      </c>
      <c r="AF12" s="283">
        <v>0</v>
      </c>
      <c r="AG12" s="283">
        <v>5</v>
      </c>
      <c r="AH12" s="283">
        <v>3535</v>
      </c>
      <c r="AI12" s="283">
        <f t="shared" si="5"/>
        <v>2406</v>
      </c>
      <c r="AJ12" s="283">
        <f t="shared" si="6"/>
        <v>1344</v>
      </c>
      <c r="AK12" s="283">
        <v>0</v>
      </c>
      <c r="AL12" s="283">
        <v>0</v>
      </c>
      <c r="AM12" s="283">
        <v>0</v>
      </c>
      <c r="AN12" s="283">
        <v>1344</v>
      </c>
      <c r="AO12" s="283">
        <v>0</v>
      </c>
      <c r="AP12" s="283">
        <v>0</v>
      </c>
      <c r="AQ12" s="283">
        <f t="shared" si="9"/>
        <v>1062</v>
      </c>
      <c r="AR12" s="283">
        <v>0</v>
      </c>
      <c r="AS12" s="283">
        <v>0</v>
      </c>
      <c r="AT12" s="283">
        <v>0</v>
      </c>
      <c r="AU12" s="283">
        <v>1062</v>
      </c>
      <c r="AV12" s="283">
        <v>0</v>
      </c>
      <c r="AW12" s="283">
        <v>0</v>
      </c>
      <c r="AX12" s="283">
        <f t="shared" si="10"/>
        <v>3</v>
      </c>
      <c r="AY12" s="283">
        <f t="shared" si="11"/>
        <v>3</v>
      </c>
      <c r="AZ12" s="283">
        <v>0</v>
      </c>
      <c r="BA12" s="283">
        <v>0</v>
      </c>
      <c r="BB12" s="283">
        <v>0</v>
      </c>
      <c r="BC12" s="283">
        <v>3</v>
      </c>
      <c r="BD12" s="283">
        <v>0</v>
      </c>
      <c r="BE12" s="283">
        <v>0</v>
      </c>
      <c r="BF12" s="283">
        <f t="shared" si="12"/>
        <v>0</v>
      </c>
      <c r="BG12" s="283">
        <v>0</v>
      </c>
      <c r="BH12" s="283">
        <v>0</v>
      </c>
      <c r="BI12" s="283">
        <v>0</v>
      </c>
      <c r="BJ12" s="283">
        <v>0</v>
      </c>
      <c r="BK12" s="283">
        <v>0</v>
      </c>
      <c r="BL12" s="283">
        <v>0</v>
      </c>
      <c r="BM12" s="283">
        <f t="shared" si="13"/>
        <v>0</v>
      </c>
      <c r="BN12" s="283">
        <f t="shared" si="14"/>
        <v>0</v>
      </c>
      <c r="BO12" s="283">
        <v>0</v>
      </c>
      <c r="BP12" s="283">
        <v>0</v>
      </c>
      <c r="BQ12" s="283">
        <v>0</v>
      </c>
      <c r="BR12" s="283">
        <v>0</v>
      </c>
      <c r="BS12" s="283">
        <v>0</v>
      </c>
      <c r="BT12" s="283">
        <v>0</v>
      </c>
      <c r="BU12" s="283">
        <f t="shared" si="15"/>
        <v>0</v>
      </c>
      <c r="BV12" s="283">
        <v>0</v>
      </c>
      <c r="BW12" s="283">
        <v>0</v>
      </c>
      <c r="BX12" s="283">
        <v>0</v>
      </c>
      <c r="BY12" s="283">
        <v>0</v>
      </c>
      <c r="BZ12" s="283">
        <v>0</v>
      </c>
      <c r="CA12" s="283">
        <v>0</v>
      </c>
      <c r="CB12" s="283">
        <f t="shared" si="16"/>
        <v>34</v>
      </c>
      <c r="CC12" s="283">
        <f t="shared" si="17"/>
        <v>34</v>
      </c>
      <c r="CD12" s="283">
        <v>0</v>
      </c>
      <c r="CE12" s="283">
        <v>0</v>
      </c>
      <c r="CF12" s="283">
        <v>0</v>
      </c>
      <c r="CG12" s="283">
        <v>0</v>
      </c>
      <c r="CH12" s="283">
        <v>34</v>
      </c>
      <c r="CI12" s="283">
        <v>0</v>
      </c>
      <c r="CJ12" s="283">
        <f t="shared" ref="CJ12:CJ53" si="29">SUM(CK12:CP12)</f>
        <v>0</v>
      </c>
      <c r="CK12" s="283">
        <v>0</v>
      </c>
      <c r="CL12" s="283">
        <v>0</v>
      </c>
      <c r="CM12" s="283">
        <v>0</v>
      </c>
      <c r="CN12" s="283">
        <v>0</v>
      </c>
      <c r="CO12" s="283">
        <v>0</v>
      </c>
      <c r="CP12" s="283">
        <v>0</v>
      </c>
      <c r="CQ12" s="283">
        <f t="shared" si="19"/>
        <v>20336</v>
      </c>
      <c r="CR12" s="283">
        <f t="shared" si="20"/>
        <v>18643</v>
      </c>
      <c r="CS12" s="283">
        <v>0</v>
      </c>
      <c r="CT12" s="283">
        <v>0</v>
      </c>
      <c r="CU12" s="283">
        <v>2496</v>
      </c>
      <c r="CV12" s="283">
        <v>15942</v>
      </c>
      <c r="CW12" s="283">
        <v>0</v>
      </c>
      <c r="CX12" s="283">
        <v>205</v>
      </c>
      <c r="CY12" s="283">
        <f t="shared" ref="CY12:CY53" si="30">SUM(CZ12:DE12)</f>
        <v>1693</v>
      </c>
      <c r="CZ12" s="283">
        <v>0</v>
      </c>
      <c r="DA12" s="283">
        <v>0</v>
      </c>
      <c r="DB12" s="283">
        <v>1190</v>
      </c>
      <c r="DC12" s="283">
        <v>191</v>
      </c>
      <c r="DD12" s="283">
        <v>0</v>
      </c>
      <c r="DE12" s="283">
        <v>312</v>
      </c>
      <c r="DF12" s="283">
        <f t="shared" si="28"/>
        <v>837</v>
      </c>
      <c r="DG12" s="283">
        <f t="shared" si="22"/>
        <v>768</v>
      </c>
      <c r="DH12" s="283">
        <v>0</v>
      </c>
      <c r="DI12" s="283">
        <v>0</v>
      </c>
      <c r="DJ12" s="283">
        <v>768</v>
      </c>
      <c r="DK12" s="283">
        <v>0</v>
      </c>
      <c r="DL12" s="283">
        <v>0</v>
      </c>
      <c r="DM12" s="283">
        <v>0</v>
      </c>
      <c r="DN12" s="283">
        <f t="shared" ref="DN12:DN53" si="31">SUM(DO12:DT12)</f>
        <v>69</v>
      </c>
      <c r="DO12" s="283">
        <v>0</v>
      </c>
      <c r="DP12" s="283">
        <v>0</v>
      </c>
      <c r="DQ12" s="283">
        <v>69</v>
      </c>
      <c r="DR12" s="283">
        <v>0</v>
      </c>
      <c r="DS12" s="283">
        <v>0</v>
      </c>
      <c r="DT12" s="283">
        <v>0</v>
      </c>
      <c r="DU12" s="283">
        <f t="shared" si="24"/>
        <v>12708</v>
      </c>
      <c r="DV12" s="283">
        <v>11058</v>
      </c>
      <c r="DW12" s="283">
        <v>189</v>
      </c>
      <c r="DX12" s="283">
        <v>1162</v>
      </c>
      <c r="DY12" s="283">
        <v>299</v>
      </c>
      <c r="DZ12" s="283">
        <f t="shared" si="25"/>
        <v>2078</v>
      </c>
      <c r="EA12" s="283">
        <f t="shared" si="26"/>
        <v>1072</v>
      </c>
      <c r="EB12" s="283">
        <v>0</v>
      </c>
      <c r="EC12" s="283">
        <v>0</v>
      </c>
      <c r="ED12" s="283">
        <v>918</v>
      </c>
      <c r="EE12" s="283">
        <v>0</v>
      </c>
      <c r="EF12" s="283">
        <v>144</v>
      </c>
      <c r="EG12" s="283">
        <v>10</v>
      </c>
      <c r="EH12" s="283">
        <f t="shared" si="27"/>
        <v>1006</v>
      </c>
      <c r="EI12" s="283">
        <v>0</v>
      </c>
      <c r="EJ12" s="283">
        <v>0</v>
      </c>
      <c r="EK12" s="283">
        <v>1006</v>
      </c>
      <c r="EL12" s="283">
        <v>0</v>
      </c>
      <c r="EM12" s="283">
        <v>0</v>
      </c>
      <c r="EN12" s="283">
        <v>0</v>
      </c>
    </row>
    <row r="13" spans="1:144" s="281" customFormat="1" ht="12" customHeight="1">
      <c r="A13" s="278" t="s">
        <v>661</v>
      </c>
      <c r="B13" s="279" t="s">
        <v>662</v>
      </c>
      <c r="C13" s="297" t="s">
        <v>657</v>
      </c>
      <c r="D13" s="283">
        <f t="shared" si="0"/>
        <v>717703</v>
      </c>
      <c r="E13" s="283">
        <f t="shared" si="7"/>
        <v>623052</v>
      </c>
      <c r="F13" s="283">
        <f t="shared" si="8"/>
        <v>549065</v>
      </c>
      <c r="G13" s="283">
        <v>0</v>
      </c>
      <c r="H13" s="283">
        <v>547266</v>
      </c>
      <c r="I13" s="283">
        <v>10</v>
      </c>
      <c r="J13" s="283">
        <v>585</v>
      </c>
      <c r="K13" s="283">
        <v>0</v>
      </c>
      <c r="L13" s="283">
        <v>1204</v>
      </c>
      <c r="M13" s="283">
        <f t="shared" si="1"/>
        <v>73987</v>
      </c>
      <c r="N13" s="283">
        <v>3</v>
      </c>
      <c r="O13" s="283">
        <v>71734</v>
      </c>
      <c r="P13" s="283">
        <v>9</v>
      </c>
      <c r="Q13" s="283">
        <v>20</v>
      </c>
      <c r="R13" s="283">
        <v>0</v>
      </c>
      <c r="S13" s="283">
        <v>2221</v>
      </c>
      <c r="T13" s="283">
        <f t="shared" si="2"/>
        <v>37381</v>
      </c>
      <c r="U13" s="283">
        <f t="shared" si="3"/>
        <v>29968</v>
      </c>
      <c r="V13" s="283">
        <v>0</v>
      </c>
      <c r="W13" s="283">
        <v>68</v>
      </c>
      <c r="X13" s="283">
        <v>16057</v>
      </c>
      <c r="Y13" s="283">
        <v>9366</v>
      </c>
      <c r="Z13" s="283">
        <v>34</v>
      </c>
      <c r="AA13" s="283">
        <v>4443</v>
      </c>
      <c r="AB13" s="283">
        <f t="shared" si="4"/>
        <v>7413</v>
      </c>
      <c r="AC13" s="283">
        <v>0</v>
      </c>
      <c r="AD13" s="283">
        <v>39</v>
      </c>
      <c r="AE13" s="283">
        <v>4023</v>
      </c>
      <c r="AF13" s="283">
        <v>95</v>
      </c>
      <c r="AG13" s="283">
        <v>3</v>
      </c>
      <c r="AH13" s="283">
        <v>3253</v>
      </c>
      <c r="AI13" s="283">
        <f t="shared" si="5"/>
        <v>242</v>
      </c>
      <c r="AJ13" s="283">
        <f t="shared" si="6"/>
        <v>242</v>
      </c>
      <c r="AK13" s="283">
        <v>0</v>
      </c>
      <c r="AL13" s="283">
        <v>94</v>
      </c>
      <c r="AM13" s="283">
        <v>0</v>
      </c>
      <c r="AN13" s="283">
        <v>148</v>
      </c>
      <c r="AO13" s="283">
        <v>0</v>
      </c>
      <c r="AP13" s="283">
        <v>0</v>
      </c>
      <c r="AQ13" s="283">
        <f t="shared" si="9"/>
        <v>0</v>
      </c>
      <c r="AR13" s="283">
        <v>0</v>
      </c>
      <c r="AS13" s="283">
        <v>0</v>
      </c>
      <c r="AT13" s="283">
        <v>0</v>
      </c>
      <c r="AU13" s="283">
        <v>0</v>
      </c>
      <c r="AV13" s="283">
        <v>0</v>
      </c>
      <c r="AW13" s="283">
        <v>0</v>
      </c>
      <c r="AX13" s="283">
        <f t="shared" si="10"/>
        <v>0</v>
      </c>
      <c r="AY13" s="283">
        <f t="shared" si="11"/>
        <v>0</v>
      </c>
      <c r="AZ13" s="283">
        <v>0</v>
      </c>
      <c r="BA13" s="283">
        <v>0</v>
      </c>
      <c r="BB13" s="283">
        <v>0</v>
      </c>
      <c r="BC13" s="283">
        <v>0</v>
      </c>
      <c r="BD13" s="283">
        <v>0</v>
      </c>
      <c r="BE13" s="283">
        <v>0</v>
      </c>
      <c r="BF13" s="283">
        <f t="shared" si="12"/>
        <v>0</v>
      </c>
      <c r="BG13" s="283">
        <v>0</v>
      </c>
      <c r="BH13" s="283">
        <v>0</v>
      </c>
      <c r="BI13" s="283">
        <v>0</v>
      </c>
      <c r="BJ13" s="283">
        <v>0</v>
      </c>
      <c r="BK13" s="283">
        <v>0</v>
      </c>
      <c r="BL13" s="283">
        <v>0</v>
      </c>
      <c r="BM13" s="283">
        <f t="shared" si="13"/>
        <v>0</v>
      </c>
      <c r="BN13" s="283">
        <f t="shared" si="14"/>
        <v>0</v>
      </c>
      <c r="BO13" s="283">
        <v>0</v>
      </c>
      <c r="BP13" s="283">
        <v>0</v>
      </c>
      <c r="BQ13" s="283">
        <v>0</v>
      </c>
      <c r="BR13" s="283">
        <v>0</v>
      </c>
      <c r="BS13" s="283">
        <v>0</v>
      </c>
      <c r="BT13" s="283">
        <v>0</v>
      </c>
      <c r="BU13" s="283">
        <f t="shared" si="15"/>
        <v>0</v>
      </c>
      <c r="BV13" s="283">
        <v>0</v>
      </c>
      <c r="BW13" s="283">
        <v>0</v>
      </c>
      <c r="BX13" s="283">
        <v>0</v>
      </c>
      <c r="BY13" s="283">
        <v>0</v>
      </c>
      <c r="BZ13" s="283">
        <v>0</v>
      </c>
      <c r="CA13" s="283">
        <v>0</v>
      </c>
      <c r="CB13" s="283">
        <f t="shared" si="16"/>
        <v>68</v>
      </c>
      <c r="CC13" s="283">
        <f t="shared" si="17"/>
        <v>54</v>
      </c>
      <c r="CD13" s="283">
        <v>0</v>
      </c>
      <c r="CE13" s="283">
        <v>0</v>
      </c>
      <c r="CF13" s="283">
        <v>0</v>
      </c>
      <c r="CG13" s="283">
        <v>54</v>
      </c>
      <c r="CH13" s="283">
        <v>0</v>
      </c>
      <c r="CI13" s="283">
        <v>0</v>
      </c>
      <c r="CJ13" s="283">
        <f t="shared" si="29"/>
        <v>14</v>
      </c>
      <c r="CK13" s="283">
        <v>0</v>
      </c>
      <c r="CL13" s="283">
        <v>0</v>
      </c>
      <c r="CM13" s="283">
        <v>0</v>
      </c>
      <c r="CN13" s="283">
        <v>14</v>
      </c>
      <c r="CO13" s="283">
        <v>0</v>
      </c>
      <c r="CP13" s="283">
        <v>0</v>
      </c>
      <c r="CQ13" s="283">
        <f t="shared" si="19"/>
        <v>25276</v>
      </c>
      <c r="CR13" s="283">
        <f t="shared" si="20"/>
        <v>23962</v>
      </c>
      <c r="CS13" s="283">
        <v>0</v>
      </c>
      <c r="CT13" s="283">
        <v>631</v>
      </c>
      <c r="CU13" s="283">
        <v>1026</v>
      </c>
      <c r="CV13" s="283">
        <v>22196</v>
      </c>
      <c r="CW13" s="283">
        <v>47</v>
      </c>
      <c r="CX13" s="283">
        <v>62</v>
      </c>
      <c r="CY13" s="283">
        <f t="shared" si="30"/>
        <v>1314</v>
      </c>
      <c r="CZ13" s="283">
        <v>0</v>
      </c>
      <c r="DA13" s="283">
        <v>10</v>
      </c>
      <c r="DB13" s="283">
        <v>379</v>
      </c>
      <c r="DC13" s="283">
        <v>763</v>
      </c>
      <c r="DD13" s="283">
        <v>0</v>
      </c>
      <c r="DE13" s="283">
        <v>162</v>
      </c>
      <c r="DF13" s="283">
        <f t="shared" si="28"/>
        <v>1650</v>
      </c>
      <c r="DG13" s="283">
        <f t="shared" si="22"/>
        <v>1582</v>
      </c>
      <c r="DH13" s="283">
        <v>0</v>
      </c>
      <c r="DI13" s="283">
        <v>0</v>
      </c>
      <c r="DJ13" s="283">
        <v>506</v>
      </c>
      <c r="DK13" s="283">
        <v>1076</v>
      </c>
      <c r="DL13" s="283">
        <v>0</v>
      </c>
      <c r="DM13" s="283">
        <v>0</v>
      </c>
      <c r="DN13" s="283">
        <f t="shared" si="31"/>
        <v>68</v>
      </c>
      <c r="DO13" s="283">
        <v>0</v>
      </c>
      <c r="DP13" s="283">
        <v>0</v>
      </c>
      <c r="DQ13" s="283">
        <v>46</v>
      </c>
      <c r="DR13" s="283">
        <v>22</v>
      </c>
      <c r="DS13" s="283">
        <v>0</v>
      </c>
      <c r="DT13" s="283">
        <v>0</v>
      </c>
      <c r="DU13" s="283">
        <f t="shared" si="24"/>
        <v>26930</v>
      </c>
      <c r="DV13" s="283">
        <v>26307</v>
      </c>
      <c r="DW13" s="283">
        <v>21</v>
      </c>
      <c r="DX13" s="283">
        <v>596</v>
      </c>
      <c r="DY13" s="283">
        <v>6</v>
      </c>
      <c r="DZ13" s="283">
        <f t="shared" si="25"/>
        <v>3104</v>
      </c>
      <c r="EA13" s="283">
        <f t="shared" si="26"/>
        <v>2548</v>
      </c>
      <c r="EB13" s="283">
        <v>0</v>
      </c>
      <c r="EC13" s="283">
        <v>0</v>
      </c>
      <c r="ED13" s="283">
        <v>2353</v>
      </c>
      <c r="EE13" s="283">
        <v>0</v>
      </c>
      <c r="EF13" s="283">
        <v>0</v>
      </c>
      <c r="EG13" s="283">
        <v>195</v>
      </c>
      <c r="EH13" s="283">
        <f t="shared" si="27"/>
        <v>556</v>
      </c>
      <c r="EI13" s="283">
        <v>0</v>
      </c>
      <c r="EJ13" s="283">
        <v>0</v>
      </c>
      <c r="EK13" s="283">
        <v>552</v>
      </c>
      <c r="EL13" s="283">
        <v>0</v>
      </c>
      <c r="EM13" s="283">
        <v>0</v>
      </c>
      <c r="EN13" s="283">
        <v>4</v>
      </c>
    </row>
    <row r="14" spans="1:144" s="281" customFormat="1" ht="12" customHeight="1">
      <c r="A14" s="278" t="s">
        <v>552</v>
      </c>
      <c r="B14" s="279" t="s">
        <v>568</v>
      </c>
      <c r="C14" s="297" t="s">
        <v>542</v>
      </c>
      <c r="D14" s="283">
        <f t="shared" si="0"/>
        <v>1029367</v>
      </c>
      <c r="E14" s="283">
        <f t="shared" si="7"/>
        <v>797148</v>
      </c>
      <c r="F14" s="283">
        <f t="shared" si="8"/>
        <v>739530</v>
      </c>
      <c r="G14" s="283">
        <v>12990</v>
      </c>
      <c r="H14" s="283">
        <v>723146</v>
      </c>
      <c r="I14" s="283">
        <v>2782</v>
      </c>
      <c r="J14" s="283">
        <v>4</v>
      </c>
      <c r="K14" s="283">
        <v>0</v>
      </c>
      <c r="L14" s="283">
        <v>608</v>
      </c>
      <c r="M14" s="283">
        <f t="shared" si="1"/>
        <v>57618</v>
      </c>
      <c r="N14" s="283">
        <v>9161</v>
      </c>
      <c r="O14" s="283">
        <v>46960</v>
      </c>
      <c r="P14" s="283">
        <v>288</v>
      </c>
      <c r="Q14" s="283">
        <v>0</v>
      </c>
      <c r="R14" s="283">
        <v>0</v>
      </c>
      <c r="S14" s="283">
        <v>1209</v>
      </c>
      <c r="T14" s="283">
        <f t="shared" si="2"/>
        <v>41177</v>
      </c>
      <c r="U14" s="283">
        <f t="shared" si="3"/>
        <v>27678</v>
      </c>
      <c r="V14" s="283">
        <v>541</v>
      </c>
      <c r="W14" s="283">
        <v>0</v>
      </c>
      <c r="X14" s="283">
        <v>18117</v>
      </c>
      <c r="Y14" s="283">
        <v>3878</v>
      </c>
      <c r="Z14" s="283">
        <v>30</v>
      </c>
      <c r="AA14" s="283">
        <v>5112</v>
      </c>
      <c r="AB14" s="283">
        <f t="shared" si="4"/>
        <v>13499</v>
      </c>
      <c r="AC14" s="283">
        <v>382</v>
      </c>
      <c r="AD14" s="283">
        <v>0</v>
      </c>
      <c r="AE14" s="283">
        <v>3700</v>
      </c>
      <c r="AF14" s="283">
        <v>321</v>
      </c>
      <c r="AG14" s="283">
        <v>0</v>
      </c>
      <c r="AH14" s="283">
        <v>9096</v>
      </c>
      <c r="AI14" s="283">
        <f t="shared" si="5"/>
        <v>2470</v>
      </c>
      <c r="AJ14" s="283">
        <f t="shared" si="6"/>
        <v>2470</v>
      </c>
      <c r="AK14" s="283">
        <v>0</v>
      </c>
      <c r="AL14" s="283">
        <v>0</v>
      </c>
      <c r="AM14" s="283">
        <v>0</v>
      </c>
      <c r="AN14" s="283">
        <v>2470</v>
      </c>
      <c r="AO14" s="283">
        <v>0</v>
      </c>
      <c r="AP14" s="283">
        <v>0</v>
      </c>
      <c r="AQ14" s="283">
        <f t="shared" si="9"/>
        <v>0</v>
      </c>
      <c r="AR14" s="283">
        <v>0</v>
      </c>
      <c r="AS14" s="283">
        <v>0</v>
      </c>
      <c r="AT14" s="283">
        <v>0</v>
      </c>
      <c r="AU14" s="283">
        <v>0</v>
      </c>
      <c r="AV14" s="283">
        <v>0</v>
      </c>
      <c r="AW14" s="283">
        <v>0</v>
      </c>
      <c r="AX14" s="283">
        <f t="shared" si="10"/>
        <v>0</v>
      </c>
      <c r="AY14" s="283">
        <f t="shared" si="11"/>
        <v>0</v>
      </c>
      <c r="AZ14" s="283">
        <v>0</v>
      </c>
      <c r="BA14" s="283">
        <v>0</v>
      </c>
      <c r="BB14" s="283">
        <v>0</v>
      </c>
      <c r="BC14" s="283">
        <v>0</v>
      </c>
      <c r="BD14" s="283">
        <v>0</v>
      </c>
      <c r="BE14" s="283">
        <v>0</v>
      </c>
      <c r="BF14" s="283">
        <f t="shared" si="12"/>
        <v>0</v>
      </c>
      <c r="BG14" s="283">
        <v>0</v>
      </c>
      <c r="BH14" s="283">
        <v>0</v>
      </c>
      <c r="BI14" s="283">
        <v>0</v>
      </c>
      <c r="BJ14" s="283">
        <v>0</v>
      </c>
      <c r="BK14" s="283">
        <v>0</v>
      </c>
      <c r="BL14" s="283">
        <v>0</v>
      </c>
      <c r="BM14" s="283">
        <f t="shared" si="13"/>
        <v>0</v>
      </c>
      <c r="BN14" s="283">
        <f t="shared" si="14"/>
        <v>0</v>
      </c>
      <c r="BO14" s="283">
        <v>0</v>
      </c>
      <c r="BP14" s="283">
        <v>0</v>
      </c>
      <c r="BQ14" s="283">
        <v>0</v>
      </c>
      <c r="BR14" s="283">
        <v>0</v>
      </c>
      <c r="BS14" s="283">
        <v>0</v>
      </c>
      <c r="BT14" s="283">
        <v>0</v>
      </c>
      <c r="BU14" s="283">
        <f t="shared" si="15"/>
        <v>0</v>
      </c>
      <c r="BV14" s="283">
        <v>0</v>
      </c>
      <c r="BW14" s="283">
        <v>0</v>
      </c>
      <c r="BX14" s="283">
        <v>0</v>
      </c>
      <c r="BY14" s="283">
        <v>0</v>
      </c>
      <c r="BZ14" s="283">
        <v>0</v>
      </c>
      <c r="CA14" s="283">
        <v>0</v>
      </c>
      <c r="CB14" s="283">
        <f t="shared" si="16"/>
        <v>40266</v>
      </c>
      <c r="CC14" s="283">
        <f t="shared" si="17"/>
        <v>37919</v>
      </c>
      <c r="CD14" s="283">
        <v>0</v>
      </c>
      <c r="CE14" s="283">
        <v>37716</v>
      </c>
      <c r="CF14" s="283">
        <v>0</v>
      </c>
      <c r="CG14" s="283">
        <v>61</v>
      </c>
      <c r="CH14" s="283">
        <v>0</v>
      </c>
      <c r="CI14" s="283">
        <v>142</v>
      </c>
      <c r="CJ14" s="283">
        <f t="shared" si="29"/>
        <v>2347</v>
      </c>
      <c r="CK14" s="283">
        <v>0</v>
      </c>
      <c r="CL14" s="283">
        <v>2347</v>
      </c>
      <c r="CM14" s="283">
        <v>0</v>
      </c>
      <c r="CN14" s="283">
        <v>0</v>
      </c>
      <c r="CO14" s="283">
        <v>0</v>
      </c>
      <c r="CP14" s="283">
        <v>0</v>
      </c>
      <c r="CQ14" s="283">
        <f t="shared" si="19"/>
        <v>59377</v>
      </c>
      <c r="CR14" s="283">
        <f t="shared" si="20"/>
        <v>53498</v>
      </c>
      <c r="CS14" s="283">
        <v>3</v>
      </c>
      <c r="CT14" s="283">
        <v>0</v>
      </c>
      <c r="CU14" s="283">
        <v>18153</v>
      </c>
      <c r="CV14" s="283">
        <v>34424</v>
      </c>
      <c r="CW14" s="283">
        <v>172</v>
      </c>
      <c r="CX14" s="283">
        <v>746</v>
      </c>
      <c r="CY14" s="283">
        <f t="shared" si="30"/>
        <v>5879</v>
      </c>
      <c r="CZ14" s="283">
        <v>0</v>
      </c>
      <c r="DA14" s="283">
        <v>0</v>
      </c>
      <c r="DB14" s="283">
        <v>1631</v>
      </c>
      <c r="DC14" s="283">
        <v>1402</v>
      </c>
      <c r="DD14" s="283">
        <v>501</v>
      </c>
      <c r="DE14" s="283">
        <v>2345</v>
      </c>
      <c r="DF14" s="283">
        <f t="shared" si="28"/>
        <v>658</v>
      </c>
      <c r="DG14" s="283">
        <f t="shared" si="22"/>
        <v>474</v>
      </c>
      <c r="DH14" s="283">
        <v>0</v>
      </c>
      <c r="DI14" s="283">
        <v>0</v>
      </c>
      <c r="DJ14" s="283">
        <v>82</v>
      </c>
      <c r="DK14" s="283">
        <v>220</v>
      </c>
      <c r="DL14" s="283">
        <v>24</v>
      </c>
      <c r="DM14" s="283">
        <v>148</v>
      </c>
      <c r="DN14" s="283">
        <f t="shared" si="31"/>
        <v>184</v>
      </c>
      <c r="DO14" s="283">
        <v>0</v>
      </c>
      <c r="DP14" s="283">
        <v>0</v>
      </c>
      <c r="DQ14" s="283">
        <v>58</v>
      </c>
      <c r="DR14" s="283">
        <v>0</v>
      </c>
      <c r="DS14" s="283">
        <v>0</v>
      </c>
      <c r="DT14" s="283">
        <v>126</v>
      </c>
      <c r="DU14" s="283">
        <f t="shared" si="24"/>
        <v>87760</v>
      </c>
      <c r="DV14" s="283">
        <v>83392</v>
      </c>
      <c r="DW14" s="283">
        <v>103</v>
      </c>
      <c r="DX14" s="283">
        <v>4235</v>
      </c>
      <c r="DY14" s="283">
        <v>30</v>
      </c>
      <c r="DZ14" s="283">
        <f t="shared" si="25"/>
        <v>511</v>
      </c>
      <c r="EA14" s="283">
        <f t="shared" si="26"/>
        <v>193</v>
      </c>
      <c r="EB14" s="283">
        <v>0</v>
      </c>
      <c r="EC14" s="283">
        <v>0</v>
      </c>
      <c r="ED14" s="283">
        <v>193</v>
      </c>
      <c r="EE14" s="283">
        <v>0</v>
      </c>
      <c r="EF14" s="283">
        <v>0</v>
      </c>
      <c r="EG14" s="283">
        <v>0</v>
      </c>
      <c r="EH14" s="283">
        <f t="shared" si="27"/>
        <v>318</v>
      </c>
      <c r="EI14" s="283">
        <v>0</v>
      </c>
      <c r="EJ14" s="283">
        <v>0</v>
      </c>
      <c r="EK14" s="283">
        <v>318</v>
      </c>
      <c r="EL14" s="283">
        <v>0</v>
      </c>
      <c r="EM14" s="283">
        <v>0</v>
      </c>
      <c r="EN14" s="283">
        <v>0</v>
      </c>
    </row>
    <row r="15" spans="1:144" s="281" customFormat="1" ht="12" customHeight="1">
      <c r="A15" s="278" t="s">
        <v>599</v>
      </c>
      <c r="B15" s="279" t="s">
        <v>636</v>
      </c>
      <c r="C15" s="297" t="s">
        <v>542</v>
      </c>
      <c r="D15" s="283">
        <f t="shared" si="0"/>
        <v>640656</v>
      </c>
      <c r="E15" s="283">
        <f t="shared" si="7"/>
        <v>533901</v>
      </c>
      <c r="F15" s="283">
        <f t="shared" si="8"/>
        <v>493180</v>
      </c>
      <c r="G15" s="283">
        <v>0</v>
      </c>
      <c r="H15" s="283">
        <v>492887</v>
      </c>
      <c r="I15" s="283">
        <v>0</v>
      </c>
      <c r="J15" s="283">
        <v>0</v>
      </c>
      <c r="K15" s="283">
        <v>4</v>
      </c>
      <c r="L15" s="283">
        <v>289</v>
      </c>
      <c r="M15" s="283">
        <f t="shared" si="1"/>
        <v>40721</v>
      </c>
      <c r="N15" s="283">
        <v>0</v>
      </c>
      <c r="O15" s="283">
        <v>40092</v>
      </c>
      <c r="P15" s="283">
        <v>0</v>
      </c>
      <c r="Q15" s="283">
        <v>0</v>
      </c>
      <c r="R15" s="283">
        <v>38</v>
      </c>
      <c r="S15" s="283">
        <v>591</v>
      </c>
      <c r="T15" s="283">
        <f t="shared" si="2"/>
        <v>23956</v>
      </c>
      <c r="U15" s="283">
        <f t="shared" si="3"/>
        <v>14516</v>
      </c>
      <c r="V15" s="283">
        <v>0</v>
      </c>
      <c r="W15" s="283">
        <v>0</v>
      </c>
      <c r="X15" s="283">
        <v>12154</v>
      </c>
      <c r="Y15" s="283">
        <v>1911</v>
      </c>
      <c r="Z15" s="283">
        <v>0</v>
      </c>
      <c r="AA15" s="283">
        <v>451</v>
      </c>
      <c r="AB15" s="283">
        <f t="shared" si="4"/>
        <v>9440</v>
      </c>
      <c r="AC15" s="283">
        <v>0</v>
      </c>
      <c r="AD15" s="283">
        <v>0</v>
      </c>
      <c r="AE15" s="283">
        <v>4017</v>
      </c>
      <c r="AF15" s="283">
        <v>113</v>
      </c>
      <c r="AG15" s="283">
        <v>0</v>
      </c>
      <c r="AH15" s="283">
        <v>5310</v>
      </c>
      <c r="AI15" s="283">
        <f t="shared" si="5"/>
        <v>4020</v>
      </c>
      <c r="AJ15" s="283">
        <f t="shared" si="6"/>
        <v>1927</v>
      </c>
      <c r="AK15" s="283">
        <v>0</v>
      </c>
      <c r="AL15" s="283">
        <v>0</v>
      </c>
      <c r="AM15" s="283">
        <v>0</v>
      </c>
      <c r="AN15" s="283">
        <v>1927</v>
      </c>
      <c r="AO15" s="283">
        <v>0</v>
      </c>
      <c r="AP15" s="283">
        <v>0</v>
      </c>
      <c r="AQ15" s="283">
        <f t="shared" si="9"/>
        <v>2093</v>
      </c>
      <c r="AR15" s="283">
        <v>0</v>
      </c>
      <c r="AS15" s="283">
        <v>0</v>
      </c>
      <c r="AT15" s="283">
        <v>0</v>
      </c>
      <c r="AU15" s="283">
        <v>2093</v>
      </c>
      <c r="AV15" s="283">
        <v>0</v>
      </c>
      <c r="AW15" s="283">
        <v>0</v>
      </c>
      <c r="AX15" s="283">
        <f t="shared" si="10"/>
        <v>0</v>
      </c>
      <c r="AY15" s="283">
        <f t="shared" si="11"/>
        <v>0</v>
      </c>
      <c r="AZ15" s="283">
        <v>0</v>
      </c>
      <c r="BA15" s="283">
        <v>0</v>
      </c>
      <c r="BB15" s="283">
        <v>0</v>
      </c>
      <c r="BC15" s="283">
        <v>0</v>
      </c>
      <c r="BD15" s="283">
        <v>0</v>
      </c>
      <c r="BE15" s="283">
        <v>0</v>
      </c>
      <c r="BF15" s="283">
        <f t="shared" si="12"/>
        <v>0</v>
      </c>
      <c r="BG15" s="283">
        <v>0</v>
      </c>
      <c r="BH15" s="283">
        <v>0</v>
      </c>
      <c r="BI15" s="283">
        <v>0</v>
      </c>
      <c r="BJ15" s="283">
        <v>0</v>
      </c>
      <c r="BK15" s="283">
        <v>0</v>
      </c>
      <c r="BL15" s="283">
        <v>0</v>
      </c>
      <c r="BM15" s="283">
        <f t="shared" si="13"/>
        <v>0</v>
      </c>
      <c r="BN15" s="283">
        <f t="shared" si="14"/>
        <v>0</v>
      </c>
      <c r="BO15" s="283">
        <v>0</v>
      </c>
      <c r="BP15" s="283">
        <v>0</v>
      </c>
      <c r="BQ15" s="283">
        <v>0</v>
      </c>
      <c r="BR15" s="283">
        <v>0</v>
      </c>
      <c r="BS15" s="283">
        <v>0</v>
      </c>
      <c r="BT15" s="283">
        <v>0</v>
      </c>
      <c r="BU15" s="283">
        <f t="shared" si="15"/>
        <v>0</v>
      </c>
      <c r="BV15" s="283">
        <v>0</v>
      </c>
      <c r="BW15" s="283">
        <v>0</v>
      </c>
      <c r="BX15" s="283">
        <v>0</v>
      </c>
      <c r="BY15" s="283">
        <v>0</v>
      </c>
      <c r="BZ15" s="283">
        <v>0</v>
      </c>
      <c r="CA15" s="283">
        <v>0</v>
      </c>
      <c r="CB15" s="283">
        <f t="shared" si="16"/>
        <v>9</v>
      </c>
      <c r="CC15" s="283">
        <f t="shared" si="17"/>
        <v>5</v>
      </c>
      <c r="CD15" s="283">
        <v>0</v>
      </c>
      <c r="CE15" s="283">
        <v>0</v>
      </c>
      <c r="CF15" s="283">
        <v>0</v>
      </c>
      <c r="CG15" s="283">
        <v>5</v>
      </c>
      <c r="CH15" s="283">
        <v>0</v>
      </c>
      <c r="CI15" s="283">
        <v>0</v>
      </c>
      <c r="CJ15" s="283">
        <f t="shared" si="29"/>
        <v>4</v>
      </c>
      <c r="CK15" s="283">
        <v>0</v>
      </c>
      <c r="CL15" s="283">
        <v>0</v>
      </c>
      <c r="CM15" s="283">
        <v>0</v>
      </c>
      <c r="CN15" s="283">
        <v>4</v>
      </c>
      <c r="CO15" s="283">
        <v>0</v>
      </c>
      <c r="CP15" s="283">
        <v>0</v>
      </c>
      <c r="CQ15" s="283">
        <f t="shared" si="19"/>
        <v>48604</v>
      </c>
      <c r="CR15" s="283">
        <f t="shared" si="20"/>
        <v>44008</v>
      </c>
      <c r="CS15" s="283">
        <v>0</v>
      </c>
      <c r="CT15" s="283">
        <v>0</v>
      </c>
      <c r="CU15" s="283">
        <v>7719</v>
      </c>
      <c r="CV15" s="283">
        <v>35236</v>
      </c>
      <c r="CW15" s="283">
        <v>143</v>
      </c>
      <c r="CX15" s="283">
        <v>910</v>
      </c>
      <c r="CY15" s="283">
        <f t="shared" si="30"/>
        <v>4596</v>
      </c>
      <c r="CZ15" s="283">
        <v>0</v>
      </c>
      <c r="DA15" s="283">
        <v>0</v>
      </c>
      <c r="DB15" s="283">
        <v>865</v>
      </c>
      <c r="DC15" s="283">
        <v>1761</v>
      </c>
      <c r="DD15" s="283">
        <v>17</v>
      </c>
      <c r="DE15" s="283">
        <v>1953</v>
      </c>
      <c r="DF15" s="283">
        <f t="shared" si="28"/>
        <v>16</v>
      </c>
      <c r="DG15" s="283">
        <f t="shared" si="22"/>
        <v>14</v>
      </c>
      <c r="DH15" s="283">
        <v>0</v>
      </c>
      <c r="DI15" s="283">
        <v>0</v>
      </c>
      <c r="DJ15" s="283">
        <v>0</v>
      </c>
      <c r="DK15" s="283">
        <v>0</v>
      </c>
      <c r="DL15" s="283">
        <v>14</v>
      </c>
      <c r="DM15" s="283">
        <v>0</v>
      </c>
      <c r="DN15" s="283">
        <f t="shared" si="31"/>
        <v>2</v>
      </c>
      <c r="DO15" s="283">
        <v>0</v>
      </c>
      <c r="DP15" s="283">
        <v>0</v>
      </c>
      <c r="DQ15" s="283">
        <v>0</v>
      </c>
      <c r="DR15" s="283">
        <v>0</v>
      </c>
      <c r="DS15" s="283">
        <v>2</v>
      </c>
      <c r="DT15" s="283">
        <v>0</v>
      </c>
      <c r="DU15" s="283">
        <f t="shared" si="24"/>
        <v>30150</v>
      </c>
      <c r="DV15" s="283">
        <v>27873</v>
      </c>
      <c r="DW15" s="283">
        <v>38</v>
      </c>
      <c r="DX15" s="283">
        <v>2177</v>
      </c>
      <c r="DY15" s="283">
        <v>62</v>
      </c>
      <c r="DZ15" s="283">
        <f t="shared" si="25"/>
        <v>0</v>
      </c>
      <c r="EA15" s="283">
        <f t="shared" si="26"/>
        <v>0</v>
      </c>
      <c r="EB15" s="283">
        <v>0</v>
      </c>
      <c r="EC15" s="283">
        <v>0</v>
      </c>
      <c r="ED15" s="283">
        <v>0</v>
      </c>
      <c r="EE15" s="283">
        <v>0</v>
      </c>
      <c r="EF15" s="283">
        <v>0</v>
      </c>
      <c r="EG15" s="283">
        <v>0</v>
      </c>
      <c r="EH15" s="283">
        <f t="shared" si="27"/>
        <v>0</v>
      </c>
      <c r="EI15" s="283">
        <v>0</v>
      </c>
      <c r="EJ15" s="283">
        <v>0</v>
      </c>
      <c r="EK15" s="283">
        <v>0</v>
      </c>
      <c r="EL15" s="283">
        <v>0</v>
      </c>
      <c r="EM15" s="283">
        <v>0</v>
      </c>
      <c r="EN15" s="283">
        <v>0</v>
      </c>
    </row>
    <row r="16" spans="1:144" s="281" customFormat="1" ht="12" customHeight="1">
      <c r="A16" s="278" t="s">
        <v>594</v>
      </c>
      <c r="B16" s="279" t="s">
        <v>595</v>
      </c>
      <c r="C16" s="297" t="s">
        <v>542</v>
      </c>
      <c r="D16" s="283">
        <f t="shared" si="0"/>
        <v>695706</v>
      </c>
      <c r="E16" s="283">
        <f t="shared" si="7"/>
        <v>594985</v>
      </c>
      <c r="F16" s="283">
        <f t="shared" si="8"/>
        <v>535278</v>
      </c>
      <c r="G16" s="283">
        <v>0</v>
      </c>
      <c r="H16" s="283">
        <v>535068</v>
      </c>
      <c r="I16" s="283">
        <v>0</v>
      </c>
      <c r="J16" s="283">
        <v>0</v>
      </c>
      <c r="K16" s="283">
        <v>0</v>
      </c>
      <c r="L16" s="283">
        <v>210</v>
      </c>
      <c r="M16" s="283">
        <f t="shared" si="1"/>
        <v>59707</v>
      </c>
      <c r="N16" s="283">
        <v>0</v>
      </c>
      <c r="O16" s="283">
        <v>59148</v>
      </c>
      <c r="P16" s="283">
        <v>0</v>
      </c>
      <c r="Q16" s="283">
        <v>191</v>
      </c>
      <c r="R16" s="283">
        <v>0</v>
      </c>
      <c r="S16" s="283">
        <v>368</v>
      </c>
      <c r="T16" s="283">
        <f t="shared" si="2"/>
        <v>42372</v>
      </c>
      <c r="U16" s="283">
        <f t="shared" si="3"/>
        <v>32361</v>
      </c>
      <c r="V16" s="283">
        <v>0</v>
      </c>
      <c r="W16" s="283">
        <v>0</v>
      </c>
      <c r="X16" s="283">
        <v>17362</v>
      </c>
      <c r="Y16" s="283">
        <v>9834</v>
      </c>
      <c r="Z16" s="283">
        <v>116</v>
      </c>
      <c r="AA16" s="283">
        <v>5049</v>
      </c>
      <c r="AB16" s="283">
        <f t="shared" si="4"/>
        <v>10011</v>
      </c>
      <c r="AC16" s="283">
        <v>0</v>
      </c>
      <c r="AD16" s="283">
        <v>131</v>
      </c>
      <c r="AE16" s="283">
        <v>4125</v>
      </c>
      <c r="AF16" s="283">
        <v>57</v>
      </c>
      <c r="AG16" s="283">
        <v>0</v>
      </c>
      <c r="AH16" s="283">
        <v>5698</v>
      </c>
      <c r="AI16" s="283">
        <f t="shared" si="5"/>
        <v>501</v>
      </c>
      <c r="AJ16" s="283">
        <f t="shared" si="6"/>
        <v>478</v>
      </c>
      <c r="AK16" s="283">
        <v>0</v>
      </c>
      <c r="AL16" s="283">
        <v>414</v>
      </c>
      <c r="AM16" s="283">
        <v>0</v>
      </c>
      <c r="AN16" s="283">
        <v>64</v>
      </c>
      <c r="AO16" s="283">
        <v>0</v>
      </c>
      <c r="AP16" s="283">
        <v>0</v>
      </c>
      <c r="AQ16" s="283">
        <f t="shared" si="9"/>
        <v>23</v>
      </c>
      <c r="AR16" s="283">
        <v>0</v>
      </c>
      <c r="AS16" s="283">
        <v>22</v>
      </c>
      <c r="AT16" s="283">
        <v>0</v>
      </c>
      <c r="AU16" s="283">
        <v>1</v>
      </c>
      <c r="AV16" s="283">
        <v>0</v>
      </c>
      <c r="AW16" s="283">
        <v>0</v>
      </c>
      <c r="AX16" s="283">
        <f t="shared" si="10"/>
        <v>25</v>
      </c>
      <c r="AY16" s="283">
        <f t="shared" si="11"/>
        <v>25</v>
      </c>
      <c r="AZ16" s="283">
        <v>0</v>
      </c>
      <c r="BA16" s="283">
        <v>0</v>
      </c>
      <c r="BB16" s="283">
        <v>0</v>
      </c>
      <c r="BC16" s="283">
        <v>25</v>
      </c>
      <c r="BD16" s="283">
        <v>0</v>
      </c>
      <c r="BE16" s="283">
        <v>0</v>
      </c>
      <c r="BF16" s="283">
        <f t="shared" si="12"/>
        <v>0</v>
      </c>
      <c r="BG16" s="283">
        <v>0</v>
      </c>
      <c r="BH16" s="283">
        <v>0</v>
      </c>
      <c r="BI16" s="283">
        <v>0</v>
      </c>
      <c r="BJ16" s="283">
        <v>0</v>
      </c>
      <c r="BK16" s="283">
        <v>0</v>
      </c>
      <c r="BL16" s="283">
        <v>0</v>
      </c>
      <c r="BM16" s="283">
        <f t="shared" si="13"/>
        <v>0</v>
      </c>
      <c r="BN16" s="283">
        <f t="shared" si="14"/>
        <v>0</v>
      </c>
      <c r="BO16" s="283">
        <v>0</v>
      </c>
      <c r="BP16" s="283">
        <v>0</v>
      </c>
      <c r="BQ16" s="283">
        <v>0</v>
      </c>
      <c r="BR16" s="283">
        <v>0</v>
      </c>
      <c r="BS16" s="283">
        <v>0</v>
      </c>
      <c r="BT16" s="283">
        <v>0</v>
      </c>
      <c r="BU16" s="283">
        <f t="shared" si="15"/>
        <v>0</v>
      </c>
      <c r="BV16" s="283">
        <v>0</v>
      </c>
      <c r="BW16" s="283">
        <v>0</v>
      </c>
      <c r="BX16" s="283">
        <v>0</v>
      </c>
      <c r="BY16" s="283">
        <v>0</v>
      </c>
      <c r="BZ16" s="283">
        <v>0</v>
      </c>
      <c r="CA16" s="283">
        <v>0</v>
      </c>
      <c r="CB16" s="283">
        <f t="shared" si="16"/>
        <v>6351</v>
      </c>
      <c r="CC16" s="283">
        <f t="shared" si="17"/>
        <v>5833</v>
      </c>
      <c r="CD16" s="283">
        <v>0</v>
      </c>
      <c r="CE16" s="283">
        <v>5826</v>
      </c>
      <c r="CF16" s="283">
        <v>0</v>
      </c>
      <c r="CG16" s="283">
        <v>7</v>
      </c>
      <c r="CH16" s="283">
        <v>0</v>
      </c>
      <c r="CI16" s="283">
        <v>0</v>
      </c>
      <c r="CJ16" s="283">
        <f t="shared" si="29"/>
        <v>518</v>
      </c>
      <c r="CK16" s="283">
        <v>0</v>
      </c>
      <c r="CL16" s="283">
        <v>504</v>
      </c>
      <c r="CM16" s="283">
        <v>0</v>
      </c>
      <c r="CN16" s="283">
        <v>0</v>
      </c>
      <c r="CO16" s="283">
        <v>14</v>
      </c>
      <c r="CP16" s="283">
        <v>0</v>
      </c>
      <c r="CQ16" s="283">
        <f t="shared" si="19"/>
        <v>23108</v>
      </c>
      <c r="CR16" s="283">
        <f t="shared" si="20"/>
        <v>15824</v>
      </c>
      <c r="CS16" s="283">
        <v>0</v>
      </c>
      <c r="CT16" s="283">
        <v>0</v>
      </c>
      <c r="CU16" s="283">
        <v>1475</v>
      </c>
      <c r="CV16" s="283">
        <v>12815</v>
      </c>
      <c r="CW16" s="283">
        <v>252</v>
      </c>
      <c r="CX16" s="283">
        <v>1282</v>
      </c>
      <c r="CY16" s="283">
        <f t="shared" si="30"/>
        <v>7284</v>
      </c>
      <c r="CZ16" s="283">
        <v>0</v>
      </c>
      <c r="DA16" s="283">
        <v>0</v>
      </c>
      <c r="DB16" s="283">
        <v>779</v>
      </c>
      <c r="DC16" s="283">
        <v>6486</v>
      </c>
      <c r="DD16" s="283">
        <v>0</v>
      </c>
      <c r="DE16" s="283">
        <v>19</v>
      </c>
      <c r="DF16" s="283">
        <f t="shared" si="28"/>
        <v>994</v>
      </c>
      <c r="DG16" s="283">
        <f t="shared" si="22"/>
        <v>750</v>
      </c>
      <c r="DH16" s="283">
        <v>0</v>
      </c>
      <c r="DI16" s="283">
        <v>0</v>
      </c>
      <c r="DJ16" s="283">
        <v>517</v>
      </c>
      <c r="DK16" s="283">
        <v>0</v>
      </c>
      <c r="DL16" s="283">
        <v>164</v>
      </c>
      <c r="DM16" s="283">
        <v>69</v>
      </c>
      <c r="DN16" s="283">
        <f t="shared" si="31"/>
        <v>244</v>
      </c>
      <c r="DO16" s="283">
        <v>0</v>
      </c>
      <c r="DP16" s="283">
        <v>0</v>
      </c>
      <c r="DQ16" s="283">
        <v>46</v>
      </c>
      <c r="DR16" s="283">
        <v>0</v>
      </c>
      <c r="DS16" s="283">
        <v>0</v>
      </c>
      <c r="DT16" s="283">
        <v>198</v>
      </c>
      <c r="DU16" s="283">
        <f t="shared" si="24"/>
        <v>25719</v>
      </c>
      <c r="DV16" s="283">
        <v>20049</v>
      </c>
      <c r="DW16" s="283">
        <v>49</v>
      </c>
      <c r="DX16" s="283">
        <v>5621</v>
      </c>
      <c r="DY16" s="283">
        <v>0</v>
      </c>
      <c r="DZ16" s="283">
        <f t="shared" si="25"/>
        <v>1651</v>
      </c>
      <c r="EA16" s="283">
        <f t="shared" si="26"/>
        <v>36</v>
      </c>
      <c r="EB16" s="283">
        <v>0</v>
      </c>
      <c r="EC16" s="283">
        <v>0</v>
      </c>
      <c r="ED16" s="283">
        <v>26</v>
      </c>
      <c r="EE16" s="283">
        <v>0</v>
      </c>
      <c r="EF16" s="283">
        <v>10</v>
      </c>
      <c r="EG16" s="283">
        <v>0</v>
      </c>
      <c r="EH16" s="283">
        <f t="shared" si="27"/>
        <v>1615</v>
      </c>
      <c r="EI16" s="283">
        <v>0</v>
      </c>
      <c r="EJ16" s="283">
        <v>0</v>
      </c>
      <c r="EK16" s="283">
        <v>29</v>
      </c>
      <c r="EL16" s="283">
        <v>0</v>
      </c>
      <c r="EM16" s="283">
        <v>1586</v>
      </c>
      <c r="EN16" s="283">
        <v>0</v>
      </c>
    </row>
    <row r="17" spans="1:144" s="281" customFormat="1" ht="12" customHeight="1">
      <c r="A17" s="278" t="s">
        <v>572</v>
      </c>
      <c r="B17" s="279" t="s">
        <v>581</v>
      </c>
      <c r="C17" s="297" t="s">
        <v>542</v>
      </c>
      <c r="D17" s="283">
        <f t="shared" si="0"/>
        <v>2206198</v>
      </c>
      <c r="E17" s="283">
        <f t="shared" si="7"/>
        <v>1795744</v>
      </c>
      <c r="F17" s="283">
        <f t="shared" si="8"/>
        <v>1700706</v>
      </c>
      <c r="G17" s="283">
        <v>138867</v>
      </c>
      <c r="H17" s="283">
        <v>1557922</v>
      </c>
      <c r="I17" s="283">
        <v>1547</v>
      </c>
      <c r="J17" s="283">
        <v>1046</v>
      </c>
      <c r="K17" s="283">
        <v>1</v>
      </c>
      <c r="L17" s="283">
        <v>1323</v>
      </c>
      <c r="M17" s="283">
        <f t="shared" si="1"/>
        <v>95038</v>
      </c>
      <c r="N17" s="283">
        <v>7690</v>
      </c>
      <c r="O17" s="283">
        <v>84349</v>
      </c>
      <c r="P17" s="283">
        <v>513</v>
      </c>
      <c r="Q17" s="283">
        <v>278</v>
      </c>
      <c r="R17" s="283">
        <v>39</v>
      </c>
      <c r="S17" s="283">
        <v>2169</v>
      </c>
      <c r="T17" s="283">
        <f t="shared" si="2"/>
        <v>85403</v>
      </c>
      <c r="U17" s="283">
        <f t="shared" si="3"/>
        <v>61192</v>
      </c>
      <c r="V17" s="283">
        <v>0</v>
      </c>
      <c r="W17" s="283">
        <v>0</v>
      </c>
      <c r="X17" s="283">
        <v>46033</v>
      </c>
      <c r="Y17" s="283">
        <v>2009</v>
      </c>
      <c r="Z17" s="283">
        <v>186</v>
      </c>
      <c r="AA17" s="283">
        <v>12964</v>
      </c>
      <c r="AB17" s="283">
        <f t="shared" si="4"/>
        <v>24211</v>
      </c>
      <c r="AC17" s="283">
        <v>0</v>
      </c>
      <c r="AD17" s="283">
        <v>0</v>
      </c>
      <c r="AE17" s="283">
        <v>8169</v>
      </c>
      <c r="AF17" s="283">
        <v>1542</v>
      </c>
      <c r="AG17" s="283">
        <v>6</v>
      </c>
      <c r="AH17" s="283">
        <v>14494</v>
      </c>
      <c r="AI17" s="283">
        <f t="shared" si="5"/>
        <v>1607</v>
      </c>
      <c r="AJ17" s="283">
        <f t="shared" si="6"/>
        <v>794</v>
      </c>
      <c r="AK17" s="283">
        <v>0</v>
      </c>
      <c r="AL17" s="283">
        <v>0</v>
      </c>
      <c r="AM17" s="283">
        <v>0</v>
      </c>
      <c r="AN17" s="283">
        <v>794</v>
      </c>
      <c r="AO17" s="283">
        <v>0</v>
      </c>
      <c r="AP17" s="283">
        <v>0</v>
      </c>
      <c r="AQ17" s="283">
        <f t="shared" si="9"/>
        <v>813</v>
      </c>
      <c r="AR17" s="283">
        <v>0</v>
      </c>
      <c r="AS17" s="283">
        <v>69</v>
      </c>
      <c r="AT17" s="283">
        <v>0</v>
      </c>
      <c r="AU17" s="283">
        <v>744</v>
      </c>
      <c r="AV17" s="283">
        <v>0</v>
      </c>
      <c r="AW17" s="283">
        <v>0</v>
      </c>
      <c r="AX17" s="283">
        <f t="shared" si="10"/>
        <v>0</v>
      </c>
      <c r="AY17" s="283">
        <f t="shared" si="11"/>
        <v>0</v>
      </c>
      <c r="AZ17" s="283">
        <v>0</v>
      </c>
      <c r="BA17" s="283">
        <v>0</v>
      </c>
      <c r="BB17" s="283">
        <v>0</v>
      </c>
      <c r="BC17" s="283">
        <v>0</v>
      </c>
      <c r="BD17" s="283">
        <v>0</v>
      </c>
      <c r="BE17" s="283">
        <v>0</v>
      </c>
      <c r="BF17" s="283">
        <f t="shared" si="12"/>
        <v>0</v>
      </c>
      <c r="BG17" s="283">
        <v>0</v>
      </c>
      <c r="BH17" s="283">
        <v>0</v>
      </c>
      <c r="BI17" s="283">
        <v>0</v>
      </c>
      <c r="BJ17" s="283">
        <v>0</v>
      </c>
      <c r="BK17" s="283">
        <v>0</v>
      </c>
      <c r="BL17" s="283">
        <v>0</v>
      </c>
      <c r="BM17" s="283">
        <f t="shared" si="13"/>
        <v>0</v>
      </c>
      <c r="BN17" s="283">
        <f t="shared" si="14"/>
        <v>0</v>
      </c>
      <c r="BO17" s="283">
        <v>0</v>
      </c>
      <c r="BP17" s="283">
        <v>0</v>
      </c>
      <c r="BQ17" s="283">
        <v>0</v>
      </c>
      <c r="BR17" s="283">
        <v>0</v>
      </c>
      <c r="BS17" s="283">
        <v>0</v>
      </c>
      <c r="BT17" s="283">
        <v>0</v>
      </c>
      <c r="BU17" s="283">
        <f t="shared" si="15"/>
        <v>0</v>
      </c>
      <c r="BV17" s="283">
        <v>0</v>
      </c>
      <c r="BW17" s="283">
        <v>0</v>
      </c>
      <c r="BX17" s="283">
        <v>0</v>
      </c>
      <c r="BY17" s="283">
        <v>0</v>
      </c>
      <c r="BZ17" s="283">
        <v>0</v>
      </c>
      <c r="CA17" s="283">
        <v>0</v>
      </c>
      <c r="CB17" s="283">
        <f t="shared" si="16"/>
        <v>1521</v>
      </c>
      <c r="CC17" s="283">
        <f t="shared" si="17"/>
        <v>1457</v>
      </c>
      <c r="CD17" s="283">
        <v>0</v>
      </c>
      <c r="CE17" s="283">
        <v>0</v>
      </c>
      <c r="CF17" s="283">
        <v>0</v>
      </c>
      <c r="CG17" s="283">
        <v>1457</v>
      </c>
      <c r="CH17" s="283">
        <v>0</v>
      </c>
      <c r="CI17" s="283">
        <v>0</v>
      </c>
      <c r="CJ17" s="283">
        <f t="shared" si="29"/>
        <v>64</v>
      </c>
      <c r="CK17" s="283">
        <v>0</v>
      </c>
      <c r="CL17" s="283">
        <v>0</v>
      </c>
      <c r="CM17" s="283">
        <v>0</v>
      </c>
      <c r="CN17" s="283">
        <v>64</v>
      </c>
      <c r="CO17" s="283">
        <v>0</v>
      </c>
      <c r="CP17" s="283">
        <v>0</v>
      </c>
      <c r="CQ17" s="283">
        <f t="shared" si="19"/>
        <v>176287</v>
      </c>
      <c r="CR17" s="283">
        <f t="shared" si="20"/>
        <v>164096</v>
      </c>
      <c r="CS17" s="283">
        <v>10770</v>
      </c>
      <c r="CT17" s="283">
        <v>4012</v>
      </c>
      <c r="CU17" s="283">
        <v>20288</v>
      </c>
      <c r="CV17" s="283">
        <v>124365</v>
      </c>
      <c r="CW17" s="283">
        <v>1227</v>
      </c>
      <c r="CX17" s="283">
        <v>3434</v>
      </c>
      <c r="CY17" s="283">
        <f t="shared" si="30"/>
        <v>12191</v>
      </c>
      <c r="CZ17" s="283">
        <v>0</v>
      </c>
      <c r="DA17" s="283">
        <v>1631</v>
      </c>
      <c r="DB17" s="283">
        <v>3623</v>
      </c>
      <c r="DC17" s="283">
        <v>4984</v>
      </c>
      <c r="DD17" s="283">
        <v>9</v>
      </c>
      <c r="DE17" s="283">
        <v>1944</v>
      </c>
      <c r="DF17" s="283">
        <f t="shared" si="28"/>
        <v>4436</v>
      </c>
      <c r="DG17" s="283">
        <f t="shared" si="22"/>
        <v>4402</v>
      </c>
      <c r="DH17" s="283">
        <v>0</v>
      </c>
      <c r="DI17" s="283">
        <v>0</v>
      </c>
      <c r="DJ17" s="283">
        <v>3908</v>
      </c>
      <c r="DK17" s="283">
        <v>35</v>
      </c>
      <c r="DL17" s="283">
        <v>14</v>
      </c>
      <c r="DM17" s="283">
        <v>445</v>
      </c>
      <c r="DN17" s="283">
        <f t="shared" si="31"/>
        <v>34</v>
      </c>
      <c r="DO17" s="283">
        <v>0</v>
      </c>
      <c r="DP17" s="283">
        <v>0</v>
      </c>
      <c r="DQ17" s="283">
        <v>0</v>
      </c>
      <c r="DR17" s="283">
        <v>0</v>
      </c>
      <c r="DS17" s="283">
        <v>4</v>
      </c>
      <c r="DT17" s="283">
        <v>30</v>
      </c>
      <c r="DU17" s="283">
        <f t="shared" si="24"/>
        <v>139963</v>
      </c>
      <c r="DV17" s="283">
        <v>135830</v>
      </c>
      <c r="DW17" s="283">
        <v>438</v>
      </c>
      <c r="DX17" s="283">
        <v>3627</v>
      </c>
      <c r="DY17" s="283">
        <v>68</v>
      </c>
      <c r="DZ17" s="283">
        <f t="shared" si="25"/>
        <v>1237</v>
      </c>
      <c r="EA17" s="283">
        <f t="shared" si="26"/>
        <v>776</v>
      </c>
      <c r="EB17" s="283">
        <v>0</v>
      </c>
      <c r="EC17" s="283">
        <v>0</v>
      </c>
      <c r="ED17" s="283">
        <v>776</v>
      </c>
      <c r="EE17" s="283">
        <v>0</v>
      </c>
      <c r="EF17" s="283">
        <v>0</v>
      </c>
      <c r="EG17" s="283">
        <v>0</v>
      </c>
      <c r="EH17" s="283">
        <f t="shared" si="27"/>
        <v>461</v>
      </c>
      <c r="EI17" s="283">
        <v>0</v>
      </c>
      <c r="EJ17" s="283">
        <v>0</v>
      </c>
      <c r="EK17" s="283">
        <v>461</v>
      </c>
      <c r="EL17" s="283">
        <v>0</v>
      </c>
      <c r="EM17" s="283">
        <v>0</v>
      </c>
      <c r="EN17" s="283">
        <v>0</v>
      </c>
    </row>
    <row r="18" spans="1:144" s="281" customFormat="1" ht="12" customHeight="1">
      <c r="A18" s="278" t="s">
        <v>675</v>
      </c>
      <c r="B18" s="279" t="s">
        <v>676</v>
      </c>
      <c r="C18" s="297" t="s">
        <v>677</v>
      </c>
      <c r="D18" s="283">
        <f t="shared" si="0"/>
        <v>1992845</v>
      </c>
      <c r="E18" s="283">
        <f t="shared" si="7"/>
        <v>1585450</v>
      </c>
      <c r="F18" s="283">
        <f t="shared" si="8"/>
        <v>1509700</v>
      </c>
      <c r="G18" s="283">
        <v>0</v>
      </c>
      <c r="H18" s="283">
        <v>1500064</v>
      </c>
      <c r="I18" s="283">
        <v>6931</v>
      </c>
      <c r="J18" s="283">
        <v>29</v>
      </c>
      <c r="K18" s="283">
        <v>482</v>
      </c>
      <c r="L18" s="283">
        <v>2194</v>
      </c>
      <c r="M18" s="283">
        <f t="shared" si="1"/>
        <v>75750</v>
      </c>
      <c r="N18" s="283">
        <v>0</v>
      </c>
      <c r="O18" s="283">
        <v>71412</v>
      </c>
      <c r="P18" s="283">
        <v>34</v>
      </c>
      <c r="Q18" s="283">
        <v>0</v>
      </c>
      <c r="R18" s="283">
        <v>976</v>
      </c>
      <c r="S18" s="283">
        <v>3328</v>
      </c>
      <c r="T18" s="283">
        <f t="shared" si="2"/>
        <v>108572</v>
      </c>
      <c r="U18" s="283">
        <f t="shared" si="3"/>
        <v>78273</v>
      </c>
      <c r="V18" s="283">
        <v>0</v>
      </c>
      <c r="W18" s="283">
        <v>0</v>
      </c>
      <c r="X18" s="283">
        <v>38969</v>
      </c>
      <c r="Y18" s="283">
        <v>20645</v>
      </c>
      <c r="Z18" s="283">
        <v>425</v>
      </c>
      <c r="AA18" s="283">
        <v>18234</v>
      </c>
      <c r="AB18" s="283">
        <f t="shared" si="4"/>
        <v>30299</v>
      </c>
      <c r="AC18" s="283">
        <v>0</v>
      </c>
      <c r="AD18" s="283">
        <v>0</v>
      </c>
      <c r="AE18" s="283">
        <v>8571</v>
      </c>
      <c r="AF18" s="283">
        <v>11</v>
      </c>
      <c r="AG18" s="283">
        <v>11</v>
      </c>
      <c r="AH18" s="283">
        <v>21706</v>
      </c>
      <c r="AI18" s="283">
        <f t="shared" si="5"/>
        <v>7462</v>
      </c>
      <c r="AJ18" s="283">
        <f t="shared" si="6"/>
        <v>3810</v>
      </c>
      <c r="AK18" s="283">
        <v>0</v>
      </c>
      <c r="AL18" s="283">
        <v>0</v>
      </c>
      <c r="AM18" s="283">
        <v>0</v>
      </c>
      <c r="AN18" s="283">
        <v>3810</v>
      </c>
      <c r="AO18" s="283">
        <v>0</v>
      </c>
      <c r="AP18" s="283">
        <v>0</v>
      </c>
      <c r="AQ18" s="283">
        <f t="shared" si="9"/>
        <v>3652</v>
      </c>
      <c r="AR18" s="283">
        <v>0</v>
      </c>
      <c r="AS18" s="283">
        <v>0</v>
      </c>
      <c r="AT18" s="283">
        <v>0</v>
      </c>
      <c r="AU18" s="283">
        <v>3521</v>
      </c>
      <c r="AV18" s="283">
        <v>131</v>
      </c>
      <c r="AW18" s="283">
        <v>0</v>
      </c>
      <c r="AX18" s="283">
        <f t="shared" si="10"/>
        <v>154</v>
      </c>
      <c r="AY18" s="283">
        <f t="shared" si="11"/>
        <v>154</v>
      </c>
      <c r="AZ18" s="283">
        <v>0</v>
      </c>
      <c r="BA18" s="283">
        <v>0</v>
      </c>
      <c r="BB18" s="283">
        <v>0</v>
      </c>
      <c r="BC18" s="283">
        <v>154</v>
      </c>
      <c r="BD18" s="283">
        <v>0</v>
      </c>
      <c r="BE18" s="283">
        <v>0</v>
      </c>
      <c r="BF18" s="283">
        <f t="shared" si="12"/>
        <v>0</v>
      </c>
      <c r="BG18" s="283">
        <v>0</v>
      </c>
      <c r="BH18" s="283">
        <v>0</v>
      </c>
      <c r="BI18" s="283">
        <v>0</v>
      </c>
      <c r="BJ18" s="283">
        <v>0</v>
      </c>
      <c r="BK18" s="283">
        <v>0</v>
      </c>
      <c r="BL18" s="283">
        <v>0</v>
      </c>
      <c r="BM18" s="283">
        <f t="shared" si="13"/>
        <v>222</v>
      </c>
      <c r="BN18" s="283">
        <f t="shared" si="14"/>
        <v>222</v>
      </c>
      <c r="BO18" s="283">
        <v>0</v>
      </c>
      <c r="BP18" s="283">
        <v>0</v>
      </c>
      <c r="BQ18" s="283">
        <v>0</v>
      </c>
      <c r="BR18" s="283">
        <v>222</v>
      </c>
      <c r="BS18" s="283">
        <v>0</v>
      </c>
      <c r="BT18" s="283">
        <v>0</v>
      </c>
      <c r="BU18" s="283">
        <f t="shared" si="15"/>
        <v>0</v>
      </c>
      <c r="BV18" s="283">
        <v>0</v>
      </c>
      <c r="BW18" s="283">
        <v>0</v>
      </c>
      <c r="BX18" s="283">
        <v>0</v>
      </c>
      <c r="BY18" s="283">
        <v>0</v>
      </c>
      <c r="BZ18" s="283">
        <v>0</v>
      </c>
      <c r="CA18" s="283">
        <v>0</v>
      </c>
      <c r="CB18" s="283">
        <f t="shared" si="16"/>
        <v>224</v>
      </c>
      <c r="CC18" s="283">
        <f t="shared" si="17"/>
        <v>224</v>
      </c>
      <c r="CD18" s="283">
        <v>0</v>
      </c>
      <c r="CE18" s="283">
        <v>0</v>
      </c>
      <c r="CF18" s="283">
        <v>0</v>
      </c>
      <c r="CG18" s="283">
        <v>224</v>
      </c>
      <c r="CH18" s="283">
        <v>0</v>
      </c>
      <c r="CI18" s="283">
        <v>0</v>
      </c>
      <c r="CJ18" s="283">
        <f t="shared" si="29"/>
        <v>0</v>
      </c>
      <c r="CK18" s="283">
        <v>0</v>
      </c>
      <c r="CL18" s="283">
        <v>0</v>
      </c>
      <c r="CM18" s="283">
        <v>0</v>
      </c>
      <c r="CN18" s="283">
        <v>0</v>
      </c>
      <c r="CO18" s="283">
        <v>0</v>
      </c>
      <c r="CP18" s="283">
        <v>0</v>
      </c>
      <c r="CQ18" s="283">
        <f t="shared" si="19"/>
        <v>154159</v>
      </c>
      <c r="CR18" s="283">
        <f t="shared" si="20"/>
        <v>143707</v>
      </c>
      <c r="CS18" s="283">
        <v>0</v>
      </c>
      <c r="CT18" s="283">
        <v>21</v>
      </c>
      <c r="CU18" s="283">
        <v>12918</v>
      </c>
      <c r="CV18" s="283">
        <v>127626</v>
      </c>
      <c r="CW18" s="283">
        <v>1932</v>
      </c>
      <c r="CX18" s="283">
        <v>1210</v>
      </c>
      <c r="CY18" s="283">
        <f t="shared" si="30"/>
        <v>10452</v>
      </c>
      <c r="CZ18" s="283">
        <v>0</v>
      </c>
      <c r="DA18" s="283">
        <v>234</v>
      </c>
      <c r="DB18" s="283">
        <v>1370</v>
      </c>
      <c r="DC18" s="283">
        <v>2630</v>
      </c>
      <c r="DD18" s="283">
        <v>4155</v>
      </c>
      <c r="DE18" s="283">
        <v>2063</v>
      </c>
      <c r="DF18" s="283">
        <f t="shared" si="28"/>
        <v>11910</v>
      </c>
      <c r="DG18" s="283">
        <f t="shared" si="22"/>
        <v>8325</v>
      </c>
      <c r="DH18" s="283">
        <v>0</v>
      </c>
      <c r="DI18" s="283">
        <v>2258</v>
      </c>
      <c r="DJ18" s="283">
        <v>2074</v>
      </c>
      <c r="DK18" s="283">
        <v>575</v>
      </c>
      <c r="DL18" s="283">
        <v>3319</v>
      </c>
      <c r="DM18" s="283">
        <v>99</v>
      </c>
      <c r="DN18" s="283">
        <f t="shared" si="31"/>
        <v>3585</v>
      </c>
      <c r="DO18" s="283">
        <v>0</v>
      </c>
      <c r="DP18" s="283">
        <v>0</v>
      </c>
      <c r="DQ18" s="283">
        <v>1136</v>
      </c>
      <c r="DR18" s="283">
        <v>82</v>
      </c>
      <c r="DS18" s="283">
        <v>2071</v>
      </c>
      <c r="DT18" s="283">
        <v>296</v>
      </c>
      <c r="DU18" s="283">
        <f t="shared" si="24"/>
        <v>122112</v>
      </c>
      <c r="DV18" s="283">
        <v>119984</v>
      </c>
      <c r="DW18" s="283">
        <v>93</v>
      </c>
      <c r="DX18" s="283">
        <v>2008</v>
      </c>
      <c r="DY18" s="283">
        <v>27</v>
      </c>
      <c r="DZ18" s="283">
        <f t="shared" si="25"/>
        <v>2580</v>
      </c>
      <c r="EA18" s="283">
        <f t="shared" si="26"/>
        <v>780</v>
      </c>
      <c r="EB18" s="283">
        <v>0</v>
      </c>
      <c r="EC18" s="283">
        <v>0</v>
      </c>
      <c r="ED18" s="283">
        <v>726</v>
      </c>
      <c r="EE18" s="283">
        <v>0</v>
      </c>
      <c r="EF18" s="283">
        <v>32</v>
      </c>
      <c r="EG18" s="283">
        <v>22</v>
      </c>
      <c r="EH18" s="283">
        <f t="shared" si="27"/>
        <v>1800</v>
      </c>
      <c r="EI18" s="283">
        <v>0</v>
      </c>
      <c r="EJ18" s="283">
        <v>0</v>
      </c>
      <c r="EK18" s="283">
        <v>1744</v>
      </c>
      <c r="EL18" s="283">
        <v>0</v>
      </c>
      <c r="EM18" s="283">
        <v>56</v>
      </c>
      <c r="EN18" s="283">
        <v>0</v>
      </c>
    </row>
    <row r="19" spans="1:144" s="281" customFormat="1" ht="12" customHeight="1">
      <c r="A19" s="278" t="s">
        <v>680</v>
      </c>
      <c r="B19" s="279" t="s">
        <v>681</v>
      </c>
      <c r="C19" s="297" t="s">
        <v>672</v>
      </c>
      <c r="D19" s="283">
        <f t="shared" si="0"/>
        <v>4162987</v>
      </c>
      <c r="E19" s="283">
        <f t="shared" si="7"/>
        <v>3391897</v>
      </c>
      <c r="F19" s="283">
        <f t="shared" si="8"/>
        <v>3295477</v>
      </c>
      <c r="G19" s="283">
        <v>0</v>
      </c>
      <c r="H19" s="283">
        <v>3292690</v>
      </c>
      <c r="I19" s="283">
        <v>349</v>
      </c>
      <c r="J19" s="283">
        <v>193</v>
      </c>
      <c r="K19" s="283">
        <v>4</v>
      </c>
      <c r="L19" s="283">
        <v>2241</v>
      </c>
      <c r="M19" s="283">
        <f t="shared" si="1"/>
        <v>96420</v>
      </c>
      <c r="N19" s="283">
        <v>0</v>
      </c>
      <c r="O19" s="283">
        <v>95329</v>
      </c>
      <c r="P19" s="283">
        <v>5</v>
      </c>
      <c r="Q19" s="283">
        <v>267</v>
      </c>
      <c r="R19" s="283">
        <v>17</v>
      </c>
      <c r="S19" s="283">
        <v>802</v>
      </c>
      <c r="T19" s="283">
        <f t="shared" si="2"/>
        <v>144293</v>
      </c>
      <c r="U19" s="283">
        <f t="shared" si="3"/>
        <v>135013</v>
      </c>
      <c r="V19" s="283">
        <v>0</v>
      </c>
      <c r="W19" s="283">
        <v>0</v>
      </c>
      <c r="X19" s="283">
        <v>42626</v>
      </c>
      <c r="Y19" s="283">
        <v>24515</v>
      </c>
      <c r="Z19" s="283">
        <v>556</v>
      </c>
      <c r="AA19" s="283">
        <v>67316</v>
      </c>
      <c r="AB19" s="283">
        <f t="shared" si="4"/>
        <v>9280</v>
      </c>
      <c r="AC19" s="283">
        <v>0</v>
      </c>
      <c r="AD19" s="283">
        <v>0</v>
      </c>
      <c r="AE19" s="283">
        <v>1199</v>
      </c>
      <c r="AF19" s="283">
        <v>1220</v>
      </c>
      <c r="AG19" s="283">
        <v>10</v>
      </c>
      <c r="AH19" s="283">
        <v>6851</v>
      </c>
      <c r="AI19" s="283">
        <f t="shared" si="5"/>
        <v>3076</v>
      </c>
      <c r="AJ19" s="283">
        <f t="shared" si="6"/>
        <v>2037</v>
      </c>
      <c r="AK19" s="283">
        <v>0</v>
      </c>
      <c r="AL19" s="283">
        <v>40</v>
      </c>
      <c r="AM19" s="283">
        <v>0</v>
      </c>
      <c r="AN19" s="283">
        <v>1997</v>
      </c>
      <c r="AO19" s="283">
        <v>0</v>
      </c>
      <c r="AP19" s="283">
        <v>0</v>
      </c>
      <c r="AQ19" s="283">
        <f t="shared" si="9"/>
        <v>1039</v>
      </c>
      <c r="AR19" s="283">
        <v>0</v>
      </c>
      <c r="AS19" s="283">
        <v>0</v>
      </c>
      <c r="AT19" s="283">
        <v>0</v>
      </c>
      <c r="AU19" s="283">
        <v>1039</v>
      </c>
      <c r="AV19" s="283">
        <v>0</v>
      </c>
      <c r="AW19" s="283">
        <v>0</v>
      </c>
      <c r="AX19" s="283">
        <f t="shared" si="10"/>
        <v>0</v>
      </c>
      <c r="AY19" s="283">
        <f t="shared" si="11"/>
        <v>0</v>
      </c>
      <c r="AZ19" s="283">
        <v>0</v>
      </c>
      <c r="BA19" s="283">
        <v>0</v>
      </c>
      <c r="BB19" s="283">
        <v>0</v>
      </c>
      <c r="BC19" s="283">
        <v>0</v>
      </c>
      <c r="BD19" s="283">
        <v>0</v>
      </c>
      <c r="BE19" s="283">
        <v>0</v>
      </c>
      <c r="BF19" s="283">
        <f t="shared" si="12"/>
        <v>0</v>
      </c>
      <c r="BG19" s="283">
        <v>0</v>
      </c>
      <c r="BH19" s="283">
        <v>0</v>
      </c>
      <c r="BI19" s="283">
        <v>0</v>
      </c>
      <c r="BJ19" s="283">
        <v>0</v>
      </c>
      <c r="BK19" s="283">
        <v>0</v>
      </c>
      <c r="BL19" s="283">
        <v>0</v>
      </c>
      <c r="BM19" s="283">
        <f t="shared" si="13"/>
        <v>0</v>
      </c>
      <c r="BN19" s="283">
        <f t="shared" si="14"/>
        <v>0</v>
      </c>
      <c r="BO19" s="283">
        <v>0</v>
      </c>
      <c r="BP19" s="283">
        <v>0</v>
      </c>
      <c r="BQ19" s="283">
        <v>0</v>
      </c>
      <c r="BR19" s="283">
        <v>0</v>
      </c>
      <c r="BS19" s="283">
        <v>0</v>
      </c>
      <c r="BT19" s="283">
        <v>0</v>
      </c>
      <c r="BU19" s="283">
        <f t="shared" si="15"/>
        <v>0</v>
      </c>
      <c r="BV19" s="283">
        <v>0</v>
      </c>
      <c r="BW19" s="283">
        <v>0</v>
      </c>
      <c r="BX19" s="283">
        <v>0</v>
      </c>
      <c r="BY19" s="283">
        <v>0</v>
      </c>
      <c r="BZ19" s="283">
        <v>0</v>
      </c>
      <c r="CA19" s="283">
        <v>0</v>
      </c>
      <c r="CB19" s="283">
        <f t="shared" si="16"/>
        <v>208</v>
      </c>
      <c r="CC19" s="283">
        <f t="shared" si="17"/>
        <v>208</v>
      </c>
      <c r="CD19" s="283">
        <v>0</v>
      </c>
      <c r="CE19" s="283">
        <v>0</v>
      </c>
      <c r="CF19" s="283">
        <v>0</v>
      </c>
      <c r="CG19" s="283">
        <v>156</v>
      </c>
      <c r="CH19" s="283">
        <v>0</v>
      </c>
      <c r="CI19" s="283">
        <v>52</v>
      </c>
      <c r="CJ19" s="283">
        <f t="shared" si="29"/>
        <v>0</v>
      </c>
      <c r="CK19" s="283">
        <v>0</v>
      </c>
      <c r="CL19" s="283">
        <v>0</v>
      </c>
      <c r="CM19" s="283">
        <v>0</v>
      </c>
      <c r="CN19" s="283">
        <v>0</v>
      </c>
      <c r="CO19" s="283">
        <v>0</v>
      </c>
      <c r="CP19" s="283">
        <v>0</v>
      </c>
      <c r="CQ19" s="283">
        <f t="shared" si="19"/>
        <v>187267</v>
      </c>
      <c r="CR19" s="283">
        <f t="shared" si="20"/>
        <v>184454</v>
      </c>
      <c r="CS19" s="283">
        <v>0</v>
      </c>
      <c r="CT19" s="283">
        <v>0</v>
      </c>
      <c r="CU19" s="283">
        <v>61936</v>
      </c>
      <c r="CV19" s="283">
        <v>113641</v>
      </c>
      <c r="CW19" s="283">
        <v>1102</v>
      </c>
      <c r="CX19" s="283">
        <v>7775</v>
      </c>
      <c r="CY19" s="283">
        <f t="shared" si="30"/>
        <v>2813</v>
      </c>
      <c r="CZ19" s="283">
        <v>0</v>
      </c>
      <c r="DA19" s="283">
        <v>174</v>
      </c>
      <c r="DB19" s="283">
        <v>777</v>
      </c>
      <c r="DC19" s="283">
        <v>612</v>
      </c>
      <c r="DD19" s="283">
        <v>1</v>
      </c>
      <c r="DE19" s="283">
        <v>1249</v>
      </c>
      <c r="DF19" s="283">
        <f t="shared" si="28"/>
        <v>1810</v>
      </c>
      <c r="DG19" s="283">
        <f t="shared" si="22"/>
        <v>1223</v>
      </c>
      <c r="DH19" s="283">
        <v>0</v>
      </c>
      <c r="DI19" s="283">
        <v>0</v>
      </c>
      <c r="DJ19" s="283">
        <v>315</v>
      </c>
      <c r="DK19" s="283">
        <v>640</v>
      </c>
      <c r="DL19" s="283">
        <v>64</v>
      </c>
      <c r="DM19" s="283">
        <v>204</v>
      </c>
      <c r="DN19" s="283">
        <f t="shared" si="31"/>
        <v>587</v>
      </c>
      <c r="DO19" s="283">
        <v>0</v>
      </c>
      <c r="DP19" s="283">
        <v>34</v>
      </c>
      <c r="DQ19" s="283">
        <v>425</v>
      </c>
      <c r="DR19" s="283">
        <v>24</v>
      </c>
      <c r="DS19" s="283">
        <v>0</v>
      </c>
      <c r="DT19" s="283">
        <v>104</v>
      </c>
      <c r="DU19" s="283">
        <f t="shared" si="24"/>
        <v>429839</v>
      </c>
      <c r="DV19" s="283">
        <v>429762</v>
      </c>
      <c r="DW19" s="283">
        <v>0</v>
      </c>
      <c r="DX19" s="283">
        <v>77</v>
      </c>
      <c r="DY19" s="283">
        <v>0</v>
      </c>
      <c r="DZ19" s="283">
        <f t="shared" si="25"/>
        <v>4597</v>
      </c>
      <c r="EA19" s="283">
        <f t="shared" si="26"/>
        <v>4101</v>
      </c>
      <c r="EB19" s="283">
        <v>0</v>
      </c>
      <c r="EC19" s="283">
        <v>0</v>
      </c>
      <c r="ED19" s="283">
        <v>4101</v>
      </c>
      <c r="EE19" s="283">
        <v>0</v>
      </c>
      <c r="EF19" s="283">
        <v>0</v>
      </c>
      <c r="EG19" s="283">
        <v>0</v>
      </c>
      <c r="EH19" s="283">
        <f t="shared" si="27"/>
        <v>496</v>
      </c>
      <c r="EI19" s="283">
        <v>0</v>
      </c>
      <c r="EJ19" s="283">
        <v>0</v>
      </c>
      <c r="EK19" s="283">
        <v>169</v>
      </c>
      <c r="EL19" s="283">
        <v>0</v>
      </c>
      <c r="EM19" s="283">
        <v>0</v>
      </c>
      <c r="EN19" s="283">
        <v>327</v>
      </c>
    </row>
    <row r="20" spans="1:144" s="281" customFormat="1" ht="12" customHeight="1">
      <c r="A20" s="278" t="s">
        <v>689</v>
      </c>
      <c r="B20" s="279" t="s">
        <v>690</v>
      </c>
      <c r="C20" s="297" t="s">
        <v>672</v>
      </c>
      <c r="D20" s="283">
        <f t="shared" si="0"/>
        <v>2637755</v>
      </c>
      <c r="E20" s="283">
        <f t="shared" si="7"/>
        <v>2148556</v>
      </c>
      <c r="F20" s="283">
        <f t="shared" si="8"/>
        <v>2056751</v>
      </c>
      <c r="G20" s="283">
        <v>475017</v>
      </c>
      <c r="H20" s="283">
        <v>1570101</v>
      </c>
      <c r="I20" s="283">
        <v>422</v>
      </c>
      <c r="J20" s="283">
        <v>3121</v>
      </c>
      <c r="K20" s="283">
        <v>10</v>
      </c>
      <c r="L20" s="283">
        <v>8080</v>
      </c>
      <c r="M20" s="283">
        <f t="shared" si="1"/>
        <v>91805</v>
      </c>
      <c r="N20" s="283">
        <v>9105</v>
      </c>
      <c r="O20" s="283">
        <v>81820</v>
      </c>
      <c r="P20" s="283">
        <v>146</v>
      </c>
      <c r="Q20" s="283">
        <v>50</v>
      </c>
      <c r="R20" s="283">
        <v>502</v>
      </c>
      <c r="S20" s="283">
        <v>182</v>
      </c>
      <c r="T20" s="283">
        <f t="shared" si="2"/>
        <v>80269</v>
      </c>
      <c r="U20" s="283">
        <f t="shared" si="3"/>
        <v>55243</v>
      </c>
      <c r="V20" s="283">
        <v>0</v>
      </c>
      <c r="W20" s="283">
        <v>1321</v>
      </c>
      <c r="X20" s="283">
        <v>22989</v>
      </c>
      <c r="Y20" s="283">
        <v>3899</v>
      </c>
      <c r="Z20" s="283">
        <v>0</v>
      </c>
      <c r="AA20" s="283">
        <v>27034</v>
      </c>
      <c r="AB20" s="283">
        <f t="shared" si="4"/>
        <v>25026</v>
      </c>
      <c r="AC20" s="283">
        <v>0</v>
      </c>
      <c r="AD20" s="283">
        <v>4637</v>
      </c>
      <c r="AE20" s="283">
        <v>7310</v>
      </c>
      <c r="AF20" s="283">
        <v>60</v>
      </c>
      <c r="AG20" s="283">
        <v>0</v>
      </c>
      <c r="AH20" s="283">
        <v>13019</v>
      </c>
      <c r="AI20" s="283">
        <f t="shared" si="5"/>
        <v>19037</v>
      </c>
      <c r="AJ20" s="283">
        <f t="shared" si="6"/>
        <v>10959</v>
      </c>
      <c r="AK20" s="283">
        <v>0</v>
      </c>
      <c r="AL20" s="283">
        <v>1171</v>
      </c>
      <c r="AM20" s="283">
        <v>0</v>
      </c>
      <c r="AN20" s="283">
        <v>9788</v>
      </c>
      <c r="AO20" s="283">
        <v>0</v>
      </c>
      <c r="AP20" s="283">
        <v>0</v>
      </c>
      <c r="AQ20" s="283">
        <f t="shared" si="9"/>
        <v>8078</v>
      </c>
      <c r="AR20" s="283">
        <v>0</v>
      </c>
      <c r="AS20" s="283">
        <v>756</v>
      </c>
      <c r="AT20" s="283">
        <v>48</v>
      </c>
      <c r="AU20" s="283">
        <v>7274</v>
      </c>
      <c r="AV20" s="283">
        <v>0</v>
      </c>
      <c r="AW20" s="283">
        <v>0</v>
      </c>
      <c r="AX20" s="283">
        <f t="shared" si="10"/>
        <v>0</v>
      </c>
      <c r="AY20" s="283">
        <f t="shared" si="11"/>
        <v>0</v>
      </c>
      <c r="AZ20" s="283">
        <v>0</v>
      </c>
      <c r="BA20" s="283">
        <v>0</v>
      </c>
      <c r="BB20" s="283">
        <v>0</v>
      </c>
      <c r="BC20" s="283">
        <v>0</v>
      </c>
      <c r="BD20" s="283">
        <v>0</v>
      </c>
      <c r="BE20" s="283">
        <v>0</v>
      </c>
      <c r="BF20" s="283">
        <f t="shared" si="12"/>
        <v>0</v>
      </c>
      <c r="BG20" s="283">
        <v>0</v>
      </c>
      <c r="BH20" s="283">
        <v>0</v>
      </c>
      <c r="BI20" s="283">
        <v>0</v>
      </c>
      <c r="BJ20" s="283">
        <v>0</v>
      </c>
      <c r="BK20" s="283">
        <v>0</v>
      </c>
      <c r="BL20" s="283">
        <v>0</v>
      </c>
      <c r="BM20" s="283">
        <f t="shared" si="13"/>
        <v>0</v>
      </c>
      <c r="BN20" s="283">
        <f t="shared" si="14"/>
        <v>0</v>
      </c>
      <c r="BO20" s="283">
        <v>0</v>
      </c>
      <c r="BP20" s="283">
        <v>0</v>
      </c>
      <c r="BQ20" s="283">
        <v>0</v>
      </c>
      <c r="BR20" s="283">
        <v>0</v>
      </c>
      <c r="BS20" s="283">
        <v>0</v>
      </c>
      <c r="BT20" s="283">
        <v>0</v>
      </c>
      <c r="BU20" s="283">
        <f t="shared" si="15"/>
        <v>0</v>
      </c>
      <c r="BV20" s="283">
        <v>0</v>
      </c>
      <c r="BW20" s="283">
        <v>0</v>
      </c>
      <c r="BX20" s="283">
        <v>0</v>
      </c>
      <c r="BY20" s="283">
        <v>0</v>
      </c>
      <c r="BZ20" s="283">
        <v>0</v>
      </c>
      <c r="CA20" s="283">
        <v>0</v>
      </c>
      <c r="CB20" s="283">
        <f t="shared" si="16"/>
        <v>3904</v>
      </c>
      <c r="CC20" s="283">
        <f t="shared" si="17"/>
        <v>2528</v>
      </c>
      <c r="CD20" s="283">
        <v>0</v>
      </c>
      <c r="CE20" s="283">
        <v>0</v>
      </c>
      <c r="CF20" s="283">
        <v>93</v>
      </c>
      <c r="CG20" s="283">
        <v>2101</v>
      </c>
      <c r="CH20" s="283">
        <v>0</v>
      </c>
      <c r="CI20" s="283">
        <v>334</v>
      </c>
      <c r="CJ20" s="283">
        <f t="shared" si="29"/>
        <v>1376</v>
      </c>
      <c r="CK20" s="283">
        <v>0</v>
      </c>
      <c r="CL20" s="283">
        <v>0</v>
      </c>
      <c r="CM20" s="283">
        <v>0</v>
      </c>
      <c r="CN20" s="283">
        <v>1366</v>
      </c>
      <c r="CO20" s="283">
        <v>0</v>
      </c>
      <c r="CP20" s="283">
        <v>10</v>
      </c>
      <c r="CQ20" s="283">
        <f t="shared" si="19"/>
        <v>255672</v>
      </c>
      <c r="CR20" s="283">
        <f t="shared" si="20"/>
        <v>254423</v>
      </c>
      <c r="CS20" s="283">
        <v>0</v>
      </c>
      <c r="CT20" s="283">
        <v>11</v>
      </c>
      <c r="CU20" s="283">
        <v>1827</v>
      </c>
      <c r="CV20" s="283">
        <v>251972</v>
      </c>
      <c r="CW20" s="283">
        <v>532</v>
      </c>
      <c r="CX20" s="283">
        <v>81</v>
      </c>
      <c r="CY20" s="283">
        <f t="shared" si="30"/>
        <v>1249</v>
      </c>
      <c r="CZ20" s="283">
        <v>0</v>
      </c>
      <c r="DA20" s="283">
        <v>502</v>
      </c>
      <c r="DB20" s="283">
        <v>146</v>
      </c>
      <c r="DC20" s="283">
        <v>346</v>
      </c>
      <c r="DD20" s="283">
        <v>3</v>
      </c>
      <c r="DE20" s="283">
        <v>252</v>
      </c>
      <c r="DF20" s="283">
        <f t="shared" si="28"/>
        <v>11</v>
      </c>
      <c r="DG20" s="283">
        <f t="shared" si="22"/>
        <v>9</v>
      </c>
      <c r="DH20" s="283">
        <v>0</v>
      </c>
      <c r="DI20" s="283">
        <v>0</v>
      </c>
      <c r="DJ20" s="283">
        <v>0</v>
      </c>
      <c r="DK20" s="283">
        <v>7</v>
      </c>
      <c r="DL20" s="283">
        <v>0</v>
      </c>
      <c r="DM20" s="283">
        <v>2</v>
      </c>
      <c r="DN20" s="283">
        <f t="shared" si="31"/>
        <v>2</v>
      </c>
      <c r="DO20" s="283">
        <v>0</v>
      </c>
      <c r="DP20" s="283">
        <v>0</v>
      </c>
      <c r="DQ20" s="283">
        <v>2</v>
      </c>
      <c r="DR20" s="283">
        <v>0</v>
      </c>
      <c r="DS20" s="283">
        <v>0</v>
      </c>
      <c r="DT20" s="283">
        <v>0</v>
      </c>
      <c r="DU20" s="283">
        <f t="shared" si="24"/>
        <v>118345</v>
      </c>
      <c r="DV20" s="283">
        <v>114957</v>
      </c>
      <c r="DW20" s="283">
        <v>288</v>
      </c>
      <c r="DX20" s="283">
        <v>3087</v>
      </c>
      <c r="DY20" s="283">
        <v>13</v>
      </c>
      <c r="DZ20" s="283">
        <f t="shared" si="25"/>
        <v>11961</v>
      </c>
      <c r="EA20" s="283">
        <f t="shared" si="26"/>
        <v>8065</v>
      </c>
      <c r="EB20" s="283">
        <v>0</v>
      </c>
      <c r="EC20" s="283">
        <v>0</v>
      </c>
      <c r="ED20" s="283">
        <v>7641</v>
      </c>
      <c r="EE20" s="283">
        <v>317</v>
      </c>
      <c r="EF20" s="283">
        <v>0</v>
      </c>
      <c r="EG20" s="283">
        <v>107</v>
      </c>
      <c r="EH20" s="283">
        <f t="shared" si="27"/>
        <v>3896</v>
      </c>
      <c r="EI20" s="283">
        <v>0</v>
      </c>
      <c r="EJ20" s="283">
        <v>0</v>
      </c>
      <c r="EK20" s="283">
        <v>3896</v>
      </c>
      <c r="EL20" s="283">
        <v>0</v>
      </c>
      <c r="EM20" s="283">
        <v>0</v>
      </c>
      <c r="EN20" s="283">
        <v>0</v>
      </c>
    </row>
    <row r="21" spans="1:144" s="281" customFormat="1" ht="12" customHeight="1">
      <c r="A21" s="278" t="s">
        <v>693</v>
      </c>
      <c r="B21" s="279" t="s">
        <v>694</v>
      </c>
      <c r="C21" s="297" t="s">
        <v>695</v>
      </c>
      <c r="D21" s="283">
        <f t="shared" si="0"/>
        <v>814504</v>
      </c>
      <c r="E21" s="283">
        <f t="shared" si="7"/>
        <v>616144</v>
      </c>
      <c r="F21" s="283">
        <f t="shared" si="8"/>
        <v>565879</v>
      </c>
      <c r="G21" s="283">
        <v>28</v>
      </c>
      <c r="H21" s="283">
        <v>564824</v>
      </c>
      <c r="I21" s="283">
        <v>0</v>
      </c>
      <c r="J21" s="283">
        <v>65</v>
      </c>
      <c r="K21" s="283">
        <v>715</v>
      </c>
      <c r="L21" s="283">
        <v>247</v>
      </c>
      <c r="M21" s="283">
        <f t="shared" si="1"/>
        <v>50265</v>
      </c>
      <c r="N21" s="283">
        <v>0</v>
      </c>
      <c r="O21" s="283">
        <v>48919</v>
      </c>
      <c r="P21" s="283">
        <v>3</v>
      </c>
      <c r="Q21" s="283">
        <v>0</v>
      </c>
      <c r="R21" s="283">
        <v>0</v>
      </c>
      <c r="S21" s="283">
        <v>1343</v>
      </c>
      <c r="T21" s="283">
        <f t="shared" si="2"/>
        <v>25495</v>
      </c>
      <c r="U21" s="283">
        <f t="shared" si="3"/>
        <v>17527</v>
      </c>
      <c r="V21" s="283">
        <v>0</v>
      </c>
      <c r="W21" s="283">
        <v>0</v>
      </c>
      <c r="X21" s="283">
        <v>9751</v>
      </c>
      <c r="Y21" s="283">
        <v>2049</v>
      </c>
      <c r="Z21" s="283">
        <v>22</v>
      </c>
      <c r="AA21" s="283">
        <v>5705</v>
      </c>
      <c r="AB21" s="283">
        <f t="shared" si="4"/>
        <v>7968</v>
      </c>
      <c r="AC21" s="283">
        <v>0</v>
      </c>
      <c r="AD21" s="283">
        <v>0</v>
      </c>
      <c r="AE21" s="283">
        <v>1238</v>
      </c>
      <c r="AF21" s="283">
        <v>254</v>
      </c>
      <c r="AG21" s="283">
        <v>0</v>
      </c>
      <c r="AH21" s="283">
        <v>6476</v>
      </c>
      <c r="AI21" s="283">
        <f t="shared" si="5"/>
        <v>6994</v>
      </c>
      <c r="AJ21" s="283">
        <f t="shared" si="6"/>
        <v>4086</v>
      </c>
      <c r="AK21" s="283">
        <v>0</v>
      </c>
      <c r="AL21" s="283">
        <v>0</v>
      </c>
      <c r="AM21" s="283">
        <v>0</v>
      </c>
      <c r="AN21" s="283">
        <v>4086</v>
      </c>
      <c r="AO21" s="283">
        <v>0</v>
      </c>
      <c r="AP21" s="283">
        <v>0</v>
      </c>
      <c r="AQ21" s="283">
        <f t="shared" si="9"/>
        <v>2908</v>
      </c>
      <c r="AR21" s="283">
        <v>0</v>
      </c>
      <c r="AS21" s="283">
        <v>0</v>
      </c>
      <c r="AT21" s="283">
        <v>0</v>
      </c>
      <c r="AU21" s="283">
        <v>2908</v>
      </c>
      <c r="AV21" s="283">
        <v>0</v>
      </c>
      <c r="AW21" s="283">
        <v>0</v>
      </c>
      <c r="AX21" s="283">
        <f t="shared" si="10"/>
        <v>0</v>
      </c>
      <c r="AY21" s="283">
        <f t="shared" si="11"/>
        <v>0</v>
      </c>
      <c r="AZ21" s="283">
        <v>0</v>
      </c>
      <c r="BA21" s="283">
        <v>0</v>
      </c>
      <c r="BB21" s="283">
        <v>0</v>
      </c>
      <c r="BC21" s="283">
        <v>0</v>
      </c>
      <c r="BD21" s="283">
        <v>0</v>
      </c>
      <c r="BE21" s="283">
        <v>0</v>
      </c>
      <c r="BF21" s="283">
        <f t="shared" si="12"/>
        <v>0</v>
      </c>
      <c r="BG21" s="283">
        <v>0</v>
      </c>
      <c r="BH21" s="283">
        <v>0</v>
      </c>
      <c r="BI21" s="283">
        <v>0</v>
      </c>
      <c r="BJ21" s="283">
        <v>0</v>
      </c>
      <c r="BK21" s="283">
        <v>0</v>
      </c>
      <c r="BL21" s="283">
        <v>0</v>
      </c>
      <c r="BM21" s="283">
        <f t="shared" si="13"/>
        <v>19821</v>
      </c>
      <c r="BN21" s="283">
        <f t="shared" si="14"/>
        <v>19800</v>
      </c>
      <c r="BO21" s="283">
        <v>0</v>
      </c>
      <c r="BP21" s="283">
        <v>0</v>
      </c>
      <c r="BQ21" s="283">
        <v>0</v>
      </c>
      <c r="BR21" s="283">
        <v>19800</v>
      </c>
      <c r="BS21" s="283">
        <v>0</v>
      </c>
      <c r="BT21" s="283">
        <v>0</v>
      </c>
      <c r="BU21" s="283">
        <f t="shared" si="15"/>
        <v>21</v>
      </c>
      <c r="BV21" s="283">
        <v>0</v>
      </c>
      <c r="BW21" s="283">
        <v>0</v>
      </c>
      <c r="BX21" s="283">
        <v>0</v>
      </c>
      <c r="BY21" s="283">
        <v>21</v>
      </c>
      <c r="BZ21" s="283">
        <v>0</v>
      </c>
      <c r="CA21" s="283">
        <v>0</v>
      </c>
      <c r="CB21" s="283">
        <f t="shared" si="16"/>
        <v>15</v>
      </c>
      <c r="CC21" s="283">
        <f t="shared" si="17"/>
        <v>15</v>
      </c>
      <c r="CD21" s="283">
        <v>0</v>
      </c>
      <c r="CE21" s="283">
        <v>0</v>
      </c>
      <c r="CF21" s="283">
        <v>0</v>
      </c>
      <c r="CG21" s="283">
        <v>15</v>
      </c>
      <c r="CH21" s="283">
        <v>0</v>
      </c>
      <c r="CI21" s="283">
        <v>0</v>
      </c>
      <c r="CJ21" s="283">
        <f t="shared" si="29"/>
        <v>0</v>
      </c>
      <c r="CK21" s="283">
        <v>0</v>
      </c>
      <c r="CL21" s="283">
        <v>0</v>
      </c>
      <c r="CM21" s="283">
        <v>0</v>
      </c>
      <c r="CN21" s="283">
        <v>0</v>
      </c>
      <c r="CO21" s="283">
        <v>0</v>
      </c>
      <c r="CP21" s="283">
        <v>0</v>
      </c>
      <c r="CQ21" s="283">
        <f t="shared" si="19"/>
        <v>69977</v>
      </c>
      <c r="CR21" s="283">
        <f t="shared" si="20"/>
        <v>65152</v>
      </c>
      <c r="CS21" s="283">
        <v>0</v>
      </c>
      <c r="CT21" s="283">
        <v>0</v>
      </c>
      <c r="CU21" s="283">
        <v>12375</v>
      </c>
      <c r="CV21" s="283">
        <v>52709</v>
      </c>
      <c r="CW21" s="283">
        <v>32</v>
      </c>
      <c r="CX21" s="283">
        <v>36</v>
      </c>
      <c r="CY21" s="283">
        <f t="shared" si="30"/>
        <v>4825</v>
      </c>
      <c r="CZ21" s="283">
        <v>0</v>
      </c>
      <c r="DA21" s="283">
        <v>402</v>
      </c>
      <c r="DB21" s="283">
        <v>1737</v>
      </c>
      <c r="DC21" s="283">
        <v>2547</v>
      </c>
      <c r="DD21" s="283">
        <v>44</v>
      </c>
      <c r="DE21" s="283">
        <v>95</v>
      </c>
      <c r="DF21" s="283">
        <f t="shared" si="28"/>
        <v>454</v>
      </c>
      <c r="DG21" s="283">
        <f t="shared" si="22"/>
        <v>396</v>
      </c>
      <c r="DH21" s="283">
        <v>0</v>
      </c>
      <c r="DI21" s="283">
        <v>0</v>
      </c>
      <c r="DJ21" s="283">
        <v>106</v>
      </c>
      <c r="DK21" s="283">
        <v>290</v>
      </c>
      <c r="DL21" s="283">
        <v>0</v>
      </c>
      <c r="DM21" s="283">
        <v>0</v>
      </c>
      <c r="DN21" s="283">
        <f t="shared" si="31"/>
        <v>58</v>
      </c>
      <c r="DO21" s="283">
        <v>0</v>
      </c>
      <c r="DP21" s="283">
        <v>0</v>
      </c>
      <c r="DQ21" s="283">
        <v>58</v>
      </c>
      <c r="DR21" s="283">
        <v>0</v>
      </c>
      <c r="DS21" s="283">
        <v>0</v>
      </c>
      <c r="DT21" s="283">
        <v>0</v>
      </c>
      <c r="DU21" s="283">
        <f t="shared" si="24"/>
        <v>66485</v>
      </c>
      <c r="DV21" s="283">
        <v>62028</v>
      </c>
      <c r="DW21" s="283">
        <v>30</v>
      </c>
      <c r="DX21" s="283">
        <v>4427</v>
      </c>
      <c r="DY21" s="283">
        <v>0</v>
      </c>
      <c r="DZ21" s="283">
        <f t="shared" si="25"/>
        <v>9119</v>
      </c>
      <c r="EA21" s="283">
        <f t="shared" si="26"/>
        <v>3652</v>
      </c>
      <c r="EB21" s="283">
        <v>0</v>
      </c>
      <c r="EC21" s="283">
        <v>0</v>
      </c>
      <c r="ED21" s="283">
        <v>3639</v>
      </c>
      <c r="EE21" s="283">
        <v>0</v>
      </c>
      <c r="EF21" s="283">
        <v>13</v>
      </c>
      <c r="EG21" s="283">
        <v>0</v>
      </c>
      <c r="EH21" s="283">
        <f t="shared" si="27"/>
        <v>5467</v>
      </c>
      <c r="EI21" s="283">
        <v>0</v>
      </c>
      <c r="EJ21" s="283">
        <v>0</v>
      </c>
      <c r="EK21" s="283">
        <v>5100</v>
      </c>
      <c r="EL21" s="283">
        <v>0</v>
      </c>
      <c r="EM21" s="283">
        <v>367</v>
      </c>
      <c r="EN21" s="283">
        <v>0</v>
      </c>
    </row>
    <row r="22" spans="1:144" s="281" customFormat="1" ht="12" customHeight="1">
      <c r="A22" s="278" t="s">
        <v>632</v>
      </c>
      <c r="B22" s="279" t="s">
        <v>633</v>
      </c>
      <c r="C22" s="297" t="s">
        <v>542</v>
      </c>
      <c r="D22" s="283">
        <f t="shared" si="0"/>
        <v>380356</v>
      </c>
      <c r="E22" s="283">
        <f t="shared" si="7"/>
        <v>298018</v>
      </c>
      <c r="F22" s="283">
        <f t="shared" si="8"/>
        <v>278246</v>
      </c>
      <c r="G22" s="283">
        <v>0</v>
      </c>
      <c r="H22" s="283">
        <v>277855</v>
      </c>
      <c r="I22" s="283">
        <v>391</v>
      </c>
      <c r="J22" s="283">
        <v>0</v>
      </c>
      <c r="K22" s="283">
        <v>0</v>
      </c>
      <c r="L22" s="283">
        <v>0</v>
      </c>
      <c r="M22" s="283">
        <f t="shared" si="1"/>
        <v>19772</v>
      </c>
      <c r="N22" s="283">
        <v>0</v>
      </c>
      <c r="O22" s="283">
        <v>19770</v>
      </c>
      <c r="P22" s="283">
        <v>2</v>
      </c>
      <c r="Q22" s="283">
        <v>0</v>
      </c>
      <c r="R22" s="283">
        <v>0</v>
      </c>
      <c r="S22" s="283">
        <v>0</v>
      </c>
      <c r="T22" s="283">
        <f t="shared" si="2"/>
        <v>15707</v>
      </c>
      <c r="U22" s="283">
        <f t="shared" si="3"/>
        <v>14094</v>
      </c>
      <c r="V22" s="283">
        <v>0</v>
      </c>
      <c r="W22" s="283">
        <v>0</v>
      </c>
      <c r="X22" s="283">
        <v>13283</v>
      </c>
      <c r="Y22" s="283">
        <v>44</v>
      </c>
      <c r="Z22" s="283">
        <v>12</v>
      </c>
      <c r="AA22" s="283">
        <v>755</v>
      </c>
      <c r="AB22" s="283">
        <f t="shared" si="4"/>
        <v>1613</v>
      </c>
      <c r="AC22" s="283">
        <v>0</v>
      </c>
      <c r="AD22" s="283">
        <v>0</v>
      </c>
      <c r="AE22" s="283">
        <v>718</v>
      </c>
      <c r="AF22" s="283">
        <v>0</v>
      </c>
      <c r="AG22" s="283">
        <v>0</v>
      </c>
      <c r="AH22" s="283">
        <v>895</v>
      </c>
      <c r="AI22" s="283">
        <f t="shared" si="5"/>
        <v>5654</v>
      </c>
      <c r="AJ22" s="283">
        <f t="shared" si="6"/>
        <v>1039</v>
      </c>
      <c r="AK22" s="283">
        <v>0</v>
      </c>
      <c r="AL22" s="283">
        <v>0</v>
      </c>
      <c r="AM22" s="283">
        <v>0</v>
      </c>
      <c r="AN22" s="283">
        <v>1039</v>
      </c>
      <c r="AO22" s="283">
        <v>0</v>
      </c>
      <c r="AP22" s="283">
        <v>0</v>
      </c>
      <c r="AQ22" s="283">
        <f t="shared" si="9"/>
        <v>4615</v>
      </c>
      <c r="AR22" s="283">
        <v>0</v>
      </c>
      <c r="AS22" s="283">
        <v>0</v>
      </c>
      <c r="AT22" s="283">
        <v>0</v>
      </c>
      <c r="AU22" s="283">
        <v>4512</v>
      </c>
      <c r="AV22" s="283">
        <v>0</v>
      </c>
      <c r="AW22" s="283">
        <v>103</v>
      </c>
      <c r="AX22" s="283">
        <f t="shared" si="10"/>
        <v>2441</v>
      </c>
      <c r="AY22" s="283">
        <f t="shared" si="11"/>
        <v>0</v>
      </c>
      <c r="AZ22" s="283">
        <v>0</v>
      </c>
      <c r="BA22" s="283">
        <v>0</v>
      </c>
      <c r="BB22" s="283">
        <v>0</v>
      </c>
      <c r="BC22" s="283">
        <v>0</v>
      </c>
      <c r="BD22" s="283">
        <v>0</v>
      </c>
      <c r="BE22" s="283">
        <v>0</v>
      </c>
      <c r="BF22" s="283">
        <f t="shared" si="12"/>
        <v>2441</v>
      </c>
      <c r="BG22" s="283">
        <v>0</v>
      </c>
      <c r="BH22" s="283">
        <v>0</v>
      </c>
      <c r="BI22" s="283">
        <v>0</v>
      </c>
      <c r="BJ22" s="283">
        <v>2441</v>
      </c>
      <c r="BK22" s="283">
        <v>0</v>
      </c>
      <c r="BL22" s="283">
        <v>0</v>
      </c>
      <c r="BM22" s="283">
        <f t="shared" si="13"/>
        <v>5089</v>
      </c>
      <c r="BN22" s="283">
        <f t="shared" si="14"/>
        <v>4628</v>
      </c>
      <c r="BO22" s="283">
        <v>0</v>
      </c>
      <c r="BP22" s="283">
        <v>0</v>
      </c>
      <c r="BQ22" s="283">
        <v>0</v>
      </c>
      <c r="BR22" s="283">
        <v>4628</v>
      </c>
      <c r="BS22" s="283">
        <v>0</v>
      </c>
      <c r="BT22" s="283">
        <v>0</v>
      </c>
      <c r="BU22" s="283">
        <f t="shared" si="15"/>
        <v>461</v>
      </c>
      <c r="BV22" s="283">
        <v>0</v>
      </c>
      <c r="BW22" s="283">
        <v>0</v>
      </c>
      <c r="BX22" s="283">
        <v>0</v>
      </c>
      <c r="BY22" s="283">
        <v>461</v>
      </c>
      <c r="BZ22" s="283">
        <v>0</v>
      </c>
      <c r="CA22" s="283">
        <v>0</v>
      </c>
      <c r="CB22" s="283">
        <f t="shared" si="16"/>
        <v>23856</v>
      </c>
      <c r="CC22" s="283">
        <f t="shared" si="17"/>
        <v>10260</v>
      </c>
      <c r="CD22" s="283">
        <v>0</v>
      </c>
      <c r="CE22" s="283">
        <v>0</v>
      </c>
      <c r="CF22" s="283">
        <v>0</v>
      </c>
      <c r="CG22" s="283">
        <v>10260</v>
      </c>
      <c r="CH22" s="283">
        <v>0</v>
      </c>
      <c r="CI22" s="283">
        <v>0</v>
      </c>
      <c r="CJ22" s="283">
        <f t="shared" si="29"/>
        <v>13596</v>
      </c>
      <c r="CK22" s="283">
        <v>0</v>
      </c>
      <c r="CL22" s="283">
        <v>0</v>
      </c>
      <c r="CM22" s="283">
        <v>0</v>
      </c>
      <c r="CN22" s="283">
        <v>13437</v>
      </c>
      <c r="CO22" s="283">
        <v>0</v>
      </c>
      <c r="CP22" s="283">
        <v>159</v>
      </c>
      <c r="CQ22" s="283">
        <f t="shared" si="19"/>
        <v>14722</v>
      </c>
      <c r="CR22" s="283">
        <f t="shared" si="20"/>
        <v>12858</v>
      </c>
      <c r="CS22" s="283">
        <v>240</v>
      </c>
      <c r="CT22" s="283">
        <v>0</v>
      </c>
      <c r="CU22" s="283">
        <v>402</v>
      </c>
      <c r="CV22" s="283">
        <v>12164</v>
      </c>
      <c r="CW22" s="283">
        <v>52</v>
      </c>
      <c r="CX22" s="283">
        <v>0</v>
      </c>
      <c r="CY22" s="283">
        <f t="shared" si="30"/>
        <v>1864</v>
      </c>
      <c r="CZ22" s="283">
        <v>0</v>
      </c>
      <c r="DA22" s="283">
        <v>1</v>
      </c>
      <c r="DB22" s="283">
        <v>102</v>
      </c>
      <c r="DC22" s="283">
        <v>872</v>
      </c>
      <c r="DD22" s="283">
        <v>0</v>
      </c>
      <c r="DE22" s="283">
        <v>889</v>
      </c>
      <c r="DF22" s="283">
        <f t="shared" si="28"/>
        <v>236</v>
      </c>
      <c r="DG22" s="283">
        <f t="shared" si="22"/>
        <v>174</v>
      </c>
      <c r="DH22" s="283">
        <v>0</v>
      </c>
      <c r="DI22" s="283">
        <v>0</v>
      </c>
      <c r="DJ22" s="283">
        <v>169</v>
      </c>
      <c r="DK22" s="283">
        <v>0</v>
      </c>
      <c r="DL22" s="283">
        <v>5</v>
      </c>
      <c r="DM22" s="283">
        <v>0</v>
      </c>
      <c r="DN22" s="283">
        <f t="shared" si="31"/>
        <v>62</v>
      </c>
      <c r="DO22" s="283">
        <v>0</v>
      </c>
      <c r="DP22" s="283">
        <v>5</v>
      </c>
      <c r="DQ22" s="283">
        <v>57</v>
      </c>
      <c r="DR22" s="283">
        <v>0</v>
      </c>
      <c r="DS22" s="283">
        <v>0</v>
      </c>
      <c r="DT22" s="283">
        <v>0</v>
      </c>
      <c r="DU22" s="283">
        <f t="shared" si="24"/>
        <v>12389</v>
      </c>
      <c r="DV22" s="283">
        <v>11910</v>
      </c>
      <c r="DW22" s="283">
        <v>0</v>
      </c>
      <c r="DX22" s="283">
        <v>479</v>
      </c>
      <c r="DY22" s="283">
        <v>0</v>
      </c>
      <c r="DZ22" s="283">
        <f t="shared" si="25"/>
        <v>2244</v>
      </c>
      <c r="EA22" s="283">
        <f t="shared" si="26"/>
        <v>967</v>
      </c>
      <c r="EB22" s="283">
        <v>0</v>
      </c>
      <c r="EC22" s="283">
        <v>0</v>
      </c>
      <c r="ED22" s="283">
        <v>643</v>
      </c>
      <c r="EE22" s="283">
        <v>0</v>
      </c>
      <c r="EF22" s="283">
        <v>324</v>
      </c>
      <c r="EG22" s="283">
        <v>0</v>
      </c>
      <c r="EH22" s="283">
        <f t="shared" si="27"/>
        <v>1277</v>
      </c>
      <c r="EI22" s="283">
        <v>0</v>
      </c>
      <c r="EJ22" s="283">
        <v>0</v>
      </c>
      <c r="EK22" s="283">
        <v>1210</v>
      </c>
      <c r="EL22" s="283">
        <v>0</v>
      </c>
      <c r="EM22" s="283">
        <v>67</v>
      </c>
      <c r="EN22" s="283">
        <v>0</v>
      </c>
    </row>
    <row r="23" spans="1:144" s="281" customFormat="1" ht="12" customHeight="1">
      <c r="A23" s="278" t="s">
        <v>604</v>
      </c>
      <c r="B23" s="279" t="s">
        <v>605</v>
      </c>
      <c r="C23" s="297" t="s">
        <v>542</v>
      </c>
      <c r="D23" s="283">
        <f t="shared" si="0"/>
        <v>404283</v>
      </c>
      <c r="E23" s="283">
        <f t="shared" si="7"/>
        <v>246864</v>
      </c>
      <c r="F23" s="283">
        <f t="shared" si="8"/>
        <v>240977</v>
      </c>
      <c r="G23" s="283">
        <v>0</v>
      </c>
      <c r="H23" s="283">
        <v>240929</v>
      </c>
      <c r="I23" s="283">
        <v>0</v>
      </c>
      <c r="J23" s="283">
        <v>0</v>
      </c>
      <c r="K23" s="283">
        <v>0</v>
      </c>
      <c r="L23" s="283">
        <v>48</v>
      </c>
      <c r="M23" s="283">
        <f t="shared" si="1"/>
        <v>5887</v>
      </c>
      <c r="N23" s="283">
        <v>0</v>
      </c>
      <c r="O23" s="283">
        <v>5856</v>
      </c>
      <c r="P23" s="283">
        <v>0</v>
      </c>
      <c r="Q23" s="283">
        <v>0</v>
      </c>
      <c r="R23" s="283">
        <v>0</v>
      </c>
      <c r="S23" s="283">
        <v>31</v>
      </c>
      <c r="T23" s="283">
        <f t="shared" si="2"/>
        <v>2682</v>
      </c>
      <c r="U23" s="283">
        <f t="shared" si="3"/>
        <v>1314</v>
      </c>
      <c r="V23" s="283">
        <v>0</v>
      </c>
      <c r="W23" s="283">
        <v>0</v>
      </c>
      <c r="X23" s="283">
        <v>622</v>
      </c>
      <c r="Y23" s="283">
        <v>0</v>
      </c>
      <c r="Z23" s="283">
        <v>0</v>
      </c>
      <c r="AA23" s="283">
        <v>692</v>
      </c>
      <c r="AB23" s="283">
        <f t="shared" si="4"/>
        <v>1368</v>
      </c>
      <c r="AC23" s="283">
        <v>0</v>
      </c>
      <c r="AD23" s="283">
        <v>0</v>
      </c>
      <c r="AE23" s="283">
        <v>102</v>
      </c>
      <c r="AF23" s="283">
        <v>0</v>
      </c>
      <c r="AG23" s="283">
        <v>0</v>
      </c>
      <c r="AH23" s="283">
        <v>1266</v>
      </c>
      <c r="AI23" s="283">
        <f t="shared" si="5"/>
        <v>1285</v>
      </c>
      <c r="AJ23" s="283">
        <f t="shared" si="6"/>
        <v>860</v>
      </c>
      <c r="AK23" s="283">
        <v>0</v>
      </c>
      <c r="AL23" s="283">
        <v>0</v>
      </c>
      <c r="AM23" s="283">
        <v>0</v>
      </c>
      <c r="AN23" s="283">
        <v>860</v>
      </c>
      <c r="AO23" s="283">
        <v>0</v>
      </c>
      <c r="AP23" s="283">
        <v>0</v>
      </c>
      <c r="AQ23" s="283">
        <f t="shared" si="9"/>
        <v>425</v>
      </c>
      <c r="AR23" s="283">
        <v>0</v>
      </c>
      <c r="AS23" s="283">
        <v>0</v>
      </c>
      <c r="AT23" s="283">
        <v>0</v>
      </c>
      <c r="AU23" s="283">
        <v>425</v>
      </c>
      <c r="AV23" s="283">
        <v>0</v>
      </c>
      <c r="AW23" s="283">
        <v>0</v>
      </c>
      <c r="AX23" s="283">
        <f t="shared" si="10"/>
        <v>0</v>
      </c>
      <c r="AY23" s="283">
        <f t="shared" si="11"/>
        <v>0</v>
      </c>
      <c r="AZ23" s="283">
        <v>0</v>
      </c>
      <c r="BA23" s="283">
        <v>0</v>
      </c>
      <c r="BB23" s="283">
        <v>0</v>
      </c>
      <c r="BC23" s="283">
        <v>0</v>
      </c>
      <c r="BD23" s="283">
        <v>0</v>
      </c>
      <c r="BE23" s="283">
        <v>0</v>
      </c>
      <c r="BF23" s="283">
        <f t="shared" si="12"/>
        <v>0</v>
      </c>
      <c r="BG23" s="283">
        <v>0</v>
      </c>
      <c r="BH23" s="283">
        <v>0</v>
      </c>
      <c r="BI23" s="283">
        <v>0</v>
      </c>
      <c r="BJ23" s="283">
        <v>0</v>
      </c>
      <c r="BK23" s="283">
        <v>0</v>
      </c>
      <c r="BL23" s="283">
        <v>0</v>
      </c>
      <c r="BM23" s="283">
        <f t="shared" si="13"/>
        <v>0</v>
      </c>
      <c r="BN23" s="283">
        <f t="shared" si="14"/>
        <v>0</v>
      </c>
      <c r="BO23" s="283">
        <v>0</v>
      </c>
      <c r="BP23" s="283">
        <v>0</v>
      </c>
      <c r="BQ23" s="283">
        <v>0</v>
      </c>
      <c r="BR23" s="283">
        <v>0</v>
      </c>
      <c r="BS23" s="283">
        <v>0</v>
      </c>
      <c r="BT23" s="283">
        <v>0</v>
      </c>
      <c r="BU23" s="283">
        <f t="shared" si="15"/>
        <v>0</v>
      </c>
      <c r="BV23" s="283">
        <v>0</v>
      </c>
      <c r="BW23" s="283">
        <v>0</v>
      </c>
      <c r="BX23" s="283">
        <v>0</v>
      </c>
      <c r="BY23" s="283">
        <v>0</v>
      </c>
      <c r="BZ23" s="283">
        <v>0</v>
      </c>
      <c r="CA23" s="283">
        <v>0</v>
      </c>
      <c r="CB23" s="283">
        <f t="shared" si="16"/>
        <v>71983</v>
      </c>
      <c r="CC23" s="283">
        <f t="shared" si="17"/>
        <v>65877</v>
      </c>
      <c r="CD23" s="283">
        <v>0</v>
      </c>
      <c r="CE23" s="283">
        <v>64619</v>
      </c>
      <c r="CF23" s="283">
        <v>0</v>
      </c>
      <c r="CG23" s="283">
        <v>1258</v>
      </c>
      <c r="CH23" s="283">
        <v>0</v>
      </c>
      <c r="CI23" s="283">
        <v>0</v>
      </c>
      <c r="CJ23" s="283">
        <f t="shared" si="29"/>
        <v>6106</v>
      </c>
      <c r="CK23" s="283">
        <v>0</v>
      </c>
      <c r="CL23" s="283">
        <v>5957</v>
      </c>
      <c r="CM23" s="283">
        <v>0</v>
      </c>
      <c r="CN23" s="283">
        <v>149</v>
      </c>
      <c r="CO23" s="283">
        <v>0</v>
      </c>
      <c r="CP23" s="283">
        <v>0</v>
      </c>
      <c r="CQ23" s="283">
        <f t="shared" si="19"/>
        <v>45966</v>
      </c>
      <c r="CR23" s="283">
        <f t="shared" si="20"/>
        <v>25900</v>
      </c>
      <c r="CS23" s="283">
        <v>0</v>
      </c>
      <c r="CT23" s="283">
        <v>0</v>
      </c>
      <c r="CU23" s="283">
        <v>6013</v>
      </c>
      <c r="CV23" s="283">
        <v>15403</v>
      </c>
      <c r="CW23" s="283">
        <v>26</v>
      </c>
      <c r="CX23" s="283">
        <v>4458</v>
      </c>
      <c r="CY23" s="283">
        <f t="shared" si="30"/>
        <v>20066</v>
      </c>
      <c r="CZ23" s="283">
        <v>0</v>
      </c>
      <c r="DA23" s="283">
        <v>0</v>
      </c>
      <c r="DB23" s="283">
        <v>9645</v>
      </c>
      <c r="DC23" s="283">
        <v>3481</v>
      </c>
      <c r="DD23" s="283">
        <v>0</v>
      </c>
      <c r="DE23" s="283">
        <v>6940</v>
      </c>
      <c r="DF23" s="283">
        <f t="shared" si="28"/>
        <v>4203</v>
      </c>
      <c r="DG23" s="283">
        <f t="shared" si="22"/>
        <v>1</v>
      </c>
      <c r="DH23" s="283">
        <v>0</v>
      </c>
      <c r="DI23" s="283">
        <v>0</v>
      </c>
      <c r="DJ23" s="283">
        <v>0</v>
      </c>
      <c r="DK23" s="283">
        <v>0</v>
      </c>
      <c r="DL23" s="283">
        <v>1</v>
      </c>
      <c r="DM23" s="283">
        <v>0</v>
      </c>
      <c r="DN23" s="283">
        <f t="shared" si="31"/>
        <v>4202</v>
      </c>
      <c r="DO23" s="283">
        <v>0</v>
      </c>
      <c r="DP23" s="283">
        <v>0</v>
      </c>
      <c r="DQ23" s="283">
        <v>0</v>
      </c>
      <c r="DR23" s="283">
        <v>0</v>
      </c>
      <c r="DS23" s="283">
        <v>1214</v>
      </c>
      <c r="DT23" s="283">
        <v>2988</v>
      </c>
      <c r="DU23" s="283">
        <f t="shared" si="24"/>
        <v>19178</v>
      </c>
      <c r="DV23" s="283">
        <v>16858</v>
      </c>
      <c r="DW23" s="283">
        <v>0</v>
      </c>
      <c r="DX23" s="283">
        <v>2320</v>
      </c>
      <c r="DY23" s="283">
        <v>0</v>
      </c>
      <c r="DZ23" s="283">
        <f t="shared" si="25"/>
        <v>12122</v>
      </c>
      <c r="EA23" s="283">
        <f t="shared" si="26"/>
        <v>5513</v>
      </c>
      <c r="EB23" s="283">
        <v>0</v>
      </c>
      <c r="EC23" s="283">
        <v>0</v>
      </c>
      <c r="ED23" s="283">
        <v>5498</v>
      </c>
      <c r="EE23" s="283">
        <v>5</v>
      </c>
      <c r="EF23" s="283">
        <v>0</v>
      </c>
      <c r="EG23" s="283">
        <v>10</v>
      </c>
      <c r="EH23" s="283">
        <f t="shared" si="27"/>
        <v>6609</v>
      </c>
      <c r="EI23" s="283">
        <v>0</v>
      </c>
      <c r="EJ23" s="283">
        <v>0</v>
      </c>
      <c r="EK23" s="283">
        <v>4033</v>
      </c>
      <c r="EL23" s="283">
        <v>0</v>
      </c>
      <c r="EM23" s="283">
        <v>1928</v>
      </c>
      <c r="EN23" s="283">
        <v>648</v>
      </c>
    </row>
    <row r="24" spans="1:144" s="281" customFormat="1" ht="12" customHeight="1">
      <c r="A24" s="278" t="s">
        <v>584</v>
      </c>
      <c r="B24" s="279" t="s">
        <v>585</v>
      </c>
      <c r="C24" s="297" t="s">
        <v>542</v>
      </c>
      <c r="D24" s="283">
        <f t="shared" si="0"/>
        <v>257525</v>
      </c>
      <c r="E24" s="283">
        <f t="shared" si="7"/>
        <v>209913</v>
      </c>
      <c r="F24" s="283">
        <f t="shared" si="8"/>
        <v>186331</v>
      </c>
      <c r="G24" s="283">
        <v>0</v>
      </c>
      <c r="H24" s="283">
        <v>186321</v>
      </c>
      <c r="I24" s="283">
        <v>10</v>
      </c>
      <c r="J24" s="283">
        <v>0</v>
      </c>
      <c r="K24" s="283">
        <v>0</v>
      </c>
      <c r="L24" s="283">
        <v>0</v>
      </c>
      <c r="M24" s="283">
        <f t="shared" si="1"/>
        <v>23582</v>
      </c>
      <c r="N24" s="283">
        <v>0</v>
      </c>
      <c r="O24" s="283">
        <v>22367</v>
      </c>
      <c r="P24" s="283">
        <v>45</v>
      </c>
      <c r="Q24" s="283">
        <v>0</v>
      </c>
      <c r="R24" s="283">
        <v>0</v>
      </c>
      <c r="S24" s="283">
        <v>1170</v>
      </c>
      <c r="T24" s="283">
        <f t="shared" si="2"/>
        <v>27221</v>
      </c>
      <c r="U24" s="283">
        <f t="shared" si="3"/>
        <v>16409</v>
      </c>
      <c r="V24" s="283">
        <v>0</v>
      </c>
      <c r="W24" s="283">
        <v>0</v>
      </c>
      <c r="X24" s="283">
        <v>13575</v>
      </c>
      <c r="Y24" s="283">
        <v>1078</v>
      </c>
      <c r="Z24" s="283">
        <v>33</v>
      </c>
      <c r="AA24" s="283">
        <v>1723</v>
      </c>
      <c r="AB24" s="283">
        <f t="shared" si="4"/>
        <v>10812</v>
      </c>
      <c r="AC24" s="283">
        <v>0</v>
      </c>
      <c r="AD24" s="283">
        <v>202</v>
      </c>
      <c r="AE24" s="283">
        <v>4851</v>
      </c>
      <c r="AF24" s="283">
        <v>9</v>
      </c>
      <c r="AG24" s="283">
        <v>0</v>
      </c>
      <c r="AH24" s="283">
        <v>5750</v>
      </c>
      <c r="AI24" s="283">
        <f t="shared" si="5"/>
        <v>78</v>
      </c>
      <c r="AJ24" s="283">
        <f t="shared" si="6"/>
        <v>78</v>
      </c>
      <c r="AK24" s="283">
        <v>0</v>
      </c>
      <c r="AL24" s="283">
        <v>0</v>
      </c>
      <c r="AM24" s="283">
        <v>0</v>
      </c>
      <c r="AN24" s="283">
        <v>78</v>
      </c>
      <c r="AO24" s="283">
        <v>0</v>
      </c>
      <c r="AP24" s="283">
        <v>0</v>
      </c>
      <c r="AQ24" s="283">
        <f t="shared" si="9"/>
        <v>0</v>
      </c>
      <c r="AR24" s="283">
        <v>0</v>
      </c>
      <c r="AS24" s="283">
        <v>0</v>
      </c>
      <c r="AT24" s="283">
        <v>0</v>
      </c>
      <c r="AU24" s="283">
        <v>0</v>
      </c>
      <c r="AV24" s="283">
        <v>0</v>
      </c>
      <c r="AW24" s="283">
        <v>0</v>
      </c>
      <c r="AX24" s="283">
        <f t="shared" si="10"/>
        <v>0</v>
      </c>
      <c r="AY24" s="283">
        <f t="shared" si="11"/>
        <v>0</v>
      </c>
      <c r="AZ24" s="283">
        <v>0</v>
      </c>
      <c r="BA24" s="283">
        <v>0</v>
      </c>
      <c r="BB24" s="283">
        <v>0</v>
      </c>
      <c r="BC24" s="283">
        <v>0</v>
      </c>
      <c r="BD24" s="283">
        <v>0</v>
      </c>
      <c r="BE24" s="283">
        <v>0</v>
      </c>
      <c r="BF24" s="283">
        <f t="shared" si="12"/>
        <v>0</v>
      </c>
      <c r="BG24" s="283">
        <v>0</v>
      </c>
      <c r="BH24" s="283">
        <v>0</v>
      </c>
      <c r="BI24" s="283">
        <v>0</v>
      </c>
      <c r="BJ24" s="283">
        <v>0</v>
      </c>
      <c r="BK24" s="283">
        <v>0</v>
      </c>
      <c r="BL24" s="283">
        <v>0</v>
      </c>
      <c r="BM24" s="283">
        <f t="shared" si="13"/>
        <v>0</v>
      </c>
      <c r="BN24" s="283">
        <f t="shared" si="14"/>
        <v>0</v>
      </c>
      <c r="BO24" s="283">
        <v>0</v>
      </c>
      <c r="BP24" s="283">
        <v>0</v>
      </c>
      <c r="BQ24" s="283">
        <v>0</v>
      </c>
      <c r="BR24" s="283">
        <v>0</v>
      </c>
      <c r="BS24" s="283">
        <v>0</v>
      </c>
      <c r="BT24" s="283">
        <v>0</v>
      </c>
      <c r="BU24" s="283">
        <f t="shared" si="15"/>
        <v>0</v>
      </c>
      <c r="BV24" s="283">
        <v>0</v>
      </c>
      <c r="BW24" s="283">
        <v>0</v>
      </c>
      <c r="BX24" s="283">
        <v>0</v>
      </c>
      <c r="BY24" s="283">
        <v>0</v>
      </c>
      <c r="BZ24" s="283">
        <v>0</v>
      </c>
      <c r="CA24" s="283">
        <v>0</v>
      </c>
      <c r="CB24" s="283">
        <f t="shared" si="16"/>
        <v>0</v>
      </c>
      <c r="CC24" s="283">
        <f t="shared" si="17"/>
        <v>0</v>
      </c>
      <c r="CD24" s="283">
        <v>0</v>
      </c>
      <c r="CE24" s="283">
        <v>0</v>
      </c>
      <c r="CF24" s="283">
        <v>0</v>
      </c>
      <c r="CG24" s="283">
        <v>0</v>
      </c>
      <c r="CH24" s="283">
        <v>0</v>
      </c>
      <c r="CI24" s="283">
        <v>0</v>
      </c>
      <c r="CJ24" s="283">
        <f t="shared" si="29"/>
        <v>0</v>
      </c>
      <c r="CK24" s="283">
        <v>0</v>
      </c>
      <c r="CL24" s="283">
        <v>0</v>
      </c>
      <c r="CM24" s="283">
        <v>0</v>
      </c>
      <c r="CN24" s="283">
        <v>0</v>
      </c>
      <c r="CO24" s="283">
        <v>0</v>
      </c>
      <c r="CP24" s="283">
        <v>0</v>
      </c>
      <c r="CQ24" s="283">
        <f t="shared" si="19"/>
        <v>13641</v>
      </c>
      <c r="CR24" s="283">
        <f t="shared" si="20"/>
        <v>11930</v>
      </c>
      <c r="CS24" s="283">
        <v>0</v>
      </c>
      <c r="CT24" s="283">
        <v>0</v>
      </c>
      <c r="CU24" s="283">
        <v>427</v>
      </c>
      <c r="CV24" s="283">
        <v>11397</v>
      </c>
      <c r="CW24" s="283">
        <v>87</v>
      </c>
      <c r="CX24" s="283">
        <v>19</v>
      </c>
      <c r="CY24" s="283">
        <f t="shared" si="30"/>
        <v>1711</v>
      </c>
      <c r="CZ24" s="283">
        <v>0</v>
      </c>
      <c r="DA24" s="283">
        <v>524</v>
      </c>
      <c r="DB24" s="283">
        <v>387</v>
      </c>
      <c r="DC24" s="283">
        <v>669</v>
      </c>
      <c r="DD24" s="283">
        <v>18</v>
      </c>
      <c r="DE24" s="283">
        <v>113</v>
      </c>
      <c r="DF24" s="283">
        <f t="shared" si="28"/>
        <v>7</v>
      </c>
      <c r="DG24" s="283">
        <f t="shared" si="22"/>
        <v>6</v>
      </c>
      <c r="DH24" s="283">
        <v>0</v>
      </c>
      <c r="DI24" s="283">
        <v>0</v>
      </c>
      <c r="DJ24" s="283">
        <v>0</v>
      </c>
      <c r="DK24" s="283">
        <v>0</v>
      </c>
      <c r="DL24" s="283">
        <v>6</v>
      </c>
      <c r="DM24" s="283">
        <v>0</v>
      </c>
      <c r="DN24" s="283">
        <f t="shared" si="31"/>
        <v>1</v>
      </c>
      <c r="DO24" s="283">
        <v>0</v>
      </c>
      <c r="DP24" s="283">
        <v>0</v>
      </c>
      <c r="DQ24" s="283">
        <v>0</v>
      </c>
      <c r="DR24" s="283">
        <v>0</v>
      </c>
      <c r="DS24" s="283">
        <v>1</v>
      </c>
      <c r="DT24" s="283">
        <v>0</v>
      </c>
      <c r="DU24" s="283">
        <f t="shared" si="24"/>
        <v>5676</v>
      </c>
      <c r="DV24" s="283">
        <v>5200</v>
      </c>
      <c r="DW24" s="283">
        <v>283</v>
      </c>
      <c r="DX24" s="283">
        <v>193</v>
      </c>
      <c r="DY24" s="283">
        <v>0</v>
      </c>
      <c r="DZ24" s="283">
        <f t="shared" si="25"/>
        <v>989</v>
      </c>
      <c r="EA24" s="283">
        <f t="shared" si="26"/>
        <v>513</v>
      </c>
      <c r="EB24" s="283">
        <v>0</v>
      </c>
      <c r="EC24" s="283">
        <v>0</v>
      </c>
      <c r="ED24" s="283">
        <v>513</v>
      </c>
      <c r="EE24" s="283">
        <v>0</v>
      </c>
      <c r="EF24" s="283">
        <v>0</v>
      </c>
      <c r="EG24" s="283">
        <v>0</v>
      </c>
      <c r="EH24" s="283">
        <f t="shared" si="27"/>
        <v>476</v>
      </c>
      <c r="EI24" s="283">
        <v>0</v>
      </c>
      <c r="EJ24" s="283">
        <v>0</v>
      </c>
      <c r="EK24" s="283">
        <v>475</v>
      </c>
      <c r="EL24" s="283">
        <v>0</v>
      </c>
      <c r="EM24" s="283">
        <v>1</v>
      </c>
      <c r="EN24" s="283">
        <v>0</v>
      </c>
    </row>
    <row r="25" spans="1:144" s="281" customFormat="1" ht="12" customHeight="1">
      <c r="A25" s="278" t="s">
        <v>569</v>
      </c>
      <c r="B25" s="279" t="s">
        <v>562</v>
      </c>
      <c r="C25" s="297" t="s">
        <v>542</v>
      </c>
      <c r="D25" s="283">
        <f t="shared" si="0"/>
        <v>296384</v>
      </c>
      <c r="E25" s="283">
        <f t="shared" si="7"/>
        <v>250264</v>
      </c>
      <c r="F25" s="283">
        <f t="shared" si="8"/>
        <v>227949</v>
      </c>
      <c r="G25" s="283">
        <v>0</v>
      </c>
      <c r="H25" s="283">
        <v>224850</v>
      </c>
      <c r="I25" s="283">
        <v>1365</v>
      </c>
      <c r="J25" s="283">
        <v>134</v>
      </c>
      <c r="K25" s="283">
        <v>0</v>
      </c>
      <c r="L25" s="283">
        <v>1600</v>
      </c>
      <c r="M25" s="283">
        <f t="shared" si="1"/>
        <v>22315</v>
      </c>
      <c r="N25" s="283">
        <v>0</v>
      </c>
      <c r="O25" s="283">
        <v>21726</v>
      </c>
      <c r="P25" s="283">
        <v>178</v>
      </c>
      <c r="Q25" s="283">
        <v>0</v>
      </c>
      <c r="R25" s="283">
        <v>0</v>
      </c>
      <c r="S25" s="283">
        <v>411</v>
      </c>
      <c r="T25" s="283">
        <f t="shared" si="2"/>
        <v>17669</v>
      </c>
      <c r="U25" s="283">
        <f t="shared" si="3"/>
        <v>13388</v>
      </c>
      <c r="V25" s="283">
        <v>0</v>
      </c>
      <c r="W25" s="283">
        <v>78</v>
      </c>
      <c r="X25" s="283">
        <v>7520</v>
      </c>
      <c r="Y25" s="283">
        <v>3924</v>
      </c>
      <c r="Z25" s="283">
        <v>8</v>
      </c>
      <c r="AA25" s="283">
        <v>1858</v>
      </c>
      <c r="AB25" s="283">
        <f t="shared" si="4"/>
        <v>4281</v>
      </c>
      <c r="AC25" s="283">
        <v>0</v>
      </c>
      <c r="AD25" s="283">
        <v>191</v>
      </c>
      <c r="AE25" s="283">
        <v>2221</v>
      </c>
      <c r="AF25" s="283">
        <v>528</v>
      </c>
      <c r="AG25" s="283">
        <v>0</v>
      </c>
      <c r="AH25" s="283">
        <v>1341</v>
      </c>
      <c r="AI25" s="283">
        <f t="shared" si="5"/>
        <v>474</v>
      </c>
      <c r="AJ25" s="283">
        <f t="shared" si="6"/>
        <v>217</v>
      </c>
      <c r="AK25" s="283">
        <v>0</v>
      </c>
      <c r="AL25" s="283">
        <v>0</v>
      </c>
      <c r="AM25" s="283">
        <v>0</v>
      </c>
      <c r="AN25" s="283">
        <v>135</v>
      </c>
      <c r="AO25" s="283">
        <v>0</v>
      </c>
      <c r="AP25" s="283">
        <v>82</v>
      </c>
      <c r="AQ25" s="283">
        <f t="shared" si="9"/>
        <v>257</v>
      </c>
      <c r="AR25" s="283">
        <v>0</v>
      </c>
      <c r="AS25" s="283">
        <v>0</v>
      </c>
      <c r="AT25" s="283">
        <v>0</v>
      </c>
      <c r="AU25" s="283">
        <v>89</v>
      </c>
      <c r="AV25" s="283">
        <v>0</v>
      </c>
      <c r="AW25" s="283">
        <v>168</v>
      </c>
      <c r="AX25" s="283">
        <f t="shared" si="10"/>
        <v>0</v>
      </c>
      <c r="AY25" s="283">
        <f t="shared" si="11"/>
        <v>0</v>
      </c>
      <c r="AZ25" s="283">
        <v>0</v>
      </c>
      <c r="BA25" s="283">
        <v>0</v>
      </c>
      <c r="BB25" s="283">
        <v>0</v>
      </c>
      <c r="BC25" s="283">
        <v>0</v>
      </c>
      <c r="BD25" s="283">
        <v>0</v>
      </c>
      <c r="BE25" s="283">
        <v>0</v>
      </c>
      <c r="BF25" s="283">
        <f t="shared" si="12"/>
        <v>0</v>
      </c>
      <c r="BG25" s="283">
        <v>0</v>
      </c>
      <c r="BH25" s="283">
        <v>0</v>
      </c>
      <c r="BI25" s="283">
        <v>0</v>
      </c>
      <c r="BJ25" s="283">
        <v>0</v>
      </c>
      <c r="BK25" s="283">
        <v>0</v>
      </c>
      <c r="BL25" s="283">
        <v>0</v>
      </c>
      <c r="BM25" s="283">
        <f t="shared" si="13"/>
        <v>0</v>
      </c>
      <c r="BN25" s="283">
        <f t="shared" si="14"/>
        <v>0</v>
      </c>
      <c r="BO25" s="283">
        <v>0</v>
      </c>
      <c r="BP25" s="283">
        <v>0</v>
      </c>
      <c r="BQ25" s="283">
        <v>0</v>
      </c>
      <c r="BR25" s="283">
        <v>0</v>
      </c>
      <c r="BS25" s="283">
        <v>0</v>
      </c>
      <c r="BT25" s="283">
        <v>0</v>
      </c>
      <c r="BU25" s="283">
        <f t="shared" si="15"/>
        <v>0</v>
      </c>
      <c r="BV25" s="283">
        <v>0</v>
      </c>
      <c r="BW25" s="283">
        <v>0</v>
      </c>
      <c r="BX25" s="283">
        <v>0</v>
      </c>
      <c r="BY25" s="283">
        <v>0</v>
      </c>
      <c r="BZ25" s="283">
        <v>0</v>
      </c>
      <c r="CA25" s="283">
        <v>0</v>
      </c>
      <c r="CB25" s="283">
        <f t="shared" si="16"/>
        <v>0</v>
      </c>
      <c r="CC25" s="283">
        <f t="shared" si="17"/>
        <v>0</v>
      </c>
      <c r="CD25" s="283">
        <v>0</v>
      </c>
      <c r="CE25" s="283">
        <v>0</v>
      </c>
      <c r="CF25" s="283">
        <v>0</v>
      </c>
      <c r="CG25" s="283">
        <v>0</v>
      </c>
      <c r="CH25" s="283">
        <v>0</v>
      </c>
      <c r="CI25" s="283">
        <v>0</v>
      </c>
      <c r="CJ25" s="283">
        <f t="shared" si="29"/>
        <v>0</v>
      </c>
      <c r="CK25" s="283">
        <v>0</v>
      </c>
      <c r="CL25" s="283">
        <v>0</v>
      </c>
      <c r="CM25" s="283">
        <v>0</v>
      </c>
      <c r="CN25" s="283">
        <v>0</v>
      </c>
      <c r="CO25" s="283">
        <v>0</v>
      </c>
      <c r="CP25" s="283">
        <v>0</v>
      </c>
      <c r="CQ25" s="283">
        <f t="shared" si="19"/>
        <v>19336</v>
      </c>
      <c r="CR25" s="283">
        <f t="shared" si="20"/>
        <v>17821</v>
      </c>
      <c r="CS25" s="283">
        <v>0</v>
      </c>
      <c r="CT25" s="283">
        <v>0</v>
      </c>
      <c r="CU25" s="283">
        <v>2880</v>
      </c>
      <c r="CV25" s="283">
        <v>14255</v>
      </c>
      <c r="CW25" s="283">
        <v>73</v>
      </c>
      <c r="CX25" s="283">
        <v>613</v>
      </c>
      <c r="CY25" s="283">
        <f t="shared" si="30"/>
        <v>1515</v>
      </c>
      <c r="CZ25" s="283">
        <v>0</v>
      </c>
      <c r="DA25" s="283">
        <v>0</v>
      </c>
      <c r="DB25" s="283">
        <v>542</v>
      </c>
      <c r="DC25" s="283">
        <v>354</v>
      </c>
      <c r="DD25" s="283">
        <v>0</v>
      </c>
      <c r="DE25" s="283">
        <v>619</v>
      </c>
      <c r="DF25" s="283">
        <f t="shared" si="28"/>
        <v>439</v>
      </c>
      <c r="DG25" s="283">
        <f t="shared" si="22"/>
        <v>439</v>
      </c>
      <c r="DH25" s="283">
        <v>0</v>
      </c>
      <c r="DI25" s="283">
        <v>0</v>
      </c>
      <c r="DJ25" s="283">
        <v>17</v>
      </c>
      <c r="DK25" s="283">
        <v>415</v>
      </c>
      <c r="DL25" s="283">
        <v>7</v>
      </c>
      <c r="DM25" s="283">
        <v>0</v>
      </c>
      <c r="DN25" s="283">
        <f t="shared" si="31"/>
        <v>0</v>
      </c>
      <c r="DO25" s="283">
        <v>0</v>
      </c>
      <c r="DP25" s="283">
        <v>0</v>
      </c>
      <c r="DQ25" s="283">
        <v>0</v>
      </c>
      <c r="DR25" s="283">
        <v>0</v>
      </c>
      <c r="DS25" s="283">
        <v>0</v>
      </c>
      <c r="DT25" s="283">
        <v>0</v>
      </c>
      <c r="DU25" s="283">
        <f t="shared" si="24"/>
        <v>8202</v>
      </c>
      <c r="DV25" s="283">
        <v>6925</v>
      </c>
      <c r="DW25" s="283">
        <v>7</v>
      </c>
      <c r="DX25" s="283">
        <v>1270</v>
      </c>
      <c r="DY25" s="283">
        <v>0</v>
      </c>
      <c r="DZ25" s="283">
        <f t="shared" si="25"/>
        <v>0</v>
      </c>
      <c r="EA25" s="283">
        <f t="shared" si="26"/>
        <v>0</v>
      </c>
      <c r="EB25" s="283">
        <v>0</v>
      </c>
      <c r="EC25" s="283">
        <v>0</v>
      </c>
      <c r="ED25" s="283">
        <v>0</v>
      </c>
      <c r="EE25" s="283">
        <v>0</v>
      </c>
      <c r="EF25" s="283">
        <v>0</v>
      </c>
      <c r="EG25" s="283">
        <v>0</v>
      </c>
      <c r="EH25" s="283">
        <f t="shared" si="27"/>
        <v>0</v>
      </c>
      <c r="EI25" s="283">
        <v>0</v>
      </c>
      <c r="EJ25" s="283">
        <v>0</v>
      </c>
      <c r="EK25" s="283">
        <v>0</v>
      </c>
      <c r="EL25" s="283">
        <v>0</v>
      </c>
      <c r="EM25" s="283">
        <v>0</v>
      </c>
      <c r="EN25" s="283">
        <v>0</v>
      </c>
    </row>
    <row r="26" spans="1:144" s="281" customFormat="1" ht="12" customHeight="1">
      <c r="A26" s="278" t="s">
        <v>567</v>
      </c>
      <c r="B26" s="279" t="s">
        <v>593</v>
      </c>
      <c r="C26" s="297" t="s">
        <v>542</v>
      </c>
      <c r="D26" s="283">
        <f t="shared" si="0"/>
        <v>616725</v>
      </c>
      <c r="E26" s="283">
        <f t="shared" si="7"/>
        <v>479031</v>
      </c>
      <c r="F26" s="283">
        <f t="shared" si="8"/>
        <v>441327</v>
      </c>
      <c r="G26" s="283">
        <v>0</v>
      </c>
      <c r="H26" s="283">
        <v>440973</v>
      </c>
      <c r="I26" s="283">
        <v>304</v>
      </c>
      <c r="J26" s="283">
        <v>6</v>
      </c>
      <c r="K26" s="283">
        <v>0</v>
      </c>
      <c r="L26" s="283">
        <v>44</v>
      </c>
      <c r="M26" s="283">
        <f t="shared" si="1"/>
        <v>37704</v>
      </c>
      <c r="N26" s="283">
        <v>0</v>
      </c>
      <c r="O26" s="283">
        <v>37230</v>
      </c>
      <c r="P26" s="283">
        <v>81</v>
      </c>
      <c r="Q26" s="283">
        <v>0</v>
      </c>
      <c r="R26" s="283">
        <v>0</v>
      </c>
      <c r="S26" s="283">
        <v>393</v>
      </c>
      <c r="T26" s="283">
        <f t="shared" si="2"/>
        <v>15783</v>
      </c>
      <c r="U26" s="283">
        <f t="shared" si="3"/>
        <v>11082</v>
      </c>
      <c r="V26" s="283">
        <v>0</v>
      </c>
      <c r="W26" s="283">
        <v>415</v>
      </c>
      <c r="X26" s="283">
        <v>8493</v>
      </c>
      <c r="Y26" s="283">
        <v>1446</v>
      </c>
      <c r="Z26" s="283">
        <v>2</v>
      </c>
      <c r="AA26" s="283">
        <v>726</v>
      </c>
      <c r="AB26" s="283">
        <f t="shared" si="4"/>
        <v>4701</v>
      </c>
      <c r="AC26" s="283">
        <v>0</v>
      </c>
      <c r="AD26" s="283">
        <v>1101</v>
      </c>
      <c r="AE26" s="283">
        <v>2460</v>
      </c>
      <c r="AF26" s="283">
        <v>90</v>
      </c>
      <c r="AG26" s="283">
        <v>35</v>
      </c>
      <c r="AH26" s="283">
        <v>1015</v>
      </c>
      <c r="AI26" s="283">
        <f t="shared" si="5"/>
        <v>5611</v>
      </c>
      <c r="AJ26" s="283">
        <f t="shared" si="6"/>
        <v>3223</v>
      </c>
      <c r="AK26" s="283">
        <v>0</v>
      </c>
      <c r="AL26" s="283">
        <v>141</v>
      </c>
      <c r="AM26" s="283">
        <v>0</v>
      </c>
      <c r="AN26" s="283">
        <v>3055</v>
      </c>
      <c r="AO26" s="283">
        <v>27</v>
      </c>
      <c r="AP26" s="283">
        <v>0</v>
      </c>
      <c r="AQ26" s="283">
        <f t="shared" si="9"/>
        <v>2388</v>
      </c>
      <c r="AR26" s="283">
        <v>0</v>
      </c>
      <c r="AS26" s="283">
        <v>0</v>
      </c>
      <c r="AT26" s="283">
        <v>0</v>
      </c>
      <c r="AU26" s="283">
        <v>2388</v>
      </c>
      <c r="AV26" s="283">
        <v>0</v>
      </c>
      <c r="AW26" s="283">
        <v>0</v>
      </c>
      <c r="AX26" s="283">
        <f t="shared" si="10"/>
        <v>28</v>
      </c>
      <c r="AY26" s="283">
        <f t="shared" si="11"/>
        <v>28</v>
      </c>
      <c r="AZ26" s="283">
        <v>0</v>
      </c>
      <c r="BA26" s="283">
        <v>0</v>
      </c>
      <c r="BB26" s="283">
        <v>0</v>
      </c>
      <c r="BC26" s="283">
        <v>28</v>
      </c>
      <c r="BD26" s="283">
        <v>0</v>
      </c>
      <c r="BE26" s="283">
        <v>0</v>
      </c>
      <c r="BF26" s="283">
        <f t="shared" si="12"/>
        <v>0</v>
      </c>
      <c r="BG26" s="283">
        <v>0</v>
      </c>
      <c r="BH26" s="283">
        <v>0</v>
      </c>
      <c r="BI26" s="283">
        <v>0</v>
      </c>
      <c r="BJ26" s="283">
        <v>0</v>
      </c>
      <c r="BK26" s="283">
        <v>0</v>
      </c>
      <c r="BL26" s="283">
        <v>0</v>
      </c>
      <c r="BM26" s="283">
        <f t="shared" si="13"/>
        <v>0</v>
      </c>
      <c r="BN26" s="283">
        <f t="shared" si="14"/>
        <v>0</v>
      </c>
      <c r="BO26" s="283">
        <v>0</v>
      </c>
      <c r="BP26" s="283">
        <v>0</v>
      </c>
      <c r="BQ26" s="283">
        <v>0</v>
      </c>
      <c r="BR26" s="283">
        <v>0</v>
      </c>
      <c r="BS26" s="283">
        <v>0</v>
      </c>
      <c r="BT26" s="283">
        <v>0</v>
      </c>
      <c r="BU26" s="283">
        <f t="shared" si="15"/>
        <v>0</v>
      </c>
      <c r="BV26" s="283">
        <v>0</v>
      </c>
      <c r="BW26" s="283">
        <v>0</v>
      </c>
      <c r="BX26" s="283">
        <v>0</v>
      </c>
      <c r="BY26" s="283">
        <v>0</v>
      </c>
      <c r="BZ26" s="283">
        <v>0</v>
      </c>
      <c r="CA26" s="283">
        <v>0</v>
      </c>
      <c r="CB26" s="283">
        <f t="shared" si="16"/>
        <v>5</v>
      </c>
      <c r="CC26" s="283">
        <f t="shared" si="17"/>
        <v>4</v>
      </c>
      <c r="CD26" s="283">
        <v>0</v>
      </c>
      <c r="CE26" s="283">
        <v>0</v>
      </c>
      <c r="CF26" s="283">
        <v>0</v>
      </c>
      <c r="CG26" s="283">
        <v>4</v>
      </c>
      <c r="CH26" s="283">
        <v>0</v>
      </c>
      <c r="CI26" s="283">
        <v>0</v>
      </c>
      <c r="CJ26" s="283">
        <f t="shared" si="29"/>
        <v>1</v>
      </c>
      <c r="CK26" s="283">
        <v>0</v>
      </c>
      <c r="CL26" s="283">
        <v>0</v>
      </c>
      <c r="CM26" s="283">
        <v>0</v>
      </c>
      <c r="CN26" s="283">
        <v>1</v>
      </c>
      <c r="CO26" s="283">
        <v>0</v>
      </c>
      <c r="CP26" s="283">
        <v>0</v>
      </c>
      <c r="CQ26" s="283">
        <f t="shared" si="19"/>
        <v>38367</v>
      </c>
      <c r="CR26" s="283">
        <f t="shared" si="20"/>
        <v>34963</v>
      </c>
      <c r="CS26" s="283">
        <v>0</v>
      </c>
      <c r="CT26" s="283">
        <v>0</v>
      </c>
      <c r="CU26" s="283">
        <v>4745</v>
      </c>
      <c r="CV26" s="283">
        <v>30033</v>
      </c>
      <c r="CW26" s="283">
        <v>79</v>
      </c>
      <c r="CX26" s="283">
        <v>106</v>
      </c>
      <c r="CY26" s="283">
        <f t="shared" si="30"/>
        <v>3404</v>
      </c>
      <c r="CZ26" s="283">
        <v>0</v>
      </c>
      <c r="DA26" s="283">
        <v>0</v>
      </c>
      <c r="DB26" s="283">
        <v>408</v>
      </c>
      <c r="DC26" s="283">
        <v>2290</v>
      </c>
      <c r="DD26" s="283">
        <v>17</v>
      </c>
      <c r="DE26" s="283">
        <v>689</v>
      </c>
      <c r="DF26" s="283">
        <f t="shared" si="28"/>
        <v>4259</v>
      </c>
      <c r="DG26" s="283">
        <f t="shared" si="22"/>
        <v>3016</v>
      </c>
      <c r="DH26" s="283">
        <v>0</v>
      </c>
      <c r="DI26" s="283">
        <v>0</v>
      </c>
      <c r="DJ26" s="283">
        <v>1716</v>
      </c>
      <c r="DK26" s="283">
        <v>1141</v>
      </c>
      <c r="DL26" s="283">
        <v>119</v>
      </c>
      <c r="DM26" s="283">
        <v>40</v>
      </c>
      <c r="DN26" s="283">
        <f t="shared" si="31"/>
        <v>1243</v>
      </c>
      <c r="DO26" s="283">
        <v>0</v>
      </c>
      <c r="DP26" s="283">
        <v>0</v>
      </c>
      <c r="DQ26" s="283">
        <v>672</v>
      </c>
      <c r="DR26" s="283">
        <v>537</v>
      </c>
      <c r="DS26" s="283">
        <v>10</v>
      </c>
      <c r="DT26" s="283">
        <v>24</v>
      </c>
      <c r="DU26" s="283">
        <f t="shared" si="24"/>
        <v>66989</v>
      </c>
      <c r="DV26" s="283">
        <v>63133</v>
      </c>
      <c r="DW26" s="283">
        <v>27</v>
      </c>
      <c r="DX26" s="283">
        <v>3825</v>
      </c>
      <c r="DY26" s="283">
        <v>4</v>
      </c>
      <c r="DZ26" s="283">
        <f t="shared" si="25"/>
        <v>6652</v>
      </c>
      <c r="EA26" s="283">
        <f t="shared" si="26"/>
        <v>5347</v>
      </c>
      <c r="EB26" s="283">
        <v>0</v>
      </c>
      <c r="EC26" s="283">
        <v>0</v>
      </c>
      <c r="ED26" s="283">
        <v>5082</v>
      </c>
      <c r="EE26" s="283">
        <v>0</v>
      </c>
      <c r="EF26" s="283">
        <v>260</v>
      </c>
      <c r="EG26" s="283">
        <v>5</v>
      </c>
      <c r="EH26" s="283">
        <f t="shared" si="27"/>
        <v>1305</v>
      </c>
      <c r="EI26" s="283">
        <v>0</v>
      </c>
      <c r="EJ26" s="283">
        <v>0</v>
      </c>
      <c r="EK26" s="283">
        <v>1164</v>
      </c>
      <c r="EL26" s="283">
        <v>0</v>
      </c>
      <c r="EM26" s="283">
        <v>106</v>
      </c>
      <c r="EN26" s="283">
        <v>35</v>
      </c>
    </row>
    <row r="27" spans="1:144" s="281" customFormat="1" ht="12" customHeight="1">
      <c r="A27" s="278" t="s">
        <v>615</v>
      </c>
      <c r="B27" s="279" t="s">
        <v>616</v>
      </c>
      <c r="C27" s="297" t="s">
        <v>542</v>
      </c>
      <c r="D27" s="283">
        <f t="shared" si="0"/>
        <v>616238</v>
      </c>
      <c r="E27" s="283">
        <f t="shared" si="7"/>
        <v>512026</v>
      </c>
      <c r="F27" s="283">
        <f t="shared" si="8"/>
        <v>479997</v>
      </c>
      <c r="G27" s="283">
        <v>0</v>
      </c>
      <c r="H27" s="283">
        <v>478712</v>
      </c>
      <c r="I27" s="283">
        <v>347</v>
      </c>
      <c r="J27" s="283">
        <v>23</v>
      </c>
      <c r="K27" s="283">
        <v>0</v>
      </c>
      <c r="L27" s="283">
        <v>915</v>
      </c>
      <c r="M27" s="283">
        <f t="shared" si="1"/>
        <v>32029</v>
      </c>
      <c r="N27" s="283">
        <v>0</v>
      </c>
      <c r="O27" s="283">
        <v>31848</v>
      </c>
      <c r="P27" s="283">
        <v>0</v>
      </c>
      <c r="Q27" s="283">
        <v>3</v>
      </c>
      <c r="R27" s="283">
        <v>101</v>
      </c>
      <c r="S27" s="283">
        <v>77</v>
      </c>
      <c r="T27" s="283">
        <f t="shared" si="2"/>
        <v>25651</v>
      </c>
      <c r="U27" s="283">
        <f t="shared" si="3"/>
        <v>11732</v>
      </c>
      <c r="V27" s="283">
        <v>0</v>
      </c>
      <c r="W27" s="283">
        <v>0</v>
      </c>
      <c r="X27" s="283">
        <v>6711</v>
      </c>
      <c r="Y27" s="283">
        <v>0</v>
      </c>
      <c r="Z27" s="283">
        <v>102</v>
      </c>
      <c r="AA27" s="283">
        <v>4919</v>
      </c>
      <c r="AB27" s="283">
        <f t="shared" si="4"/>
        <v>13919</v>
      </c>
      <c r="AC27" s="283">
        <v>0</v>
      </c>
      <c r="AD27" s="283">
        <v>0</v>
      </c>
      <c r="AE27" s="283">
        <v>3768</v>
      </c>
      <c r="AF27" s="283">
        <v>0</v>
      </c>
      <c r="AG27" s="283">
        <v>0</v>
      </c>
      <c r="AH27" s="283">
        <v>10151</v>
      </c>
      <c r="AI27" s="283">
        <f t="shared" si="5"/>
        <v>353</v>
      </c>
      <c r="AJ27" s="283">
        <f t="shared" si="6"/>
        <v>295</v>
      </c>
      <c r="AK27" s="283">
        <v>0</v>
      </c>
      <c r="AL27" s="283">
        <v>11</v>
      </c>
      <c r="AM27" s="283">
        <v>0</v>
      </c>
      <c r="AN27" s="283">
        <v>284</v>
      </c>
      <c r="AO27" s="283">
        <v>0</v>
      </c>
      <c r="AP27" s="283">
        <v>0</v>
      </c>
      <c r="AQ27" s="283">
        <f t="shared" si="9"/>
        <v>58</v>
      </c>
      <c r="AR27" s="283">
        <v>0</v>
      </c>
      <c r="AS27" s="283">
        <v>0</v>
      </c>
      <c r="AT27" s="283">
        <v>0</v>
      </c>
      <c r="AU27" s="283">
        <v>58</v>
      </c>
      <c r="AV27" s="283">
        <v>0</v>
      </c>
      <c r="AW27" s="283">
        <v>0</v>
      </c>
      <c r="AX27" s="283">
        <f t="shared" si="10"/>
        <v>0</v>
      </c>
      <c r="AY27" s="283">
        <f t="shared" si="11"/>
        <v>0</v>
      </c>
      <c r="AZ27" s="283">
        <v>0</v>
      </c>
      <c r="BA27" s="283">
        <v>0</v>
      </c>
      <c r="BB27" s="283">
        <v>0</v>
      </c>
      <c r="BC27" s="283">
        <v>0</v>
      </c>
      <c r="BD27" s="283">
        <v>0</v>
      </c>
      <c r="BE27" s="283">
        <v>0</v>
      </c>
      <c r="BF27" s="283">
        <f t="shared" si="12"/>
        <v>0</v>
      </c>
      <c r="BG27" s="283">
        <v>0</v>
      </c>
      <c r="BH27" s="283">
        <v>0</v>
      </c>
      <c r="BI27" s="283">
        <v>0</v>
      </c>
      <c r="BJ27" s="283">
        <v>0</v>
      </c>
      <c r="BK27" s="283">
        <v>0</v>
      </c>
      <c r="BL27" s="283">
        <v>0</v>
      </c>
      <c r="BM27" s="283">
        <f t="shared" si="13"/>
        <v>0</v>
      </c>
      <c r="BN27" s="283">
        <f t="shared" si="14"/>
        <v>0</v>
      </c>
      <c r="BO27" s="283">
        <v>0</v>
      </c>
      <c r="BP27" s="283">
        <v>0</v>
      </c>
      <c r="BQ27" s="283">
        <v>0</v>
      </c>
      <c r="BR27" s="283">
        <v>0</v>
      </c>
      <c r="BS27" s="283">
        <v>0</v>
      </c>
      <c r="BT27" s="283">
        <v>0</v>
      </c>
      <c r="BU27" s="283">
        <f t="shared" si="15"/>
        <v>0</v>
      </c>
      <c r="BV27" s="283">
        <v>0</v>
      </c>
      <c r="BW27" s="283">
        <v>0</v>
      </c>
      <c r="BX27" s="283">
        <v>0</v>
      </c>
      <c r="BY27" s="283">
        <v>0</v>
      </c>
      <c r="BZ27" s="283">
        <v>0</v>
      </c>
      <c r="CA27" s="283">
        <v>0</v>
      </c>
      <c r="CB27" s="283">
        <f t="shared" si="16"/>
        <v>15586</v>
      </c>
      <c r="CC27" s="283">
        <f t="shared" si="17"/>
        <v>12596</v>
      </c>
      <c r="CD27" s="283">
        <v>0</v>
      </c>
      <c r="CE27" s="283">
        <v>11347</v>
      </c>
      <c r="CF27" s="283">
        <v>0</v>
      </c>
      <c r="CG27" s="283">
        <v>1200</v>
      </c>
      <c r="CH27" s="283">
        <v>0</v>
      </c>
      <c r="CI27" s="283">
        <v>49</v>
      </c>
      <c r="CJ27" s="283">
        <f t="shared" si="29"/>
        <v>2990</v>
      </c>
      <c r="CK27" s="283">
        <v>0</v>
      </c>
      <c r="CL27" s="283">
        <v>413</v>
      </c>
      <c r="CM27" s="283">
        <v>0</v>
      </c>
      <c r="CN27" s="283">
        <v>2552</v>
      </c>
      <c r="CO27" s="283">
        <v>0</v>
      </c>
      <c r="CP27" s="283">
        <v>25</v>
      </c>
      <c r="CQ27" s="283">
        <f t="shared" si="19"/>
        <v>32981</v>
      </c>
      <c r="CR27" s="283">
        <f t="shared" si="20"/>
        <v>28848</v>
      </c>
      <c r="CS27" s="283">
        <v>0</v>
      </c>
      <c r="CT27" s="283">
        <v>0</v>
      </c>
      <c r="CU27" s="283">
        <v>4203</v>
      </c>
      <c r="CV27" s="283">
        <v>23162</v>
      </c>
      <c r="CW27" s="283">
        <v>141</v>
      </c>
      <c r="CX27" s="283">
        <v>1342</v>
      </c>
      <c r="CY27" s="283">
        <f t="shared" si="30"/>
        <v>4133</v>
      </c>
      <c r="CZ27" s="283">
        <v>0</v>
      </c>
      <c r="DA27" s="283">
        <v>0</v>
      </c>
      <c r="DB27" s="283">
        <v>837</v>
      </c>
      <c r="DC27" s="283">
        <v>1995</v>
      </c>
      <c r="DD27" s="283">
        <v>17</v>
      </c>
      <c r="DE27" s="283">
        <v>1284</v>
      </c>
      <c r="DF27" s="283">
        <f t="shared" si="28"/>
        <v>605</v>
      </c>
      <c r="DG27" s="283">
        <f t="shared" si="22"/>
        <v>536</v>
      </c>
      <c r="DH27" s="283">
        <v>136</v>
      </c>
      <c r="DI27" s="283">
        <v>0</v>
      </c>
      <c r="DJ27" s="283">
        <v>388</v>
      </c>
      <c r="DK27" s="283">
        <v>0</v>
      </c>
      <c r="DL27" s="283">
        <v>12</v>
      </c>
      <c r="DM27" s="283">
        <v>0</v>
      </c>
      <c r="DN27" s="283">
        <f t="shared" si="31"/>
        <v>69</v>
      </c>
      <c r="DO27" s="283">
        <v>69</v>
      </c>
      <c r="DP27" s="283">
        <v>0</v>
      </c>
      <c r="DQ27" s="283">
        <v>0</v>
      </c>
      <c r="DR27" s="283">
        <v>0</v>
      </c>
      <c r="DS27" s="283">
        <v>0</v>
      </c>
      <c r="DT27" s="283">
        <v>0</v>
      </c>
      <c r="DU27" s="283">
        <f t="shared" si="24"/>
        <v>19927</v>
      </c>
      <c r="DV27" s="283">
        <v>17135</v>
      </c>
      <c r="DW27" s="283">
        <v>238</v>
      </c>
      <c r="DX27" s="283">
        <v>2549</v>
      </c>
      <c r="DY27" s="283">
        <v>5</v>
      </c>
      <c r="DZ27" s="283">
        <f t="shared" si="25"/>
        <v>9109</v>
      </c>
      <c r="EA27" s="283">
        <f t="shared" si="26"/>
        <v>2201</v>
      </c>
      <c r="EB27" s="283">
        <v>0</v>
      </c>
      <c r="EC27" s="283">
        <v>0</v>
      </c>
      <c r="ED27" s="283">
        <v>2187</v>
      </c>
      <c r="EE27" s="283">
        <v>0</v>
      </c>
      <c r="EF27" s="283">
        <v>0</v>
      </c>
      <c r="EG27" s="283">
        <v>14</v>
      </c>
      <c r="EH27" s="283">
        <f t="shared" si="27"/>
        <v>6908</v>
      </c>
      <c r="EI27" s="283">
        <v>0</v>
      </c>
      <c r="EJ27" s="283">
        <v>0</v>
      </c>
      <c r="EK27" s="283">
        <v>4631</v>
      </c>
      <c r="EL27" s="283">
        <v>485</v>
      </c>
      <c r="EM27" s="283">
        <v>1781</v>
      </c>
      <c r="EN27" s="283">
        <v>11</v>
      </c>
    </row>
    <row r="28" spans="1:144" s="281" customFormat="1" ht="12" customHeight="1">
      <c r="A28" s="278" t="s">
        <v>617</v>
      </c>
      <c r="B28" s="279" t="s">
        <v>618</v>
      </c>
      <c r="C28" s="297" t="s">
        <v>542</v>
      </c>
      <c r="D28" s="283">
        <f t="shared" si="0"/>
        <v>1164058</v>
      </c>
      <c r="E28" s="283">
        <f t="shared" si="7"/>
        <v>1009025</v>
      </c>
      <c r="F28" s="283">
        <f t="shared" si="8"/>
        <v>931102</v>
      </c>
      <c r="G28" s="283">
        <v>0</v>
      </c>
      <c r="H28" s="283">
        <v>929632</v>
      </c>
      <c r="I28" s="283">
        <v>0</v>
      </c>
      <c r="J28" s="283">
        <v>81</v>
      </c>
      <c r="K28" s="283">
        <v>0</v>
      </c>
      <c r="L28" s="283">
        <v>1389</v>
      </c>
      <c r="M28" s="283">
        <f t="shared" si="1"/>
        <v>77923</v>
      </c>
      <c r="N28" s="283">
        <v>0</v>
      </c>
      <c r="O28" s="283">
        <v>76742</v>
      </c>
      <c r="P28" s="283">
        <v>0</v>
      </c>
      <c r="Q28" s="283">
        <v>0</v>
      </c>
      <c r="R28" s="283">
        <v>0</v>
      </c>
      <c r="S28" s="283">
        <v>1181</v>
      </c>
      <c r="T28" s="283">
        <f t="shared" si="2"/>
        <v>30377</v>
      </c>
      <c r="U28" s="283">
        <f t="shared" si="3"/>
        <v>23160</v>
      </c>
      <c r="V28" s="283">
        <v>0</v>
      </c>
      <c r="W28" s="283">
        <v>0</v>
      </c>
      <c r="X28" s="283">
        <v>13242</v>
      </c>
      <c r="Y28" s="283">
        <v>3789</v>
      </c>
      <c r="Z28" s="283">
        <v>53</v>
      </c>
      <c r="AA28" s="283">
        <v>6076</v>
      </c>
      <c r="AB28" s="283">
        <f t="shared" si="4"/>
        <v>7217</v>
      </c>
      <c r="AC28" s="283">
        <v>0</v>
      </c>
      <c r="AD28" s="283">
        <v>0</v>
      </c>
      <c r="AE28" s="283">
        <v>1419</v>
      </c>
      <c r="AF28" s="283">
        <v>1320</v>
      </c>
      <c r="AG28" s="283">
        <v>0</v>
      </c>
      <c r="AH28" s="283">
        <v>4478</v>
      </c>
      <c r="AI28" s="283">
        <f t="shared" si="5"/>
        <v>7679</v>
      </c>
      <c r="AJ28" s="283">
        <f t="shared" si="6"/>
        <v>1515</v>
      </c>
      <c r="AK28" s="283">
        <v>0</v>
      </c>
      <c r="AL28" s="283">
        <v>0</v>
      </c>
      <c r="AM28" s="283">
        <v>0</v>
      </c>
      <c r="AN28" s="283">
        <v>1515</v>
      </c>
      <c r="AO28" s="283">
        <v>0</v>
      </c>
      <c r="AP28" s="283">
        <v>0</v>
      </c>
      <c r="AQ28" s="283">
        <f t="shared" si="9"/>
        <v>6164</v>
      </c>
      <c r="AR28" s="283">
        <v>0</v>
      </c>
      <c r="AS28" s="283">
        <v>0</v>
      </c>
      <c r="AT28" s="283">
        <v>2840</v>
      </c>
      <c r="AU28" s="283">
        <v>485</v>
      </c>
      <c r="AV28" s="283">
        <v>0</v>
      </c>
      <c r="AW28" s="283">
        <v>2839</v>
      </c>
      <c r="AX28" s="283">
        <f t="shared" si="10"/>
        <v>0</v>
      </c>
      <c r="AY28" s="283">
        <f t="shared" si="11"/>
        <v>0</v>
      </c>
      <c r="AZ28" s="283">
        <v>0</v>
      </c>
      <c r="BA28" s="283">
        <v>0</v>
      </c>
      <c r="BB28" s="283">
        <v>0</v>
      </c>
      <c r="BC28" s="283">
        <v>0</v>
      </c>
      <c r="BD28" s="283">
        <v>0</v>
      </c>
      <c r="BE28" s="283">
        <v>0</v>
      </c>
      <c r="BF28" s="283">
        <f t="shared" si="12"/>
        <v>0</v>
      </c>
      <c r="BG28" s="283">
        <v>0</v>
      </c>
      <c r="BH28" s="283">
        <v>0</v>
      </c>
      <c r="BI28" s="283">
        <v>0</v>
      </c>
      <c r="BJ28" s="283">
        <v>0</v>
      </c>
      <c r="BK28" s="283">
        <v>0</v>
      </c>
      <c r="BL28" s="283">
        <v>0</v>
      </c>
      <c r="BM28" s="283">
        <f t="shared" si="13"/>
        <v>0</v>
      </c>
      <c r="BN28" s="283">
        <f t="shared" si="14"/>
        <v>0</v>
      </c>
      <c r="BO28" s="283">
        <v>0</v>
      </c>
      <c r="BP28" s="283">
        <v>0</v>
      </c>
      <c r="BQ28" s="283">
        <v>0</v>
      </c>
      <c r="BR28" s="283">
        <v>0</v>
      </c>
      <c r="BS28" s="283">
        <v>0</v>
      </c>
      <c r="BT28" s="283">
        <v>0</v>
      </c>
      <c r="BU28" s="283">
        <f t="shared" si="15"/>
        <v>0</v>
      </c>
      <c r="BV28" s="283">
        <v>0</v>
      </c>
      <c r="BW28" s="283">
        <v>0</v>
      </c>
      <c r="BX28" s="283">
        <v>0</v>
      </c>
      <c r="BY28" s="283">
        <v>0</v>
      </c>
      <c r="BZ28" s="283">
        <v>0</v>
      </c>
      <c r="CA28" s="283">
        <v>0</v>
      </c>
      <c r="CB28" s="283">
        <f t="shared" si="16"/>
        <v>5</v>
      </c>
      <c r="CC28" s="283">
        <f t="shared" si="17"/>
        <v>5</v>
      </c>
      <c r="CD28" s="283">
        <v>0</v>
      </c>
      <c r="CE28" s="283">
        <v>0</v>
      </c>
      <c r="CF28" s="283">
        <v>0</v>
      </c>
      <c r="CG28" s="283">
        <v>5</v>
      </c>
      <c r="CH28" s="283">
        <v>0</v>
      </c>
      <c r="CI28" s="283">
        <v>0</v>
      </c>
      <c r="CJ28" s="283">
        <f t="shared" si="29"/>
        <v>0</v>
      </c>
      <c r="CK28" s="283">
        <v>0</v>
      </c>
      <c r="CL28" s="283">
        <v>0</v>
      </c>
      <c r="CM28" s="283">
        <v>0</v>
      </c>
      <c r="CN28" s="283">
        <v>0</v>
      </c>
      <c r="CO28" s="283">
        <v>0</v>
      </c>
      <c r="CP28" s="283">
        <v>0</v>
      </c>
      <c r="CQ28" s="283">
        <f t="shared" si="19"/>
        <v>62326</v>
      </c>
      <c r="CR28" s="283">
        <f t="shared" si="20"/>
        <v>52524</v>
      </c>
      <c r="CS28" s="283">
        <v>0</v>
      </c>
      <c r="CT28" s="283">
        <v>28</v>
      </c>
      <c r="CU28" s="283">
        <v>1039</v>
      </c>
      <c r="CV28" s="283">
        <v>51305</v>
      </c>
      <c r="CW28" s="283">
        <v>38</v>
      </c>
      <c r="CX28" s="283">
        <v>114</v>
      </c>
      <c r="CY28" s="283">
        <f t="shared" si="30"/>
        <v>9802</v>
      </c>
      <c r="CZ28" s="283">
        <v>0</v>
      </c>
      <c r="DA28" s="283">
        <v>0</v>
      </c>
      <c r="DB28" s="283">
        <v>421</v>
      </c>
      <c r="DC28" s="283">
        <v>7785</v>
      </c>
      <c r="DD28" s="283">
        <v>5</v>
      </c>
      <c r="DE28" s="283">
        <v>1591</v>
      </c>
      <c r="DF28" s="283">
        <f t="shared" si="28"/>
        <v>3595</v>
      </c>
      <c r="DG28" s="283">
        <f t="shared" si="22"/>
        <v>2460</v>
      </c>
      <c r="DH28" s="283">
        <v>0</v>
      </c>
      <c r="DI28" s="283">
        <v>0</v>
      </c>
      <c r="DJ28" s="283">
        <v>1347</v>
      </c>
      <c r="DK28" s="283">
        <v>1113</v>
      </c>
      <c r="DL28" s="283">
        <v>0</v>
      </c>
      <c r="DM28" s="283">
        <v>0</v>
      </c>
      <c r="DN28" s="283">
        <f t="shared" si="31"/>
        <v>1135</v>
      </c>
      <c r="DO28" s="283">
        <v>0</v>
      </c>
      <c r="DP28" s="283">
        <v>0</v>
      </c>
      <c r="DQ28" s="283">
        <v>0</v>
      </c>
      <c r="DR28" s="283">
        <v>0</v>
      </c>
      <c r="DS28" s="283">
        <v>1135</v>
      </c>
      <c r="DT28" s="283">
        <v>0</v>
      </c>
      <c r="DU28" s="283">
        <f t="shared" si="24"/>
        <v>44397</v>
      </c>
      <c r="DV28" s="283">
        <v>41111</v>
      </c>
      <c r="DW28" s="283">
        <v>51</v>
      </c>
      <c r="DX28" s="283">
        <v>2609</v>
      </c>
      <c r="DY28" s="283">
        <v>626</v>
      </c>
      <c r="DZ28" s="283">
        <f t="shared" si="25"/>
        <v>6654</v>
      </c>
      <c r="EA28" s="283">
        <f t="shared" si="26"/>
        <v>2209</v>
      </c>
      <c r="EB28" s="283">
        <v>0</v>
      </c>
      <c r="EC28" s="283">
        <v>0</v>
      </c>
      <c r="ED28" s="283">
        <v>1949</v>
      </c>
      <c r="EE28" s="283">
        <v>0</v>
      </c>
      <c r="EF28" s="283">
        <v>260</v>
      </c>
      <c r="EG28" s="283">
        <v>0</v>
      </c>
      <c r="EH28" s="283">
        <f t="shared" si="27"/>
        <v>4445</v>
      </c>
      <c r="EI28" s="283">
        <v>0</v>
      </c>
      <c r="EJ28" s="283">
        <v>0</v>
      </c>
      <c r="EK28" s="283">
        <v>2900</v>
      </c>
      <c r="EL28" s="283">
        <v>0</v>
      </c>
      <c r="EM28" s="283">
        <v>1545</v>
      </c>
      <c r="EN28" s="283">
        <v>0</v>
      </c>
    </row>
    <row r="29" spans="1:144" s="281" customFormat="1" ht="12" customHeight="1">
      <c r="A29" s="278" t="s">
        <v>711</v>
      </c>
      <c r="B29" s="279" t="s">
        <v>712</v>
      </c>
      <c r="C29" s="297" t="s">
        <v>642</v>
      </c>
      <c r="D29" s="283">
        <f t="shared" si="0"/>
        <v>2387619</v>
      </c>
      <c r="E29" s="283">
        <f t="shared" si="7"/>
        <v>1915896</v>
      </c>
      <c r="F29" s="283">
        <f t="shared" si="8"/>
        <v>1794396</v>
      </c>
      <c r="G29" s="283">
        <v>0</v>
      </c>
      <c r="H29" s="283">
        <v>1791167</v>
      </c>
      <c r="I29" s="283">
        <v>142</v>
      </c>
      <c r="J29" s="283">
        <v>621</v>
      </c>
      <c r="K29" s="283">
        <v>576</v>
      </c>
      <c r="L29" s="283">
        <v>1890</v>
      </c>
      <c r="M29" s="283">
        <f t="shared" si="1"/>
        <v>121500</v>
      </c>
      <c r="N29" s="283">
        <v>0</v>
      </c>
      <c r="O29" s="283">
        <v>116813</v>
      </c>
      <c r="P29" s="283">
        <v>65</v>
      </c>
      <c r="Q29" s="283">
        <v>22</v>
      </c>
      <c r="R29" s="283">
        <v>9</v>
      </c>
      <c r="S29" s="283">
        <v>4591</v>
      </c>
      <c r="T29" s="283">
        <f t="shared" si="2"/>
        <v>115464</v>
      </c>
      <c r="U29" s="283">
        <f t="shared" si="3"/>
        <v>76057</v>
      </c>
      <c r="V29" s="283">
        <v>0</v>
      </c>
      <c r="W29" s="283">
        <v>6163</v>
      </c>
      <c r="X29" s="283">
        <v>52968</v>
      </c>
      <c r="Y29" s="283">
        <v>1689</v>
      </c>
      <c r="Z29" s="283">
        <v>1362</v>
      </c>
      <c r="AA29" s="283">
        <v>13875</v>
      </c>
      <c r="AB29" s="283">
        <f t="shared" si="4"/>
        <v>39407</v>
      </c>
      <c r="AC29" s="283">
        <v>0</v>
      </c>
      <c r="AD29" s="283">
        <v>4153</v>
      </c>
      <c r="AE29" s="283">
        <v>11318</v>
      </c>
      <c r="AF29" s="283">
        <v>7</v>
      </c>
      <c r="AG29" s="283">
        <v>30</v>
      </c>
      <c r="AH29" s="283">
        <v>23899</v>
      </c>
      <c r="AI29" s="283">
        <f t="shared" si="5"/>
        <v>40211</v>
      </c>
      <c r="AJ29" s="283">
        <f t="shared" si="6"/>
        <v>30955</v>
      </c>
      <c r="AK29" s="283">
        <v>0</v>
      </c>
      <c r="AL29" s="283">
        <v>76</v>
      </c>
      <c r="AM29" s="283">
        <v>0</v>
      </c>
      <c r="AN29" s="283">
        <v>30879</v>
      </c>
      <c r="AO29" s="283">
        <v>0</v>
      </c>
      <c r="AP29" s="283">
        <v>0</v>
      </c>
      <c r="AQ29" s="283">
        <f t="shared" si="9"/>
        <v>9256</v>
      </c>
      <c r="AR29" s="283">
        <v>0</v>
      </c>
      <c r="AS29" s="283">
        <v>0</v>
      </c>
      <c r="AT29" s="283">
        <v>0</v>
      </c>
      <c r="AU29" s="283">
        <v>8642</v>
      </c>
      <c r="AV29" s="283">
        <v>614</v>
      </c>
      <c r="AW29" s="283">
        <v>0</v>
      </c>
      <c r="AX29" s="283">
        <f t="shared" si="10"/>
        <v>4399</v>
      </c>
      <c r="AY29" s="283">
        <f t="shared" si="11"/>
        <v>4399</v>
      </c>
      <c r="AZ29" s="283">
        <v>0</v>
      </c>
      <c r="BA29" s="283">
        <v>312</v>
      </c>
      <c r="BB29" s="283">
        <v>0</v>
      </c>
      <c r="BC29" s="283">
        <v>4087</v>
      </c>
      <c r="BD29" s="283">
        <v>0</v>
      </c>
      <c r="BE29" s="283">
        <v>0</v>
      </c>
      <c r="BF29" s="283">
        <f t="shared" si="12"/>
        <v>0</v>
      </c>
      <c r="BG29" s="283">
        <v>0</v>
      </c>
      <c r="BH29" s="283">
        <v>0</v>
      </c>
      <c r="BI29" s="283">
        <v>0</v>
      </c>
      <c r="BJ29" s="283">
        <v>0</v>
      </c>
      <c r="BK29" s="283">
        <v>0</v>
      </c>
      <c r="BL29" s="283">
        <v>0</v>
      </c>
      <c r="BM29" s="283">
        <f t="shared" si="13"/>
        <v>942</v>
      </c>
      <c r="BN29" s="283">
        <f t="shared" si="14"/>
        <v>942</v>
      </c>
      <c r="BO29" s="283">
        <v>0</v>
      </c>
      <c r="BP29" s="283">
        <v>0</v>
      </c>
      <c r="BQ29" s="283">
        <v>0</v>
      </c>
      <c r="BR29" s="283">
        <v>942</v>
      </c>
      <c r="BS29" s="283">
        <v>0</v>
      </c>
      <c r="BT29" s="283">
        <v>0</v>
      </c>
      <c r="BU29" s="283">
        <f t="shared" si="15"/>
        <v>0</v>
      </c>
      <c r="BV29" s="283">
        <v>0</v>
      </c>
      <c r="BW29" s="283">
        <v>0</v>
      </c>
      <c r="BX29" s="283">
        <v>0</v>
      </c>
      <c r="BY29" s="283">
        <v>0</v>
      </c>
      <c r="BZ29" s="283">
        <v>0</v>
      </c>
      <c r="CA29" s="283">
        <v>0</v>
      </c>
      <c r="CB29" s="283">
        <f t="shared" si="16"/>
        <v>485</v>
      </c>
      <c r="CC29" s="283">
        <f t="shared" si="17"/>
        <v>485</v>
      </c>
      <c r="CD29" s="283">
        <v>0</v>
      </c>
      <c r="CE29" s="283">
        <v>0</v>
      </c>
      <c r="CF29" s="283">
        <v>0</v>
      </c>
      <c r="CG29" s="283">
        <v>102</v>
      </c>
      <c r="CH29" s="283">
        <v>0</v>
      </c>
      <c r="CI29" s="283">
        <v>383</v>
      </c>
      <c r="CJ29" s="283">
        <f t="shared" si="29"/>
        <v>0</v>
      </c>
      <c r="CK29" s="283">
        <v>0</v>
      </c>
      <c r="CL29" s="283">
        <v>0</v>
      </c>
      <c r="CM29" s="283">
        <v>0</v>
      </c>
      <c r="CN29" s="283">
        <v>0</v>
      </c>
      <c r="CO29" s="283">
        <v>0</v>
      </c>
      <c r="CP29" s="283">
        <v>0</v>
      </c>
      <c r="CQ29" s="283">
        <f t="shared" si="19"/>
        <v>177747</v>
      </c>
      <c r="CR29" s="283">
        <f t="shared" si="20"/>
        <v>141810</v>
      </c>
      <c r="CS29" s="283">
        <v>0</v>
      </c>
      <c r="CT29" s="283">
        <v>0</v>
      </c>
      <c r="CU29" s="283">
        <v>10123</v>
      </c>
      <c r="CV29" s="283">
        <v>129901</v>
      </c>
      <c r="CW29" s="283">
        <v>604</v>
      </c>
      <c r="CX29" s="283">
        <v>1182</v>
      </c>
      <c r="CY29" s="283">
        <f t="shared" si="30"/>
        <v>35937</v>
      </c>
      <c r="CZ29" s="283">
        <v>0</v>
      </c>
      <c r="DA29" s="283">
        <v>11</v>
      </c>
      <c r="DB29" s="283">
        <v>3002</v>
      </c>
      <c r="DC29" s="283">
        <v>29221</v>
      </c>
      <c r="DD29" s="283">
        <v>1</v>
      </c>
      <c r="DE29" s="283">
        <v>3702</v>
      </c>
      <c r="DF29" s="283">
        <f t="shared" si="28"/>
        <v>8666</v>
      </c>
      <c r="DG29" s="283">
        <f t="shared" si="22"/>
        <v>8367</v>
      </c>
      <c r="DH29" s="283">
        <v>0</v>
      </c>
      <c r="DI29" s="283">
        <v>0</v>
      </c>
      <c r="DJ29" s="283">
        <v>796</v>
      </c>
      <c r="DK29" s="283">
        <v>7201</v>
      </c>
      <c r="DL29" s="283">
        <v>150</v>
      </c>
      <c r="DM29" s="283">
        <v>220</v>
      </c>
      <c r="DN29" s="283">
        <f t="shared" si="31"/>
        <v>299</v>
      </c>
      <c r="DO29" s="283">
        <v>0</v>
      </c>
      <c r="DP29" s="283">
        <v>0</v>
      </c>
      <c r="DQ29" s="283">
        <v>46</v>
      </c>
      <c r="DR29" s="283">
        <v>0</v>
      </c>
      <c r="DS29" s="283">
        <v>0</v>
      </c>
      <c r="DT29" s="283">
        <v>253</v>
      </c>
      <c r="DU29" s="283">
        <f t="shared" si="24"/>
        <v>109480</v>
      </c>
      <c r="DV29" s="283">
        <v>90291</v>
      </c>
      <c r="DW29" s="283">
        <v>775</v>
      </c>
      <c r="DX29" s="283">
        <v>18329</v>
      </c>
      <c r="DY29" s="283">
        <v>85</v>
      </c>
      <c r="DZ29" s="283">
        <f t="shared" si="25"/>
        <v>14329</v>
      </c>
      <c r="EA29" s="283">
        <f t="shared" si="26"/>
        <v>3590</v>
      </c>
      <c r="EB29" s="283">
        <v>24</v>
      </c>
      <c r="EC29" s="283">
        <v>0</v>
      </c>
      <c r="ED29" s="283">
        <v>3448</v>
      </c>
      <c r="EE29" s="283">
        <v>12</v>
      </c>
      <c r="EF29" s="283">
        <v>95</v>
      </c>
      <c r="EG29" s="283">
        <v>11</v>
      </c>
      <c r="EH29" s="283">
        <f t="shared" si="27"/>
        <v>10739</v>
      </c>
      <c r="EI29" s="283">
        <v>0</v>
      </c>
      <c r="EJ29" s="283">
        <v>0</v>
      </c>
      <c r="EK29" s="283">
        <v>10562</v>
      </c>
      <c r="EL29" s="283">
        <v>0</v>
      </c>
      <c r="EM29" s="283">
        <v>177</v>
      </c>
      <c r="EN29" s="283">
        <v>0</v>
      </c>
    </row>
    <row r="30" spans="1:144" s="281" customFormat="1" ht="12" customHeight="1">
      <c r="A30" s="278" t="s">
        <v>554</v>
      </c>
      <c r="B30" s="279" t="s">
        <v>563</v>
      </c>
      <c r="C30" s="297" t="s">
        <v>542</v>
      </c>
      <c r="D30" s="283">
        <f t="shared" si="0"/>
        <v>618656</v>
      </c>
      <c r="E30" s="283">
        <f t="shared" si="7"/>
        <v>439186</v>
      </c>
      <c r="F30" s="283">
        <f t="shared" si="8"/>
        <v>368960</v>
      </c>
      <c r="G30" s="283">
        <v>9</v>
      </c>
      <c r="H30" s="283">
        <v>365197</v>
      </c>
      <c r="I30" s="283">
        <v>938</v>
      </c>
      <c r="J30" s="283">
        <v>0</v>
      </c>
      <c r="K30" s="283">
        <v>2090</v>
      </c>
      <c r="L30" s="283">
        <v>726</v>
      </c>
      <c r="M30" s="283">
        <f t="shared" si="1"/>
        <v>70226</v>
      </c>
      <c r="N30" s="283">
        <v>218</v>
      </c>
      <c r="O30" s="283">
        <v>69349</v>
      </c>
      <c r="P30" s="283">
        <v>15</v>
      </c>
      <c r="Q30" s="283">
        <v>0</v>
      </c>
      <c r="R30" s="283">
        <v>570</v>
      </c>
      <c r="S30" s="283">
        <v>74</v>
      </c>
      <c r="T30" s="283">
        <f t="shared" si="2"/>
        <v>22506</v>
      </c>
      <c r="U30" s="283">
        <f t="shared" si="3"/>
        <v>15263</v>
      </c>
      <c r="V30" s="283">
        <v>14</v>
      </c>
      <c r="W30" s="283">
        <v>0</v>
      </c>
      <c r="X30" s="283">
        <v>10584</v>
      </c>
      <c r="Y30" s="283">
        <v>2696</v>
      </c>
      <c r="Z30" s="283">
        <v>46</v>
      </c>
      <c r="AA30" s="283">
        <v>1923</v>
      </c>
      <c r="AB30" s="283">
        <f t="shared" si="4"/>
        <v>7243</v>
      </c>
      <c r="AC30" s="283">
        <v>1</v>
      </c>
      <c r="AD30" s="283">
        <v>421</v>
      </c>
      <c r="AE30" s="283">
        <v>3679</v>
      </c>
      <c r="AF30" s="283">
        <v>204</v>
      </c>
      <c r="AG30" s="283">
        <v>0</v>
      </c>
      <c r="AH30" s="283">
        <v>2938</v>
      </c>
      <c r="AI30" s="283">
        <f t="shared" si="5"/>
        <v>1289</v>
      </c>
      <c r="AJ30" s="283">
        <f t="shared" si="6"/>
        <v>171</v>
      </c>
      <c r="AK30" s="283">
        <v>0</v>
      </c>
      <c r="AL30" s="283">
        <v>34</v>
      </c>
      <c r="AM30" s="283">
        <v>0</v>
      </c>
      <c r="AN30" s="283">
        <v>104</v>
      </c>
      <c r="AO30" s="283">
        <v>33</v>
      </c>
      <c r="AP30" s="283">
        <v>0</v>
      </c>
      <c r="AQ30" s="283">
        <f t="shared" si="9"/>
        <v>1118</v>
      </c>
      <c r="AR30" s="283">
        <v>0</v>
      </c>
      <c r="AS30" s="283">
        <v>893</v>
      </c>
      <c r="AT30" s="283">
        <v>0</v>
      </c>
      <c r="AU30" s="283">
        <v>197</v>
      </c>
      <c r="AV30" s="283">
        <v>28</v>
      </c>
      <c r="AW30" s="283">
        <v>0</v>
      </c>
      <c r="AX30" s="283">
        <f t="shared" si="10"/>
        <v>159</v>
      </c>
      <c r="AY30" s="283">
        <f t="shared" si="11"/>
        <v>159</v>
      </c>
      <c r="AZ30" s="283">
        <v>0</v>
      </c>
      <c r="BA30" s="283">
        <v>0</v>
      </c>
      <c r="BB30" s="283">
        <v>0</v>
      </c>
      <c r="BC30" s="283">
        <v>159</v>
      </c>
      <c r="BD30" s="283">
        <v>0</v>
      </c>
      <c r="BE30" s="283">
        <v>0</v>
      </c>
      <c r="BF30" s="283">
        <f t="shared" si="12"/>
        <v>0</v>
      </c>
      <c r="BG30" s="283">
        <v>0</v>
      </c>
      <c r="BH30" s="283">
        <v>0</v>
      </c>
      <c r="BI30" s="283">
        <v>0</v>
      </c>
      <c r="BJ30" s="283">
        <v>0</v>
      </c>
      <c r="BK30" s="283">
        <v>0</v>
      </c>
      <c r="BL30" s="283">
        <v>0</v>
      </c>
      <c r="BM30" s="283">
        <f t="shared" si="13"/>
        <v>0</v>
      </c>
      <c r="BN30" s="283">
        <f t="shared" si="14"/>
        <v>0</v>
      </c>
      <c r="BO30" s="283">
        <v>0</v>
      </c>
      <c r="BP30" s="283">
        <v>0</v>
      </c>
      <c r="BQ30" s="283">
        <v>0</v>
      </c>
      <c r="BR30" s="283">
        <v>0</v>
      </c>
      <c r="BS30" s="283">
        <v>0</v>
      </c>
      <c r="BT30" s="283">
        <v>0</v>
      </c>
      <c r="BU30" s="283">
        <f t="shared" si="15"/>
        <v>0</v>
      </c>
      <c r="BV30" s="283">
        <v>0</v>
      </c>
      <c r="BW30" s="283">
        <v>0</v>
      </c>
      <c r="BX30" s="283">
        <v>0</v>
      </c>
      <c r="BY30" s="283">
        <v>0</v>
      </c>
      <c r="BZ30" s="283">
        <v>0</v>
      </c>
      <c r="CA30" s="283">
        <v>0</v>
      </c>
      <c r="CB30" s="283">
        <f t="shared" si="16"/>
        <v>83245</v>
      </c>
      <c r="CC30" s="283">
        <f t="shared" si="17"/>
        <v>80008</v>
      </c>
      <c r="CD30" s="283">
        <v>0</v>
      </c>
      <c r="CE30" s="283">
        <v>79427</v>
      </c>
      <c r="CF30" s="283">
        <v>0</v>
      </c>
      <c r="CG30" s="283">
        <v>9</v>
      </c>
      <c r="CH30" s="283">
        <v>0</v>
      </c>
      <c r="CI30" s="283">
        <v>572</v>
      </c>
      <c r="CJ30" s="283">
        <f t="shared" si="29"/>
        <v>3237</v>
      </c>
      <c r="CK30" s="283">
        <v>0</v>
      </c>
      <c r="CL30" s="283">
        <v>2818</v>
      </c>
      <c r="CM30" s="283">
        <v>0</v>
      </c>
      <c r="CN30" s="283">
        <v>0</v>
      </c>
      <c r="CO30" s="283">
        <v>0</v>
      </c>
      <c r="CP30" s="283">
        <v>419</v>
      </c>
      <c r="CQ30" s="283">
        <f t="shared" si="19"/>
        <v>34723</v>
      </c>
      <c r="CR30" s="283">
        <f t="shared" si="20"/>
        <v>30199</v>
      </c>
      <c r="CS30" s="283">
        <v>75</v>
      </c>
      <c r="CT30" s="283">
        <v>0</v>
      </c>
      <c r="CU30" s="283">
        <v>2036</v>
      </c>
      <c r="CV30" s="283">
        <v>27052</v>
      </c>
      <c r="CW30" s="283">
        <v>408</v>
      </c>
      <c r="CX30" s="283">
        <v>628</v>
      </c>
      <c r="CY30" s="283">
        <f t="shared" si="30"/>
        <v>4524</v>
      </c>
      <c r="CZ30" s="283">
        <v>606</v>
      </c>
      <c r="DA30" s="283">
        <v>0</v>
      </c>
      <c r="DB30" s="283">
        <v>1208</v>
      </c>
      <c r="DC30" s="283">
        <v>619</v>
      </c>
      <c r="DD30" s="283">
        <v>1</v>
      </c>
      <c r="DE30" s="283">
        <v>2090</v>
      </c>
      <c r="DF30" s="283">
        <f t="shared" si="28"/>
        <v>661</v>
      </c>
      <c r="DG30" s="283">
        <f t="shared" si="22"/>
        <v>476</v>
      </c>
      <c r="DH30" s="283">
        <v>0</v>
      </c>
      <c r="DI30" s="283">
        <v>0</v>
      </c>
      <c r="DJ30" s="283">
        <v>421</v>
      </c>
      <c r="DK30" s="283">
        <v>0</v>
      </c>
      <c r="DL30" s="283">
        <v>55</v>
      </c>
      <c r="DM30" s="283">
        <v>0</v>
      </c>
      <c r="DN30" s="283">
        <f t="shared" si="31"/>
        <v>185</v>
      </c>
      <c r="DO30" s="283">
        <v>0</v>
      </c>
      <c r="DP30" s="283">
        <v>0</v>
      </c>
      <c r="DQ30" s="283">
        <v>185</v>
      </c>
      <c r="DR30" s="283">
        <v>0</v>
      </c>
      <c r="DS30" s="283">
        <v>0</v>
      </c>
      <c r="DT30" s="283">
        <v>0</v>
      </c>
      <c r="DU30" s="283">
        <f t="shared" si="24"/>
        <v>30379</v>
      </c>
      <c r="DV30" s="283">
        <v>27570</v>
      </c>
      <c r="DW30" s="283">
        <v>138</v>
      </c>
      <c r="DX30" s="283">
        <v>2555</v>
      </c>
      <c r="DY30" s="283">
        <v>116</v>
      </c>
      <c r="DZ30" s="283">
        <f t="shared" si="25"/>
        <v>6508</v>
      </c>
      <c r="EA30" s="283">
        <f t="shared" si="26"/>
        <v>2241</v>
      </c>
      <c r="EB30" s="283">
        <v>0</v>
      </c>
      <c r="EC30" s="283">
        <v>0</v>
      </c>
      <c r="ED30" s="283">
        <v>1772</v>
      </c>
      <c r="EE30" s="283">
        <v>0</v>
      </c>
      <c r="EF30" s="283">
        <v>363</v>
      </c>
      <c r="EG30" s="283">
        <v>106</v>
      </c>
      <c r="EH30" s="283">
        <f t="shared" si="27"/>
        <v>4267</v>
      </c>
      <c r="EI30" s="283">
        <v>0</v>
      </c>
      <c r="EJ30" s="283">
        <v>0</v>
      </c>
      <c r="EK30" s="283">
        <v>2651</v>
      </c>
      <c r="EL30" s="283">
        <v>0</v>
      </c>
      <c r="EM30" s="283">
        <v>1070</v>
      </c>
      <c r="EN30" s="283">
        <v>546</v>
      </c>
    </row>
    <row r="31" spans="1:144" s="281" customFormat="1" ht="12" customHeight="1">
      <c r="A31" s="278" t="s">
        <v>579</v>
      </c>
      <c r="B31" s="279" t="s">
        <v>591</v>
      </c>
      <c r="C31" s="297" t="s">
        <v>542</v>
      </c>
      <c r="D31" s="283">
        <f t="shared" si="0"/>
        <v>410411</v>
      </c>
      <c r="E31" s="283">
        <f t="shared" si="7"/>
        <v>324149</v>
      </c>
      <c r="F31" s="283">
        <f t="shared" si="8"/>
        <v>307148</v>
      </c>
      <c r="G31" s="283">
        <v>0</v>
      </c>
      <c r="H31" s="283">
        <v>307044</v>
      </c>
      <c r="I31" s="283">
        <v>0</v>
      </c>
      <c r="J31" s="283">
        <v>0</v>
      </c>
      <c r="K31" s="283">
        <v>0</v>
      </c>
      <c r="L31" s="283">
        <v>104</v>
      </c>
      <c r="M31" s="283">
        <f t="shared" si="1"/>
        <v>17001</v>
      </c>
      <c r="N31" s="283">
        <v>0</v>
      </c>
      <c r="O31" s="283">
        <v>16293</v>
      </c>
      <c r="P31" s="283">
        <v>0</v>
      </c>
      <c r="Q31" s="283">
        <v>693</v>
      </c>
      <c r="R31" s="283">
        <v>0</v>
      </c>
      <c r="S31" s="283">
        <v>15</v>
      </c>
      <c r="T31" s="283">
        <f t="shared" si="2"/>
        <v>25021</v>
      </c>
      <c r="U31" s="283">
        <f t="shared" si="3"/>
        <v>15917</v>
      </c>
      <c r="V31" s="283">
        <v>476</v>
      </c>
      <c r="W31" s="283">
        <v>0</v>
      </c>
      <c r="X31" s="283">
        <v>10112</v>
      </c>
      <c r="Y31" s="283">
        <v>12</v>
      </c>
      <c r="Z31" s="283">
        <v>0</v>
      </c>
      <c r="AA31" s="283">
        <v>5317</v>
      </c>
      <c r="AB31" s="283">
        <f t="shared" si="4"/>
        <v>9104</v>
      </c>
      <c r="AC31" s="283">
        <v>19</v>
      </c>
      <c r="AD31" s="283">
        <v>0</v>
      </c>
      <c r="AE31" s="283">
        <v>2547</v>
      </c>
      <c r="AF31" s="283">
        <v>285</v>
      </c>
      <c r="AG31" s="283">
        <v>0</v>
      </c>
      <c r="AH31" s="283">
        <v>6253</v>
      </c>
      <c r="AI31" s="283">
        <f t="shared" si="5"/>
        <v>1670</v>
      </c>
      <c r="AJ31" s="283">
        <f t="shared" si="6"/>
        <v>1623</v>
      </c>
      <c r="AK31" s="283">
        <v>0</v>
      </c>
      <c r="AL31" s="283">
        <v>59</v>
      </c>
      <c r="AM31" s="283">
        <v>0</v>
      </c>
      <c r="AN31" s="283">
        <v>1564</v>
      </c>
      <c r="AO31" s="283">
        <v>0</v>
      </c>
      <c r="AP31" s="283">
        <v>0</v>
      </c>
      <c r="AQ31" s="283">
        <f t="shared" si="9"/>
        <v>47</v>
      </c>
      <c r="AR31" s="283">
        <v>0</v>
      </c>
      <c r="AS31" s="283">
        <v>33</v>
      </c>
      <c r="AT31" s="283">
        <v>0</v>
      </c>
      <c r="AU31" s="283">
        <v>14</v>
      </c>
      <c r="AV31" s="283">
        <v>0</v>
      </c>
      <c r="AW31" s="283">
        <v>0</v>
      </c>
      <c r="AX31" s="283">
        <f t="shared" si="10"/>
        <v>0</v>
      </c>
      <c r="AY31" s="283">
        <f t="shared" si="11"/>
        <v>0</v>
      </c>
      <c r="AZ31" s="283">
        <v>0</v>
      </c>
      <c r="BA31" s="283">
        <v>0</v>
      </c>
      <c r="BB31" s="283">
        <v>0</v>
      </c>
      <c r="BC31" s="283">
        <v>0</v>
      </c>
      <c r="BD31" s="283">
        <v>0</v>
      </c>
      <c r="BE31" s="283">
        <v>0</v>
      </c>
      <c r="BF31" s="283">
        <f t="shared" si="12"/>
        <v>0</v>
      </c>
      <c r="BG31" s="283">
        <v>0</v>
      </c>
      <c r="BH31" s="283">
        <v>0</v>
      </c>
      <c r="BI31" s="283">
        <v>0</v>
      </c>
      <c r="BJ31" s="283">
        <v>0</v>
      </c>
      <c r="BK31" s="283">
        <v>0</v>
      </c>
      <c r="BL31" s="283">
        <v>0</v>
      </c>
      <c r="BM31" s="283">
        <f t="shared" si="13"/>
        <v>0</v>
      </c>
      <c r="BN31" s="283">
        <f t="shared" si="14"/>
        <v>0</v>
      </c>
      <c r="BO31" s="283">
        <v>0</v>
      </c>
      <c r="BP31" s="283">
        <v>0</v>
      </c>
      <c r="BQ31" s="283">
        <v>0</v>
      </c>
      <c r="BR31" s="283">
        <v>0</v>
      </c>
      <c r="BS31" s="283">
        <v>0</v>
      </c>
      <c r="BT31" s="283">
        <v>0</v>
      </c>
      <c r="BU31" s="283">
        <f t="shared" si="15"/>
        <v>0</v>
      </c>
      <c r="BV31" s="283">
        <v>0</v>
      </c>
      <c r="BW31" s="283">
        <v>0</v>
      </c>
      <c r="BX31" s="283">
        <v>0</v>
      </c>
      <c r="BY31" s="283">
        <v>0</v>
      </c>
      <c r="BZ31" s="283">
        <v>0</v>
      </c>
      <c r="CA31" s="283">
        <v>0</v>
      </c>
      <c r="CB31" s="283">
        <f t="shared" si="16"/>
        <v>11020</v>
      </c>
      <c r="CC31" s="283">
        <f t="shared" si="17"/>
        <v>10316</v>
      </c>
      <c r="CD31" s="283">
        <v>0</v>
      </c>
      <c r="CE31" s="283">
        <v>9509</v>
      </c>
      <c r="CF31" s="283">
        <v>98</v>
      </c>
      <c r="CG31" s="283">
        <v>709</v>
      </c>
      <c r="CH31" s="283">
        <v>0</v>
      </c>
      <c r="CI31" s="283">
        <v>0</v>
      </c>
      <c r="CJ31" s="283">
        <f t="shared" si="29"/>
        <v>704</v>
      </c>
      <c r="CK31" s="283">
        <v>0</v>
      </c>
      <c r="CL31" s="283">
        <v>658</v>
      </c>
      <c r="CM31" s="283">
        <v>46</v>
      </c>
      <c r="CN31" s="283">
        <v>0</v>
      </c>
      <c r="CO31" s="283">
        <v>0</v>
      </c>
      <c r="CP31" s="283">
        <v>0</v>
      </c>
      <c r="CQ31" s="283">
        <f t="shared" si="19"/>
        <v>19989</v>
      </c>
      <c r="CR31" s="283">
        <f t="shared" si="20"/>
        <v>17879</v>
      </c>
      <c r="CS31" s="283">
        <v>0</v>
      </c>
      <c r="CT31" s="283">
        <v>0</v>
      </c>
      <c r="CU31" s="283">
        <v>382</v>
      </c>
      <c r="CV31" s="283">
        <v>17023</v>
      </c>
      <c r="CW31" s="283">
        <v>141</v>
      </c>
      <c r="CX31" s="283">
        <v>333</v>
      </c>
      <c r="CY31" s="283">
        <f t="shared" si="30"/>
        <v>2110</v>
      </c>
      <c r="CZ31" s="283">
        <v>0</v>
      </c>
      <c r="DA31" s="283">
        <v>0</v>
      </c>
      <c r="DB31" s="283">
        <v>65</v>
      </c>
      <c r="DC31" s="283">
        <v>217</v>
      </c>
      <c r="DD31" s="283">
        <v>1828</v>
      </c>
      <c r="DE31" s="283">
        <v>0</v>
      </c>
      <c r="DF31" s="283">
        <f t="shared" si="28"/>
        <v>1569</v>
      </c>
      <c r="DG31" s="283">
        <f t="shared" si="22"/>
        <v>1207</v>
      </c>
      <c r="DH31" s="283">
        <v>0</v>
      </c>
      <c r="DI31" s="283">
        <v>0</v>
      </c>
      <c r="DJ31" s="283">
        <v>1207</v>
      </c>
      <c r="DK31" s="283">
        <v>0</v>
      </c>
      <c r="DL31" s="283">
        <v>0</v>
      </c>
      <c r="DM31" s="283">
        <v>0</v>
      </c>
      <c r="DN31" s="283">
        <f t="shared" si="31"/>
        <v>362</v>
      </c>
      <c r="DO31" s="283">
        <v>0</v>
      </c>
      <c r="DP31" s="283">
        <v>0</v>
      </c>
      <c r="DQ31" s="283">
        <v>362</v>
      </c>
      <c r="DR31" s="283">
        <v>0</v>
      </c>
      <c r="DS31" s="283">
        <v>0</v>
      </c>
      <c r="DT31" s="283">
        <v>0</v>
      </c>
      <c r="DU31" s="283">
        <f t="shared" si="24"/>
        <v>23157</v>
      </c>
      <c r="DV31" s="283">
        <v>22484</v>
      </c>
      <c r="DW31" s="283">
        <v>118</v>
      </c>
      <c r="DX31" s="283">
        <v>555</v>
      </c>
      <c r="DY31" s="283">
        <v>0</v>
      </c>
      <c r="DZ31" s="283">
        <f t="shared" si="25"/>
        <v>3836</v>
      </c>
      <c r="EA31" s="283">
        <f t="shared" si="26"/>
        <v>1424</v>
      </c>
      <c r="EB31" s="283">
        <v>0</v>
      </c>
      <c r="EC31" s="283">
        <v>0</v>
      </c>
      <c r="ED31" s="283">
        <v>1349</v>
      </c>
      <c r="EE31" s="283">
        <v>0</v>
      </c>
      <c r="EF31" s="283">
        <v>75</v>
      </c>
      <c r="EG31" s="283">
        <v>0</v>
      </c>
      <c r="EH31" s="283">
        <f t="shared" si="27"/>
        <v>2412</v>
      </c>
      <c r="EI31" s="283">
        <v>0</v>
      </c>
      <c r="EJ31" s="283">
        <v>0</v>
      </c>
      <c r="EK31" s="283">
        <v>1099</v>
      </c>
      <c r="EL31" s="283">
        <v>0</v>
      </c>
      <c r="EM31" s="283">
        <v>1313</v>
      </c>
      <c r="EN31" s="283">
        <v>0</v>
      </c>
    </row>
    <row r="32" spans="1:144" s="281" customFormat="1" ht="12" customHeight="1">
      <c r="A32" s="278" t="s">
        <v>588</v>
      </c>
      <c r="B32" s="279" t="s">
        <v>589</v>
      </c>
      <c r="C32" s="297" t="s">
        <v>542</v>
      </c>
      <c r="D32" s="283">
        <f t="shared" si="0"/>
        <v>750509</v>
      </c>
      <c r="E32" s="283">
        <f t="shared" si="7"/>
        <v>617921</v>
      </c>
      <c r="F32" s="283">
        <f t="shared" si="8"/>
        <v>568218</v>
      </c>
      <c r="G32" s="283">
        <v>187842</v>
      </c>
      <c r="H32" s="283">
        <v>378263</v>
      </c>
      <c r="I32" s="283">
        <v>0</v>
      </c>
      <c r="J32" s="283">
        <v>8</v>
      </c>
      <c r="K32" s="283">
        <v>1875</v>
      </c>
      <c r="L32" s="283">
        <v>230</v>
      </c>
      <c r="M32" s="283">
        <f t="shared" si="1"/>
        <v>49703</v>
      </c>
      <c r="N32" s="283">
        <v>0</v>
      </c>
      <c r="O32" s="283">
        <v>48938</v>
      </c>
      <c r="P32" s="283">
        <v>0</v>
      </c>
      <c r="Q32" s="283">
        <v>570</v>
      </c>
      <c r="R32" s="283">
        <v>0</v>
      </c>
      <c r="S32" s="283">
        <v>195</v>
      </c>
      <c r="T32" s="283">
        <f t="shared" si="2"/>
        <v>34775</v>
      </c>
      <c r="U32" s="283">
        <f t="shared" si="3"/>
        <v>19347</v>
      </c>
      <c r="V32" s="283">
        <v>0</v>
      </c>
      <c r="W32" s="283">
        <v>0</v>
      </c>
      <c r="X32" s="283">
        <v>11940</v>
      </c>
      <c r="Y32" s="283">
        <v>2108</v>
      </c>
      <c r="Z32" s="283">
        <v>59</v>
      </c>
      <c r="AA32" s="283">
        <v>5240</v>
      </c>
      <c r="AB32" s="283">
        <f t="shared" si="4"/>
        <v>15428</v>
      </c>
      <c r="AC32" s="283">
        <v>0</v>
      </c>
      <c r="AD32" s="283">
        <v>1</v>
      </c>
      <c r="AE32" s="283">
        <v>1052</v>
      </c>
      <c r="AF32" s="283">
        <v>1</v>
      </c>
      <c r="AG32" s="283">
        <v>1</v>
      </c>
      <c r="AH32" s="283">
        <v>14373</v>
      </c>
      <c r="AI32" s="283">
        <f t="shared" si="5"/>
        <v>374</v>
      </c>
      <c r="AJ32" s="283">
        <f t="shared" si="6"/>
        <v>374</v>
      </c>
      <c r="AK32" s="283">
        <v>0</v>
      </c>
      <c r="AL32" s="283">
        <v>0</v>
      </c>
      <c r="AM32" s="283">
        <v>0</v>
      </c>
      <c r="AN32" s="283">
        <v>374</v>
      </c>
      <c r="AO32" s="283">
        <v>0</v>
      </c>
      <c r="AP32" s="283">
        <v>0</v>
      </c>
      <c r="AQ32" s="283">
        <f t="shared" si="9"/>
        <v>0</v>
      </c>
      <c r="AR32" s="283">
        <v>0</v>
      </c>
      <c r="AS32" s="283">
        <v>0</v>
      </c>
      <c r="AT32" s="283">
        <v>0</v>
      </c>
      <c r="AU32" s="283">
        <v>0</v>
      </c>
      <c r="AV32" s="283">
        <v>0</v>
      </c>
      <c r="AW32" s="283">
        <v>0</v>
      </c>
      <c r="AX32" s="283">
        <f t="shared" si="10"/>
        <v>4503</v>
      </c>
      <c r="AY32" s="283">
        <f t="shared" si="11"/>
        <v>4503</v>
      </c>
      <c r="AZ32" s="283">
        <v>0</v>
      </c>
      <c r="BA32" s="283">
        <v>0</v>
      </c>
      <c r="BB32" s="283">
        <v>0</v>
      </c>
      <c r="BC32" s="283">
        <v>4503</v>
      </c>
      <c r="BD32" s="283">
        <v>0</v>
      </c>
      <c r="BE32" s="283">
        <v>0</v>
      </c>
      <c r="BF32" s="283">
        <f t="shared" si="12"/>
        <v>0</v>
      </c>
      <c r="BG32" s="283">
        <v>0</v>
      </c>
      <c r="BH32" s="283">
        <v>0</v>
      </c>
      <c r="BI32" s="283">
        <v>0</v>
      </c>
      <c r="BJ32" s="283">
        <v>0</v>
      </c>
      <c r="BK32" s="283">
        <v>0</v>
      </c>
      <c r="BL32" s="283">
        <v>0</v>
      </c>
      <c r="BM32" s="283">
        <f t="shared" si="13"/>
        <v>66</v>
      </c>
      <c r="BN32" s="283">
        <f t="shared" si="14"/>
        <v>39</v>
      </c>
      <c r="BO32" s="283">
        <v>0</v>
      </c>
      <c r="BP32" s="283">
        <v>0</v>
      </c>
      <c r="BQ32" s="283">
        <v>0</v>
      </c>
      <c r="BR32" s="283">
        <v>39</v>
      </c>
      <c r="BS32" s="283">
        <v>0</v>
      </c>
      <c r="BT32" s="283">
        <v>0</v>
      </c>
      <c r="BU32" s="283">
        <f t="shared" si="15"/>
        <v>27</v>
      </c>
      <c r="BV32" s="283">
        <v>0</v>
      </c>
      <c r="BW32" s="283">
        <v>0</v>
      </c>
      <c r="BX32" s="283">
        <v>0</v>
      </c>
      <c r="BY32" s="283">
        <v>27</v>
      </c>
      <c r="BZ32" s="283">
        <v>0</v>
      </c>
      <c r="CA32" s="283">
        <v>0</v>
      </c>
      <c r="CB32" s="283">
        <f t="shared" si="16"/>
        <v>9344</v>
      </c>
      <c r="CC32" s="283">
        <f t="shared" si="17"/>
        <v>8928</v>
      </c>
      <c r="CD32" s="283">
        <v>0</v>
      </c>
      <c r="CE32" s="283">
        <v>7432</v>
      </c>
      <c r="CF32" s="283">
        <v>57</v>
      </c>
      <c r="CG32" s="283">
        <v>1163</v>
      </c>
      <c r="CH32" s="283">
        <v>0</v>
      </c>
      <c r="CI32" s="283">
        <v>276</v>
      </c>
      <c r="CJ32" s="283">
        <f t="shared" si="29"/>
        <v>416</v>
      </c>
      <c r="CK32" s="283">
        <v>0</v>
      </c>
      <c r="CL32" s="283">
        <v>319</v>
      </c>
      <c r="CM32" s="283">
        <v>0</v>
      </c>
      <c r="CN32" s="283">
        <v>80</v>
      </c>
      <c r="CO32" s="283">
        <v>0</v>
      </c>
      <c r="CP32" s="283">
        <v>17</v>
      </c>
      <c r="CQ32" s="283">
        <f t="shared" si="19"/>
        <v>53136</v>
      </c>
      <c r="CR32" s="283">
        <f t="shared" si="20"/>
        <v>47972</v>
      </c>
      <c r="CS32" s="283">
        <v>0</v>
      </c>
      <c r="CT32" s="283">
        <v>0</v>
      </c>
      <c r="CU32" s="283">
        <v>2786</v>
      </c>
      <c r="CV32" s="283">
        <v>43681</v>
      </c>
      <c r="CW32" s="283">
        <v>391</v>
      </c>
      <c r="CX32" s="283">
        <v>1114</v>
      </c>
      <c r="CY32" s="283">
        <f t="shared" si="30"/>
        <v>5164</v>
      </c>
      <c r="CZ32" s="283">
        <v>1297</v>
      </c>
      <c r="DA32" s="283">
        <v>141</v>
      </c>
      <c r="DB32" s="283">
        <v>926</v>
      </c>
      <c r="DC32" s="283">
        <v>1327</v>
      </c>
      <c r="DD32" s="283">
        <v>509</v>
      </c>
      <c r="DE32" s="283">
        <v>964</v>
      </c>
      <c r="DF32" s="283">
        <f t="shared" si="28"/>
        <v>621</v>
      </c>
      <c r="DG32" s="283">
        <f t="shared" si="22"/>
        <v>40</v>
      </c>
      <c r="DH32" s="283">
        <v>0</v>
      </c>
      <c r="DI32" s="283">
        <v>0</v>
      </c>
      <c r="DJ32" s="283">
        <v>0</v>
      </c>
      <c r="DK32" s="283">
        <v>0</v>
      </c>
      <c r="DL32" s="283">
        <v>0</v>
      </c>
      <c r="DM32" s="283">
        <v>40</v>
      </c>
      <c r="DN32" s="283">
        <f t="shared" si="31"/>
        <v>581</v>
      </c>
      <c r="DO32" s="283">
        <v>0</v>
      </c>
      <c r="DP32" s="283">
        <v>0</v>
      </c>
      <c r="DQ32" s="283">
        <v>0</v>
      </c>
      <c r="DR32" s="283">
        <v>0</v>
      </c>
      <c r="DS32" s="283">
        <v>0</v>
      </c>
      <c r="DT32" s="283">
        <v>581</v>
      </c>
      <c r="DU32" s="283">
        <f t="shared" si="24"/>
        <v>19211</v>
      </c>
      <c r="DV32" s="283">
        <v>10710</v>
      </c>
      <c r="DW32" s="283">
        <v>98</v>
      </c>
      <c r="DX32" s="283">
        <v>8127</v>
      </c>
      <c r="DY32" s="283">
        <v>276</v>
      </c>
      <c r="DZ32" s="283">
        <f t="shared" si="25"/>
        <v>10558</v>
      </c>
      <c r="EA32" s="283">
        <f t="shared" si="26"/>
        <v>4862</v>
      </c>
      <c r="EB32" s="283">
        <v>0</v>
      </c>
      <c r="EC32" s="283">
        <v>0</v>
      </c>
      <c r="ED32" s="283">
        <v>3881</v>
      </c>
      <c r="EE32" s="283">
        <v>305</v>
      </c>
      <c r="EF32" s="283">
        <v>403</v>
      </c>
      <c r="EG32" s="283">
        <v>273</v>
      </c>
      <c r="EH32" s="283">
        <f t="shared" si="27"/>
        <v>5696</v>
      </c>
      <c r="EI32" s="283">
        <v>0</v>
      </c>
      <c r="EJ32" s="283">
        <v>0</v>
      </c>
      <c r="EK32" s="283">
        <v>4970</v>
      </c>
      <c r="EL32" s="283">
        <v>0</v>
      </c>
      <c r="EM32" s="283">
        <v>195</v>
      </c>
      <c r="EN32" s="283">
        <v>531</v>
      </c>
    </row>
    <row r="33" spans="1:144" s="281" customFormat="1" ht="12" customHeight="1">
      <c r="A33" s="278" t="s">
        <v>726</v>
      </c>
      <c r="B33" s="279" t="s">
        <v>727</v>
      </c>
      <c r="C33" s="297" t="s">
        <v>672</v>
      </c>
      <c r="D33" s="283">
        <f t="shared" si="0"/>
        <v>2866025</v>
      </c>
      <c r="E33" s="283">
        <f t="shared" si="7"/>
        <v>2569012</v>
      </c>
      <c r="F33" s="283">
        <f t="shared" si="8"/>
        <v>2460152</v>
      </c>
      <c r="G33" s="283">
        <v>1287216</v>
      </c>
      <c r="H33" s="283">
        <v>1143906</v>
      </c>
      <c r="I33" s="283">
        <v>3050</v>
      </c>
      <c r="J33" s="283">
        <v>387</v>
      </c>
      <c r="K33" s="283">
        <v>369</v>
      </c>
      <c r="L33" s="283">
        <v>25224</v>
      </c>
      <c r="M33" s="283">
        <f t="shared" si="1"/>
        <v>108860</v>
      </c>
      <c r="N33" s="283">
        <v>26739</v>
      </c>
      <c r="O33" s="283">
        <v>81153</v>
      </c>
      <c r="P33" s="283">
        <v>222</v>
      </c>
      <c r="Q33" s="283">
        <v>4</v>
      </c>
      <c r="R33" s="283">
        <v>513</v>
      </c>
      <c r="S33" s="283">
        <v>229</v>
      </c>
      <c r="T33" s="283">
        <f t="shared" si="2"/>
        <v>116978</v>
      </c>
      <c r="U33" s="283">
        <f t="shared" si="3"/>
        <v>86375</v>
      </c>
      <c r="V33" s="283">
        <v>3740</v>
      </c>
      <c r="W33" s="283">
        <v>0</v>
      </c>
      <c r="X33" s="283">
        <v>15923</v>
      </c>
      <c r="Y33" s="283">
        <v>17771</v>
      </c>
      <c r="Z33" s="283">
        <v>271</v>
      </c>
      <c r="AA33" s="283">
        <v>48670</v>
      </c>
      <c r="AB33" s="283">
        <f t="shared" si="4"/>
        <v>30603</v>
      </c>
      <c r="AC33" s="283">
        <v>2578</v>
      </c>
      <c r="AD33" s="283">
        <v>0</v>
      </c>
      <c r="AE33" s="283">
        <v>2096</v>
      </c>
      <c r="AF33" s="283">
        <v>240</v>
      </c>
      <c r="AG33" s="283">
        <v>57</v>
      </c>
      <c r="AH33" s="283">
        <v>25632</v>
      </c>
      <c r="AI33" s="283">
        <f t="shared" si="5"/>
        <v>0</v>
      </c>
      <c r="AJ33" s="283">
        <f t="shared" si="6"/>
        <v>0</v>
      </c>
      <c r="AK33" s="283">
        <v>0</v>
      </c>
      <c r="AL33" s="283">
        <v>0</v>
      </c>
      <c r="AM33" s="283">
        <v>0</v>
      </c>
      <c r="AN33" s="283">
        <v>0</v>
      </c>
      <c r="AO33" s="283">
        <v>0</v>
      </c>
      <c r="AP33" s="283">
        <v>0</v>
      </c>
      <c r="AQ33" s="283">
        <f t="shared" si="9"/>
        <v>0</v>
      </c>
      <c r="AR33" s="283">
        <v>0</v>
      </c>
      <c r="AS33" s="283">
        <v>0</v>
      </c>
      <c r="AT33" s="283">
        <v>0</v>
      </c>
      <c r="AU33" s="283">
        <v>0</v>
      </c>
      <c r="AV33" s="283">
        <v>0</v>
      </c>
      <c r="AW33" s="283">
        <v>0</v>
      </c>
      <c r="AX33" s="283">
        <f t="shared" si="10"/>
        <v>0</v>
      </c>
      <c r="AY33" s="283">
        <f t="shared" si="11"/>
        <v>0</v>
      </c>
      <c r="AZ33" s="283">
        <v>0</v>
      </c>
      <c r="BA33" s="283">
        <v>0</v>
      </c>
      <c r="BB33" s="283">
        <v>0</v>
      </c>
      <c r="BC33" s="283">
        <v>0</v>
      </c>
      <c r="BD33" s="283">
        <v>0</v>
      </c>
      <c r="BE33" s="283">
        <v>0</v>
      </c>
      <c r="BF33" s="283">
        <f t="shared" si="12"/>
        <v>0</v>
      </c>
      <c r="BG33" s="283">
        <v>0</v>
      </c>
      <c r="BH33" s="283">
        <v>0</v>
      </c>
      <c r="BI33" s="283">
        <v>0</v>
      </c>
      <c r="BJ33" s="283">
        <v>0</v>
      </c>
      <c r="BK33" s="283">
        <v>0</v>
      </c>
      <c r="BL33" s="283">
        <v>0</v>
      </c>
      <c r="BM33" s="283">
        <f t="shared" si="13"/>
        <v>0</v>
      </c>
      <c r="BN33" s="283">
        <f t="shared" si="14"/>
        <v>0</v>
      </c>
      <c r="BO33" s="283">
        <v>0</v>
      </c>
      <c r="BP33" s="283">
        <v>0</v>
      </c>
      <c r="BQ33" s="283">
        <v>0</v>
      </c>
      <c r="BR33" s="283">
        <v>0</v>
      </c>
      <c r="BS33" s="283">
        <v>0</v>
      </c>
      <c r="BT33" s="283">
        <v>0</v>
      </c>
      <c r="BU33" s="283">
        <f t="shared" si="15"/>
        <v>0</v>
      </c>
      <c r="BV33" s="283">
        <v>0</v>
      </c>
      <c r="BW33" s="283">
        <v>0</v>
      </c>
      <c r="BX33" s="283">
        <v>0</v>
      </c>
      <c r="BY33" s="283">
        <v>0</v>
      </c>
      <c r="BZ33" s="283">
        <v>0</v>
      </c>
      <c r="CA33" s="283">
        <v>0</v>
      </c>
      <c r="CB33" s="283">
        <f t="shared" si="16"/>
        <v>0</v>
      </c>
      <c r="CC33" s="283">
        <f t="shared" si="17"/>
        <v>0</v>
      </c>
      <c r="CD33" s="283">
        <v>0</v>
      </c>
      <c r="CE33" s="283">
        <v>0</v>
      </c>
      <c r="CF33" s="283">
        <v>0</v>
      </c>
      <c r="CG33" s="283">
        <v>0</v>
      </c>
      <c r="CH33" s="283">
        <v>0</v>
      </c>
      <c r="CI33" s="283">
        <v>0</v>
      </c>
      <c r="CJ33" s="283">
        <f t="shared" si="29"/>
        <v>0</v>
      </c>
      <c r="CK33" s="283">
        <v>0</v>
      </c>
      <c r="CL33" s="283">
        <v>0</v>
      </c>
      <c r="CM33" s="283">
        <v>0</v>
      </c>
      <c r="CN33" s="283">
        <v>0</v>
      </c>
      <c r="CO33" s="283">
        <v>0</v>
      </c>
      <c r="CP33" s="283">
        <v>0</v>
      </c>
      <c r="CQ33" s="283">
        <f t="shared" si="19"/>
        <v>138024</v>
      </c>
      <c r="CR33" s="283">
        <f t="shared" si="20"/>
        <v>136798</v>
      </c>
      <c r="CS33" s="283">
        <v>0</v>
      </c>
      <c r="CT33" s="283">
        <v>37</v>
      </c>
      <c r="CU33" s="283">
        <v>139</v>
      </c>
      <c r="CV33" s="283">
        <v>135738</v>
      </c>
      <c r="CW33" s="283">
        <v>211</v>
      </c>
      <c r="CX33" s="283">
        <v>673</v>
      </c>
      <c r="CY33" s="283">
        <f t="shared" si="30"/>
        <v>1226</v>
      </c>
      <c r="CZ33" s="283">
        <v>0</v>
      </c>
      <c r="DA33" s="283">
        <v>0</v>
      </c>
      <c r="DB33" s="283">
        <v>8</v>
      </c>
      <c r="DC33" s="283">
        <v>834</v>
      </c>
      <c r="DD33" s="283">
        <v>0</v>
      </c>
      <c r="DE33" s="283">
        <v>384</v>
      </c>
      <c r="DF33" s="283">
        <f t="shared" si="28"/>
        <v>10</v>
      </c>
      <c r="DG33" s="283">
        <f t="shared" si="22"/>
        <v>10</v>
      </c>
      <c r="DH33" s="283">
        <v>0</v>
      </c>
      <c r="DI33" s="283">
        <v>0</v>
      </c>
      <c r="DJ33" s="283">
        <v>10</v>
      </c>
      <c r="DK33" s="283">
        <v>0</v>
      </c>
      <c r="DL33" s="283">
        <v>0</v>
      </c>
      <c r="DM33" s="283">
        <v>0</v>
      </c>
      <c r="DN33" s="283">
        <f t="shared" si="31"/>
        <v>0</v>
      </c>
      <c r="DO33" s="283">
        <v>0</v>
      </c>
      <c r="DP33" s="283">
        <v>0</v>
      </c>
      <c r="DQ33" s="283">
        <v>0</v>
      </c>
      <c r="DR33" s="283">
        <v>0</v>
      </c>
      <c r="DS33" s="283">
        <v>0</v>
      </c>
      <c r="DT33" s="283">
        <v>0</v>
      </c>
      <c r="DU33" s="283">
        <f t="shared" si="24"/>
        <v>40982</v>
      </c>
      <c r="DV33" s="283">
        <v>35523</v>
      </c>
      <c r="DW33" s="283">
        <v>6</v>
      </c>
      <c r="DX33" s="283">
        <v>5450</v>
      </c>
      <c r="DY33" s="283">
        <v>3</v>
      </c>
      <c r="DZ33" s="283">
        <f t="shared" si="25"/>
        <v>1019</v>
      </c>
      <c r="EA33" s="283">
        <f t="shared" si="26"/>
        <v>429</v>
      </c>
      <c r="EB33" s="283">
        <v>0</v>
      </c>
      <c r="EC33" s="283">
        <v>0</v>
      </c>
      <c r="ED33" s="283">
        <v>429</v>
      </c>
      <c r="EE33" s="283">
        <v>0</v>
      </c>
      <c r="EF33" s="283">
        <v>0</v>
      </c>
      <c r="EG33" s="283">
        <v>0</v>
      </c>
      <c r="EH33" s="283">
        <f t="shared" si="27"/>
        <v>590</v>
      </c>
      <c r="EI33" s="283">
        <v>0</v>
      </c>
      <c r="EJ33" s="283">
        <v>0</v>
      </c>
      <c r="EK33" s="283">
        <v>571</v>
      </c>
      <c r="EL33" s="283">
        <v>0</v>
      </c>
      <c r="EM33" s="283">
        <v>19</v>
      </c>
      <c r="EN33" s="283">
        <v>0</v>
      </c>
    </row>
    <row r="34" spans="1:144" s="281" customFormat="1" ht="12" customHeight="1">
      <c r="A34" s="278" t="s">
        <v>731</v>
      </c>
      <c r="B34" s="279" t="s">
        <v>732</v>
      </c>
      <c r="C34" s="297" t="s">
        <v>677</v>
      </c>
      <c r="D34" s="283">
        <f t="shared" si="0"/>
        <v>1772057</v>
      </c>
      <c r="E34" s="283">
        <f t="shared" si="7"/>
        <v>1507583</v>
      </c>
      <c r="F34" s="283">
        <f t="shared" si="8"/>
        <v>1411040</v>
      </c>
      <c r="G34" s="283">
        <v>25437</v>
      </c>
      <c r="H34" s="283">
        <v>1378802</v>
      </c>
      <c r="I34" s="283">
        <v>0</v>
      </c>
      <c r="J34" s="283">
        <v>86</v>
      </c>
      <c r="K34" s="283">
        <v>0</v>
      </c>
      <c r="L34" s="283">
        <v>6715</v>
      </c>
      <c r="M34" s="283">
        <f t="shared" si="1"/>
        <v>96543</v>
      </c>
      <c r="N34" s="283">
        <v>1291</v>
      </c>
      <c r="O34" s="283">
        <v>94597</v>
      </c>
      <c r="P34" s="283">
        <v>0</v>
      </c>
      <c r="Q34" s="283">
        <v>0</v>
      </c>
      <c r="R34" s="283">
        <v>0</v>
      </c>
      <c r="S34" s="283">
        <v>655</v>
      </c>
      <c r="T34" s="283">
        <f t="shared" si="2"/>
        <v>89235</v>
      </c>
      <c r="U34" s="283">
        <f t="shared" si="3"/>
        <v>66389</v>
      </c>
      <c r="V34" s="283">
        <v>0</v>
      </c>
      <c r="W34" s="283">
        <v>1916</v>
      </c>
      <c r="X34" s="283">
        <v>32275</v>
      </c>
      <c r="Y34" s="283">
        <v>2465</v>
      </c>
      <c r="Z34" s="283">
        <v>0</v>
      </c>
      <c r="AA34" s="283">
        <v>29733</v>
      </c>
      <c r="AB34" s="283">
        <f t="shared" si="4"/>
        <v>22846</v>
      </c>
      <c r="AC34" s="283">
        <v>0</v>
      </c>
      <c r="AD34" s="283">
        <v>302</v>
      </c>
      <c r="AE34" s="283">
        <v>1955</v>
      </c>
      <c r="AF34" s="283">
        <v>216</v>
      </c>
      <c r="AG34" s="283">
        <v>0</v>
      </c>
      <c r="AH34" s="283">
        <v>20373</v>
      </c>
      <c r="AI34" s="283">
        <f t="shared" si="5"/>
        <v>11443</v>
      </c>
      <c r="AJ34" s="283">
        <f t="shared" si="6"/>
        <v>144</v>
      </c>
      <c r="AK34" s="283">
        <v>0</v>
      </c>
      <c r="AL34" s="283">
        <v>51</v>
      </c>
      <c r="AM34" s="283">
        <v>0</v>
      </c>
      <c r="AN34" s="283">
        <v>79</v>
      </c>
      <c r="AO34" s="283">
        <v>0</v>
      </c>
      <c r="AP34" s="283">
        <v>14</v>
      </c>
      <c r="AQ34" s="283">
        <f t="shared" si="9"/>
        <v>11299</v>
      </c>
      <c r="AR34" s="283">
        <v>0</v>
      </c>
      <c r="AS34" s="283">
        <v>0</v>
      </c>
      <c r="AT34" s="283">
        <v>0</v>
      </c>
      <c r="AU34" s="283">
        <v>7353</v>
      </c>
      <c r="AV34" s="283">
        <v>0</v>
      </c>
      <c r="AW34" s="283">
        <v>3946</v>
      </c>
      <c r="AX34" s="283">
        <f t="shared" si="10"/>
        <v>0</v>
      </c>
      <c r="AY34" s="283">
        <f t="shared" si="11"/>
        <v>0</v>
      </c>
      <c r="AZ34" s="283">
        <v>0</v>
      </c>
      <c r="BA34" s="283">
        <v>0</v>
      </c>
      <c r="BB34" s="283">
        <v>0</v>
      </c>
      <c r="BC34" s="283">
        <v>0</v>
      </c>
      <c r="BD34" s="283">
        <v>0</v>
      </c>
      <c r="BE34" s="283">
        <v>0</v>
      </c>
      <c r="BF34" s="283">
        <f t="shared" si="12"/>
        <v>0</v>
      </c>
      <c r="BG34" s="283">
        <v>0</v>
      </c>
      <c r="BH34" s="283">
        <v>0</v>
      </c>
      <c r="BI34" s="283">
        <v>0</v>
      </c>
      <c r="BJ34" s="283">
        <v>0</v>
      </c>
      <c r="BK34" s="283">
        <v>0</v>
      </c>
      <c r="BL34" s="283">
        <v>0</v>
      </c>
      <c r="BM34" s="283">
        <f t="shared" si="13"/>
        <v>6886</v>
      </c>
      <c r="BN34" s="283">
        <f t="shared" si="14"/>
        <v>6010</v>
      </c>
      <c r="BO34" s="283">
        <v>0</v>
      </c>
      <c r="BP34" s="283">
        <v>6010</v>
      </c>
      <c r="BQ34" s="283">
        <v>0</v>
      </c>
      <c r="BR34" s="283">
        <v>0</v>
      </c>
      <c r="BS34" s="283">
        <v>0</v>
      </c>
      <c r="BT34" s="283">
        <v>0</v>
      </c>
      <c r="BU34" s="283">
        <f t="shared" si="15"/>
        <v>876</v>
      </c>
      <c r="BV34" s="283">
        <v>0</v>
      </c>
      <c r="BW34" s="283">
        <v>876</v>
      </c>
      <c r="BX34" s="283">
        <v>0</v>
      </c>
      <c r="BY34" s="283">
        <v>0</v>
      </c>
      <c r="BZ34" s="283">
        <v>0</v>
      </c>
      <c r="CA34" s="283">
        <v>0</v>
      </c>
      <c r="CB34" s="283">
        <f t="shared" si="16"/>
        <v>4875</v>
      </c>
      <c r="CC34" s="283">
        <f t="shared" si="17"/>
        <v>4557</v>
      </c>
      <c r="CD34" s="283">
        <v>0</v>
      </c>
      <c r="CE34" s="283">
        <v>4454</v>
      </c>
      <c r="CF34" s="283">
        <v>0</v>
      </c>
      <c r="CG34" s="283">
        <v>103</v>
      </c>
      <c r="CH34" s="283">
        <v>0</v>
      </c>
      <c r="CI34" s="283">
        <v>0</v>
      </c>
      <c r="CJ34" s="283">
        <f t="shared" si="29"/>
        <v>318</v>
      </c>
      <c r="CK34" s="283">
        <v>0</v>
      </c>
      <c r="CL34" s="283">
        <v>315</v>
      </c>
      <c r="CM34" s="283">
        <v>0</v>
      </c>
      <c r="CN34" s="283">
        <v>3</v>
      </c>
      <c r="CO34" s="283">
        <v>0</v>
      </c>
      <c r="CP34" s="283">
        <v>0</v>
      </c>
      <c r="CQ34" s="283">
        <f t="shared" si="19"/>
        <v>79915</v>
      </c>
      <c r="CR34" s="283">
        <f t="shared" si="20"/>
        <v>76327</v>
      </c>
      <c r="CS34" s="283">
        <v>0</v>
      </c>
      <c r="CT34" s="283">
        <v>23</v>
      </c>
      <c r="CU34" s="283">
        <v>3372</v>
      </c>
      <c r="CV34" s="283">
        <v>71175</v>
      </c>
      <c r="CW34" s="283">
        <v>349</v>
      </c>
      <c r="CX34" s="283">
        <v>1408</v>
      </c>
      <c r="CY34" s="283">
        <f t="shared" si="30"/>
        <v>3588</v>
      </c>
      <c r="CZ34" s="283">
        <v>0</v>
      </c>
      <c r="DA34" s="283">
        <v>56</v>
      </c>
      <c r="DB34" s="283">
        <v>710</v>
      </c>
      <c r="DC34" s="283">
        <v>1669</v>
      </c>
      <c r="DD34" s="283">
        <v>113</v>
      </c>
      <c r="DE34" s="283">
        <v>1040</v>
      </c>
      <c r="DF34" s="283">
        <f t="shared" si="28"/>
        <v>1780</v>
      </c>
      <c r="DG34" s="283">
        <f t="shared" si="22"/>
        <v>1766</v>
      </c>
      <c r="DH34" s="283">
        <v>0</v>
      </c>
      <c r="DI34" s="283">
        <v>0</v>
      </c>
      <c r="DJ34" s="283">
        <v>1747</v>
      </c>
      <c r="DK34" s="283">
        <v>0</v>
      </c>
      <c r="DL34" s="283">
        <v>11</v>
      </c>
      <c r="DM34" s="283">
        <v>8</v>
      </c>
      <c r="DN34" s="283">
        <f t="shared" si="31"/>
        <v>14</v>
      </c>
      <c r="DO34" s="283">
        <v>0</v>
      </c>
      <c r="DP34" s="283">
        <v>0</v>
      </c>
      <c r="DQ34" s="283">
        <v>14</v>
      </c>
      <c r="DR34" s="283">
        <v>0</v>
      </c>
      <c r="DS34" s="283">
        <v>0</v>
      </c>
      <c r="DT34" s="283">
        <v>0</v>
      </c>
      <c r="DU34" s="283">
        <f t="shared" si="24"/>
        <v>51164</v>
      </c>
      <c r="DV34" s="283">
        <v>44811</v>
      </c>
      <c r="DW34" s="283">
        <v>13</v>
      </c>
      <c r="DX34" s="283">
        <v>6340</v>
      </c>
      <c r="DY34" s="283">
        <v>0</v>
      </c>
      <c r="DZ34" s="283">
        <f t="shared" si="25"/>
        <v>19176</v>
      </c>
      <c r="EA34" s="283">
        <f t="shared" si="26"/>
        <v>3843</v>
      </c>
      <c r="EB34" s="283">
        <v>0</v>
      </c>
      <c r="EC34" s="283">
        <v>0</v>
      </c>
      <c r="ED34" s="283">
        <v>3740</v>
      </c>
      <c r="EE34" s="283">
        <v>0</v>
      </c>
      <c r="EF34" s="283">
        <v>63</v>
      </c>
      <c r="EG34" s="283">
        <v>40</v>
      </c>
      <c r="EH34" s="283">
        <f t="shared" si="27"/>
        <v>15333</v>
      </c>
      <c r="EI34" s="283">
        <v>0</v>
      </c>
      <c r="EJ34" s="283">
        <v>0</v>
      </c>
      <c r="EK34" s="283">
        <v>12083</v>
      </c>
      <c r="EL34" s="283">
        <v>0</v>
      </c>
      <c r="EM34" s="283">
        <v>3250</v>
      </c>
      <c r="EN34" s="283">
        <v>0</v>
      </c>
    </row>
    <row r="35" spans="1:144" s="281" customFormat="1" ht="12" customHeight="1">
      <c r="A35" s="278" t="s">
        <v>116</v>
      </c>
      <c r="B35" s="279" t="s">
        <v>803</v>
      </c>
      <c r="C35" s="297" t="s">
        <v>6</v>
      </c>
      <c r="D35" s="283">
        <v>422441</v>
      </c>
      <c r="E35" s="283">
        <v>361549</v>
      </c>
      <c r="F35" s="283">
        <v>330076</v>
      </c>
      <c r="G35" s="283">
        <v>2015</v>
      </c>
      <c r="H35" s="283">
        <v>326854</v>
      </c>
      <c r="I35" s="283">
        <v>449</v>
      </c>
      <c r="J35" s="283">
        <v>6</v>
      </c>
      <c r="K35" s="283">
        <v>138</v>
      </c>
      <c r="L35" s="283">
        <v>614</v>
      </c>
      <c r="M35" s="283">
        <v>31473</v>
      </c>
      <c r="N35" s="283">
        <v>239</v>
      </c>
      <c r="O35" s="283">
        <v>30598</v>
      </c>
      <c r="P35" s="283">
        <v>0</v>
      </c>
      <c r="Q35" s="283">
        <v>0</v>
      </c>
      <c r="R35" s="283">
        <v>542</v>
      </c>
      <c r="S35" s="283">
        <v>94</v>
      </c>
      <c r="T35" s="283">
        <v>22472</v>
      </c>
      <c r="U35" s="283">
        <v>16693</v>
      </c>
      <c r="V35" s="283">
        <v>0</v>
      </c>
      <c r="W35" s="283">
        <v>0</v>
      </c>
      <c r="X35" s="283">
        <v>8941</v>
      </c>
      <c r="Y35" s="283">
        <v>1278</v>
      </c>
      <c r="Z35" s="283">
        <v>91</v>
      </c>
      <c r="AA35" s="283">
        <v>6383</v>
      </c>
      <c r="AB35" s="283">
        <v>5779</v>
      </c>
      <c r="AC35" s="283">
        <v>0</v>
      </c>
      <c r="AD35" s="283">
        <v>0</v>
      </c>
      <c r="AE35" s="283">
        <v>3562</v>
      </c>
      <c r="AF35" s="283">
        <v>3</v>
      </c>
      <c r="AG35" s="283">
        <v>107</v>
      </c>
      <c r="AH35" s="283">
        <v>2107</v>
      </c>
      <c r="AI35" s="283">
        <v>29</v>
      </c>
      <c r="AJ35" s="283">
        <v>0</v>
      </c>
      <c r="AK35" s="283">
        <v>0</v>
      </c>
      <c r="AL35" s="283">
        <v>0</v>
      </c>
      <c r="AM35" s="283">
        <v>0</v>
      </c>
      <c r="AN35" s="283">
        <v>0</v>
      </c>
      <c r="AO35" s="283">
        <v>0</v>
      </c>
      <c r="AP35" s="283">
        <v>0</v>
      </c>
      <c r="AQ35" s="283">
        <v>29</v>
      </c>
      <c r="AR35" s="283">
        <v>0</v>
      </c>
      <c r="AS35" s="283">
        <v>29</v>
      </c>
      <c r="AT35" s="283">
        <v>0</v>
      </c>
      <c r="AU35" s="283">
        <v>0</v>
      </c>
      <c r="AV35" s="283">
        <v>0</v>
      </c>
      <c r="AW35" s="283">
        <v>0</v>
      </c>
      <c r="AX35" s="283">
        <v>0</v>
      </c>
      <c r="AY35" s="283">
        <v>0</v>
      </c>
      <c r="AZ35" s="283">
        <v>0</v>
      </c>
      <c r="BA35" s="283">
        <v>0</v>
      </c>
      <c r="BB35" s="283">
        <v>0</v>
      </c>
      <c r="BC35" s="283">
        <v>0</v>
      </c>
      <c r="BD35" s="283">
        <v>0</v>
      </c>
      <c r="BE35" s="283">
        <v>0</v>
      </c>
      <c r="BF35" s="283">
        <v>0</v>
      </c>
      <c r="BG35" s="283">
        <v>0</v>
      </c>
      <c r="BH35" s="283">
        <v>0</v>
      </c>
      <c r="BI35" s="283">
        <v>0</v>
      </c>
      <c r="BJ35" s="283">
        <v>0</v>
      </c>
      <c r="BK35" s="283">
        <v>0</v>
      </c>
      <c r="BL35" s="283">
        <v>0</v>
      </c>
      <c r="BM35" s="283">
        <v>0</v>
      </c>
      <c r="BN35" s="283">
        <v>0</v>
      </c>
      <c r="BO35" s="283">
        <v>0</v>
      </c>
      <c r="BP35" s="283">
        <v>0</v>
      </c>
      <c r="BQ35" s="283">
        <v>0</v>
      </c>
      <c r="BR35" s="283">
        <v>0</v>
      </c>
      <c r="BS35" s="283">
        <v>0</v>
      </c>
      <c r="BT35" s="283">
        <v>0</v>
      </c>
      <c r="BU35" s="283">
        <v>0</v>
      </c>
      <c r="BV35" s="283">
        <v>0</v>
      </c>
      <c r="BW35" s="283">
        <v>0</v>
      </c>
      <c r="BX35" s="283">
        <v>0</v>
      </c>
      <c r="BY35" s="283">
        <v>0</v>
      </c>
      <c r="BZ35" s="283">
        <v>0</v>
      </c>
      <c r="CA35" s="283">
        <v>0</v>
      </c>
      <c r="CB35" s="283">
        <v>0</v>
      </c>
      <c r="CC35" s="283">
        <v>0</v>
      </c>
      <c r="CD35" s="283">
        <v>0</v>
      </c>
      <c r="CE35" s="283">
        <v>0</v>
      </c>
      <c r="CF35" s="283">
        <v>0</v>
      </c>
      <c r="CG35" s="283">
        <v>0</v>
      </c>
      <c r="CH35" s="283">
        <v>0</v>
      </c>
      <c r="CI35" s="283">
        <v>0</v>
      </c>
      <c r="CJ35" s="283">
        <v>0</v>
      </c>
      <c r="CK35" s="283">
        <v>0</v>
      </c>
      <c r="CL35" s="283">
        <v>0</v>
      </c>
      <c r="CM35" s="283">
        <v>0</v>
      </c>
      <c r="CN35" s="283">
        <v>0</v>
      </c>
      <c r="CO35" s="283">
        <v>0</v>
      </c>
      <c r="CP35" s="283">
        <v>0</v>
      </c>
      <c r="CQ35" s="283">
        <v>20349</v>
      </c>
      <c r="CR35" s="283">
        <v>19091</v>
      </c>
      <c r="CS35" s="283">
        <v>0</v>
      </c>
      <c r="CT35" s="283">
        <v>0</v>
      </c>
      <c r="CU35" s="283">
        <v>2759</v>
      </c>
      <c r="CV35" s="283">
        <v>14225</v>
      </c>
      <c r="CW35" s="283">
        <v>1047</v>
      </c>
      <c r="CX35" s="283">
        <v>1060</v>
      </c>
      <c r="CY35" s="283">
        <v>1258</v>
      </c>
      <c r="CZ35" s="283">
        <v>0</v>
      </c>
      <c r="DA35" s="283">
        <v>0</v>
      </c>
      <c r="DB35" s="283">
        <v>158</v>
      </c>
      <c r="DC35" s="283">
        <v>888</v>
      </c>
      <c r="DD35" s="283">
        <v>0</v>
      </c>
      <c r="DE35" s="283">
        <v>212</v>
      </c>
      <c r="DF35" s="283">
        <v>371</v>
      </c>
      <c r="DG35" s="283">
        <v>345</v>
      </c>
      <c r="DH35" s="283">
        <v>0</v>
      </c>
      <c r="DI35" s="283">
        <v>32</v>
      </c>
      <c r="DJ35" s="283">
        <v>52</v>
      </c>
      <c r="DK35" s="283">
        <v>185</v>
      </c>
      <c r="DL35" s="283">
        <v>3</v>
      </c>
      <c r="DM35" s="283">
        <v>73</v>
      </c>
      <c r="DN35" s="283">
        <v>26</v>
      </c>
      <c r="DO35" s="283">
        <v>0</v>
      </c>
      <c r="DP35" s="283">
        <v>0</v>
      </c>
      <c r="DQ35" s="283">
        <v>26</v>
      </c>
      <c r="DR35" s="283">
        <v>0</v>
      </c>
      <c r="DS35" s="283">
        <v>0</v>
      </c>
      <c r="DT35" s="283">
        <v>0</v>
      </c>
      <c r="DU35" s="283">
        <v>15798</v>
      </c>
      <c r="DV35" s="283">
        <v>13807</v>
      </c>
      <c r="DW35" s="283">
        <v>823</v>
      </c>
      <c r="DX35" s="283">
        <v>1168</v>
      </c>
      <c r="DY35" s="283">
        <v>0</v>
      </c>
      <c r="DZ35" s="283">
        <v>1873</v>
      </c>
      <c r="EA35" s="283">
        <v>1662</v>
      </c>
      <c r="EB35" s="283">
        <v>0</v>
      </c>
      <c r="EC35" s="283">
        <v>0</v>
      </c>
      <c r="ED35" s="283">
        <v>252</v>
      </c>
      <c r="EE35" s="283">
        <v>0</v>
      </c>
      <c r="EF35" s="283">
        <v>1410</v>
      </c>
      <c r="EG35" s="283">
        <v>0</v>
      </c>
      <c r="EH35" s="283">
        <v>211</v>
      </c>
      <c r="EI35" s="283">
        <v>0</v>
      </c>
      <c r="EJ35" s="283">
        <v>0</v>
      </c>
      <c r="EK35" s="283">
        <v>211</v>
      </c>
      <c r="EL35" s="283">
        <v>0</v>
      </c>
      <c r="EM35" s="283">
        <v>0</v>
      </c>
      <c r="EN35" s="283">
        <v>0</v>
      </c>
    </row>
    <row r="36" spans="1:144" s="281" customFormat="1" ht="12" customHeight="1">
      <c r="A36" s="278" t="s">
        <v>576</v>
      </c>
      <c r="B36" s="279" t="s">
        <v>611</v>
      </c>
      <c r="C36" s="297" t="s">
        <v>542</v>
      </c>
      <c r="D36" s="283">
        <f t="shared" si="0"/>
        <v>329916</v>
      </c>
      <c r="E36" s="283">
        <f t="shared" si="7"/>
        <v>279122</v>
      </c>
      <c r="F36" s="283">
        <f t="shared" si="8"/>
        <v>242767</v>
      </c>
      <c r="G36" s="283">
        <v>105358</v>
      </c>
      <c r="H36" s="283">
        <v>134712</v>
      </c>
      <c r="I36" s="283">
        <v>44</v>
      </c>
      <c r="J36" s="283">
        <v>1368</v>
      </c>
      <c r="K36" s="283">
        <v>123</v>
      </c>
      <c r="L36" s="283">
        <v>1162</v>
      </c>
      <c r="M36" s="283">
        <f t="shared" si="1"/>
        <v>36355</v>
      </c>
      <c r="N36" s="283">
        <v>10539</v>
      </c>
      <c r="O36" s="283">
        <v>21015</v>
      </c>
      <c r="P36" s="283">
        <v>456</v>
      </c>
      <c r="Q36" s="283">
        <v>175</v>
      </c>
      <c r="R36" s="283">
        <v>105</v>
      </c>
      <c r="S36" s="283">
        <v>4065</v>
      </c>
      <c r="T36" s="283">
        <f t="shared" si="2"/>
        <v>9926</v>
      </c>
      <c r="U36" s="283">
        <f t="shared" si="3"/>
        <v>3970</v>
      </c>
      <c r="V36" s="283">
        <v>0</v>
      </c>
      <c r="W36" s="283">
        <v>0</v>
      </c>
      <c r="X36" s="283">
        <v>799</v>
      </c>
      <c r="Y36" s="283">
        <v>274</v>
      </c>
      <c r="Z36" s="283">
        <v>0</v>
      </c>
      <c r="AA36" s="283">
        <v>2897</v>
      </c>
      <c r="AB36" s="283">
        <f t="shared" si="4"/>
        <v>5956</v>
      </c>
      <c r="AC36" s="283">
        <v>0</v>
      </c>
      <c r="AD36" s="283">
        <v>0</v>
      </c>
      <c r="AE36" s="283">
        <v>316</v>
      </c>
      <c r="AF36" s="283">
        <v>0</v>
      </c>
      <c r="AG36" s="283">
        <v>0</v>
      </c>
      <c r="AH36" s="283">
        <v>5640</v>
      </c>
      <c r="AI36" s="283">
        <f t="shared" si="5"/>
        <v>0</v>
      </c>
      <c r="AJ36" s="283">
        <f t="shared" si="6"/>
        <v>0</v>
      </c>
      <c r="AK36" s="283">
        <v>0</v>
      </c>
      <c r="AL36" s="283">
        <v>0</v>
      </c>
      <c r="AM36" s="283">
        <v>0</v>
      </c>
      <c r="AN36" s="283">
        <v>0</v>
      </c>
      <c r="AO36" s="283">
        <v>0</v>
      </c>
      <c r="AP36" s="283">
        <v>0</v>
      </c>
      <c r="AQ36" s="283">
        <f t="shared" si="9"/>
        <v>0</v>
      </c>
      <c r="AR36" s="283">
        <v>0</v>
      </c>
      <c r="AS36" s="283">
        <v>0</v>
      </c>
      <c r="AT36" s="283">
        <v>0</v>
      </c>
      <c r="AU36" s="283">
        <v>0</v>
      </c>
      <c r="AV36" s="283">
        <v>0</v>
      </c>
      <c r="AW36" s="283">
        <v>0</v>
      </c>
      <c r="AX36" s="283">
        <f t="shared" si="10"/>
        <v>0</v>
      </c>
      <c r="AY36" s="283">
        <f t="shared" si="11"/>
        <v>0</v>
      </c>
      <c r="AZ36" s="283">
        <v>0</v>
      </c>
      <c r="BA36" s="283">
        <v>0</v>
      </c>
      <c r="BB36" s="283">
        <v>0</v>
      </c>
      <c r="BC36" s="283">
        <v>0</v>
      </c>
      <c r="BD36" s="283">
        <v>0</v>
      </c>
      <c r="BE36" s="283">
        <v>0</v>
      </c>
      <c r="BF36" s="283">
        <f t="shared" si="12"/>
        <v>0</v>
      </c>
      <c r="BG36" s="283">
        <v>0</v>
      </c>
      <c r="BH36" s="283">
        <v>0</v>
      </c>
      <c r="BI36" s="283">
        <v>0</v>
      </c>
      <c r="BJ36" s="283">
        <v>0</v>
      </c>
      <c r="BK36" s="283">
        <v>0</v>
      </c>
      <c r="BL36" s="283">
        <v>0</v>
      </c>
      <c r="BM36" s="283">
        <f t="shared" si="13"/>
        <v>0</v>
      </c>
      <c r="BN36" s="283">
        <f t="shared" si="14"/>
        <v>0</v>
      </c>
      <c r="BO36" s="283">
        <v>0</v>
      </c>
      <c r="BP36" s="283">
        <v>0</v>
      </c>
      <c r="BQ36" s="283">
        <v>0</v>
      </c>
      <c r="BR36" s="283">
        <v>0</v>
      </c>
      <c r="BS36" s="283">
        <v>0</v>
      </c>
      <c r="BT36" s="283">
        <v>0</v>
      </c>
      <c r="BU36" s="283">
        <f t="shared" si="15"/>
        <v>0</v>
      </c>
      <c r="BV36" s="283">
        <v>0</v>
      </c>
      <c r="BW36" s="283">
        <v>0</v>
      </c>
      <c r="BX36" s="283">
        <v>0</v>
      </c>
      <c r="BY36" s="283">
        <v>0</v>
      </c>
      <c r="BZ36" s="283">
        <v>0</v>
      </c>
      <c r="CA36" s="283">
        <v>0</v>
      </c>
      <c r="CB36" s="283">
        <f t="shared" si="16"/>
        <v>1004</v>
      </c>
      <c r="CC36" s="283">
        <f t="shared" si="17"/>
        <v>911</v>
      </c>
      <c r="CD36" s="283">
        <v>8</v>
      </c>
      <c r="CE36" s="283">
        <v>687</v>
      </c>
      <c r="CF36" s="283">
        <v>0</v>
      </c>
      <c r="CG36" s="283">
        <v>30</v>
      </c>
      <c r="CH36" s="283">
        <v>186</v>
      </c>
      <c r="CI36" s="283">
        <v>0</v>
      </c>
      <c r="CJ36" s="283">
        <f t="shared" si="29"/>
        <v>93</v>
      </c>
      <c r="CK36" s="283">
        <v>0</v>
      </c>
      <c r="CL36" s="283">
        <v>62</v>
      </c>
      <c r="CM36" s="283">
        <v>0</v>
      </c>
      <c r="CN36" s="283">
        <v>0</v>
      </c>
      <c r="CO36" s="283">
        <v>2</v>
      </c>
      <c r="CP36" s="283">
        <v>29</v>
      </c>
      <c r="CQ36" s="283">
        <f t="shared" si="19"/>
        <v>27972</v>
      </c>
      <c r="CR36" s="283">
        <f t="shared" si="20"/>
        <v>24049</v>
      </c>
      <c r="CS36" s="283">
        <v>0</v>
      </c>
      <c r="CT36" s="283">
        <v>0</v>
      </c>
      <c r="CU36" s="283">
        <v>1684</v>
      </c>
      <c r="CV36" s="283">
        <v>21467</v>
      </c>
      <c r="CW36" s="283">
        <v>22</v>
      </c>
      <c r="CX36" s="283">
        <v>876</v>
      </c>
      <c r="CY36" s="283">
        <f t="shared" si="30"/>
        <v>3923</v>
      </c>
      <c r="CZ36" s="283">
        <v>151</v>
      </c>
      <c r="DA36" s="283">
        <v>0</v>
      </c>
      <c r="DB36" s="283">
        <v>514</v>
      </c>
      <c r="DC36" s="283">
        <v>960</v>
      </c>
      <c r="DD36" s="283">
        <v>335</v>
      </c>
      <c r="DE36" s="283">
        <v>1963</v>
      </c>
      <c r="DF36" s="283">
        <f t="shared" si="28"/>
        <v>3246</v>
      </c>
      <c r="DG36" s="283">
        <f t="shared" si="22"/>
        <v>1430</v>
      </c>
      <c r="DH36" s="283">
        <v>0</v>
      </c>
      <c r="DI36" s="283">
        <v>0</v>
      </c>
      <c r="DJ36" s="283">
        <v>1065</v>
      </c>
      <c r="DK36" s="283">
        <v>25</v>
      </c>
      <c r="DL36" s="283">
        <v>151</v>
      </c>
      <c r="DM36" s="283">
        <v>189</v>
      </c>
      <c r="DN36" s="283">
        <f t="shared" si="31"/>
        <v>1816</v>
      </c>
      <c r="DO36" s="283">
        <v>0</v>
      </c>
      <c r="DP36" s="283">
        <v>0</v>
      </c>
      <c r="DQ36" s="283">
        <v>1675</v>
      </c>
      <c r="DR36" s="283">
        <v>0</v>
      </c>
      <c r="DS36" s="283">
        <v>4</v>
      </c>
      <c r="DT36" s="283">
        <v>137</v>
      </c>
      <c r="DU36" s="283">
        <f t="shared" si="24"/>
        <v>5423</v>
      </c>
      <c r="DV36" s="283">
        <v>5261</v>
      </c>
      <c r="DW36" s="283">
        <v>0</v>
      </c>
      <c r="DX36" s="283">
        <v>162</v>
      </c>
      <c r="DY36" s="283">
        <v>0</v>
      </c>
      <c r="DZ36" s="283">
        <f t="shared" si="25"/>
        <v>3223</v>
      </c>
      <c r="EA36" s="283">
        <f t="shared" si="26"/>
        <v>1406</v>
      </c>
      <c r="EB36" s="283">
        <v>0</v>
      </c>
      <c r="EC36" s="283">
        <v>0</v>
      </c>
      <c r="ED36" s="283">
        <v>1360</v>
      </c>
      <c r="EE36" s="283">
        <v>0</v>
      </c>
      <c r="EF36" s="283">
        <v>0</v>
      </c>
      <c r="EG36" s="283">
        <v>46</v>
      </c>
      <c r="EH36" s="283">
        <f t="shared" si="27"/>
        <v>1817</v>
      </c>
      <c r="EI36" s="283">
        <v>0</v>
      </c>
      <c r="EJ36" s="283">
        <v>0</v>
      </c>
      <c r="EK36" s="283">
        <v>1461</v>
      </c>
      <c r="EL36" s="283">
        <v>0</v>
      </c>
      <c r="EM36" s="283">
        <v>58</v>
      </c>
      <c r="EN36" s="283">
        <v>298</v>
      </c>
    </row>
    <row r="37" spans="1:144" s="281" customFormat="1" ht="12" customHeight="1">
      <c r="A37" s="278" t="s">
        <v>582</v>
      </c>
      <c r="B37" s="279" t="s">
        <v>600</v>
      </c>
      <c r="C37" s="297" t="s">
        <v>542</v>
      </c>
      <c r="D37" s="283">
        <f t="shared" si="0"/>
        <v>213516</v>
      </c>
      <c r="E37" s="283">
        <f t="shared" si="7"/>
        <v>150530</v>
      </c>
      <c r="F37" s="283">
        <f t="shared" si="8"/>
        <v>139420</v>
      </c>
      <c r="G37" s="283">
        <v>0</v>
      </c>
      <c r="H37" s="283">
        <v>138646</v>
      </c>
      <c r="I37" s="283">
        <v>0</v>
      </c>
      <c r="J37" s="283">
        <v>9</v>
      </c>
      <c r="K37" s="283">
        <v>0</v>
      </c>
      <c r="L37" s="283">
        <v>765</v>
      </c>
      <c r="M37" s="283">
        <f t="shared" si="1"/>
        <v>11110</v>
      </c>
      <c r="N37" s="283">
        <v>0</v>
      </c>
      <c r="O37" s="283">
        <v>10533</v>
      </c>
      <c r="P37" s="283">
        <v>0</v>
      </c>
      <c r="Q37" s="283">
        <v>0</v>
      </c>
      <c r="R37" s="283">
        <v>0</v>
      </c>
      <c r="S37" s="283">
        <v>577</v>
      </c>
      <c r="T37" s="283">
        <f t="shared" si="2"/>
        <v>1605</v>
      </c>
      <c r="U37" s="283">
        <f t="shared" si="3"/>
        <v>1407</v>
      </c>
      <c r="V37" s="283">
        <v>0</v>
      </c>
      <c r="W37" s="283">
        <v>0</v>
      </c>
      <c r="X37" s="283">
        <v>1024</v>
      </c>
      <c r="Y37" s="283">
        <v>128</v>
      </c>
      <c r="Z37" s="283">
        <v>0</v>
      </c>
      <c r="AA37" s="283">
        <v>255</v>
      </c>
      <c r="AB37" s="283">
        <f t="shared" si="4"/>
        <v>198</v>
      </c>
      <c r="AC37" s="283">
        <v>12</v>
      </c>
      <c r="AD37" s="283">
        <v>0</v>
      </c>
      <c r="AE37" s="283">
        <v>139</v>
      </c>
      <c r="AF37" s="283">
        <v>0</v>
      </c>
      <c r="AG37" s="283">
        <v>0</v>
      </c>
      <c r="AH37" s="283">
        <v>47</v>
      </c>
      <c r="AI37" s="283">
        <f t="shared" si="5"/>
        <v>5440</v>
      </c>
      <c r="AJ37" s="283">
        <f t="shared" si="6"/>
        <v>5337</v>
      </c>
      <c r="AK37" s="283">
        <v>0</v>
      </c>
      <c r="AL37" s="283">
        <v>0</v>
      </c>
      <c r="AM37" s="283">
        <v>0</v>
      </c>
      <c r="AN37" s="283">
        <v>5330</v>
      </c>
      <c r="AO37" s="283">
        <v>7</v>
      </c>
      <c r="AP37" s="283">
        <v>0</v>
      </c>
      <c r="AQ37" s="283">
        <f t="shared" si="9"/>
        <v>103</v>
      </c>
      <c r="AR37" s="283">
        <v>0</v>
      </c>
      <c r="AS37" s="283">
        <v>0</v>
      </c>
      <c r="AT37" s="283">
        <v>0</v>
      </c>
      <c r="AU37" s="283">
        <v>103</v>
      </c>
      <c r="AV37" s="283">
        <v>0</v>
      </c>
      <c r="AW37" s="283">
        <v>0</v>
      </c>
      <c r="AX37" s="283">
        <f t="shared" si="10"/>
        <v>28</v>
      </c>
      <c r="AY37" s="283">
        <f t="shared" si="11"/>
        <v>28</v>
      </c>
      <c r="AZ37" s="283">
        <v>0</v>
      </c>
      <c r="BA37" s="283">
        <v>0</v>
      </c>
      <c r="BB37" s="283">
        <v>0</v>
      </c>
      <c r="BC37" s="283">
        <v>28</v>
      </c>
      <c r="BD37" s="283">
        <v>0</v>
      </c>
      <c r="BE37" s="283">
        <v>0</v>
      </c>
      <c r="BF37" s="283">
        <f t="shared" si="12"/>
        <v>0</v>
      </c>
      <c r="BG37" s="283">
        <v>0</v>
      </c>
      <c r="BH37" s="283">
        <v>0</v>
      </c>
      <c r="BI37" s="283">
        <v>0</v>
      </c>
      <c r="BJ37" s="283">
        <v>0</v>
      </c>
      <c r="BK37" s="283">
        <v>0</v>
      </c>
      <c r="BL37" s="283">
        <v>0</v>
      </c>
      <c r="BM37" s="283">
        <f t="shared" si="13"/>
        <v>0</v>
      </c>
      <c r="BN37" s="283">
        <f t="shared" si="14"/>
        <v>0</v>
      </c>
      <c r="BO37" s="283">
        <v>0</v>
      </c>
      <c r="BP37" s="283">
        <v>0</v>
      </c>
      <c r="BQ37" s="283">
        <v>0</v>
      </c>
      <c r="BR37" s="283">
        <v>0</v>
      </c>
      <c r="BS37" s="283">
        <v>0</v>
      </c>
      <c r="BT37" s="283">
        <v>0</v>
      </c>
      <c r="BU37" s="283">
        <f t="shared" si="15"/>
        <v>0</v>
      </c>
      <c r="BV37" s="283">
        <v>0</v>
      </c>
      <c r="BW37" s="283">
        <v>0</v>
      </c>
      <c r="BX37" s="283">
        <v>0</v>
      </c>
      <c r="BY37" s="283">
        <v>0</v>
      </c>
      <c r="BZ37" s="283">
        <v>0</v>
      </c>
      <c r="CA37" s="283">
        <v>0</v>
      </c>
      <c r="CB37" s="283">
        <f t="shared" si="16"/>
        <v>854</v>
      </c>
      <c r="CC37" s="283">
        <f t="shared" si="17"/>
        <v>653</v>
      </c>
      <c r="CD37" s="283">
        <v>0</v>
      </c>
      <c r="CE37" s="283">
        <v>0</v>
      </c>
      <c r="CF37" s="283">
        <v>0</v>
      </c>
      <c r="CG37" s="283">
        <v>653</v>
      </c>
      <c r="CH37" s="283">
        <v>0</v>
      </c>
      <c r="CI37" s="283">
        <v>0</v>
      </c>
      <c r="CJ37" s="283">
        <f t="shared" si="29"/>
        <v>201</v>
      </c>
      <c r="CK37" s="283">
        <v>0</v>
      </c>
      <c r="CL37" s="283">
        <v>18</v>
      </c>
      <c r="CM37" s="283">
        <v>0</v>
      </c>
      <c r="CN37" s="283">
        <v>183</v>
      </c>
      <c r="CO37" s="283">
        <v>0</v>
      </c>
      <c r="CP37" s="283">
        <v>0</v>
      </c>
      <c r="CQ37" s="283">
        <f t="shared" si="19"/>
        <v>20139</v>
      </c>
      <c r="CR37" s="283">
        <f t="shared" si="20"/>
        <v>18190</v>
      </c>
      <c r="CS37" s="283">
        <v>0</v>
      </c>
      <c r="CT37" s="283">
        <v>7</v>
      </c>
      <c r="CU37" s="283">
        <v>4416</v>
      </c>
      <c r="CV37" s="283">
        <v>12948</v>
      </c>
      <c r="CW37" s="283">
        <v>93</v>
      </c>
      <c r="CX37" s="283">
        <v>726</v>
      </c>
      <c r="CY37" s="283">
        <f t="shared" si="30"/>
        <v>1949</v>
      </c>
      <c r="CZ37" s="283">
        <v>0</v>
      </c>
      <c r="DA37" s="283">
        <v>0</v>
      </c>
      <c r="DB37" s="283">
        <v>512</v>
      </c>
      <c r="DC37" s="283">
        <v>1199</v>
      </c>
      <c r="DD37" s="283">
        <v>3</v>
      </c>
      <c r="DE37" s="283">
        <v>235</v>
      </c>
      <c r="DF37" s="283">
        <f t="shared" si="28"/>
        <v>0</v>
      </c>
      <c r="DG37" s="283">
        <f t="shared" si="22"/>
        <v>0</v>
      </c>
      <c r="DH37" s="283">
        <v>0</v>
      </c>
      <c r="DI37" s="283">
        <v>0</v>
      </c>
      <c r="DJ37" s="283">
        <v>0</v>
      </c>
      <c r="DK37" s="283">
        <v>0</v>
      </c>
      <c r="DL37" s="283">
        <v>0</v>
      </c>
      <c r="DM37" s="283">
        <v>0</v>
      </c>
      <c r="DN37" s="283">
        <f t="shared" si="31"/>
        <v>0</v>
      </c>
      <c r="DO37" s="283">
        <v>0</v>
      </c>
      <c r="DP37" s="283">
        <v>0</v>
      </c>
      <c r="DQ37" s="283">
        <v>0</v>
      </c>
      <c r="DR37" s="283">
        <v>0</v>
      </c>
      <c r="DS37" s="283">
        <v>0</v>
      </c>
      <c r="DT37" s="283">
        <v>0</v>
      </c>
      <c r="DU37" s="283">
        <f t="shared" si="24"/>
        <v>34637</v>
      </c>
      <c r="DV37" s="283">
        <v>33874</v>
      </c>
      <c r="DW37" s="283">
        <v>2</v>
      </c>
      <c r="DX37" s="283">
        <v>761</v>
      </c>
      <c r="DY37" s="283">
        <v>0</v>
      </c>
      <c r="DZ37" s="283">
        <f t="shared" si="25"/>
        <v>283</v>
      </c>
      <c r="EA37" s="283">
        <f t="shared" si="26"/>
        <v>0</v>
      </c>
      <c r="EB37" s="283">
        <v>0</v>
      </c>
      <c r="EC37" s="283">
        <v>0</v>
      </c>
      <c r="ED37" s="283">
        <v>0</v>
      </c>
      <c r="EE37" s="283">
        <v>0</v>
      </c>
      <c r="EF37" s="283">
        <v>0</v>
      </c>
      <c r="EG37" s="283">
        <v>0</v>
      </c>
      <c r="EH37" s="283">
        <f t="shared" si="27"/>
        <v>283</v>
      </c>
      <c r="EI37" s="283">
        <v>0</v>
      </c>
      <c r="EJ37" s="283">
        <v>0</v>
      </c>
      <c r="EK37" s="283">
        <v>0</v>
      </c>
      <c r="EL37" s="283">
        <v>0</v>
      </c>
      <c r="EM37" s="283">
        <v>283</v>
      </c>
      <c r="EN37" s="283">
        <v>0</v>
      </c>
    </row>
    <row r="38" spans="1:144" s="281" customFormat="1" ht="12" customHeight="1">
      <c r="A38" s="278" t="s">
        <v>612</v>
      </c>
      <c r="B38" s="279" t="s">
        <v>614</v>
      </c>
      <c r="C38" s="297" t="s">
        <v>542</v>
      </c>
      <c r="D38" s="283">
        <f t="shared" si="0"/>
        <v>238248</v>
      </c>
      <c r="E38" s="283">
        <f t="shared" si="7"/>
        <v>177233</v>
      </c>
      <c r="F38" s="283">
        <f t="shared" si="8"/>
        <v>155345</v>
      </c>
      <c r="G38" s="283">
        <v>0</v>
      </c>
      <c r="H38" s="283">
        <v>153746</v>
      </c>
      <c r="I38" s="283">
        <v>1270</v>
      </c>
      <c r="J38" s="283">
        <v>0</v>
      </c>
      <c r="K38" s="283">
        <v>0</v>
      </c>
      <c r="L38" s="283">
        <v>329</v>
      </c>
      <c r="M38" s="283">
        <f t="shared" si="1"/>
        <v>21888</v>
      </c>
      <c r="N38" s="283">
        <v>2400</v>
      </c>
      <c r="O38" s="283">
        <v>19372</v>
      </c>
      <c r="P38" s="283">
        <v>2</v>
      </c>
      <c r="Q38" s="283">
        <v>0</v>
      </c>
      <c r="R38" s="283">
        <v>70</v>
      </c>
      <c r="S38" s="283">
        <v>44</v>
      </c>
      <c r="T38" s="283">
        <f t="shared" si="2"/>
        <v>10608</v>
      </c>
      <c r="U38" s="283">
        <f t="shared" si="3"/>
        <v>7601</v>
      </c>
      <c r="V38" s="283">
        <v>0</v>
      </c>
      <c r="W38" s="283">
        <v>0</v>
      </c>
      <c r="X38" s="283">
        <v>6628</v>
      </c>
      <c r="Y38" s="283">
        <v>586</v>
      </c>
      <c r="Z38" s="283">
        <v>0</v>
      </c>
      <c r="AA38" s="283">
        <v>387</v>
      </c>
      <c r="AB38" s="283">
        <f t="shared" si="4"/>
        <v>3007</v>
      </c>
      <c r="AC38" s="283">
        <v>326</v>
      </c>
      <c r="AD38" s="283">
        <v>0</v>
      </c>
      <c r="AE38" s="283">
        <v>2182</v>
      </c>
      <c r="AF38" s="283">
        <v>29</v>
      </c>
      <c r="AG38" s="283">
        <v>0</v>
      </c>
      <c r="AH38" s="283">
        <v>470</v>
      </c>
      <c r="AI38" s="283">
        <f t="shared" si="5"/>
        <v>3126</v>
      </c>
      <c r="AJ38" s="283">
        <f t="shared" si="6"/>
        <v>3126</v>
      </c>
      <c r="AK38" s="283">
        <v>0</v>
      </c>
      <c r="AL38" s="283">
        <v>0</v>
      </c>
      <c r="AM38" s="283">
        <v>0</v>
      </c>
      <c r="AN38" s="283">
        <v>3126</v>
      </c>
      <c r="AO38" s="283">
        <v>0</v>
      </c>
      <c r="AP38" s="283">
        <v>0</v>
      </c>
      <c r="AQ38" s="283">
        <f t="shared" si="9"/>
        <v>0</v>
      </c>
      <c r="AR38" s="283">
        <v>0</v>
      </c>
      <c r="AS38" s="283">
        <v>0</v>
      </c>
      <c r="AT38" s="283">
        <v>0</v>
      </c>
      <c r="AU38" s="283">
        <v>0</v>
      </c>
      <c r="AV38" s="283">
        <v>0</v>
      </c>
      <c r="AW38" s="283">
        <v>0</v>
      </c>
      <c r="AX38" s="283">
        <f t="shared" si="10"/>
        <v>0</v>
      </c>
      <c r="AY38" s="283">
        <f t="shared" si="11"/>
        <v>0</v>
      </c>
      <c r="AZ38" s="283">
        <v>0</v>
      </c>
      <c r="BA38" s="283">
        <v>0</v>
      </c>
      <c r="BB38" s="283">
        <v>0</v>
      </c>
      <c r="BC38" s="283">
        <v>0</v>
      </c>
      <c r="BD38" s="283">
        <v>0</v>
      </c>
      <c r="BE38" s="283">
        <v>0</v>
      </c>
      <c r="BF38" s="283">
        <f t="shared" si="12"/>
        <v>0</v>
      </c>
      <c r="BG38" s="283">
        <v>0</v>
      </c>
      <c r="BH38" s="283">
        <v>0</v>
      </c>
      <c r="BI38" s="283">
        <v>0</v>
      </c>
      <c r="BJ38" s="283">
        <v>0</v>
      </c>
      <c r="BK38" s="283">
        <v>0</v>
      </c>
      <c r="BL38" s="283">
        <v>0</v>
      </c>
      <c r="BM38" s="283">
        <f t="shared" si="13"/>
        <v>0</v>
      </c>
      <c r="BN38" s="283">
        <f t="shared" si="14"/>
        <v>0</v>
      </c>
      <c r="BO38" s="283">
        <v>0</v>
      </c>
      <c r="BP38" s="283">
        <v>0</v>
      </c>
      <c r="BQ38" s="283">
        <v>0</v>
      </c>
      <c r="BR38" s="283">
        <v>0</v>
      </c>
      <c r="BS38" s="283">
        <v>0</v>
      </c>
      <c r="BT38" s="283">
        <v>0</v>
      </c>
      <c r="BU38" s="283">
        <f t="shared" si="15"/>
        <v>0</v>
      </c>
      <c r="BV38" s="283">
        <v>0</v>
      </c>
      <c r="BW38" s="283">
        <v>0</v>
      </c>
      <c r="BX38" s="283">
        <v>0</v>
      </c>
      <c r="BY38" s="283">
        <v>0</v>
      </c>
      <c r="BZ38" s="283">
        <v>0</v>
      </c>
      <c r="CA38" s="283">
        <v>0</v>
      </c>
      <c r="CB38" s="283">
        <f t="shared" si="16"/>
        <v>9416</v>
      </c>
      <c r="CC38" s="283">
        <f t="shared" si="17"/>
        <v>7993</v>
      </c>
      <c r="CD38" s="283">
        <v>0</v>
      </c>
      <c r="CE38" s="283">
        <v>5699</v>
      </c>
      <c r="CF38" s="283">
        <v>0</v>
      </c>
      <c r="CG38" s="283">
        <v>2294</v>
      </c>
      <c r="CH38" s="283">
        <v>0</v>
      </c>
      <c r="CI38" s="283">
        <v>0</v>
      </c>
      <c r="CJ38" s="283">
        <f t="shared" si="29"/>
        <v>1423</v>
      </c>
      <c r="CK38" s="283">
        <v>0</v>
      </c>
      <c r="CL38" s="283">
        <v>1117</v>
      </c>
      <c r="CM38" s="283">
        <v>236</v>
      </c>
      <c r="CN38" s="283">
        <v>0</v>
      </c>
      <c r="CO38" s="283">
        <v>0</v>
      </c>
      <c r="CP38" s="283">
        <v>70</v>
      </c>
      <c r="CQ38" s="283">
        <f t="shared" si="19"/>
        <v>23833</v>
      </c>
      <c r="CR38" s="283">
        <f t="shared" si="20"/>
        <v>20573</v>
      </c>
      <c r="CS38" s="283">
        <v>0</v>
      </c>
      <c r="CT38" s="283">
        <v>0</v>
      </c>
      <c r="CU38" s="283">
        <v>804</v>
      </c>
      <c r="CV38" s="283">
        <v>19319</v>
      </c>
      <c r="CW38" s="283">
        <v>0</v>
      </c>
      <c r="CX38" s="283">
        <v>450</v>
      </c>
      <c r="CY38" s="283">
        <f t="shared" si="30"/>
        <v>3260</v>
      </c>
      <c r="CZ38" s="283">
        <v>55</v>
      </c>
      <c r="DA38" s="283">
        <v>313</v>
      </c>
      <c r="DB38" s="283">
        <v>1594</v>
      </c>
      <c r="DC38" s="283">
        <v>734</v>
      </c>
      <c r="DD38" s="283">
        <v>160</v>
      </c>
      <c r="DE38" s="283">
        <v>404</v>
      </c>
      <c r="DF38" s="283">
        <f t="shared" si="28"/>
        <v>0</v>
      </c>
      <c r="DG38" s="283">
        <f t="shared" si="22"/>
        <v>0</v>
      </c>
      <c r="DH38" s="283">
        <v>0</v>
      </c>
      <c r="DI38" s="283">
        <v>0</v>
      </c>
      <c r="DJ38" s="283">
        <v>0</v>
      </c>
      <c r="DK38" s="283">
        <v>0</v>
      </c>
      <c r="DL38" s="283">
        <v>0</v>
      </c>
      <c r="DM38" s="283">
        <v>0</v>
      </c>
      <c r="DN38" s="283">
        <f t="shared" si="31"/>
        <v>0</v>
      </c>
      <c r="DO38" s="283">
        <v>0</v>
      </c>
      <c r="DP38" s="283">
        <v>0</v>
      </c>
      <c r="DQ38" s="283">
        <v>0</v>
      </c>
      <c r="DR38" s="283">
        <v>0</v>
      </c>
      <c r="DS38" s="283">
        <v>0</v>
      </c>
      <c r="DT38" s="283">
        <v>0</v>
      </c>
      <c r="DU38" s="283">
        <f t="shared" si="24"/>
        <v>8410</v>
      </c>
      <c r="DV38" s="283">
        <v>7641</v>
      </c>
      <c r="DW38" s="283">
        <v>20</v>
      </c>
      <c r="DX38" s="283">
        <v>747</v>
      </c>
      <c r="DY38" s="283">
        <v>2</v>
      </c>
      <c r="DZ38" s="283">
        <f t="shared" si="25"/>
        <v>5622</v>
      </c>
      <c r="EA38" s="283">
        <f t="shared" si="26"/>
        <v>3435</v>
      </c>
      <c r="EB38" s="283">
        <v>0</v>
      </c>
      <c r="EC38" s="283">
        <v>0</v>
      </c>
      <c r="ED38" s="283">
        <v>3435</v>
      </c>
      <c r="EE38" s="283">
        <v>0</v>
      </c>
      <c r="EF38" s="283">
        <v>0</v>
      </c>
      <c r="EG38" s="283">
        <v>0</v>
      </c>
      <c r="EH38" s="283">
        <f t="shared" si="27"/>
        <v>2187</v>
      </c>
      <c r="EI38" s="283">
        <v>603</v>
      </c>
      <c r="EJ38" s="283">
        <v>0</v>
      </c>
      <c r="EK38" s="283">
        <v>1111</v>
      </c>
      <c r="EL38" s="283">
        <v>0</v>
      </c>
      <c r="EM38" s="283">
        <v>0</v>
      </c>
      <c r="EN38" s="283">
        <v>473</v>
      </c>
    </row>
    <row r="39" spans="1:144" s="281" customFormat="1" ht="12" customHeight="1">
      <c r="A39" s="278" t="s">
        <v>637</v>
      </c>
      <c r="B39" s="279" t="s">
        <v>638</v>
      </c>
      <c r="C39" s="297" t="s">
        <v>542</v>
      </c>
      <c r="D39" s="283">
        <f t="shared" si="0"/>
        <v>618867</v>
      </c>
      <c r="E39" s="283">
        <f t="shared" si="7"/>
        <v>550389</v>
      </c>
      <c r="F39" s="283">
        <f t="shared" si="8"/>
        <v>494847</v>
      </c>
      <c r="G39" s="283">
        <v>0</v>
      </c>
      <c r="H39" s="283">
        <v>494016</v>
      </c>
      <c r="I39" s="283">
        <v>35</v>
      </c>
      <c r="J39" s="283">
        <v>176</v>
      </c>
      <c r="K39" s="283">
        <v>0</v>
      </c>
      <c r="L39" s="283">
        <v>620</v>
      </c>
      <c r="M39" s="283">
        <f t="shared" si="1"/>
        <v>55542</v>
      </c>
      <c r="N39" s="283">
        <v>0</v>
      </c>
      <c r="O39" s="283">
        <v>53157</v>
      </c>
      <c r="P39" s="283">
        <v>11</v>
      </c>
      <c r="Q39" s="283">
        <v>3</v>
      </c>
      <c r="R39" s="283">
        <v>0</v>
      </c>
      <c r="S39" s="283">
        <v>2371</v>
      </c>
      <c r="T39" s="283">
        <f t="shared" si="2"/>
        <v>19259</v>
      </c>
      <c r="U39" s="283">
        <f t="shared" si="3"/>
        <v>11925</v>
      </c>
      <c r="V39" s="283">
        <v>0</v>
      </c>
      <c r="W39" s="283">
        <v>0</v>
      </c>
      <c r="X39" s="283">
        <v>9254</v>
      </c>
      <c r="Y39" s="283">
        <v>292</v>
      </c>
      <c r="Z39" s="283">
        <v>40</v>
      </c>
      <c r="AA39" s="283">
        <v>2339</v>
      </c>
      <c r="AB39" s="283">
        <f t="shared" si="4"/>
        <v>7334</v>
      </c>
      <c r="AC39" s="283">
        <v>0</v>
      </c>
      <c r="AD39" s="283">
        <v>0</v>
      </c>
      <c r="AE39" s="283">
        <v>567</v>
      </c>
      <c r="AF39" s="283">
        <v>24</v>
      </c>
      <c r="AG39" s="283">
        <v>31</v>
      </c>
      <c r="AH39" s="283">
        <v>6712</v>
      </c>
      <c r="AI39" s="283">
        <f t="shared" si="5"/>
        <v>659</v>
      </c>
      <c r="AJ39" s="283">
        <f t="shared" si="6"/>
        <v>659</v>
      </c>
      <c r="AK39" s="283">
        <v>0</v>
      </c>
      <c r="AL39" s="283">
        <v>0</v>
      </c>
      <c r="AM39" s="283">
        <v>0</v>
      </c>
      <c r="AN39" s="283">
        <v>659</v>
      </c>
      <c r="AO39" s="283">
        <v>0</v>
      </c>
      <c r="AP39" s="283">
        <v>0</v>
      </c>
      <c r="AQ39" s="283">
        <f t="shared" si="9"/>
        <v>0</v>
      </c>
      <c r="AR39" s="283">
        <v>0</v>
      </c>
      <c r="AS39" s="283">
        <v>0</v>
      </c>
      <c r="AT39" s="283">
        <v>0</v>
      </c>
      <c r="AU39" s="283">
        <v>0</v>
      </c>
      <c r="AV39" s="283">
        <v>0</v>
      </c>
      <c r="AW39" s="283">
        <v>0</v>
      </c>
      <c r="AX39" s="283">
        <f t="shared" si="10"/>
        <v>0</v>
      </c>
      <c r="AY39" s="283">
        <f t="shared" si="11"/>
        <v>0</v>
      </c>
      <c r="AZ39" s="283">
        <v>0</v>
      </c>
      <c r="BA39" s="283">
        <v>0</v>
      </c>
      <c r="BB39" s="283">
        <v>0</v>
      </c>
      <c r="BC39" s="283">
        <v>0</v>
      </c>
      <c r="BD39" s="283">
        <v>0</v>
      </c>
      <c r="BE39" s="283">
        <v>0</v>
      </c>
      <c r="BF39" s="283">
        <f t="shared" si="12"/>
        <v>0</v>
      </c>
      <c r="BG39" s="283">
        <v>0</v>
      </c>
      <c r="BH39" s="283">
        <v>0</v>
      </c>
      <c r="BI39" s="283">
        <v>0</v>
      </c>
      <c r="BJ39" s="283">
        <v>0</v>
      </c>
      <c r="BK39" s="283">
        <v>0</v>
      </c>
      <c r="BL39" s="283">
        <v>0</v>
      </c>
      <c r="BM39" s="283">
        <f t="shared" si="13"/>
        <v>335</v>
      </c>
      <c r="BN39" s="283">
        <f t="shared" si="14"/>
        <v>335</v>
      </c>
      <c r="BO39" s="283">
        <v>0</v>
      </c>
      <c r="BP39" s="283">
        <v>0</v>
      </c>
      <c r="BQ39" s="283">
        <v>0</v>
      </c>
      <c r="BR39" s="283">
        <v>335</v>
      </c>
      <c r="BS39" s="283">
        <v>0</v>
      </c>
      <c r="BT39" s="283">
        <v>0</v>
      </c>
      <c r="BU39" s="283">
        <f t="shared" si="15"/>
        <v>0</v>
      </c>
      <c r="BV39" s="283">
        <v>0</v>
      </c>
      <c r="BW39" s="283">
        <v>0</v>
      </c>
      <c r="BX39" s="283">
        <v>0</v>
      </c>
      <c r="BY39" s="283">
        <v>0</v>
      </c>
      <c r="BZ39" s="283">
        <v>0</v>
      </c>
      <c r="CA39" s="283">
        <v>0</v>
      </c>
      <c r="CB39" s="283">
        <f t="shared" si="16"/>
        <v>378</v>
      </c>
      <c r="CC39" s="283">
        <f t="shared" si="17"/>
        <v>142</v>
      </c>
      <c r="CD39" s="283">
        <v>0</v>
      </c>
      <c r="CE39" s="283">
        <v>68</v>
      </c>
      <c r="CF39" s="283">
        <v>0</v>
      </c>
      <c r="CG39" s="283">
        <v>64</v>
      </c>
      <c r="CH39" s="283">
        <v>0</v>
      </c>
      <c r="CI39" s="283">
        <v>10</v>
      </c>
      <c r="CJ39" s="283">
        <f t="shared" si="29"/>
        <v>236</v>
      </c>
      <c r="CK39" s="283">
        <v>0</v>
      </c>
      <c r="CL39" s="283">
        <v>0</v>
      </c>
      <c r="CM39" s="283">
        <v>39</v>
      </c>
      <c r="CN39" s="283">
        <v>36</v>
      </c>
      <c r="CO39" s="283">
        <v>0</v>
      </c>
      <c r="CP39" s="283">
        <v>161</v>
      </c>
      <c r="CQ39" s="283">
        <f t="shared" si="19"/>
        <v>25255</v>
      </c>
      <c r="CR39" s="283">
        <f t="shared" si="20"/>
        <v>20746</v>
      </c>
      <c r="CS39" s="283">
        <v>0</v>
      </c>
      <c r="CT39" s="283">
        <v>0</v>
      </c>
      <c r="CU39" s="283">
        <v>939</v>
      </c>
      <c r="CV39" s="283">
        <v>19326</v>
      </c>
      <c r="CW39" s="283">
        <v>114</v>
      </c>
      <c r="CX39" s="283">
        <v>367</v>
      </c>
      <c r="CY39" s="283">
        <f t="shared" si="30"/>
        <v>4509</v>
      </c>
      <c r="CZ39" s="283">
        <v>0</v>
      </c>
      <c r="DA39" s="283">
        <v>0</v>
      </c>
      <c r="DB39" s="283">
        <v>830</v>
      </c>
      <c r="DC39" s="283">
        <v>2512</v>
      </c>
      <c r="DD39" s="283">
        <v>0</v>
      </c>
      <c r="DE39" s="283">
        <v>1167</v>
      </c>
      <c r="DF39" s="283">
        <f t="shared" si="28"/>
        <v>702</v>
      </c>
      <c r="DG39" s="283">
        <f t="shared" si="22"/>
        <v>390</v>
      </c>
      <c r="DH39" s="283">
        <v>0</v>
      </c>
      <c r="DI39" s="283">
        <v>0</v>
      </c>
      <c r="DJ39" s="283">
        <v>191</v>
      </c>
      <c r="DK39" s="283">
        <v>186</v>
      </c>
      <c r="DL39" s="283">
        <v>2</v>
      </c>
      <c r="DM39" s="283">
        <v>11</v>
      </c>
      <c r="DN39" s="283">
        <f t="shared" si="31"/>
        <v>312</v>
      </c>
      <c r="DO39" s="283">
        <v>0</v>
      </c>
      <c r="DP39" s="283">
        <v>201</v>
      </c>
      <c r="DQ39" s="283">
        <v>35</v>
      </c>
      <c r="DR39" s="283">
        <v>4</v>
      </c>
      <c r="DS39" s="283">
        <v>0</v>
      </c>
      <c r="DT39" s="283">
        <v>72</v>
      </c>
      <c r="DU39" s="283">
        <f t="shared" si="24"/>
        <v>17372</v>
      </c>
      <c r="DV39" s="283">
        <v>13633</v>
      </c>
      <c r="DW39" s="283">
        <v>0</v>
      </c>
      <c r="DX39" s="283">
        <v>3739</v>
      </c>
      <c r="DY39" s="283">
        <v>0</v>
      </c>
      <c r="DZ39" s="283">
        <f t="shared" si="25"/>
        <v>4518</v>
      </c>
      <c r="EA39" s="283">
        <f t="shared" si="26"/>
        <v>3429</v>
      </c>
      <c r="EB39" s="283">
        <v>0</v>
      </c>
      <c r="EC39" s="283">
        <v>0</v>
      </c>
      <c r="ED39" s="283">
        <v>3377</v>
      </c>
      <c r="EE39" s="283">
        <v>20</v>
      </c>
      <c r="EF39" s="283">
        <v>0</v>
      </c>
      <c r="EG39" s="283">
        <v>32</v>
      </c>
      <c r="EH39" s="283">
        <f t="shared" si="27"/>
        <v>1089</v>
      </c>
      <c r="EI39" s="283">
        <v>0</v>
      </c>
      <c r="EJ39" s="283">
        <v>0</v>
      </c>
      <c r="EK39" s="283">
        <v>1086</v>
      </c>
      <c r="EL39" s="283">
        <v>0</v>
      </c>
      <c r="EM39" s="283">
        <v>0</v>
      </c>
      <c r="EN39" s="283">
        <v>3</v>
      </c>
    </row>
    <row r="40" spans="1:144" s="281" customFormat="1" ht="12" customHeight="1">
      <c r="A40" s="278" t="s">
        <v>564</v>
      </c>
      <c r="B40" s="279" t="s">
        <v>639</v>
      </c>
      <c r="C40" s="297" t="s">
        <v>542</v>
      </c>
      <c r="D40" s="283">
        <f t="shared" si="0"/>
        <v>906126</v>
      </c>
      <c r="E40" s="283">
        <f t="shared" si="7"/>
        <v>603006</v>
      </c>
      <c r="F40" s="283">
        <f t="shared" si="8"/>
        <v>569253</v>
      </c>
      <c r="G40" s="283">
        <v>0</v>
      </c>
      <c r="H40" s="283">
        <v>567537</v>
      </c>
      <c r="I40" s="283">
        <v>0</v>
      </c>
      <c r="J40" s="283">
        <v>0</v>
      </c>
      <c r="K40" s="283">
        <v>0</v>
      </c>
      <c r="L40" s="283">
        <v>1716</v>
      </c>
      <c r="M40" s="283">
        <f t="shared" si="1"/>
        <v>33753</v>
      </c>
      <c r="N40" s="283">
        <v>0</v>
      </c>
      <c r="O40" s="283">
        <v>29983</v>
      </c>
      <c r="P40" s="283">
        <v>0</v>
      </c>
      <c r="Q40" s="283">
        <v>0</v>
      </c>
      <c r="R40" s="283">
        <v>0</v>
      </c>
      <c r="S40" s="283">
        <v>3770</v>
      </c>
      <c r="T40" s="283">
        <f t="shared" si="2"/>
        <v>45165</v>
      </c>
      <c r="U40" s="283">
        <f t="shared" si="3"/>
        <v>29533</v>
      </c>
      <c r="V40" s="283">
        <v>0</v>
      </c>
      <c r="W40" s="283">
        <v>0</v>
      </c>
      <c r="X40" s="283">
        <v>10770</v>
      </c>
      <c r="Y40" s="283">
        <v>7290</v>
      </c>
      <c r="Z40" s="283">
        <v>0</v>
      </c>
      <c r="AA40" s="283">
        <v>11473</v>
      </c>
      <c r="AB40" s="283">
        <f t="shared" si="4"/>
        <v>15632</v>
      </c>
      <c r="AC40" s="283">
        <v>0</v>
      </c>
      <c r="AD40" s="283">
        <v>0</v>
      </c>
      <c r="AE40" s="283">
        <v>2443</v>
      </c>
      <c r="AF40" s="283">
        <v>179</v>
      </c>
      <c r="AG40" s="283">
        <v>0</v>
      </c>
      <c r="AH40" s="283">
        <v>13010</v>
      </c>
      <c r="AI40" s="283">
        <f t="shared" si="5"/>
        <v>924</v>
      </c>
      <c r="AJ40" s="283">
        <f t="shared" si="6"/>
        <v>0</v>
      </c>
      <c r="AK40" s="283">
        <v>0</v>
      </c>
      <c r="AL40" s="283">
        <v>0</v>
      </c>
      <c r="AM40" s="283">
        <v>0</v>
      </c>
      <c r="AN40" s="283">
        <v>0</v>
      </c>
      <c r="AO40" s="283">
        <v>0</v>
      </c>
      <c r="AP40" s="283">
        <v>0</v>
      </c>
      <c r="AQ40" s="283">
        <f t="shared" si="9"/>
        <v>924</v>
      </c>
      <c r="AR40" s="283">
        <v>0</v>
      </c>
      <c r="AS40" s="283">
        <v>0</v>
      </c>
      <c r="AT40" s="283">
        <v>0</v>
      </c>
      <c r="AU40" s="283">
        <v>924</v>
      </c>
      <c r="AV40" s="283">
        <v>0</v>
      </c>
      <c r="AW40" s="283">
        <v>0</v>
      </c>
      <c r="AX40" s="283">
        <f t="shared" si="10"/>
        <v>0</v>
      </c>
      <c r="AY40" s="283">
        <f t="shared" si="11"/>
        <v>0</v>
      </c>
      <c r="AZ40" s="283">
        <v>0</v>
      </c>
      <c r="BA40" s="283">
        <v>0</v>
      </c>
      <c r="BB40" s="283">
        <v>0</v>
      </c>
      <c r="BC40" s="283">
        <v>0</v>
      </c>
      <c r="BD40" s="283">
        <v>0</v>
      </c>
      <c r="BE40" s="283">
        <v>0</v>
      </c>
      <c r="BF40" s="283">
        <f t="shared" si="12"/>
        <v>0</v>
      </c>
      <c r="BG40" s="283">
        <v>0</v>
      </c>
      <c r="BH40" s="283">
        <v>0</v>
      </c>
      <c r="BI40" s="283">
        <v>0</v>
      </c>
      <c r="BJ40" s="283">
        <v>0</v>
      </c>
      <c r="BK40" s="283">
        <v>0</v>
      </c>
      <c r="BL40" s="283">
        <v>0</v>
      </c>
      <c r="BM40" s="283">
        <f t="shared" si="13"/>
        <v>0</v>
      </c>
      <c r="BN40" s="283">
        <f t="shared" si="14"/>
        <v>0</v>
      </c>
      <c r="BO40" s="283">
        <v>0</v>
      </c>
      <c r="BP40" s="283">
        <v>0</v>
      </c>
      <c r="BQ40" s="283">
        <v>0</v>
      </c>
      <c r="BR40" s="283">
        <v>0</v>
      </c>
      <c r="BS40" s="283">
        <v>0</v>
      </c>
      <c r="BT40" s="283">
        <v>0</v>
      </c>
      <c r="BU40" s="283">
        <f t="shared" si="15"/>
        <v>0</v>
      </c>
      <c r="BV40" s="283">
        <v>0</v>
      </c>
      <c r="BW40" s="283">
        <v>0</v>
      </c>
      <c r="BX40" s="283">
        <v>0</v>
      </c>
      <c r="BY40" s="283">
        <v>0</v>
      </c>
      <c r="BZ40" s="283">
        <v>0</v>
      </c>
      <c r="CA40" s="283">
        <v>0</v>
      </c>
      <c r="CB40" s="283">
        <f t="shared" si="16"/>
        <v>129326</v>
      </c>
      <c r="CC40" s="283">
        <f t="shared" si="17"/>
        <v>122157</v>
      </c>
      <c r="CD40" s="283">
        <v>0</v>
      </c>
      <c r="CE40" s="283">
        <v>119438</v>
      </c>
      <c r="CF40" s="283">
        <v>34</v>
      </c>
      <c r="CG40" s="283">
        <v>778</v>
      </c>
      <c r="CH40" s="283">
        <v>0</v>
      </c>
      <c r="CI40" s="283">
        <v>1907</v>
      </c>
      <c r="CJ40" s="283">
        <f t="shared" si="29"/>
        <v>7169</v>
      </c>
      <c r="CK40" s="283">
        <v>0</v>
      </c>
      <c r="CL40" s="283">
        <v>4665</v>
      </c>
      <c r="CM40" s="283">
        <v>7</v>
      </c>
      <c r="CN40" s="283">
        <v>838</v>
      </c>
      <c r="CO40" s="283">
        <v>0</v>
      </c>
      <c r="CP40" s="283">
        <v>1659</v>
      </c>
      <c r="CQ40" s="283">
        <f t="shared" si="19"/>
        <v>87266</v>
      </c>
      <c r="CR40" s="283">
        <f t="shared" si="20"/>
        <v>83390</v>
      </c>
      <c r="CS40" s="283">
        <v>0</v>
      </c>
      <c r="CT40" s="283">
        <v>0</v>
      </c>
      <c r="CU40" s="283">
        <v>3945</v>
      </c>
      <c r="CV40" s="283">
        <v>78297</v>
      </c>
      <c r="CW40" s="283">
        <v>609</v>
      </c>
      <c r="CX40" s="283">
        <v>539</v>
      </c>
      <c r="CY40" s="283">
        <f t="shared" si="30"/>
        <v>3876</v>
      </c>
      <c r="CZ40" s="283">
        <v>0</v>
      </c>
      <c r="DA40" s="283">
        <v>7</v>
      </c>
      <c r="DB40" s="283">
        <v>562</v>
      </c>
      <c r="DC40" s="283">
        <v>1799</v>
      </c>
      <c r="DD40" s="283">
        <v>39</v>
      </c>
      <c r="DE40" s="283">
        <v>1469</v>
      </c>
      <c r="DF40" s="283">
        <f t="shared" si="28"/>
        <v>484</v>
      </c>
      <c r="DG40" s="283">
        <f t="shared" si="22"/>
        <v>354</v>
      </c>
      <c r="DH40" s="283">
        <v>0</v>
      </c>
      <c r="DI40" s="283">
        <v>0</v>
      </c>
      <c r="DJ40" s="283">
        <v>321</v>
      </c>
      <c r="DK40" s="283">
        <v>26</v>
      </c>
      <c r="DL40" s="283">
        <v>7</v>
      </c>
      <c r="DM40" s="283">
        <v>0</v>
      </c>
      <c r="DN40" s="283">
        <f t="shared" si="31"/>
        <v>130</v>
      </c>
      <c r="DO40" s="283">
        <v>0</v>
      </c>
      <c r="DP40" s="283">
        <v>0</v>
      </c>
      <c r="DQ40" s="283">
        <v>128</v>
      </c>
      <c r="DR40" s="283">
        <v>0</v>
      </c>
      <c r="DS40" s="283">
        <v>2</v>
      </c>
      <c r="DT40" s="283">
        <v>0</v>
      </c>
      <c r="DU40" s="283">
        <f t="shared" si="24"/>
        <v>13805</v>
      </c>
      <c r="DV40" s="283">
        <v>11413</v>
      </c>
      <c r="DW40" s="283">
        <v>0</v>
      </c>
      <c r="DX40" s="283">
        <v>2392</v>
      </c>
      <c r="DY40" s="283">
        <v>0</v>
      </c>
      <c r="DZ40" s="283">
        <f t="shared" si="25"/>
        <v>26150</v>
      </c>
      <c r="EA40" s="283">
        <f t="shared" si="26"/>
        <v>21885</v>
      </c>
      <c r="EB40" s="283">
        <v>0</v>
      </c>
      <c r="EC40" s="283">
        <v>0</v>
      </c>
      <c r="ED40" s="283">
        <v>21720</v>
      </c>
      <c r="EE40" s="283">
        <v>0</v>
      </c>
      <c r="EF40" s="283">
        <v>165</v>
      </c>
      <c r="EG40" s="283">
        <v>0</v>
      </c>
      <c r="EH40" s="283">
        <f t="shared" si="27"/>
        <v>4265</v>
      </c>
      <c r="EI40" s="283">
        <v>0</v>
      </c>
      <c r="EJ40" s="283">
        <v>0</v>
      </c>
      <c r="EK40" s="283">
        <v>4028</v>
      </c>
      <c r="EL40" s="283">
        <v>0</v>
      </c>
      <c r="EM40" s="283">
        <v>222</v>
      </c>
      <c r="EN40" s="283">
        <v>15</v>
      </c>
    </row>
    <row r="41" spans="1:144" s="281" customFormat="1" ht="12" customHeight="1">
      <c r="A41" s="278" t="s">
        <v>586</v>
      </c>
      <c r="B41" s="279" t="s">
        <v>587</v>
      </c>
      <c r="C41" s="297" t="s">
        <v>542</v>
      </c>
      <c r="D41" s="283">
        <f t="shared" si="0"/>
        <v>499285</v>
      </c>
      <c r="E41" s="283">
        <f t="shared" si="7"/>
        <v>387677</v>
      </c>
      <c r="F41" s="283">
        <f t="shared" si="8"/>
        <v>300051</v>
      </c>
      <c r="G41" s="283">
        <v>0</v>
      </c>
      <c r="H41" s="283">
        <v>297427</v>
      </c>
      <c r="I41" s="283">
        <v>0</v>
      </c>
      <c r="J41" s="283">
        <v>0</v>
      </c>
      <c r="K41" s="283">
        <v>0</v>
      </c>
      <c r="L41" s="283">
        <v>2624</v>
      </c>
      <c r="M41" s="283">
        <f t="shared" si="1"/>
        <v>87626</v>
      </c>
      <c r="N41" s="283">
        <v>0</v>
      </c>
      <c r="O41" s="283">
        <v>85501</v>
      </c>
      <c r="P41" s="283">
        <v>0</v>
      </c>
      <c r="Q41" s="283">
        <v>0</v>
      </c>
      <c r="R41" s="283">
        <v>0</v>
      </c>
      <c r="S41" s="283">
        <v>2125</v>
      </c>
      <c r="T41" s="283">
        <f t="shared" si="2"/>
        <v>18727</v>
      </c>
      <c r="U41" s="283">
        <f t="shared" si="3"/>
        <v>6040</v>
      </c>
      <c r="V41" s="283">
        <v>0</v>
      </c>
      <c r="W41" s="283">
        <v>0</v>
      </c>
      <c r="X41" s="283">
        <v>2966</v>
      </c>
      <c r="Y41" s="283">
        <v>0</v>
      </c>
      <c r="Z41" s="283">
        <v>69</v>
      </c>
      <c r="AA41" s="283">
        <v>3005</v>
      </c>
      <c r="AB41" s="283">
        <f t="shared" si="4"/>
        <v>12687</v>
      </c>
      <c r="AC41" s="283">
        <v>539</v>
      </c>
      <c r="AD41" s="283">
        <v>0</v>
      </c>
      <c r="AE41" s="283">
        <v>3604</v>
      </c>
      <c r="AF41" s="283">
        <v>0</v>
      </c>
      <c r="AG41" s="283">
        <v>0</v>
      </c>
      <c r="AH41" s="283">
        <v>8544</v>
      </c>
      <c r="AI41" s="283">
        <f t="shared" si="5"/>
        <v>40</v>
      </c>
      <c r="AJ41" s="283">
        <f t="shared" si="6"/>
        <v>0</v>
      </c>
      <c r="AK41" s="283">
        <v>0</v>
      </c>
      <c r="AL41" s="283">
        <v>0</v>
      </c>
      <c r="AM41" s="283">
        <v>0</v>
      </c>
      <c r="AN41" s="283">
        <v>0</v>
      </c>
      <c r="AO41" s="283">
        <v>0</v>
      </c>
      <c r="AP41" s="283">
        <v>0</v>
      </c>
      <c r="AQ41" s="283">
        <f t="shared" si="9"/>
        <v>40</v>
      </c>
      <c r="AR41" s="283">
        <v>0</v>
      </c>
      <c r="AS41" s="283">
        <v>40</v>
      </c>
      <c r="AT41" s="283">
        <v>0</v>
      </c>
      <c r="AU41" s="283">
        <v>0</v>
      </c>
      <c r="AV41" s="283">
        <v>0</v>
      </c>
      <c r="AW41" s="283">
        <v>0</v>
      </c>
      <c r="AX41" s="283">
        <f t="shared" si="10"/>
        <v>0</v>
      </c>
      <c r="AY41" s="283">
        <f t="shared" si="11"/>
        <v>0</v>
      </c>
      <c r="AZ41" s="283">
        <v>0</v>
      </c>
      <c r="BA41" s="283">
        <v>0</v>
      </c>
      <c r="BB41" s="283">
        <v>0</v>
      </c>
      <c r="BC41" s="283">
        <v>0</v>
      </c>
      <c r="BD41" s="283">
        <v>0</v>
      </c>
      <c r="BE41" s="283">
        <v>0</v>
      </c>
      <c r="BF41" s="283">
        <f t="shared" si="12"/>
        <v>0</v>
      </c>
      <c r="BG41" s="283">
        <v>0</v>
      </c>
      <c r="BH41" s="283">
        <v>0</v>
      </c>
      <c r="BI41" s="283">
        <v>0</v>
      </c>
      <c r="BJ41" s="283">
        <v>0</v>
      </c>
      <c r="BK41" s="283">
        <v>0</v>
      </c>
      <c r="BL41" s="283">
        <v>0</v>
      </c>
      <c r="BM41" s="283">
        <f t="shared" si="13"/>
        <v>5172</v>
      </c>
      <c r="BN41" s="283">
        <f t="shared" si="14"/>
        <v>5172</v>
      </c>
      <c r="BO41" s="283">
        <v>0</v>
      </c>
      <c r="BP41" s="283">
        <v>5172</v>
      </c>
      <c r="BQ41" s="283">
        <v>0</v>
      </c>
      <c r="BR41" s="283">
        <v>0</v>
      </c>
      <c r="BS41" s="283">
        <v>0</v>
      </c>
      <c r="BT41" s="283">
        <v>0</v>
      </c>
      <c r="BU41" s="283">
        <f t="shared" si="15"/>
        <v>0</v>
      </c>
      <c r="BV41" s="283">
        <v>0</v>
      </c>
      <c r="BW41" s="283">
        <v>0</v>
      </c>
      <c r="BX41" s="283">
        <v>0</v>
      </c>
      <c r="BY41" s="283">
        <v>0</v>
      </c>
      <c r="BZ41" s="283">
        <v>0</v>
      </c>
      <c r="CA41" s="283">
        <v>0</v>
      </c>
      <c r="CB41" s="283">
        <f t="shared" si="16"/>
        <v>6641</v>
      </c>
      <c r="CC41" s="283">
        <f t="shared" si="17"/>
        <v>5829</v>
      </c>
      <c r="CD41" s="283">
        <v>0</v>
      </c>
      <c r="CE41" s="283">
        <v>5785</v>
      </c>
      <c r="CF41" s="283">
        <v>0</v>
      </c>
      <c r="CG41" s="283">
        <v>2</v>
      </c>
      <c r="CH41" s="283">
        <v>0</v>
      </c>
      <c r="CI41" s="283">
        <v>42</v>
      </c>
      <c r="CJ41" s="283">
        <f t="shared" si="29"/>
        <v>812</v>
      </c>
      <c r="CK41" s="283">
        <v>0</v>
      </c>
      <c r="CL41" s="283">
        <v>601</v>
      </c>
      <c r="CM41" s="283">
        <v>0</v>
      </c>
      <c r="CN41" s="283">
        <v>0</v>
      </c>
      <c r="CO41" s="283">
        <v>0</v>
      </c>
      <c r="CP41" s="283">
        <v>211</v>
      </c>
      <c r="CQ41" s="283">
        <f t="shared" si="19"/>
        <v>46640</v>
      </c>
      <c r="CR41" s="283">
        <f t="shared" si="20"/>
        <v>38856</v>
      </c>
      <c r="CS41" s="283">
        <v>0</v>
      </c>
      <c r="CT41" s="283">
        <v>0</v>
      </c>
      <c r="CU41" s="283">
        <v>3801</v>
      </c>
      <c r="CV41" s="283">
        <v>33561</v>
      </c>
      <c r="CW41" s="283">
        <v>819</v>
      </c>
      <c r="CX41" s="283">
        <v>675</v>
      </c>
      <c r="CY41" s="283">
        <f t="shared" si="30"/>
        <v>7784</v>
      </c>
      <c r="CZ41" s="283">
        <v>0</v>
      </c>
      <c r="DA41" s="283">
        <v>27</v>
      </c>
      <c r="DB41" s="283">
        <v>1317</v>
      </c>
      <c r="DC41" s="283">
        <v>5849</v>
      </c>
      <c r="DD41" s="283">
        <v>77</v>
      </c>
      <c r="DE41" s="283">
        <v>514</v>
      </c>
      <c r="DF41" s="283">
        <f t="shared" si="28"/>
        <v>502</v>
      </c>
      <c r="DG41" s="283">
        <f t="shared" si="22"/>
        <v>502</v>
      </c>
      <c r="DH41" s="283">
        <v>0</v>
      </c>
      <c r="DI41" s="283">
        <v>0</v>
      </c>
      <c r="DJ41" s="283">
        <v>389</v>
      </c>
      <c r="DK41" s="283">
        <v>78</v>
      </c>
      <c r="DL41" s="283">
        <v>35</v>
      </c>
      <c r="DM41" s="283">
        <v>0</v>
      </c>
      <c r="DN41" s="283">
        <f t="shared" si="31"/>
        <v>0</v>
      </c>
      <c r="DO41" s="283">
        <v>0</v>
      </c>
      <c r="DP41" s="283">
        <v>0</v>
      </c>
      <c r="DQ41" s="283">
        <v>0</v>
      </c>
      <c r="DR41" s="283">
        <v>0</v>
      </c>
      <c r="DS41" s="283">
        <v>0</v>
      </c>
      <c r="DT41" s="283">
        <v>0</v>
      </c>
      <c r="DU41" s="283">
        <f t="shared" si="24"/>
        <v>26539</v>
      </c>
      <c r="DV41" s="283">
        <v>23608</v>
      </c>
      <c r="DW41" s="283">
        <v>8</v>
      </c>
      <c r="DX41" s="283">
        <v>2923</v>
      </c>
      <c r="DY41" s="283">
        <v>0</v>
      </c>
      <c r="DZ41" s="283">
        <f t="shared" si="25"/>
        <v>7347</v>
      </c>
      <c r="EA41" s="283">
        <f t="shared" si="26"/>
        <v>3320</v>
      </c>
      <c r="EB41" s="283">
        <v>0</v>
      </c>
      <c r="EC41" s="283">
        <v>0</v>
      </c>
      <c r="ED41" s="283">
        <v>2997</v>
      </c>
      <c r="EE41" s="283">
        <v>0</v>
      </c>
      <c r="EF41" s="283">
        <v>224</v>
      </c>
      <c r="EG41" s="283">
        <v>99</v>
      </c>
      <c r="EH41" s="283">
        <f t="shared" si="27"/>
        <v>4027</v>
      </c>
      <c r="EI41" s="283">
        <v>0</v>
      </c>
      <c r="EJ41" s="283">
        <v>0</v>
      </c>
      <c r="EK41" s="283">
        <v>2624</v>
      </c>
      <c r="EL41" s="283">
        <v>16</v>
      </c>
      <c r="EM41" s="283">
        <v>241</v>
      </c>
      <c r="EN41" s="283">
        <v>1146</v>
      </c>
    </row>
    <row r="42" spans="1:144" s="281" customFormat="1" ht="12" customHeight="1">
      <c r="A42" s="278" t="s">
        <v>575</v>
      </c>
      <c r="B42" s="279" t="s">
        <v>592</v>
      </c>
      <c r="C42" s="297" t="s">
        <v>542</v>
      </c>
      <c r="D42" s="283">
        <f t="shared" si="0"/>
        <v>256487</v>
      </c>
      <c r="E42" s="283">
        <f t="shared" si="7"/>
        <v>206479</v>
      </c>
      <c r="F42" s="283">
        <f t="shared" si="8"/>
        <v>197562</v>
      </c>
      <c r="G42" s="283">
        <v>0</v>
      </c>
      <c r="H42" s="283">
        <v>197214</v>
      </c>
      <c r="I42" s="283">
        <v>344</v>
      </c>
      <c r="J42" s="283">
        <v>4</v>
      </c>
      <c r="K42" s="283">
        <v>0</v>
      </c>
      <c r="L42" s="283">
        <v>0</v>
      </c>
      <c r="M42" s="283">
        <f t="shared" si="1"/>
        <v>8917</v>
      </c>
      <c r="N42" s="283">
        <v>0</v>
      </c>
      <c r="O42" s="283">
        <v>8823</v>
      </c>
      <c r="P42" s="283">
        <v>9</v>
      </c>
      <c r="Q42" s="283">
        <v>0</v>
      </c>
      <c r="R42" s="283">
        <v>0</v>
      </c>
      <c r="S42" s="283">
        <v>85</v>
      </c>
      <c r="T42" s="283">
        <f t="shared" si="2"/>
        <v>19061</v>
      </c>
      <c r="U42" s="283">
        <f t="shared" si="3"/>
        <v>16454</v>
      </c>
      <c r="V42" s="283">
        <v>0</v>
      </c>
      <c r="W42" s="283">
        <v>0</v>
      </c>
      <c r="X42" s="283">
        <v>7767</v>
      </c>
      <c r="Y42" s="283">
        <v>5322</v>
      </c>
      <c r="Z42" s="283">
        <v>0</v>
      </c>
      <c r="AA42" s="283">
        <v>3365</v>
      </c>
      <c r="AB42" s="283">
        <f t="shared" si="4"/>
        <v>2607</v>
      </c>
      <c r="AC42" s="283">
        <v>0</v>
      </c>
      <c r="AD42" s="283">
        <v>0</v>
      </c>
      <c r="AE42" s="283">
        <v>1984</v>
      </c>
      <c r="AF42" s="283">
        <v>69</v>
      </c>
      <c r="AG42" s="283">
        <v>0</v>
      </c>
      <c r="AH42" s="283">
        <v>554</v>
      </c>
      <c r="AI42" s="283">
        <f t="shared" si="5"/>
        <v>0</v>
      </c>
      <c r="AJ42" s="283">
        <f t="shared" si="6"/>
        <v>0</v>
      </c>
      <c r="AK42" s="283">
        <v>0</v>
      </c>
      <c r="AL42" s="283">
        <v>0</v>
      </c>
      <c r="AM42" s="283">
        <v>0</v>
      </c>
      <c r="AN42" s="283">
        <v>0</v>
      </c>
      <c r="AO42" s="283">
        <v>0</v>
      </c>
      <c r="AP42" s="283">
        <v>0</v>
      </c>
      <c r="AQ42" s="283">
        <f t="shared" si="9"/>
        <v>0</v>
      </c>
      <c r="AR42" s="283">
        <v>0</v>
      </c>
      <c r="AS42" s="283">
        <v>0</v>
      </c>
      <c r="AT42" s="283">
        <v>0</v>
      </c>
      <c r="AU42" s="283">
        <v>0</v>
      </c>
      <c r="AV42" s="283">
        <v>0</v>
      </c>
      <c r="AW42" s="283">
        <v>0</v>
      </c>
      <c r="AX42" s="283">
        <f t="shared" si="10"/>
        <v>0</v>
      </c>
      <c r="AY42" s="283">
        <f t="shared" si="11"/>
        <v>0</v>
      </c>
      <c r="AZ42" s="283">
        <v>0</v>
      </c>
      <c r="BA42" s="283">
        <v>0</v>
      </c>
      <c r="BB42" s="283">
        <v>0</v>
      </c>
      <c r="BC42" s="283">
        <v>0</v>
      </c>
      <c r="BD42" s="283">
        <v>0</v>
      </c>
      <c r="BE42" s="283">
        <v>0</v>
      </c>
      <c r="BF42" s="283">
        <f t="shared" si="12"/>
        <v>0</v>
      </c>
      <c r="BG42" s="283">
        <v>0</v>
      </c>
      <c r="BH42" s="283">
        <v>0</v>
      </c>
      <c r="BI42" s="283">
        <v>0</v>
      </c>
      <c r="BJ42" s="283">
        <v>0</v>
      </c>
      <c r="BK42" s="283">
        <v>0</v>
      </c>
      <c r="BL42" s="283">
        <v>0</v>
      </c>
      <c r="BM42" s="283">
        <f t="shared" si="13"/>
        <v>0</v>
      </c>
      <c r="BN42" s="283">
        <f t="shared" si="14"/>
        <v>0</v>
      </c>
      <c r="BO42" s="283">
        <v>0</v>
      </c>
      <c r="BP42" s="283">
        <v>0</v>
      </c>
      <c r="BQ42" s="283">
        <v>0</v>
      </c>
      <c r="BR42" s="283">
        <v>0</v>
      </c>
      <c r="BS42" s="283">
        <v>0</v>
      </c>
      <c r="BT42" s="283">
        <v>0</v>
      </c>
      <c r="BU42" s="283">
        <f t="shared" si="15"/>
        <v>0</v>
      </c>
      <c r="BV42" s="283">
        <v>0</v>
      </c>
      <c r="BW42" s="283">
        <v>0</v>
      </c>
      <c r="BX42" s="283">
        <v>0</v>
      </c>
      <c r="BY42" s="283">
        <v>0</v>
      </c>
      <c r="BZ42" s="283">
        <v>0</v>
      </c>
      <c r="CA42" s="283">
        <v>0</v>
      </c>
      <c r="CB42" s="283">
        <f t="shared" si="16"/>
        <v>987</v>
      </c>
      <c r="CC42" s="283">
        <f t="shared" si="17"/>
        <v>184</v>
      </c>
      <c r="CD42" s="283">
        <v>0</v>
      </c>
      <c r="CE42" s="283">
        <v>0</v>
      </c>
      <c r="CF42" s="283">
        <v>86</v>
      </c>
      <c r="CG42" s="283">
        <v>98</v>
      </c>
      <c r="CH42" s="283">
        <v>0</v>
      </c>
      <c r="CI42" s="283">
        <v>0</v>
      </c>
      <c r="CJ42" s="283">
        <f t="shared" si="29"/>
        <v>803</v>
      </c>
      <c r="CK42" s="283">
        <v>0</v>
      </c>
      <c r="CL42" s="283">
        <v>0</v>
      </c>
      <c r="CM42" s="283">
        <v>2</v>
      </c>
      <c r="CN42" s="283">
        <v>0</v>
      </c>
      <c r="CO42" s="283">
        <v>0</v>
      </c>
      <c r="CP42" s="283">
        <v>801</v>
      </c>
      <c r="CQ42" s="283">
        <f t="shared" si="19"/>
        <v>15078</v>
      </c>
      <c r="CR42" s="283">
        <f t="shared" si="20"/>
        <v>14810</v>
      </c>
      <c r="CS42" s="283">
        <v>0</v>
      </c>
      <c r="CT42" s="283">
        <v>0</v>
      </c>
      <c r="CU42" s="283">
        <v>4038</v>
      </c>
      <c r="CV42" s="283">
        <v>9692</v>
      </c>
      <c r="CW42" s="283">
        <v>898</v>
      </c>
      <c r="CX42" s="283">
        <v>182</v>
      </c>
      <c r="CY42" s="283">
        <f t="shared" si="30"/>
        <v>268</v>
      </c>
      <c r="CZ42" s="283">
        <v>0</v>
      </c>
      <c r="DA42" s="283">
        <v>0</v>
      </c>
      <c r="DB42" s="283">
        <v>21</v>
      </c>
      <c r="DC42" s="283">
        <v>67</v>
      </c>
      <c r="DD42" s="283">
        <v>2</v>
      </c>
      <c r="DE42" s="283">
        <v>178</v>
      </c>
      <c r="DF42" s="283">
        <f t="shared" si="28"/>
        <v>730</v>
      </c>
      <c r="DG42" s="283">
        <f t="shared" si="22"/>
        <v>491</v>
      </c>
      <c r="DH42" s="283">
        <v>0</v>
      </c>
      <c r="DI42" s="283">
        <v>0</v>
      </c>
      <c r="DJ42" s="283">
        <v>334</v>
      </c>
      <c r="DK42" s="283">
        <v>65</v>
      </c>
      <c r="DL42" s="283">
        <v>0</v>
      </c>
      <c r="DM42" s="283">
        <v>92</v>
      </c>
      <c r="DN42" s="283">
        <f t="shared" si="31"/>
        <v>239</v>
      </c>
      <c r="DO42" s="283">
        <v>0</v>
      </c>
      <c r="DP42" s="283">
        <v>0</v>
      </c>
      <c r="DQ42" s="283">
        <v>239</v>
      </c>
      <c r="DR42" s="283">
        <v>0</v>
      </c>
      <c r="DS42" s="283">
        <v>0</v>
      </c>
      <c r="DT42" s="283">
        <v>0</v>
      </c>
      <c r="DU42" s="283">
        <f t="shared" si="24"/>
        <v>13608</v>
      </c>
      <c r="DV42" s="283">
        <v>12791</v>
      </c>
      <c r="DW42" s="283">
        <v>56</v>
      </c>
      <c r="DX42" s="283">
        <v>758</v>
      </c>
      <c r="DY42" s="283">
        <v>3</v>
      </c>
      <c r="DZ42" s="283">
        <f t="shared" si="25"/>
        <v>544</v>
      </c>
      <c r="EA42" s="283">
        <f t="shared" si="26"/>
        <v>526</v>
      </c>
      <c r="EB42" s="283">
        <v>0</v>
      </c>
      <c r="EC42" s="283">
        <v>0</v>
      </c>
      <c r="ED42" s="283">
        <v>508</v>
      </c>
      <c r="EE42" s="283">
        <v>0</v>
      </c>
      <c r="EF42" s="283">
        <v>18</v>
      </c>
      <c r="EG42" s="283">
        <v>0</v>
      </c>
      <c r="EH42" s="283">
        <f t="shared" si="27"/>
        <v>18</v>
      </c>
      <c r="EI42" s="283">
        <v>0</v>
      </c>
      <c r="EJ42" s="283">
        <v>0</v>
      </c>
      <c r="EK42" s="283">
        <v>3</v>
      </c>
      <c r="EL42" s="283">
        <v>0</v>
      </c>
      <c r="EM42" s="283">
        <v>0</v>
      </c>
      <c r="EN42" s="283">
        <v>15</v>
      </c>
    </row>
    <row r="43" spans="1:144" s="281" customFormat="1" ht="12" customHeight="1">
      <c r="A43" s="278" t="s">
        <v>553</v>
      </c>
      <c r="B43" s="279" t="s">
        <v>623</v>
      </c>
      <c r="C43" s="297" t="s">
        <v>542</v>
      </c>
      <c r="D43" s="283">
        <f t="shared" si="0"/>
        <v>314495</v>
      </c>
      <c r="E43" s="283">
        <f t="shared" si="7"/>
        <v>240273</v>
      </c>
      <c r="F43" s="283">
        <f t="shared" si="8"/>
        <v>234257</v>
      </c>
      <c r="G43" s="283">
        <v>0</v>
      </c>
      <c r="H43" s="283">
        <v>232461</v>
      </c>
      <c r="I43" s="283">
        <v>1675</v>
      </c>
      <c r="J43" s="283">
        <v>0</v>
      </c>
      <c r="K43" s="283">
        <v>0</v>
      </c>
      <c r="L43" s="283">
        <v>121</v>
      </c>
      <c r="M43" s="283">
        <f t="shared" si="1"/>
        <v>6016</v>
      </c>
      <c r="N43" s="283">
        <v>0</v>
      </c>
      <c r="O43" s="283">
        <v>5845</v>
      </c>
      <c r="P43" s="283">
        <v>32</v>
      </c>
      <c r="Q43" s="283">
        <v>0</v>
      </c>
      <c r="R43" s="283">
        <v>0</v>
      </c>
      <c r="S43" s="283">
        <v>139</v>
      </c>
      <c r="T43" s="283">
        <f t="shared" si="2"/>
        <v>10422</v>
      </c>
      <c r="U43" s="283">
        <f t="shared" si="3"/>
        <v>8747</v>
      </c>
      <c r="V43" s="283">
        <v>0</v>
      </c>
      <c r="W43" s="283">
        <v>0</v>
      </c>
      <c r="X43" s="283">
        <v>7703</v>
      </c>
      <c r="Y43" s="283">
        <v>0</v>
      </c>
      <c r="Z43" s="283">
        <v>0</v>
      </c>
      <c r="AA43" s="283">
        <v>1044</v>
      </c>
      <c r="AB43" s="283">
        <f t="shared" si="4"/>
        <v>1675</v>
      </c>
      <c r="AC43" s="283">
        <v>0</v>
      </c>
      <c r="AD43" s="283">
        <v>0</v>
      </c>
      <c r="AE43" s="283">
        <v>712</v>
      </c>
      <c r="AF43" s="283">
        <v>0</v>
      </c>
      <c r="AG43" s="283">
        <v>0</v>
      </c>
      <c r="AH43" s="283">
        <v>963</v>
      </c>
      <c r="AI43" s="283">
        <f t="shared" si="5"/>
        <v>659</v>
      </c>
      <c r="AJ43" s="283">
        <f t="shared" si="6"/>
        <v>659</v>
      </c>
      <c r="AK43" s="283">
        <v>0</v>
      </c>
      <c r="AL43" s="283">
        <v>659</v>
      </c>
      <c r="AM43" s="283">
        <v>0</v>
      </c>
      <c r="AN43" s="283">
        <v>0</v>
      </c>
      <c r="AO43" s="283">
        <v>0</v>
      </c>
      <c r="AP43" s="283">
        <v>0</v>
      </c>
      <c r="AQ43" s="283">
        <f t="shared" si="9"/>
        <v>0</v>
      </c>
      <c r="AR43" s="283">
        <v>0</v>
      </c>
      <c r="AS43" s="283">
        <v>0</v>
      </c>
      <c r="AT43" s="283">
        <v>0</v>
      </c>
      <c r="AU43" s="283">
        <v>0</v>
      </c>
      <c r="AV43" s="283">
        <v>0</v>
      </c>
      <c r="AW43" s="283">
        <v>0</v>
      </c>
      <c r="AX43" s="283">
        <f t="shared" si="10"/>
        <v>0</v>
      </c>
      <c r="AY43" s="283">
        <f t="shared" si="11"/>
        <v>0</v>
      </c>
      <c r="AZ43" s="283">
        <v>0</v>
      </c>
      <c r="BA43" s="283">
        <v>0</v>
      </c>
      <c r="BB43" s="283">
        <v>0</v>
      </c>
      <c r="BC43" s="283">
        <v>0</v>
      </c>
      <c r="BD43" s="283">
        <v>0</v>
      </c>
      <c r="BE43" s="283">
        <v>0</v>
      </c>
      <c r="BF43" s="283">
        <f t="shared" si="12"/>
        <v>0</v>
      </c>
      <c r="BG43" s="283">
        <v>0</v>
      </c>
      <c r="BH43" s="283">
        <v>0</v>
      </c>
      <c r="BI43" s="283">
        <v>0</v>
      </c>
      <c r="BJ43" s="283">
        <v>0</v>
      </c>
      <c r="BK43" s="283">
        <v>0</v>
      </c>
      <c r="BL43" s="283">
        <v>0</v>
      </c>
      <c r="BM43" s="283">
        <f t="shared" si="13"/>
        <v>0</v>
      </c>
      <c r="BN43" s="283">
        <f t="shared" si="14"/>
        <v>0</v>
      </c>
      <c r="BO43" s="283">
        <v>0</v>
      </c>
      <c r="BP43" s="283">
        <v>0</v>
      </c>
      <c r="BQ43" s="283">
        <v>0</v>
      </c>
      <c r="BR43" s="283">
        <v>0</v>
      </c>
      <c r="BS43" s="283">
        <v>0</v>
      </c>
      <c r="BT43" s="283">
        <v>0</v>
      </c>
      <c r="BU43" s="283">
        <f t="shared" si="15"/>
        <v>0</v>
      </c>
      <c r="BV43" s="283">
        <v>0</v>
      </c>
      <c r="BW43" s="283">
        <v>0</v>
      </c>
      <c r="BX43" s="283">
        <v>0</v>
      </c>
      <c r="BY43" s="283">
        <v>0</v>
      </c>
      <c r="BZ43" s="283">
        <v>0</v>
      </c>
      <c r="CA43" s="283">
        <v>0</v>
      </c>
      <c r="CB43" s="283">
        <f t="shared" si="16"/>
        <v>4606</v>
      </c>
      <c r="CC43" s="283">
        <f t="shared" si="17"/>
        <v>4606</v>
      </c>
      <c r="CD43" s="283">
        <v>0</v>
      </c>
      <c r="CE43" s="283">
        <v>2056</v>
      </c>
      <c r="CF43" s="283">
        <v>1922</v>
      </c>
      <c r="CG43" s="283">
        <v>628</v>
      </c>
      <c r="CH43" s="283">
        <v>0</v>
      </c>
      <c r="CI43" s="283">
        <v>0</v>
      </c>
      <c r="CJ43" s="283">
        <f t="shared" si="29"/>
        <v>0</v>
      </c>
      <c r="CK43" s="283">
        <v>0</v>
      </c>
      <c r="CL43" s="283">
        <v>0</v>
      </c>
      <c r="CM43" s="283">
        <v>0</v>
      </c>
      <c r="CN43" s="283">
        <v>0</v>
      </c>
      <c r="CO43" s="283">
        <v>0</v>
      </c>
      <c r="CP43" s="283">
        <v>0</v>
      </c>
      <c r="CQ43" s="283">
        <f t="shared" si="19"/>
        <v>39595</v>
      </c>
      <c r="CR43" s="283">
        <f t="shared" si="20"/>
        <v>38146</v>
      </c>
      <c r="CS43" s="283">
        <v>0</v>
      </c>
      <c r="CT43" s="283">
        <v>772</v>
      </c>
      <c r="CU43" s="283">
        <v>4034</v>
      </c>
      <c r="CV43" s="283">
        <v>32969</v>
      </c>
      <c r="CW43" s="283">
        <v>8</v>
      </c>
      <c r="CX43" s="283">
        <v>363</v>
      </c>
      <c r="CY43" s="283">
        <f t="shared" si="30"/>
        <v>1449</v>
      </c>
      <c r="CZ43" s="283">
        <v>0</v>
      </c>
      <c r="DA43" s="283">
        <v>0</v>
      </c>
      <c r="DB43" s="283">
        <v>1061</v>
      </c>
      <c r="DC43" s="283">
        <v>362</v>
      </c>
      <c r="DD43" s="283">
        <v>0</v>
      </c>
      <c r="DE43" s="283">
        <v>26</v>
      </c>
      <c r="DF43" s="283">
        <f t="shared" si="28"/>
        <v>1697</v>
      </c>
      <c r="DG43" s="283">
        <f t="shared" si="22"/>
        <v>1646</v>
      </c>
      <c r="DH43" s="283">
        <v>0</v>
      </c>
      <c r="DI43" s="283">
        <v>0</v>
      </c>
      <c r="DJ43" s="283">
        <v>21</v>
      </c>
      <c r="DK43" s="283">
        <v>1541</v>
      </c>
      <c r="DL43" s="283">
        <v>9</v>
      </c>
      <c r="DM43" s="283">
        <v>75</v>
      </c>
      <c r="DN43" s="283">
        <f t="shared" si="31"/>
        <v>51</v>
      </c>
      <c r="DO43" s="283">
        <v>0</v>
      </c>
      <c r="DP43" s="283">
        <v>0</v>
      </c>
      <c r="DQ43" s="283">
        <v>0</v>
      </c>
      <c r="DR43" s="283">
        <v>46</v>
      </c>
      <c r="DS43" s="283">
        <v>0</v>
      </c>
      <c r="DT43" s="283">
        <v>5</v>
      </c>
      <c r="DU43" s="283">
        <f t="shared" si="24"/>
        <v>12387</v>
      </c>
      <c r="DV43" s="283">
        <v>12280</v>
      </c>
      <c r="DW43" s="283">
        <v>0</v>
      </c>
      <c r="DX43" s="283">
        <v>107</v>
      </c>
      <c r="DY43" s="283">
        <v>0</v>
      </c>
      <c r="DZ43" s="283">
        <f t="shared" si="25"/>
        <v>4856</v>
      </c>
      <c r="EA43" s="283">
        <f t="shared" si="26"/>
        <v>3161</v>
      </c>
      <c r="EB43" s="283">
        <v>0</v>
      </c>
      <c r="EC43" s="283">
        <v>0</v>
      </c>
      <c r="ED43" s="283">
        <v>3116</v>
      </c>
      <c r="EE43" s="283">
        <v>0</v>
      </c>
      <c r="EF43" s="283">
        <v>3</v>
      </c>
      <c r="EG43" s="283">
        <v>42</v>
      </c>
      <c r="EH43" s="283">
        <f t="shared" si="27"/>
        <v>1695</v>
      </c>
      <c r="EI43" s="283">
        <v>0</v>
      </c>
      <c r="EJ43" s="283">
        <v>0</v>
      </c>
      <c r="EK43" s="283">
        <v>1604</v>
      </c>
      <c r="EL43" s="283">
        <v>0</v>
      </c>
      <c r="EM43" s="283">
        <v>91</v>
      </c>
      <c r="EN43" s="283">
        <v>0</v>
      </c>
    </row>
    <row r="44" spans="1:144" s="281" customFormat="1" ht="12" customHeight="1">
      <c r="A44" s="278" t="s">
        <v>613</v>
      </c>
      <c r="B44" s="279" t="s">
        <v>625</v>
      </c>
      <c r="C44" s="297" t="s">
        <v>542</v>
      </c>
      <c r="D44" s="283">
        <f t="shared" si="0"/>
        <v>451778</v>
      </c>
      <c r="E44" s="283">
        <f t="shared" si="7"/>
        <v>347814</v>
      </c>
      <c r="F44" s="283">
        <f t="shared" si="8"/>
        <v>299329</v>
      </c>
      <c r="G44" s="283">
        <v>0</v>
      </c>
      <c r="H44" s="283">
        <v>298835</v>
      </c>
      <c r="I44" s="283">
        <v>0</v>
      </c>
      <c r="J44" s="283">
        <v>3</v>
      </c>
      <c r="K44" s="283">
        <v>313</v>
      </c>
      <c r="L44" s="283">
        <v>178</v>
      </c>
      <c r="M44" s="283">
        <f t="shared" si="1"/>
        <v>48485</v>
      </c>
      <c r="N44" s="283">
        <v>0</v>
      </c>
      <c r="O44" s="283">
        <v>48085</v>
      </c>
      <c r="P44" s="283">
        <v>0</v>
      </c>
      <c r="Q44" s="283">
        <v>0</v>
      </c>
      <c r="R44" s="283">
        <v>1</v>
      </c>
      <c r="S44" s="283">
        <v>399</v>
      </c>
      <c r="T44" s="283">
        <f t="shared" si="2"/>
        <v>27053</v>
      </c>
      <c r="U44" s="283">
        <f t="shared" si="3"/>
        <v>15214</v>
      </c>
      <c r="V44" s="283">
        <v>0</v>
      </c>
      <c r="W44" s="283">
        <v>344</v>
      </c>
      <c r="X44" s="283">
        <v>8983</v>
      </c>
      <c r="Y44" s="283">
        <v>0</v>
      </c>
      <c r="Z44" s="283">
        <v>0</v>
      </c>
      <c r="AA44" s="283">
        <v>5887</v>
      </c>
      <c r="AB44" s="283">
        <f t="shared" si="4"/>
        <v>11839</v>
      </c>
      <c r="AC44" s="283">
        <v>0</v>
      </c>
      <c r="AD44" s="283">
        <v>1026</v>
      </c>
      <c r="AE44" s="283">
        <v>2202</v>
      </c>
      <c r="AF44" s="283">
        <v>1</v>
      </c>
      <c r="AG44" s="283">
        <v>0</v>
      </c>
      <c r="AH44" s="283">
        <v>8610</v>
      </c>
      <c r="AI44" s="283">
        <f t="shared" si="5"/>
        <v>1094</v>
      </c>
      <c r="AJ44" s="283">
        <f t="shared" si="6"/>
        <v>1058</v>
      </c>
      <c r="AK44" s="283">
        <v>0</v>
      </c>
      <c r="AL44" s="283">
        <v>0</v>
      </c>
      <c r="AM44" s="283">
        <v>0</v>
      </c>
      <c r="AN44" s="283">
        <v>1058</v>
      </c>
      <c r="AO44" s="283">
        <v>0</v>
      </c>
      <c r="AP44" s="283">
        <v>0</v>
      </c>
      <c r="AQ44" s="283">
        <f t="shared" si="9"/>
        <v>36</v>
      </c>
      <c r="AR44" s="283">
        <v>0</v>
      </c>
      <c r="AS44" s="283">
        <v>36</v>
      </c>
      <c r="AT44" s="283">
        <v>0</v>
      </c>
      <c r="AU44" s="283">
        <v>0</v>
      </c>
      <c r="AV44" s="283">
        <v>0</v>
      </c>
      <c r="AW44" s="283">
        <v>0</v>
      </c>
      <c r="AX44" s="283">
        <f t="shared" si="10"/>
        <v>0</v>
      </c>
      <c r="AY44" s="283">
        <f t="shared" si="11"/>
        <v>0</v>
      </c>
      <c r="AZ44" s="283">
        <v>0</v>
      </c>
      <c r="BA44" s="283">
        <v>0</v>
      </c>
      <c r="BB44" s="283">
        <v>0</v>
      </c>
      <c r="BC44" s="283">
        <v>0</v>
      </c>
      <c r="BD44" s="283">
        <v>0</v>
      </c>
      <c r="BE44" s="283">
        <v>0</v>
      </c>
      <c r="BF44" s="283">
        <f t="shared" si="12"/>
        <v>0</v>
      </c>
      <c r="BG44" s="283">
        <v>0</v>
      </c>
      <c r="BH44" s="283">
        <v>0</v>
      </c>
      <c r="BI44" s="283">
        <v>0</v>
      </c>
      <c r="BJ44" s="283">
        <v>0</v>
      </c>
      <c r="BK44" s="283">
        <v>0</v>
      </c>
      <c r="BL44" s="283">
        <v>0</v>
      </c>
      <c r="BM44" s="283">
        <f t="shared" si="13"/>
        <v>0</v>
      </c>
      <c r="BN44" s="283">
        <f t="shared" si="14"/>
        <v>0</v>
      </c>
      <c r="BO44" s="283">
        <v>0</v>
      </c>
      <c r="BP44" s="283">
        <v>0</v>
      </c>
      <c r="BQ44" s="283">
        <v>0</v>
      </c>
      <c r="BR44" s="283">
        <v>0</v>
      </c>
      <c r="BS44" s="283">
        <v>0</v>
      </c>
      <c r="BT44" s="283">
        <v>0</v>
      </c>
      <c r="BU44" s="283">
        <f t="shared" si="15"/>
        <v>0</v>
      </c>
      <c r="BV44" s="283">
        <v>0</v>
      </c>
      <c r="BW44" s="283">
        <v>0</v>
      </c>
      <c r="BX44" s="283">
        <v>0</v>
      </c>
      <c r="BY44" s="283">
        <v>0</v>
      </c>
      <c r="BZ44" s="283">
        <v>0</v>
      </c>
      <c r="CA44" s="283">
        <v>0</v>
      </c>
      <c r="CB44" s="283">
        <f t="shared" si="16"/>
        <v>6350</v>
      </c>
      <c r="CC44" s="283">
        <f t="shared" si="17"/>
        <v>4985</v>
      </c>
      <c r="CD44" s="283">
        <v>0</v>
      </c>
      <c r="CE44" s="283">
        <v>4959</v>
      </c>
      <c r="CF44" s="283">
        <v>0</v>
      </c>
      <c r="CG44" s="283">
        <v>26</v>
      </c>
      <c r="CH44" s="283">
        <v>0</v>
      </c>
      <c r="CI44" s="283">
        <v>0</v>
      </c>
      <c r="CJ44" s="283">
        <f t="shared" si="29"/>
        <v>1365</v>
      </c>
      <c r="CK44" s="283">
        <v>0</v>
      </c>
      <c r="CL44" s="283">
        <v>1365</v>
      </c>
      <c r="CM44" s="283">
        <v>0</v>
      </c>
      <c r="CN44" s="283">
        <v>0</v>
      </c>
      <c r="CO44" s="283">
        <v>0</v>
      </c>
      <c r="CP44" s="283">
        <v>0</v>
      </c>
      <c r="CQ44" s="283">
        <f t="shared" si="19"/>
        <v>42511</v>
      </c>
      <c r="CR44" s="283">
        <f t="shared" si="20"/>
        <v>40496</v>
      </c>
      <c r="CS44" s="283">
        <v>0</v>
      </c>
      <c r="CT44" s="283">
        <v>39</v>
      </c>
      <c r="CU44" s="283">
        <v>2383</v>
      </c>
      <c r="CV44" s="283">
        <v>37723</v>
      </c>
      <c r="CW44" s="283">
        <v>105</v>
      </c>
      <c r="CX44" s="283">
        <v>246</v>
      </c>
      <c r="CY44" s="283">
        <f t="shared" si="30"/>
        <v>2015</v>
      </c>
      <c r="CZ44" s="283">
        <v>0</v>
      </c>
      <c r="DA44" s="283">
        <v>119</v>
      </c>
      <c r="DB44" s="283">
        <v>453</v>
      </c>
      <c r="DC44" s="283">
        <v>1283</v>
      </c>
      <c r="DD44" s="283">
        <v>0</v>
      </c>
      <c r="DE44" s="283">
        <v>160</v>
      </c>
      <c r="DF44" s="283">
        <f t="shared" si="28"/>
        <v>2874</v>
      </c>
      <c r="DG44" s="283">
        <f t="shared" si="22"/>
        <v>2874</v>
      </c>
      <c r="DH44" s="283">
        <v>0</v>
      </c>
      <c r="DI44" s="283">
        <v>0</v>
      </c>
      <c r="DJ44" s="283">
        <v>2580</v>
      </c>
      <c r="DK44" s="283">
        <v>0</v>
      </c>
      <c r="DL44" s="283">
        <v>1</v>
      </c>
      <c r="DM44" s="283">
        <v>293</v>
      </c>
      <c r="DN44" s="283">
        <f t="shared" si="31"/>
        <v>0</v>
      </c>
      <c r="DO44" s="283">
        <v>0</v>
      </c>
      <c r="DP44" s="283">
        <v>0</v>
      </c>
      <c r="DQ44" s="283">
        <v>0</v>
      </c>
      <c r="DR44" s="283">
        <v>0</v>
      </c>
      <c r="DS44" s="283">
        <v>0</v>
      </c>
      <c r="DT44" s="283">
        <v>0</v>
      </c>
      <c r="DU44" s="283">
        <f t="shared" si="24"/>
        <v>15500</v>
      </c>
      <c r="DV44" s="283">
        <v>14841</v>
      </c>
      <c r="DW44" s="283">
        <v>120</v>
      </c>
      <c r="DX44" s="283">
        <v>538</v>
      </c>
      <c r="DY44" s="283">
        <v>1</v>
      </c>
      <c r="DZ44" s="283">
        <f t="shared" si="25"/>
        <v>8582</v>
      </c>
      <c r="EA44" s="283">
        <f t="shared" si="26"/>
        <v>2442</v>
      </c>
      <c r="EB44" s="283">
        <v>0</v>
      </c>
      <c r="EC44" s="283">
        <v>0</v>
      </c>
      <c r="ED44" s="283">
        <v>2441</v>
      </c>
      <c r="EE44" s="283">
        <v>0</v>
      </c>
      <c r="EF44" s="283">
        <v>0</v>
      </c>
      <c r="EG44" s="283">
        <v>1</v>
      </c>
      <c r="EH44" s="283">
        <f t="shared" si="27"/>
        <v>6140</v>
      </c>
      <c r="EI44" s="283">
        <v>0</v>
      </c>
      <c r="EJ44" s="283">
        <v>0</v>
      </c>
      <c r="EK44" s="283">
        <v>5982</v>
      </c>
      <c r="EL44" s="283">
        <v>0</v>
      </c>
      <c r="EM44" s="283">
        <v>0</v>
      </c>
      <c r="EN44" s="283">
        <v>158</v>
      </c>
    </row>
    <row r="45" spans="1:144" s="281" customFormat="1" ht="12" customHeight="1">
      <c r="A45" s="278" t="s">
        <v>573</v>
      </c>
      <c r="B45" s="279" t="s">
        <v>634</v>
      </c>
      <c r="C45" s="297" t="s">
        <v>542</v>
      </c>
      <c r="D45" s="283">
        <f t="shared" si="0"/>
        <v>250965</v>
      </c>
      <c r="E45" s="283">
        <f t="shared" si="7"/>
        <v>206359</v>
      </c>
      <c r="F45" s="283">
        <f t="shared" si="8"/>
        <v>183192</v>
      </c>
      <c r="G45" s="283">
        <v>28769</v>
      </c>
      <c r="H45" s="283">
        <v>149354</v>
      </c>
      <c r="I45" s="283">
        <v>10</v>
      </c>
      <c r="J45" s="283">
        <v>0</v>
      </c>
      <c r="K45" s="283">
        <v>66</v>
      </c>
      <c r="L45" s="283">
        <v>4993</v>
      </c>
      <c r="M45" s="283">
        <f t="shared" si="1"/>
        <v>23167</v>
      </c>
      <c r="N45" s="283">
        <v>2515</v>
      </c>
      <c r="O45" s="283">
        <v>19831</v>
      </c>
      <c r="P45" s="283">
        <v>50</v>
      </c>
      <c r="Q45" s="283">
        <v>2</v>
      </c>
      <c r="R45" s="283">
        <v>413</v>
      </c>
      <c r="S45" s="283">
        <v>356</v>
      </c>
      <c r="T45" s="283">
        <f t="shared" si="2"/>
        <v>2872</v>
      </c>
      <c r="U45" s="283">
        <f t="shared" si="3"/>
        <v>2055</v>
      </c>
      <c r="V45" s="283">
        <v>0</v>
      </c>
      <c r="W45" s="283">
        <v>0</v>
      </c>
      <c r="X45" s="283">
        <v>623</v>
      </c>
      <c r="Y45" s="283">
        <v>406</v>
      </c>
      <c r="Z45" s="283">
        <v>10</v>
      </c>
      <c r="AA45" s="283">
        <v>1016</v>
      </c>
      <c r="AB45" s="283">
        <f t="shared" si="4"/>
        <v>817</v>
      </c>
      <c r="AC45" s="283">
        <v>0</v>
      </c>
      <c r="AD45" s="283">
        <v>0</v>
      </c>
      <c r="AE45" s="283">
        <v>311</v>
      </c>
      <c r="AF45" s="283">
        <v>113</v>
      </c>
      <c r="AG45" s="283">
        <v>0</v>
      </c>
      <c r="AH45" s="283">
        <v>393</v>
      </c>
      <c r="AI45" s="283">
        <f t="shared" si="5"/>
        <v>8</v>
      </c>
      <c r="AJ45" s="283">
        <f t="shared" si="6"/>
        <v>8</v>
      </c>
      <c r="AK45" s="283">
        <v>0</v>
      </c>
      <c r="AL45" s="283">
        <v>0</v>
      </c>
      <c r="AM45" s="283">
        <v>0</v>
      </c>
      <c r="AN45" s="283">
        <v>8</v>
      </c>
      <c r="AO45" s="283">
        <v>0</v>
      </c>
      <c r="AP45" s="283">
        <v>0</v>
      </c>
      <c r="AQ45" s="283">
        <f t="shared" si="9"/>
        <v>0</v>
      </c>
      <c r="AR45" s="283">
        <v>0</v>
      </c>
      <c r="AS45" s="283">
        <v>0</v>
      </c>
      <c r="AT45" s="283">
        <v>0</v>
      </c>
      <c r="AU45" s="283">
        <v>0</v>
      </c>
      <c r="AV45" s="283">
        <v>0</v>
      </c>
      <c r="AW45" s="283">
        <v>0</v>
      </c>
      <c r="AX45" s="283">
        <f t="shared" si="10"/>
        <v>0</v>
      </c>
      <c r="AY45" s="283">
        <f t="shared" si="11"/>
        <v>0</v>
      </c>
      <c r="AZ45" s="283">
        <v>0</v>
      </c>
      <c r="BA45" s="283">
        <v>0</v>
      </c>
      <c r="BB45" s="283">
        <v>0</v>
      </c>
      <c r="BC45" s="283">
        <v>0</v>
      </c>
      <c r="BD45" s="283">
        <v>0</v>
      </c>
      <c r="BE45" s="283">
        <v>0</v>
      </c>
      <c r="BF45" s="283">
        <f t="shared" si="12"/>
        <v>0</v>
      </c>
      <c r="BG45" s="283">
        <v>0</v>
      </c>
      <c r="BH45" s="283">
        <v>0</v>
      </c>
      <c r="BI45" s="283">
        <v>0</v>
      </c>
      <c r="BJ45" s="283">
        <v>0</v>
      </c>
      <c r="BK45" s="283">
        <v>0</v>
      </c>
      <c r="BL45" s="283">
        <v>0</v>
      </c>
      <c r="BM45" s="283">
        <f t="shared" si="13"/>
        <v>0</v>
      </c>
      <c r="BN45" s="283">
        <f t="shared" si="14"/>
        <v>0</v>
      </c>
      <c r="BO45" s="283">
        <v>0</v>
      </c>
      <c r="BP45" s="283">
        <v>0</v>
      </c>
      <c r="BQ45" s="283">
        <v>0</v>
      </c>
      <c r="BR45" s="283">
        <v>0</v>
      </c>
      <c r="BS45" s="283">
        <v>0</v>
      </c>
      <c r="BT45" s="283">
        <v>0</v>
      </c>
      <c r="BU45" s="283">
        <f t="shared" si="15"/>
        <v>0</v>
      </c>
      <c r="BV45" s="283">
        <v>0</v>
      </c>
      <c r="BW45" s="283">
        <v>0</v>
      </c>
      <c r="BX45" s="283">
        <v>0</v>
      </c>
      <c r="BY45" s="283">
        <v>0</v>
      </c>
      <c r="BZ45" s="283">
        <v>0</v>
      </c>
      <c r="CA45" s="283">
        <v>0</v>
      </c>
      <c r="CB45" s="283">
        <f t="shared" si="16"/>
        <v>9575</v>
      </c>
      <c r="CC45" s="283">
        <f t="shared" si="17"/>
        <v>8705</v>
      </c>
      <c r="CD45" s="283">
        <v>0</v>
      </c>
      <c r="CE45" s="283">
        <v>8705</v>
      </c>
      <c r="CF45" s="283">
        <v>0</v>
      </c>
      <c r="CG45" s="283">
        <v>0</v>
      </c>
      <c r="CH45" s="283">
        <v>0</v>
      </c>
      <c r="CI45" s="283">
        <v>0</v>
      </c>
      <c r="CJ45" s="283">
        <f t="shared" si="29"/>
        <v>870</v>
      </c>
      <c r="CK45" s="283">
        <v>0</v>
      </c>
      <c r="CL45" s="283">
        <v>632</v>
      </c>
      <c r="CM45" s="283">
        <v>0</v>
      </c>
      <c r="CN45" s="283">
        <v>238</v>
      </c>
      <c r="CO45" s="283">
        <v>0</v>
      </c>
      <c r="CP45" s="283">
        <v>0</v>
      </c>
      <c r="CQ45" s="283">
        <f t="shared" si="19"/>
        <v>20578</v>
      </c>
      <c r="CR45" s="283">
        <f t="shared" si="20"/>
        <v>19020</v>
      </c>
      <c r="CS45" s="283">
        <v>0</v>
      </c>
      <c r="CT45" s="283">
        <v>0</v>
      </c>
      <c r="CU45" s="283">
        <v>1598</v>
      </c>
      <c r="CV45" s="283">
        <v>16780</v>
      </c>
      <c r="CW45" s="283">
        <v>119</v>
      </c>
      <c r="CX45" s="283">
        <v>523</v>
      </c>
      <c r="CY45" s="283">
        <f t="shared" si="30"/>
        <v>1558</v>
      </c>
      <c r="CZ45" s="283">
        <v>0</v>
      </c>
      <c r="DA45" s="283">
        <v>0</v>
      </c>
      <c r="DB45" s="283">
        <v>245</v>
      </c>
      <c r="DC45" s="283">
        <v>784</v>
      </c>
      <c r="DD45" s="283">
        <v>6</v>
      </c>
      <c r="DE45" s="283">
        <v>523</v>
      </c>
      <c r="DF45" s="283">
        <f t="shared" si="28"/>
        <v>561</v>
      </c>
      <c r="DG45" s="283">
        <f t="shared" si="22"/>
        <v>503</v>
      </c>
      <c r="DH45" s="283">
        <v>0</v>
      </c>
      <c r="DI45" s="283">
        <v>0</v>
      </c>
      <c r="DJ45" s="283">
        <v>464</v>
      </c>
      <c r="DK45" s="283">
        <v>0</v>
      </c>
      <c r="DL45" s="283">
        <v>2</v>
      </c>
      <c r="DM45" s="283">
        <v>37</v>
      </c>
      <c r="DN45" s="283">
        <f t="shared" si="31"/>
        <v>58</v>
      </c>
      <c r="DO45" s="283">
        <v>0</v>
      </c>
      <c r="DP45" s="283">
        <v>0</v>
      </c>
      <c r="DQ45" s="283">
        <v>0</v>
      </c>
      <c r="DR45" s="283">
        <v>0</v>
      </c>
      <c r="DS45" s="283">
        <v>0</v>
      </c>
      <c r="DT45" s="283">
        <v>58</v>
      </c>
      <c r="DU45" s="283">
        <f t="shared" si="24"/>
        <v>7388</v>
      </c>
      <c r="DV45" s="283">
        <v>7058</v>
      </c>
      <c r="DW45" s="283">
        <v>0</v>
      </c>
      <c r="DX45" s="283">
        <v>307</v>
      </c>
      <c r="DY45" s="283">
        <v>23</v>
      </c>
      <c r="DZ45" s="283">
        <f t="shared" si="25"/>
        <v>3624</v>
      </c>
      <c r="EA45" s="283">
        <f t="shared" si="26"/>
        <v>2107</v>
      </c>
      <c r="EB45" s="283">
        <v>0</v>
      </c>
      <c r="EC45" s="283">
        <v>0</v>
      </c>
      <c r="ED45" s="283">
        <v>1959</v>
      </c>
      <c r="EE45" s="283">
        <v>0</v>
      </c>
      <c r="EF45" s="283">
        <v>109</v>
      </c>
      <c r="EG45" s="283">
        <v>39</v>
      </c>
      <c r="EH45" s="283">
        <f t="shared" si="27"/>
        <v>1517</v>
      </c>
      <c r="EI45" s="283">
        <v>0</v>
      </c>
      <c r="EJ45" s="283">
        <v>0</v>
      </c>
      <c r="EK45" s="283">
        <v>1387</v>
      </c>
      <c r="EL45" s="283">
        <v>0</v>
      </c>
      <c r="EM45" s="283">
        <v>130</v>
      </c>
      <c r="EN45" s="283">
        <v>0</v>
      </c>
    </row>
    <row r="46" spans="1:144" s="281" customFormat="1" ht="12" customHeight="1">
      <c r="A46" s="278" t="s">
        <v>561</v>
      </c>
      <c r="B46" s="279" t="s">
        <v>601</v>
      </c>
      <c r="C46" s="297" t="s">
        <v>542</v>
      </c>
      <c r="D46" s="283">
        <f t="shared" si="0"/>
        <v>1723046</v>
      </c>
      <c r="E46" s="283">
        <f t="shared" si="7"/>
        <v>1405863</v>
      </c>
      <c r="F46" s="283">
        <f t="shared" si="8"/>
        <v>1137241</v>
      </c>
      <c r="G46" s="283">
        <v>188749</v>
      </c>
      <c r="H46" s="283">
        <v>944690</v>
      </c>
      <c r="I46" s="283">
        <v>29</v>
      </c>
      <c r="J46" s="283">
        <v>0</v>
      </c>
      <c r="K46" s="283">
        <v>10</v>
      </c>
      <c r="L46" s="283">
        <v>3763</v>
      </c>
      <c r="M46" s="283">
        <f t="shared" si="1"/>
        <v>268622</v>
      </c>
      <c r="N46" s="283">
        <v>151862</v>
      </c>
      <c r="O46" s="283">
        <v>114086</v>
      </c>
      <c r="P46" s="283">
        <v>3</v>
      </c>
      <c r="Q46" s="283">
        <v>0</v>
      </c>
      <c r="R46" s="283">
        <v>1089</v>
      </c>
      <c r="S46" s="283">
        <v>1582</v>
      </c>
      <c r="T46" s="283">
        <f t="shared" si="2"/>
        <v>66746</v>
      </c>
      <c r="U46" s="283">
        <f t="shared" si="3"/>
        <v>40009</v>
      </c>
      <c r="V46" s="283">
        <v>50</v>
      </c>
      <c r="W46" s="283">
        <v>0</v>
      </c>
      <c r="X46" s="283">
        <v>28292</v>
      </c>
      <c r="Y46" s="283">
        <v>1385</v>
      </c>
      <c r="Z46" s="283">
        <v>9</v>
      </c>
      <c r="AA46" s="283">
        <v>10273</v>
      </c>
      <c r="AB46" s="283">
        <f t="shared" si="4"/>
        <v>26737</v>
      </c>
      <c r="AC46" s="283">
        <v>0</v>
      </c>
      <c r="AD46" s="283">
        <v>0</v>
      </c>
      <c r="AE46" s="283">
        <v>4184</v>
      </c>
      <c r="AF46" s="283">
        <v>15</v>
      </c>
      <c r="AG46" s="283">
        <v>51</v>
      </c>
      <c r="AH46" s="283">
        <v>22487</v>
      </c>
      <c r="AI46" s="283">
        <f t="shared" si="5"/>
        <v>2629</v>
      </c>
      <c r="AJ46" s="283">
        <f t="shared" si="6"/>
        <v>30</v>
      </c>
      <c r="AK46" s="283">
        <v>0</v>
      </c>
      <c r="AL46" s="283">
        <v>0</v>
      </c>
      <c r="AM46" s="283">
        <v>0</v>
      </c>
      <c r="AN46" s="283">
        <v>30</v>
      </c>
      <c r="AO46" s="283">
        <v>0</v>
      </c>
      <c r="AP46" s="283">
        <v>0</v>
      </c>
      <c r="AQ46" s="283">
        <f t="shared" si="9"/>
        <v>2599</v>
      </c>
      <c r="AR46" s="283">
        <v>0</v>
      </c>
      <c r="AS46" s="283">
        <v>0</v>
      </c>
      <c r="AT46" s="283">
        <v>0</v>
      </c>
      <c r="AU46" s="283">
        <v>2599</v>
      </c>
      <c r="AV46" s="283">
        <v>0</v>
      </c>
      <c r="AW46" s="283">
        <v>0</v>
      </c>
      <c r="AX46" s="283">
        <f t="shared" si="10"/>
        <v>0</v>
      </c>
      <c r="AY46" s="283">
        <f t="shared" si="11"/>
        <v>0</v>
      </c>
      <c r="AZ46" s="283">
        <v>0</v>
      </c>
      <c r="BA46" s="283">
        <v>0</v>
      </c>
      <c r="BB46" s="283">
        <v>0</v>
      </c>
      <c r="BC46" s="283">
        <v>0</v>
      </c>
      <c r="BD46" s="283">
        <v>0</v>
      </c>
      <c r="BE46" s="283">
        <v>0</v>
      </c>
      <c r="BF46" s="283">
        <f t="shared" si="12"/>
        <v>0</v>
      </c>
      <c r="BG46" s="283">
        <v>0</v>
      </c>
      <c r="BH46" s="283">
        <v>0</v>
      </c>
      <c r="BI46" s="283">
        <v>0</v>
      </c>
      <c r="BJ46" s="283">
        <v>0</v>
      </c>
      <c r="BK46" s="283">
        <v>0</v>
      </c>
      <c r="BL46" s="283">
        <v>0</v>
      </c>
      <c r="BM46" s="283">
        <f t="shared" si="13"/>
        <v>1199</v>
      </c>
      <c r="BN46" s="283">
        <f t="shared" si="14"/>
        <v>1199</v>
      </c>
      <c r="BO46" s="283">
        <v>0</v>
      </c>
      <c r="BP46" s="283">
        <v>0</v>
      </c>
      <c r="BQ46" s="283">
        <v>0</v>
      </c>
      <c r="BR46" s="283">
        <v>1199</v>
      </c>
      <c r="BS46" s="283">
        <v>0</v>
      </c>
      <c r="BT46" s="283">
        <v>0</v>
      </c>
      <c r="BU46" s="283">
        <f t="shared" si="15"/>
        <v>0</v>
      </c>
      <c r="BV46" s="283">
        <v>0</v>
      </c>
      <c r="BW46" s="283">
        <v>0</v>
      </c>
      <c r="BX46" s="283">
        <v>0</v>
      </c>
      <c r="BY46" s="283">
        <v>0</v>
      </c>
      <c r="BZ46" s="283">
        <v>0</v>
      </c>
      <c r="CA46" s="283">
        <v>0</v>
      </c>
      <c r="CB46" s="283">
        <f t="shared" si="16"/>
        <v>122231</v>
      </c>
      <c r="CC46" s="283">
        <f t="shared" si="17"/>
        <v>116048</v>
      </c>
      <c r="CD46" s="283">
        <v>0</v>
      </c>
      <c r="CE46" s="283">
        <v>113535</v>
      </c>
      <c r="CF46" s="283">
        <v>0</v>
      </c>
      <c r="CG46" s="283">
        <v>1869</v>
      </c>
      <c r="CH46" s="283">
        <v>0</v>
      </c>
      <c r="CI46" s="283">
        <v>644</v>
      </c>
      <c r="CJ46" s="283">
        <f t="shared" si="29"/>
        <v>6183</v>
      </c>
      <c r="CK46" s="283">
        <v>0</v>
      </c>
      <c r="CL46" s="283">
        <v>5707</v>
      </c>
      <c r="CM46" s="283">
        <v>0</v>
      </c>
      <c r="CN46" s="283">
        <v>98</v>
      </c>
      <c r="CO46" s="283">
        <v>0</v>
      </c>
      <c r="CP46" s="283">
        <v>378</v>
      </c>
      <c r="CQ46" s="283">
        <f t="shared" si="19"/>
        <v>80120</v>
      </c>
      <c r="CR46" s="283">
        <f t="shared" si="20"/>
        <v>67927</v>
      </c>
      <c r="CS46" s="283">
        <v>0</v>
      </c>
      <c r="CT46" s="283">
        <v>20</v>
      </c>
      <c r="CU46" s="283">
        <v>9909</v>
      </c>
      <c r="CV46" s="283">
        <v>55914</v>
      </c>
      <c r="CW46" s="283">
        <v>124</v>
      </c>
      <c r="CX46" s="283">
        <v>1960</v>
      </c>
      <c r="CY46" s="283">
        <f t="shared" si="30"/>
        <v>12193</v>
      </c>
      <c r="CZ46" s="283">
        <v>0</v>
      </c>
      <c r="DA46" s="283">
        <v>636</v>
      </c>
      <c r="DB46" s="283">
        <v>2749</v>
      </c>
      <c r="DC46" s="283">
        <v>4532</v>
      </c>
      <c r="DD46" s="283">
        <v>6</v>
      </c>
      <c r="DE46" s="283">
        <v>4270</v>
      </c>
      <c r="DF46" s="283">
        <f t="shared" si="28"/>
        <v>0</v>
      </c>
      <c r="DG46" s="283">
        <f t="shared" si="22"/>
        <v>0</v>
      </c>
      <c r="DH46" s="283">
        <v>0</v>
      </c>
      <c r="DI46" s="283">
        <v>0</v>
      </c>
      <c r="DJ46" s="283">
        <v>0</v>
      </c>
      <c r="DK46" s="283">
        <v>0</v>
      </c>
      <c r="DL46" s="283">
        <v>0</v>
      </c>
      <c r="DM46" s="283">
        <v>0</v>
      </c>
      <c r="DN46" s="283">
        <f t="shared" si="31"/>
        <v>0</v>
      </c>
      <c r="DO46" s="283">
        <v>0</v>
      </c>
      <c r="DP46" s="283">
        <v>0</v>
      </c>
      <c r="DQ46" s="283">
        <v>0</v>
      </c>
      <c r="DR46" s="283">
        <v>0</v>
      </c>
      <c r="DS46" s="283">
        <v>0</v>
      </c>
      <c r="DT46" s="283">
        <v>0</v>
      </c>
      <c r="DU46" s="283">
        <f t="shared" si="24"/>
        <v>25606</v>
      </c>
      <c r="DV46" s="283">
        <v>19140</v>
      </c>
      <c r="DW46" s="283">
        <v>142</v>
      </c>
      <c r="DX46" s="283">
        <v>6312</v>
      </c>
      <c r="DY46" s="283">
        <v>12</v>
      </c>
      <c r="DZ46" s="283">
        <f t="shared" si="25"/>
        <v>18652</v>
      </c>
      <c r="EA46" s="283">
        <f t="shared" si="26"/>
        <v>4512</v>
      </c>
      <c r="EB46" s="283">
        <v>14</v>
      </c>
      <c r="EC46" s="283">
        <v>0</v>
      </c>
      <c r="ED46" s="283">
        <v>3732</v>
      </c>
      <c r="EE46" s="283">
        <v>766</v>
      </c>
      <c r="EF46" s="283">
        <v>0</v>
      </c>
      <c r="EG46" s="283">
        <v>0</v>
      </c>
      <c r="EH46" s="283">
        <f t="shared" si="27"/>
        <v>14140</v>
      </c>
      <c r="EI46" s="283">
        <v>222</v>
      </c>
      <c r="EJ46" s="283">
        <v>0</v>
      </c>
      <c r="EK46" s="283">
        <v>13892</v>
      </c>
      <c r="EL46" s="283">
        <v>10</v>
      </c>
      <c r="EM46" s="283">
        <v>16</v>
      </c>
      <c r="EN46" s="283">
        <v>0</v>
      </c>
    </row>
    <row r="47" spans="1:144" s="281" customFormat="1" ht="12" customHeight="1">
      <c r="A47" s="278" t="s">
        <v>556</v>
      </c>
      <c r="B47" s="279" t="s">
        <v>602</v>
      </c>
      <c r="C47" s="297" t="s">
        <v>542</v>
      </c>
      <c r="D47" s="283">
        <f t="shared" si="0"/>
        <v>263156</v>
      </c>
      <c r="E47" s="283">
        <f t="shared" si="7"/>
        <v>219105</v>
      </c>
      <c r="F47" s="283">
        <f t="shared" si="8"/>
        <v>202267</v>
      </c>
      <c r="G47" s="283">
        <v>0</v>
      </c>
      <c r="H47" s="283">
        <v>201939</v>
      </c>
      <c r="I47" s="283">
        <v>0</v>
      </c>
      <c r="J47" s="283">
        <v>0</v>
      </c>
      <c r="K47" s="283">
        <v>0</v>
      </c>
      <c r="L47" s="283">
        <v>328</v>
      </c>
      <c r="M47" s="283">
        <f t="shared" si="1"/>
        <v>16838</v>
      </c>
      <c r="N47" s="283">
        <v>0</v>
      </c>
      <c r="O47" s="283">
        <v>15281</v>
      </c>
      <c r="P47" s="283">
        <v>0</v>
      </c>
      <c r="Q47" s="283">
        <v>0</v>
      </c>
      <c r="R47" s="283">
        <v>0</v>
      </c>
      <c r="S47" s="283">
        <v>1557</v>
      </c>
      <c r="T47" s="283">
        <f t="shared" si="2"/>
        <v>8493</v>
      </c>
      <c r="U47" s="283">
        <f t="shared" si="3"/>
        <v>5332</v>
      </c>
      <c r="V47" s="283">
        <v>0</v>
      </c>
      <c r="W47" s="283">
        <v>0</v>
      </c>
      <c r="X47" s="283">
        <v>3699</v>
      </c>
      <c r="Y47" s="283">
        <v>0</v>
      </c>
      <c r="Z47" s="283">
        <v>0</v>
      </c>
      <c r="AA47" s="283">
        <v>1633</v>
      </c>
      <c r="AB47" s="283">
        <f t="shared" si="4"/>
        <v>3161</v>
      </c>
      <c r="AC47" s="283">
        <v>0</v>
      </c>
      <c r="AD47" s="283">
        <v>0</v>
      </c>
      <c r="AE47" s="283">
        <v>512</v>
      </c>
      <c r="AF47" s="283">
        <v>0</v>
      </c>
      <c r="AG47" s="283">
        <v>2</v>
      </c>
      <c r="AH47" s="283">
        <v>2647</v>
      </c>
      <c r="AI47" s="283">
        <f t="shared" si="5"/>
        <v>3193</v>
      </c>
      <c r="AJ47" s="283">
        <f t="shared" si="6"/>
        <v>1325</v>
      </c>
      <c r="AK47" s="283">
        <v>0</v>
      </c>
      <c r="AL47" s="283">
        <v>0</v>
      </c>
      <c r="AM47" s="283">
        <v>0</v>
      </c>
      <c r="AN47" s="283">
        <v>1325</v>
      </c>
      <c r="AO47" s="283">
        <v>0</v>
      </c>
      <c r="AP47" s="283">
        <v>0</v>
      </c>
      <c r="AQ47" s="283">
        <f t="shared" si="9"/>
        <v>1868</v>
      </c>
      <c r="AR47" s="283">
        <v>0</v>
      </c>
      <c r="AS47" s="283">
        <v>1441</v>
      </c>
      <c r="AT47" s="283">
        <v>0</v>
      </c>
      <c r="AU47" s="283">
        <v>427</v>
      </c>
      <c r="AV47" s="283">
        <v>0</v>
      </c>
      <c r="AW47" s="283">
        <v>0</v>
      </c>
      <c r="AX47" s="283">
        <f t="shared" si="10"/>
        <v>0</v>
      </c>
      <c r="AY47" s="283">
        <f t="shared" si="11"/>
        <v>0</v>
      </c>
      <c r="AZ47" s="283">
        <v>0</v>
      </c>
      <c r="BA47" s="283">
        <v>0</v>
      </c>
      <c r="BB47" s="283">
        <v>0</v>
      </c>
      <c r="BC47" s="283">
        <v>0</v>
      </c>
      <c r="BD47" s="283">
        <v>0</v>
      </c>
      <c r="BE47" s="283">
        <v>0</v>
      </c>
      <c r="BF47" s="283">
        <f t="shared" si="12"/>
        <v>0</v>
      </c>
      <c r="BG47" s="283">
        <v>0</v>
      </c>
      <c r="BH47" s="283">
        <v>0</v>
      </c>
      <c r="BI47" s="283">
        <v>0</v>
      </c>
      <c r="BJ47" s="283">
        <v>0</v>
      </c>
      <c r="BK47" s="283">
        <v>0</v>
      </c>
      <c r="BL47" s="283">
        <v>0</v>
      </c>
      <c r="BM47" s="283">
        <f t="shared" si="13"/>
        <v>221</v>
      </c>
      <c r="BN47" s="283">
        <f t="shared" si="14"/>
        <v>221</v>
      </c>
      <c r="BO47" s="283">
        <v>0</v>
      </c>
      <c r="BP47" s="283">
        <v>0</v>
      </c>
      <c r="BQ47" s="283">
        <v>0</v>
      </c>
      <c r="BR47" s="283">
        <v>221</v>
      </c>
      <c r="BS47" s="283">
        <v>0</v>
      </c>
      <c r="BT47" s="283">
        <v>0</v>
      </c>
      <c r="BU47" s="283">
        <f t="shared" si="15"/>
        <v>0</v>
      </c>
      <c r="BV47" s="283">
        <v>0</v>
      </c>
      <c r="BW47" s="283">
        <v>0</v>
      </c>
      <c r="BX47" s="283">
        <v>0</v>
      </c>
      <c r="BY47" s="283">
        <v>0</v>
      </c>
      <c r="BZ47" s="283">
        <v>0</v>
      </c>
      <c r="CA47" s="283">
        <v>0</v>
      </c>
      <c r="CB47" s="283">
        <f t="shared" si="16"/>
        <v>996</v>
      </c>
      <c r="CC47" s="283">
        <f t="shared" si="17"/>
        <v>169</v>
      </c>
      <c r="CD47" s="283">
        <v>0</v>
      </c>
      <c r="CE47" s="283">
        <v>0</v>
      </c>
      <c r="CF47" s="283">
        <v>0</v>
      </c>
      <c r="CG47" s="283">
        <v>169</v>
      </c>
      <c r="CH47" s="283">
        <v>0</v>
      </c>
      <c r="CI47" s="283">
        <v>0</v>
      </c>
      <c r="CJ47" s="283">
        <f t="shared" si="29"/>
        <v>827</v>
      </c>
      <c r="CK47" s="283">
        <v>0</v>
      </c>
      <c r="CL47" s="283">
        <v>826</v>
      </c>
      <c r="CM47" s="283">
        <v>0</v>
      </c>
      <c r="CN47" s="283">
        <v>1</v>
      </c>
      <c r="CO47" s="283">
        <v>0</v>
      </c>
      <c r="CP47" s="283">
        <v>0</v>
      </c>
      <c r="CQ47" s="283">
        <f t="shared" si="19"/>
        <v>24959</v>
      </c>
      <c r="CR47" s="283">
        <f t="shared" si="20"/>
        <v>18822</v>
      </c>
      <c r="CS47" s="283">
        <v>0</v>
      </c>
      <c r="CT47" s="283">
        <v>0</v>
      </c>
      <c r="CU47" s="283">
        <v>3863</v>
      </c>
      <c r="CV47" s="283">
        <v>14368</v>
      </c>
      <c r="CW47" s="283">
        <v>148</v>
      </c>
      <c r="CX47" s="283">
        <v>443</v>
      </c>
      <c r="CY47" s="283">
        <f t="shared" si="30"/>
        <v>6137</v>
      </c>
      <c r="CZ47" s="283">
        <v>0</v>
      </c>
      <c r="DA47" s="283">
        <v>21</v>
      </c>
      <c r="DB47" s="283">
        <v>1164</v>
      </c>
      <c r="DC47" s="283">
        <v>1549</v>
      </c>
      <c r="DD47" s="283">
        <v>33</v>
      </c>
      <c r="DE47" s="283">
        <v>3370</v>
      </c>
      <c r="DF47" s="283">
        <f t="shared" si="28"/>
        <v>162</v>
      </c>
      <c r="DG47" s="283">
        <f t="shared" si="22"/>
        <v>70</v>
      </c>
      <c r="DH47" s="283">
        <v>0</v>
      </c>
      <c r="DI47" s="283">
        <v>0</v>
      </c>
      <c r="DJ47" s="283">
        <v>70</v>
      </c>
      <c r="DK47" s="283">
        <v>0</v>
      </c>
      <c r="DL47" s="283">
        <v>0</v>
      </c>
      <c r="DM47" s="283">
        <v>0</v>
      </c>
      <c r="DN47" s="283">
        <f t="shared" si="31"/>
        <v>92</v>
      </c>
      <c r="DO47" s="283">
        <v>0</v>
      </c>
      <c r="DP47" s="283">
        <v>0</v>
      </c>
      <c r="DQ47" s="283">
        <v>92</v>
      </c>
      <c r="DR47" s="283">
        <v>0</v>
      </c>
      <c r="DS47" s="283">
        <v>0</v>
      </c>
      <c r="DT47" s="283">
        <v>0</v>
      </c>
      <c r="DU47" s="283">
        <f t="shared" si="24"/>
        <v>6025</v>
      </c>
      <c r="DV47" s="283">
        <v>5754</v>
      </c>
      <c r="DW47" s="283">
        <v>28</v>
      </c>
      <c r="DX47" s="283">
        <v>242</v>
      </c>
      <c r="DY47" s="283">
        <v>1</v>
      </c>
      <c r="DZ47" s="283">
        <f t="shared" si="25"/>
        <v>2</v>
      </c>
      <c r="EA47" s="283">
        <f t="shared" si="26"/>
        <v>0</v>
      </c>
      <c r="EB47" s="283">
        <v>0</v>
      </c>
      <c r="EC47" s="283">
        <v>0</v>
      </c>
      <c r="ED47" s="283">
        <v>0</v>
      </c>
      <c r="EE47" s="283">
        <v>0</v>
      </c>
      <c r="EF47" s="283">
        <v>0</v>
      </c>
      <c r="EG47" s="283">
        <v>0</v>
      </c>
      <c r="EH47" s="283">
        <f t="shared" si="27"/>
        <v>2</v>
      </c>
      <c r="EI47" s="283">
        <v>0</v>
      </c>
      <c r="EJ47" s="283">
        <v>0</v>
      </c>
      <c r="EK47" s="283">
        <v>2</v>
      </c>
      <c r="EL47" s="283">
        <v>0</v>
      </c>
      <c r="EM47" s="283">
        <v>0</v>
      </c>
      <c r="EN47" s="283">
        <v>0</v>
      </c>
    </row>
    <row r="48" spans="1:144" s="281" customFormat="1" ht="12" customHeight="1">
      <c r="A48" s="278" t="s">
        <v>578</v>
      </c>
      <c r="B48" s="279" t="s">
        <v>635</v>
      </c>
      <c r="C48" s="297" t="s">
        <v>542</v>
      </c>
      <c r="D48" s="283">
        <f t="shared" si="0"/>
        <v>462739</v>
      </c>
      <c r="E48" s="283">
        <f t="shared" si="7"/>
        <v>399934</v>
      </c>
      <c r="F48" s="283">
        <f t="shared" si="8"/>
        <v>334797</v>
      </c>
      <c r="G48" s="283">
        <v>0</v>
      </c>
      <c r="H48" s="283">
        <v>333653</v>
      </c>
      <c r="I48" s="283">
        <v>384</v>
      </c>
      <c r="J48" s="283">
        <v>455</v>
      </c>
      <c r="K48" s="283">
        <v>7</v>
      </c>
      <c r="L48" s="283">
        <v>298</v>
      </c>
      <c r="M48" s="283">
        <f t="shared" si="1"/>
        <v>65137</v>
      </c>
      <c r="N48" s="283">
        <v>0</v>
      </c>
      <c r="O48" s="283">
        <v>64012</v>
      </c>
      <c r="P48" s="283">
        <v>184</v>
      </c>
      <c r="Q48" s="283">
        <v>51</v>
      </c>
      <c r="R48" s="283">
        <v>0</v>
      </c>
      <c r="S48" s="283">
        <v>890</v>
      </c>
      <c r="T48" s="283">
        <f t="shared" si="2"/>
        <v>5416</v>
      </c>
      <c r="U48" s="283">
        <f t="shared" si="3"/>
        <v>4601</v>
      </c>
      <c r="V48" s="283">
        <v>0</v>
      </c>
      <c r="W48" s="283">
        <v>0</v>
      </c>
      <c r="X48" s="283">
        <v>4084</v>
      </c>
      <c r="Y48" s="283">
        <v>345</v>
      </c>
      <c r="Z48" s="283">
        <v>0</v>
      </c>
      <c r="AA48" s="283">
        <v>172</v>
      </c>
      <c r="AB48" s="283">
        <f t="shared" si="4"/>
        <v>815</v>
      </c>
      <c r="AC48" s="283">
        <v>0</v>
      </c>
      <c r="AD48" s="283">
        <v>0</v>
      </c>
      <c r="AE48" s="283">
        <v>557</v>
      </c>
      <c r="AF48" s="283">
        <v>258</v>
      </c>
      <c r="AG48" s="283">
        <v>0</v>
      </c>
      <c r="AH48" s="283">
        <v>0</v>
      </c>
      <c r="AI48" s="283">
        <f t="shared" si="5"/>
        <v>100</v>
      </c>
      <c r="AJ48" s="283">
        <f t="shared" si="6"/>
        <v>100</v>
      </c>
      <c r="AK48" s="283">
        <v>0</v>
      </c>
      <c r="AL48" s="283">
        <v>0</v>
      </c>
      <c r="AM48" s="283">
        <v>0</v>
      </c>
      <c r="AN48" s="283">
        <v>100</v>
      </c>
      <c r="AO48" s="283">
        <v>0</v>
      </c>
      <c r="AP48" s="283">
        <v>0</v>
      </c>
      <c r="AQ48" s="283">
        <f t="shared" si="9"/>
        <v>0</v>
      </c>
      <c r="AR48" s="283">
        <v>0</v>
      </c>
      <c r="AS48" s="283">
        <v>0</v>
      </c>
      <c r="AT48" s="283">
        <v>0</v>
      </c>
      <c r="AU48" s="283">
        <v>0</v>
      </c>
      <c r="AV48" s="283">
        <v>0</v>
      </c>
      <c r="AW48" s="283">
        <v>0</v>
      </c>
      <c r="AX48" s="283">
        <f t="shared" si="10"/>
        <v>0</v>
      </c>
      <c r="AY48" s="283">
        <f t="shared" si="11"/>
        <v>0</v>
      </c>
      <c r="AZ48" s="283">
        <v>0</v>
      </c>
      <c r="BA48" s="283">
        <v>0</v>
      </c>
      <c r="BB48" s="283">
        <v>0</v>
      </c>
      <c r="BC48" s="283">
        <v>0</v>
      </c>
      <c r="BD48" s="283">
        <v>0</v>
      </c>
      <c r="BE48" s="283">
        <v>0</v>
      </c>
      <c r="BF48" s="283">
        <f t="shared" si="12"/>
        <v>0</v>
      </c>
      <c r="BG48" s="283">
        <v>0</v>
      </c>
      <c r="BH48" s="283">
        <v>0</v>
      </c>
      <c r="BI48" s="283">
        <v>0</v>
      </c>
      <c r="BJ48" s="283">
        <v>0</v>
      </c>
      <c r="BK48" s="283">
        <v>0</v>
      </c>
      <c r="BL48" s="283">
        <v>0</v>
      </c>
      <c r="BM48" s="283">
        <f t="shared" si="13"/>
        <v>0</v>
      </c>
      <c r="BN48" s="283">
        <f t="shared" si="14"/>
        <v>0</v>
      </c>
      <c r="BO48" s="283">
        <v>0</v>
      </c>
      <c r="BP48" s="283">
        <v>0</v>
      </c>
      <c r="BQ48" s="283">
        <v>0</v>
      </c>
      <c r="BR48" s="283">
        <v>0</v>
      </c>
      <c r="BS48" s="283">
        <v>0</v>
      </c>
      <c r="BT48" s="283">
        <v>0</v>
      </c>
      <c r="BU48" s="283">
        <f t="shared" si="15"/>
        <v>0</v>
      </c>
      <c r="BV48" s="283">
        <v>0</v>
      </c>
      <c r="BW48" s="283">
        <v>0</v>
      </c>
      <c r="BX48" s="283">
        <v>0</v>
      </c>
      <c r="BY48" s="283">
        <v>0</v>
      </c>
      <c r="BZ48" s="283">
        <v>0</v>
      </c>
      <c r="CA48" s="283">
        <v>0</v>
      </c>
      <c r="CB48" s="283">
        <f t="shared" si="16"/>
        <v>275</v>
      </c>
      <c r="CC48" s="283">
        <f t="shared" si="17"/>
        <v>275</v>
      </c>
      <c r="CD48" s="283">
        <v>0</v>
      </c>
      <c r="CE48" s="283">
        <v>0</v>
      </c>
      <c r="CF48" s="283">
        <v>0</v>
      </c>
      <c r="CG48" s="283">
        <v>11</v>
      </c>
      <c r="CH48" s="283">
        <v>0</v>
      </c>
      <c r="CI48" s="283">
        <v>264</v>
      </c>
      <c r="CJ48" s="283">
        <f t="shared" si="29"/>
        <v>0</v>
      </c>
      <c r="CK48" s="283">
        <v>0</v>
      </c>
      <c r="CL48" s="283">
        <v>0</v>
      </c>
      <c r="CM48" s="283">
        <v>0</v>
      </c>
      <c r="CN48" s="283">
        <v>0</v>
      </c>
      <c r="CO48" s="283">
        <v>0</v>
      </c>
      <c r="CP48" s="283">
        <v>0</v>
      </c>
      <c r="CQ48" s="283">
        <f t="shared" si="19"/>
        <v>40716</v>
      </c>
      <c r="CR48" s="283">
        <f t="shared" si="20"/>
        <v>37690</v>
      </c>
      <c r="CS48" s="283">
        <v>0</v>
      </c>
      <c r="CT48" s="283">
        <v>0</v>
      </c>
      <c r="CU48" s="283">
        <v>5182</v>
      </c>
      <c r="CV48" s="283">
        <v>31487</v>
      </c>
      <c r="CW48" s="283">
        <v>468</v>
      </c>
      <c r="CX48" s="283">
        <v>553</v>
      </c>
      <c r="CY48" s="283">
        <f t="shared" si="30"/>
        <v>3026</v>
      </c>
      <c r="CZ48" s="283">
        <v>0</v>
      </c>
      <c r="DA48" s="283">
        <v>35</v>
      </c>
      <c r="DB48" s="283">
        <v>1168</v>
      </c>
      <c r="DC48" s="283">
        <v>1266</v>
      </c>
      <c r="DD48" s="283">
        <v>4</v>
      </c>
      <c r="DE48" s="283">
        <v>553</v>
      </c>
      <c r="DF48" s="283">
        <f t="shared" si="28"/>
        <v>583</v>
      </c>
      <c r="DG48" s="283">
        <f t="shared" si="22"/>
        <v>15</v>
      </c>
      <c r="DH48" s="283">
        <v>0</v>
      </c>
      <c r="DI48" s="283">
        <v>0</v>
      </c>
      <c r="DJ48" s="283">
        <v>15</v>
      </c>
      <c r="DK48" s="283">
        <v>0</v>
      </c>
      <c r="DL48" s="283">
        <v>0</v>
      </c>
      <c r="DM48" s="283">
        <v>0</v>
      </c>
      <c r="DN48" s="283">
        <f t="shared" si="31"/>
        <v>568</v>
      </c>
      <c r="DO48" s="283">
        <v>0</v>
      </c>
      <c r="DP48" s="283">
        <v>0</v>
      </c>
      <c r="DQ48" s="283">
        <v>17</v>
      </c>
      <c r="DR48" s="283">
        <v>0</v>
      </c>
      <c r="DS48" s="283">
        <v>551</v>
      </c>
      <c r="DT48" s="283">
        <v>0</v>
      </c>
      <c r="DU48" s="283">
        <f t="shared" si="24"/>
        <v>4091</v>
      </c>
      <c r="DV48" s="283">
        <v>3276</v>
      </c>
      <c r="DW48" s="283">
        <v>1</v>
      </c>
      <c r="DX48" s="283">
        <v>796</v>
      </c>
      <c r="DY48" s="283">
        <v>18</v>
      </c>
      <c r="DZ48" s="283">
        <f t="shared" si="25"/>
        <v>11624</v>
      </c>
      <c r="EA48" s="283">
        <f t="shared" si="26"/>
        <v>9097</v>
      </c>
      <c r="EB48" s="283">
        <v>0</v>
      </c>
      <c r="EC48" s="283">
        <v>0</v>
      </c>
      <c r="ED48" s="283">
        <v>8808</v>
      </c>
      <c r="EE48" s="283">
        <v>11</v>
      </c>
      <c r="EF48" s="283">
        <v>0</v>
      </c>
      <c r="EG48" s="283">
        <v>278</v>
      </c>
      <c r="EH48" s="283">
        <f t="shared" si="27"/>
        <v>2527</v>
      </c>
      <c r="EI48" s="283">
        <v>0</v>
      </c>
      <c r="EJ48" s="283">
        <v>0</v>
      </c>
      <c r="EK48" s="283">
        <v>2517</v>
      </c>
      <c r="EL48" s="283">
        <v>10</v>
      </c>
      <c r="EM48" s="283">
        <v>0</v>
      </c>
      <c r="EN48" s="283">
        <v>0</v>
      </c>
    </row>
    <row r="49" spans="1:144" s="281" customFormat="1" ht="12" customHeight="1">
      <c r="A49" s="278" t="s">
        <v>555</v>
      </c>
      <c r="B49" s="279" t="s">
        <v>560</v>
      </c>
      <c r="C49" s="297" t="s">
        <v>542</v>
      </c>
      <c r="D49" s="283">
        <f t="shared" si="0"/>
        <v>532914</v>
      </c>
      <c r="E49" s="283">
        <f t="shared" si="7"/>
        <v>412612</v>
      </c>
      <c r="F49" s="283">
        <f t="shared" si="8"/>
        <v>378026</v>
      </c>
      <c r="G49" s="283">
        <v>0</v>
      </c>
      <c r="H49" s="283">
        <v>373376</v>
      </c>
      <c r="I49" s="283">
        <v>0</v>
      </c>
      <c r="J49" s="283">
        <v>2965</v>
      </c>
      <c r="K49" s="283">
        <v>1</v>
      </c>
      <c r="L49" s="283">
        <v>1684</v>
      </c>
      <c r="M49" s="283">
        <f t="shared" si="1"/>
        <v>34586</v>
      </c>
      <c r="N49" s="283">
        <v>0</v>
      </c>
      <c r="O49" s="283">
        <v>33833</v>
      </c>
      <c r="P49" s="283">
        <v>0</v>
      </c>
      <c r="Q49" s="283">
        <v>321</v>
      </c>
      <c r="R49" s="283">
        <v>0</v>
      </c>
      <c r="S49" s="283">
        <v>432</v>
      </c>
      <c r="T49" s="283">
        <f t="shared" si="2"/>
        <v>14988</v>
      </c>
      <c r="U49" s="283">
        <f t="shared" si="3"/>
        <v>9842</v>
      </c>
      <c r="V49" s="283">
        <v>0</v>
      </c>
      <c r="W49" s="283">
        <v>0</v>
      </c>
      <c r="X49" s="283">
        <v>5479</v>
      </c>
      <c r="Y49" s="283">
        <v>2706</v>
      </c>
      <c r="Z49" s="283">
        <v>14</v>
      </c>
      <c r="AA49" s="283">
        <v>1643</v>
      </c>
      <c r="AB49" s="283">
        <f t="shared" si="4"/>
        <v>5146</v>
      </c>
      <c r="AC49" s="283">
        <v>0</v>
      </c>
      <c r="AD49" s="283">
        <v>0</v>
      </c>
      <c r="AE49" s="283">
        <v>2752</v>
      </c>
      <c r="AF49" s="283">
        <v>169</v>
      </c>
      <c r="AG49" s="283">
        <v>0</v>
      </c>
      <c r="AH49" s="283">
        <v>2225</v>
      </c>
      <c r="AI49" s="283">
        <f t="shared" si="5"/>
        <v>3116</v>
      </c>
      <c r="AJ49" s="283">
        <f t="shared" si="6"/>
        <v>2533</v>
      </c>
      <c r="AK49" s="283">
        <v>0</v>
      </c>
      <c r="AL49" s="283">
        <v>0</v>
      </c>
      <c r="AM49" s="283">
        <v>0</v>
      </c>
      <c r="AN49" s="283">
        <v>2533</v>
      </c>
      <c r="AO49" s="283">
        <v>0</v>
      </c>
      <c r="AP49" s="283">
        <v>0</v>
      </c>
      <c r="AQ49" s="283">
        <f t="shared" si="9"/>
        <v>583</v>
      </c>
      <c r="AR49" s="283">
        <v>0</v>
      </c>
      <c r="AS49" s="283">
        <v>0</v>
      </c>
      <c r="AT49" s="283">
        <v>0</v>
      </c>
      <c r="AU49" s="283">
        <v>583</v>
      </c>
      <c r="AV49" s="283">
        <v>0</v>
      </c>
      <c r="AW49" s="283">
        <v>0</v>
      </c>
      <c r="AX49" s="283">
        <f t="shared" si="10"/>
        <v>0</v>
      </c>
      <c r="AY49" s="283">
        <f t="shared" si="11"/>
        <v>0</v>
      </c>
      <c r="AZ49" s="283">
        <v>0</v>
      </c>
      <c r="BA49" s="283">
        <v>0</v>
      </c>
      <c r="BB49" s="283">
        <v>0</v>
      </c>
      <c r="BC49" s="283">
        <v>0</v>
      </c>
      <c r="BD49" s="283">
        <v>0</v>
      </c>
      <c r="BE49" s="283">
        <v>0</v>
      </c>
      <c r="BF49" s="283">
        <f t="shared" si="12"/>
        <v>0</v>
      </c>
      <c r="BG49" s="283">
        <v>0</v>
      </c>
      <c r="BH49" s="283">
        <v>0</v>
      </c>
      <c r="BI49" s="283">
        <v>0</v>
      </c>
      <c r="BJ49" s="283">
        <v>0</v>
      </c>
      <c r="BK49" s="283">
        <v>0</v>
      </c>
      <c r="BL49" s="283">
        <v>0</v>
      </c>
      <c r="BM49" s="283">
        <f t="shared" si="13"/>
        <v>0</v>
      </c>
      <c r="BN49" s="283">
        <f t="shared" si="14"/>
        <v>0</v>
      </c>
      <c r="BO49" s="283">
        <v>0</v>
      </c>
      <c r="BP49" s="283">
        <v>0</v>
      </c>
      <c r="BQ49" s="283">
        <v>0</v>
      </c>
      <c r="BR49" s="283">
        <v>0</v>
      </c>
      <c r="BS49" s="283">
        <v>0</v>
      </c>
      <c r="BT49" s="283">
        <v>0</v>
      </c>
      <c r="BU49" s="283">
        <f t="shared" si="15"/>
        <v>0</v>
      </c>
      <c r="BV49" s="283">
        <v>0</v>
      </c>
      <c r="BW49" s="283">
        <v>0</v>
      </c>
      <c r="BX49" s="283">
        <v>0</v>
      </c>
      <c r="BY49" s="283">
        <v>0</v>
      </c>
      <c r="BZ49" s="283">
        <v>0</v>
      </c>
      <c r="CA49" s="283">
        <v>0</v>
      </c>
      <c r="CB49" s="283">
        <f t="shared" si="16"/>
        <v>37394</v>
      </c>
      <c r="CC49" s="283">
        <f t="shared" si="17"/>
        <v>34405</v>
      </c>
      <c r="CD49" s="283">
        <v>0</v>
      </c>
      <c r="CE49" s="283">
        <v>34269</v>
      </c>
      <c r="CF49" s="283">
        <v>0</v>
      </c>
      <c r="CG49" s="283">
        <v>136</v>
      </c>
      <c r="CH49" s="283">
        <v>0</v>
      </c>
      <c r="CI49" s="283">
        <v>0</v>
      </c>
      <c r="CJ49" s="283">
        <f t="shared" si="29"/>
        <v>2989</v>
      </c>
      <c r="CK49" s="283">
        <v>0</v>
      </c>
      <c r="CL49" s="283">
        <v>2780</v>
      </c>
      <c r="CM49" s="283">
        <v>0</v>
      </c>
      <c r="CN49" s="283">
        <v>2</v>
      </c>
      <c r="CO49" s="283">
        <v>0</v>
      </c>
      <c r="CP49" s="283">
        <v>207</v>
      </c>
      <c r="CQ49" s="283">
        <f t="shared" si="19"/>
        <v>48846</v>
      </c>
      <c r="CR49" s="283">
        <f t="shared" si="20"/>
        <v>46138</v>
      </c>
      <c r="CS49" s="283">
        <v>0</v>
      </c>
      <c r="CT49" s="283">
        <v>1081</v>
      </c>
      <c r="CU49" s="283">
        <v>4077</v>
      </c>
      <c r="CV49" s="283">
        <v>40848</v>
      </c>
      <c r="CW49" s="283">
        <v>1</v>
      </c>
      <c r="CX49" s="283">
        <v>131</v>
      </c>
      <c r="CY49" s="283">
        <f t="shared" si="30"/>
        <v>2708</v>
      </c>
      <c r="CZ49" s="283">
        <v>0</v>
      </c>
      <c r="DA49" s="283">
        <v>276</v>
      </c>
      <c r="DB49" s="283">
        <v>203</v>
      </c>
      <c r="DC49" s="283">
        <v>2053</v>
      </c>
      <c r="DD49" s="283">
        <v>0</v>
      </c>
      <c r="DE49" s="283">
        <v>176</v>
      </c>
      <c r="DF49" s="283">
        <f t="shared" si="28"/>
        <v>135</v>
      </c>
      <c r="DG49" s="283">
        <f t="shared" si="22"/>
        <v>116</v>
      </c>
      <c r="DH49" s="283">
        <v>0</v>
      </c>
      <c r="DI49" s="283">
        <v>0</v>
      </c>
      <c r="DJ49" s="283">
        <v>31</v>
      </c>
      <c r="DK49" s="283">
        <v>85</v>
      </c>
      <c r="DL49" s="283">
        <v>0</v>
      </c>
      <c r="DM49" s="283">
        <v>0</v>
      </c>
      <c r="DN49" s="283">
        <f t="shared" si="31"/>
        <v>19</v>
      </c>
      <c r="DO49" s="283">
        <v>0</v>
      </c>
      <c r="DP49" s="283">
        <v>0</v>
      </c>
      <c r="DQ49" s="283">
        <v>14</v>
      </c>
      <c r="DR49" s="283">
        <v>5</v>
      </c>
      <c r="DS49" s="283">
        <v>0</v>
      </c>
      <c r="DT49" s="283">
        <v>0</v>
      </c>
      <c r="DU49" s="283">
        <f t="shared" si="24"/>
        <v>12618</v>
      </c>
      <c r="DV49" s="283">
        <v>11397</v>
      </c>
      <c r="DW49" s="283">
        <v>44</v>
      </c>
      <c r="DX49" s="283">
        <v>1176</v>
      </c>
      <c r="DY49" s="283">
        <v>1</v>
      </c>
      <c r="DZ49" s="283">
        <f t="shared" si="25"/>
        <v>3205</v>
      </c>
      <c r="EA49" s="283">
        <f t="shared" si="26"/>
        <v>1409</v>
      </c>
      <c r="EB49" s="283">
        <v>0</v>
      </c>
      <c r="EC49" s="283">
        <v>0</v>
      </c>
      <c r="ED49" s="283">
        <v>1001</v>
      </c>
      <c r="EE49" s="283">
        <v>408</v>
      </c>
      <c r="EF49" s="283">
        <v>0</v>
      </c>
      <c r="EG49" s="283">
        <v>0</v>
      </c>
      <c r="EH49" s="283">
        <f t="shared" si="27"/>
        <v>1796</v>
      </c>
      <c r="EI49" s="283">
        <v>0</v>
      </c>
      <c r="EJ49" s="283">
        <v>0</v>
      </c>
      <c r="EK49" s="283">
        <v>1668</v>
      </c>
      <c r="EL49" s="283">
        <v>48</v>
      </c>
      <c r="EM49" s="283">
        <v>0</v>
      </c>
      <c r="EN49" s="283">
        <v>80</v>
      </c>
    </row>
    <row r="50" spans="1:144" s="281" customFormat="1" ht="12" customHeight="1">
      <c r="A50" s="278" t="s">
        <v>565</v>
      </c>
      <c r="B50" s="279" t="s">
        <v>583</v>
      </c>
      <c r="C50" s="297" t="s">
        <v>542</v>
      </c>
      <c r="D50" s="283">
        <f t="shared" si="0"/>
        <v>394471</v>
      </c>
      <c r="E50" s="283">
        <f t="shared" si="7"/>
        <v>320217</v>
      </c>
      <c r="F50" s="283">
        <f t="shared" si="8"/>
        <v>290557</v>
      </c>
      <c r="G50" s="283">
        <v>0</v>
      </c>
      <c r="H50" s="283">
        <v>290264</v>
      </c>
      <c r="I50" s="283">
        <v>97</v>
      </c>
      <c r="J50" s="283">
        <v>196</v>
      </c>
      <c r="K50" s="283">
        <v>0</v>
      </c>
      <c r="L50" s="283">
        <v>0</v>
      </c>
      <c r="M50" s="283">
        <f t="shared" si="1"/>
        <v>29660</v>
      </c>
      <c r="N50" s="283">
        <v>0</v>
      </c>
      <c r="O50" s="283">
        <v>29656</v>
      </c>
      <c r="P50" s="283">
        <v>0</v>
      </c>
      <c r="Q50" s="283">
        <v>4</v>
      </c>
      <c r="R50" s="283">
        <v>0</v>
      </c>
      <c r="S50" s="283">
        <v>0</v>
      </c>
      <c r="T50" s="283">
        <f t="shared" si="2"/>
        <v>9174</v>
      </c>
      <c r="U50" s="283">
        <f t="shared" si="3"/>
        <v>4495</v>
      </c>
      <c r="V50" s="283">
        <v>0</v>
      </c>
      <c r="W50" s="283">
        <v>0</v>
      </c>
      <c r="X50" s="283">
        <v>3181</v>
      </c>
      <c r="Y50" s="283">
        <v>0</v>
      </c>
      <c r="Z50" s="283">
        <v>0</v>
      </c>
      <c r="AA50" s="283">
        <v>1314</v>
      </c>
      <c r="AB50" s="283">
        <f t="shared" si="4"/>
        <v>4679</v>
      </c>
      <c r="AC50" s="283">
        <v>0</v>
      </c>
      <c r="AD50" s="283">
        <v>0</v>
      </c>
      <c r="AE50" s="283">
        <v>319</v>
      </c>
      <c r="AF50" s="283">
        <v>0</v>
      </c>
      <c r="AG50" s="283">
        <v>0</v>
      </c>
      <c r="AH50" s="283">
        <v>4360</v>
      </c>
      <c r="AI50" s="283">
        <f t="shared" si="5"/>
        <v>473</v>
      </c>
      <c r="AJ50" s="283">
        <f t="shared" si="6"/>
        <v>0</v>
      </c>
      <c r="AK50" s="283">
        <v>0</v>
      </c>
      <c r="AL50" s="283">
        <v>0</v>
      </c>
      <c r="AM50" s="283">
        <v>0</v>
      </c>
      <c r="AN50" s="283">
        <v>0</v>
      </c>
      <c r="AO50" s="283">
        <v>0</v>
      </c>
      <c r="AP50" s="283">
        <v>0</v>
      </c>
      <c r="AQ50" s="283">
        <f t="shared" si="9"/>
        <v>473</v>
      </c>
      <c r="AR50" s="283">
        <v>0</v>
      </c>
      <c r="AS50" s="283">
        <v>0</v>
      </c>
      <c r="AT50" s="283">
        <v>0</v>
      </c>
      <c r="AU50" s="283">
        <v>473</v>
      </c>
      <c r="AV50" s="283">
        <v>0</v>
      </c>
      <c r="AW50" s="283">
        <v>0</v>
      </c>
      <c r="AX50" s="283">
        <f t="shared" si="10"/>
        <v>0</v>
      </c>
      <c r="AY50" s="283">
        <f t="shared" si="11"/>
        <v>0</v>
      </c>
      <c r="AZ50" s="283">
        <v>0</v>
      </c>
      <c r="BA50" s="283">
        <v>0</v>
      </c>
      <c r="BB50" s="283">
        <v>0</v>
      </c>
      <c r="BC50" s="283">
        <v>0</v>
      </c>
      <c r="BD50" s="283">
        <v>0</v>
      </c>
      <c r="BE50" s="283">
        <v>0</v>
      </c>
      <c r="BF50" s="283">
        <f t="shared" si="12"/>
        <v>0</v>
      </c>
      <c r="BG50" s="283">
        <v>0</v>
      </c>
      <c r="BH50" s="283">
        <v>0</v>
      </c>
      <c r="BI50" s="283">
        <v>0</v>
      </c>
      <c r="BJ50" s="283">
        <v>0</v>
      </c>
      <c r="BK50" s="283">
        <v>0</v>
      </c>
      <c r="BL50" s="283">
        <v>0</v>
      </c>
      <c r="BM50" s="283">
        <f t="shared" si="13"/>
        <v>2019</v>
      </c>
      <c r="BN50" s="283">
        <f t="shared" si="14"/>
        <v>2015</v>
      </c>
      <c r="BO50" s="283">
        <v>0</v>
      </c>
      <c r="BP50" s="283">
        <v>0</v>
      </c>
      <c r="BQ50" s="283">
        <v>0</v>
      </c>
      <c r="BR50" s="283">
        <v>2015</v>
      </c>
      <c r="BS50" s="283">
        <v>0</v>
      </c>
      <c r="BT50" s="283">
        <v>0</v>
      </c>
      <c r="BU50" s="283">
        <f t="shared" si="15"/>
        <v>4</v>
      </c>
      <c r="BV50" s="283">
        <v>0</v>
      </c>
      <c r="BW50" s="283">
        <v>0</v>
      </c>
      <c r="BX50" s="283">
        <v>0</v>
      </c>
      <c r="BY50" s="283">
        <v>4</v>
      </c>
      <c r="BZ50" s="283">
        <v>0</v>
      </c>
      <c r="CA50" s="283">
        <v>0</v>
      </c>
      <c r="CB50" s="283">
        <f t="shared" si="16"/>
        <v>4192</v>
      </c>
      <c r="CC50" s="283">
        <f t="shared" si="17"/>
        <v>4181</v>
      </c>
      <c r="CD50" s="283">
        <v>0</v>
      </c>
      <c r="CE50" s="283">
        <v>4178</v>
      </c>
      <c r="CF50" s="283">
        <v>0</v>
      </c>
      <c r="CG50" s="283">
        <v>0</v>
      </c>
      <c r="CH50" s="283">
        <v>3</v>
      </c>
      <c r="CI50" s="283">
        <v>0</v>
      </c>
      <c r="CJ50" s="283">
        <f t="shared" si="29"/>
        <v>11</v>
      </c>
      <c r="CK50" s="283">
        <v>0</v>
      </c>
      <c r="CL50" s="283">
        <v>11</v>
      </c>
      <c r="CM50" s="283">
        <v>0</v>
      </c>
      <c r="CN50" s="283">
        <v>0</v>
      </c>
      <c r="CO50" s="283">
        <v>0</v>
      </c>
      <c r="CP50" s="283">
        <v>0</v>
      </c>
      <c r="CQ50" s="283">
        <f t="shared" si="19"/>
        <v>44515</v>
      </c>
      <c r="CR50" s="283">
        <f t="shared" si="20"/>
        <v>40615</v>
      </c>
      <c r="CS50" s="283">
        <v>0</v>
      </c>
      <c r="CT50" s="283">
        <v>0</v>
      </c>
      <c r="CU50" s="283">
        <v>7262</v>
      </c>
      <c r="CV50" s="283">
        <v>32557</v>
      </c>
      <c r="CW50" s="283">
        <v>1</v>
      </c>
      <c r="CX50" s="283">
        <v>795</v>
      </c>
      <c r="CY50" s="283">
        <f t="shared" si="30"/>
        <v>3900</v>
      </c>
      <c r="CZ50" s="283">
        <v>0</v>
      </c>
      <c r="DA50" s="283">
        <v>0</v>
      </c>
      <c r="DB50" s="283">
        <v>1544</v>
      </c>
      <c r="DC50" s="283">
        <v>1794</v>
      </c>
      <c r="DD50" s="283">
        <v>0</v>
      </c>
      <c r="DE50" s="283">
        <v>562</v>
      </c>
      <c r="DF50" s="283">
        <f t="shared" si="28"/>
        <v>1239</v>
      </c>
      <c r="DG50" s="283">
        <f t="shared" si="22"/>
        <v>949</v>
      </c>
      <c r="DH50" s="283">
        <v>0</v>
      </c>
      <c r="DI50" s="283">
        <v>0</v>
      </c>
      <c r="DJ50" s="283">
        <v>581</v>
      </c>
      <c r="DK50" s="283">
        <v>0</v>
      </c>
      <c r="DL50" s="283">
        <v>0</v>
      </c>
      <c r="DM50" s="283">
        <v>368</v>
      </c>
      <c r="DN50" s="283">
        <f t="shared" si="31"/>
        <v>290</v>
      </c>
      <c r="DO50" s="283">
        <v>0</v>
      </c>
      <c r="DP50" s="283">
        <v>0</v>
      </c>
      <c r="DQ50" s="283">
        <v>290</v>
      </c>
      <c r="DR50" s="283">
        <v>0</v>
      </c>
      <c r="DS50" s="283">
        <v>0</v>
      </c>
      <c r="DT50" s="283">
        <v>0</v>
      </c>
      <c r="DU50" s="283">
        <f t="shared" si="24"/>
        <v>9950</v>
      </c>
      <c r="DV50" s="283">
        <v>9281</v>
      </c>
      <c r="DW50" s="283">
        <v>79</v>
      </c>
      <c r="DX50" s="283">
        <v>590</v>
      </c>
      <c r="DY50" s="283">
        <v>0</v>
      </c>
      <c r="DZ50" s="283">
        <f t="shared" si="25"/>
        <v>2692</v>
      </c>
      <c r="EA50" s="283">
        <f t="shared" si="26"/>
        <v>1490</v>
      </c>
      <c r="EB50" s="283">
        <v>0</v>
      </c>
      <c r="EC50" s="283">
        <v>0</v>
      </c>
      <c r="ED50" s="283">
        <v>1424</v>
      </c>
      <c r="EE50" s="283">
        <v>0</v>
      </c>
      <c r="EF50" s="283">
        <v>0</v>
      </c>
      <c r="EG50" s="283">
        <v>66</v>
      </c>
      <c r="EH50" s="283">
        <f t="shared" si="27"/>
        <v>1202</v>
      </c>
      <c r="EI50" s="283">
        <v>0</v>
      </c>
      <c r="EJ50" s="283">
        <v>0</v>
      </c>
      <c r="EK50" s="283">
        <v>1179</v>
      </c>
      <c r="EL50" s="283">
        <v>0</v>
      </c>
      <c r="EM50" s="283">
        <v>23</v>
      </c>
      <c r="EN50" s="283">
        <v>0</v>
      </c>
    </row>
    <row r="51" spans="1:144" s="281" customFormat="1" ht="12" customHeight="1">
      <c r="A51" s="278" t="s">
        <v>607</v>
      </c>
      <c r="B51" s="279" t="s">
        <v>608</v>
      </c>
      <c r="C51" s="297" t="s">
        <v>542</v>
      </c>
      <c r="D51" s="283">
        <f t="shared" si="0"/>
        <v>395201</v>
      </c>
      <c r="E51" s="283">
        <f t="shared" si="7"/>
        <v>298993</v>
      </c>
      <c r="F51" s="283">
        <f t="shared" si="8"/>
        <v>259901</v>
      </c>
      <c r="G51" s="283">
        <v>3334</v>
      </c>
      <c r="H51" s="283">
        <v>256056</v>
      </c>
      <c r="I51" s="283">
        <v>4</v>
      </c>
      <c r="J51" s="283">
        <v>6</v>
      </c>
      <c r="K51" s="283">
        <v>0</v>
      </c>
      <c r="L51" s="283">
        <v>501</v>
      </c>
      <c r="M51" s="283">
        <f t="shared" si="1"/>
        <v>39092</v>
      </c>
      <c r="N51" s="283">
        <v>40</v>
      </c>
      <c r="O51" s="283">
        <v>35503</v>
      </c>
      <c r="P51" s="283">
        <v>0</v>
      </c>
      <c r="Q51" s="283">
        <v>0</v>
      </c>
      <c r="R51" s="283">
        <v>0</v>
      </c>
      <c r="S51" s="283">
        <v>3549</v>
      </c>
      <c r="T51" s="283">
        <f t="shared" si="2"/>
        <v>3600</v>
      </c>
      <c r="U51" s="283">
        <f t="shared" si="3"/>
        <v>2056</v>
      </c>
      <c r="V51" s="283">
        <v>0</v>
      </c>
      <c r="W51" s="283">
        <v>0</v>
      </c>
      <c r="X51" s="283">
        <v>1993</v>
      </c>
      <c r="Y51" s="283">
        <v>0</v>
      </c>
      <c r="Z51" s="283">
        <v>0</v>
      </c>
      <c r="AA51" s="283">
        <v>63</v>
      </c>
      <c r="AB51" s="283">
        <f t="shared" si="4"/>
        <v>1544</v>
      </c>
      <c r="AC51" s="283">
        <v>0</v>
      </c>
      <c r="AD51" s="283">
        <v>0</v>
      </c>
      <c r="AE51" s="283">
        <v>1013</v>
      </c>
      <c r="AF51" s="283">
        <v>0</v>
      </c>
      <c r="AG51" s="283">
        <v>0</v>
      </c>
      <c r="AH51" s="283">
        <v>531</v>
      </c>
      <c r="AI51" s="283">
        <f t="shared" si="5"/>
        <v>4190</v>
      </c>
      <c r="AJ51" s="283">
        <f t="shared" si="6"/>
        <v>3995</v>
      </c>
      <c r="AK51" s="283">
        <v>0</v>
      </c>
      <c r="AL51" s="283">
        <v>0</v>
      </c>
      <c r="AM51" s="283">
        <v>0</v>
      </c>
      <c r="AN51" s="283">
        <v>3995</v>
      </c>
      <c r="AO51" s="283">
        <v>0</v>
      </c>
      <c r="AP51" s="283">
        <v>0</v>
      </c>
      <c r="AQ51" s="283">
        <f t="shared" si="9"/>
        <v>195</v>
      </c>
      <c r="AR51" s="283">
        <v>0</v>
      </c>
      <c r="AS51" s="283">
        <v>160</v>
      </c>
      <c r="AT51" s="283">
        <v>0</v>
      </c>
      <c r="AU51" s="283">
        <v>35</v>
      </c>
      <c r="AV51" s="283">
        <v>0</v>
      </c>
      <c r="AW51" s="283">
        <v>0</v>
      </c>
      <c r="AX51" s="283">
        <f t="shared" si="10"/>
        <v>174</v>
      </c>
      <c r="AY51" s="283">
        <f t="shared" si="11"/>
        <v>174</v>
      </c>
      <c r="AZ51" s="283">
        <v>0</v>
      </c>
      <c r="BA51" s="283">
        <v>0</v>
      </c>
      <c r="BB51" s="283">
        <v>0</v>
      </c>
      <c r="BC51" s="283">
        <v>174</v>
      </c>
      <c r="BD51" s="283">
        <v>0</v>
      </c>
      <c r="BE51" s="283">
        <v>0</v>
      </c>
      <c r="BF51" s="283">
        <f t="shared" si="12"/>
        <v>0</v>
      </c>
      <c r="BG51" s="283">
        <v>0</v>
      </c>
      <c r="BH51" s="283">
        <v>0</v>
      </c>
      <c r="BI51" s="283">
        <v>0</v>
      </c>
      <c r="BJ51" s="283">
        <v>0</v>
      </c>
      <c r="BK51" s="283">
        <v>0</v>
      </c>
      <c r="BL51" s="283">
        <v>0</v>
      </c>
      <c r="BM51" s="283">
        <f t="shared" si="13"/>
        <v>0</v>
      </c>
      <c r="BN51" s="283">
        <f t="shared" si="14"/>
        <v>0</v>
      </c>
      <c r="BO51" s="283">
        <v>0</v>
      </c>
      <c r="BP51" s="283">
        <v>0</v>
      </c>
      <c r="BQ51" s="283">
        <v>0</v>
      </c>
      <c r="BR51" s="283">
        <v>0</v>
      </c>
      <c r="BS51" s="283">
        <v>0</v>
      </c>
      <c r="BT51" s="283">
        <v>0</v>
      </c>
      <c r="BU51" s="283">
        <f t="shared" si="15"/>
        <v>0</v>
      </c>
      <c r="BV51" s="283">
        <v>0</v>
      </c>
      <c r="BW51" s="283">
        <v>0</v>
      </c>
      <c r="BX51" s="283">
        <v>0</v>
      </c>
      <c r="BY51" s="283">
        <v>0</v>
      </c>
      <c r="BZ51" s="283">
        <v>0</v>
      </c>
      <c r="CA51" s="283">
        <v>0</v>
      </c>
      <c r="CB51" s="283">
        <f t="shared" si="16"/>
        <v>788</v>
      </c>
      <c r="CC51" s="283">
        <f t="shared" si="17"/>
        <v>7</v>
      </c>
      <c r="CD51" s="283">
        <v>0</v>
      </c>
      <c r="CE51" s="283">
        <v>0</v>
      </c>
      <c r="CF51" s="283">
        <v>0</v>
      </c>
      <c r="CG51" s="283">
        <v>7</v>
      </c>
      <c r="CH51" s="283">
        <v>0</v>
      </c>
      <c r="CI51" s="283">
        <v>0</v>
      </c>
      <c r="CJ51" s="283">
        <f t="shared" si="29"/>
        <v>781</v>
      </c>
      <c r="CK51" s="283">
        <v>0</v>
      </c>
      <c r="CL51" s="283">
        <v>0</v>
      </c>
      <c r="CM51" s="283">
        <v>0</v>
      </c>
      <c r="CN51" s="283">
        <v>557</v>
      </c>
      <c r="CO51" s="283">
        <v>0</v>
      </c>
      <c r="CP51" s="283">
        <v>224</v>
      </c>
      <c r="CQ51" s="283">
        <f t="shared" si="19"/>
        <v>40215</v>
      </c>
      <c r="CR51" s="283">
        <f t="shared" si="20"/>
        <v>32250</v>
      </c>
      <c r="CS51" s="283">
        <v>0</v>
      </c>
      <c r="CT51" s="283">
        <v>0</v>
      </c>
      <c r="CU51" s="283">
        <v>5825</v>
      </c>
      <c r="CV51" s="283">
        <v>25932</v>
      </c>
      <c r="CW51" s="283">
        <v>54</v>
      </c>
      <c r="CX51" s="283">
        <v>439</v>
      </c>
      <c r="CY51" s="283">
        <f t="shared" si="30"/>
        <v>7965</v>
      </c>
      <c r="CZ51" s="283">
        <v>0</v>
      </c>
      <c r="DA51" s="283">
        <v>0</v>
      </c>
      <c r="DB51" s="283">
        <v>3357</v>
      </c>
      <c r="DC51" s="283">
        <v>2865</v>
      </c>
      <c r="DD51" s="283">
        <v>0</v>
      </c>
      <c r="DE51" s="283">
        <v>1743</v>
      </c>
      <c r="DF51" s="283">
        <f t="shared" si="28"/>
        <v>9055</v>
      </c>
      <c r="DG51" s="283">
        <f t="shared" si="22"/>
        <v>8401</v>
      </c>
      <c r="DH51" s="283">
        <v>0</v>
      </c>
      <c r="DI51" s="283">
        <v>7027</v>
      </c>
      <c r="DJ51" s="283">
        <v>327</v>
      </c>
      <c r="DK51" s="283">
        <v>862</v>
      </c>
      <c r="DL51" s="283">
        <v>0</v>
      </c>
      <c r="DM51" s="283">
        <v>185</v>
      </c>
      <c r="DN51" s="283">
        <f t="shared" si="31"/>
        <v>654</v>
      </c>
      <c r="DO51" s="283">
        <v>0</v>
      </c>
      <c r="DP51" s="283">
        <v>95</v>
      </c>
      <c r="DQ51" s="283">
        <v>292</v>
      </c>
      <c r="DR51" s="283">
        <v>265</v>
      </c>
      <c r="DS51" s="283">
        <v>2</v>
      </c>
      <c r="DT51" s="283">
        <v>0</v>
      </c>
      <c r="DU51" s="283">
        <f t="shared" si="24"/>
        <v>33055</v>
      </c>
      <c r="DV51" s="283">
        <v>32199</v>
      </c>
      <c r="DW51" s="283">
        <v>0</v>
      </c>
      <c r="DX51" s="283">
        <v>856</v>
      </c>
      <c r="DY51" s="283">
        <v>0</v>
      </c>
      <c r="DZ51" s="283">
        <f t="shared" si="25"/>
        <v>5131</v>
      </c>
      <c r="EA51" s="283">
        <f t="shared" si="26"/>
        <v>2535</v>
      </c>
      <c r="EB51" s="283">
        <v>0</v>
      </c>
      <c r="EC51" s="283">
        <v>2144</v>
      </c>
      <c r="ED51" s="283">
        <v>388</v>
      </c>
      <c r="EE51" s="283">
        <v>0</v>
      </c>
      <c r="EF51" s="283">
        <v>0</v>
      </c>
      <c r="EG51" s="283">
        <v>3</v>
      </c>
      <c r="EH51" s="283">
        <f t="shared" si="27"/>
        <v>2596</v>
      </c>
      <c r="EI51" s="283">
        <v>0</v>
      </c>
      <c r="EJ51" s="283">
        <v>892</v>
      </c>
      <c r="EK51" s="283">
        <v>851</v>
      </c>
      <c r="EL51" s="283">
        <v>0</v>
      </c>
      <c r="EM51" s="283">
        <v>837</v>
      </c>
      <c r="EN51" s="283">
        <v>16</v>
      </c>
    </row>
    <row r="52" spans="1:144" s="281" customFormat="1" ht="12" customHeight="1">
      <c r="A52" s="278" t="s">
        <v>558</v>
      </c>
      <c r="B52" s="279" t="s">
        <v>577</v>
      </c>
      <c r="C52" s="297" t="s">
        <v>542</v>
      </c>
      <c r="D52" s="283">
        <f t="shared" si="0"/>
        <v>560589</v>
      </c>
      <c r="E52" s="283">
        <f t="shared" si="7"/>
        <v>444236</v>
      </c>
      <c r="F52" s="283">
        <f t="shared" si="8"/>
        <v>404818</v>
      </c>
      <c r="G52" s="283">
        <v>13</v>
      </c>
      <c r="H52" s="283">
        <v>403435</v>
      </c>
      <c r="I52" s="283">
        <v>366</v>
      </c>
      <c r="J52" s="283">
        <v>484</v>
      </c>
      <c r="K52" s="283">
        <v>156</v>
      </c>
      <c r="L52" s="283">
        <v>364</v>
      </c>
      <c r="M52" s="283">
        <f t="shared" si="1"/>
        <v>39418</v>
      </c>
      <c r="N52" s="283">
        <v>0</v>
      </c>
      <c r="O52" s="283">
        <v>35587</v>
      </c>
      <c r="P52" s="283">
        <v>347</v>
      </c>
      <c r="Q52" s="283">
        <v>69</v>
      </c>
      <c r="R52" s="283">
        <v>983</v>
      </c>
      <c r="S52" s="283">
        <v>2432</v>
      </c>
      <c r="T52" s="283">
        <f t="shared" si="2"/>
        <v>22927</v>
      </c>
      <c r="U52" s="283">
        <f t="shared" si="3"/>
        <v>9301</v>
      </c>
      <c r="V52" s="283">
        <v>0</v>
      </c>
      <c r="W52" s="283">
        <v>0</v>
      </c>
      <c r="X52" s="283">
        <v>5463</v>
      </c>
      <c r="Y52" s="283">
        <v>205</v>
      </c>
      <c r="Z52" s="283">
        <v>0</v>
      </c>
      <c r="AA52" s="283">
        <v>3633</v>
      </c>
      <c r="AB52" s="283">
        <f t="shared" si="4"/>
        <v>13626</v>
      </c>
      <c r="AC52" s="283">
        <v>0</v>
      </c>
      <c r="AD52" s="283">
        <v>0</v>
      </c>
      <c r="AE52" s="283">
        <v>5131</v>
      </c>
      <c r="AF52" s="283">
        <v>157</v>
      </c>
      <c r="AG52" s="283">
        <v>0</v>
      </c>
      <c r="AH52" s="283">
        <v>8338</v>
      </c>
      <c r="AI52" s="283">
        <f t="shared" si="5"/>
        <v>12715</v>
      </c>
      <c r="AJ52" s="283">
        <f t="shared" si="6"/>
        <v>10302</v>
      </c>
      <c r="AK52" s="283">
        <v>0</v>
      </c>
      <c r="AL52" s="283">
        <v>24</v>
      </c>
      <c r="AM52" s="283">
        <v>0</v>
      </c>
      <c r="AN52" s="283">
        <v>10062</v>
      </c>
      <c r="AO52" s="283">
        <v>216</v>
      </c>
      <c r="AP52" s="283">
        <v>0</v>
      </c>
      <c r="AQ52" s="283">
        <f t="shared" si="9"/>
        <v>2413</v>
      </c>
      <c r="AR52" s="283">
        <v>0</v>
      </c>
      <c r="AS52" s="283">
        <v>0</v>
      </c>
      <c r="AT52" s="283">
        <v>0</v>
      </c>
      <c r="AU52" s="283">
        <v>2413</v>
      </c>
      <c r="AV52" s="283">
        <v>0</v>
      </c>
      <c r="AW52" s="283">
        <v>0</v>
      </c>
      <c r="AX52" s="283">
        <f t="shared" si="10"/>
        <v>0</v>
      </c>
      <c r="AY52" s="283">
        <f t="shared" si="11"/>
        <v>0</v>
      </c>
      <c r="AZ52" s="283">
        <v>0</v>
      </c>
      <c r="BA52" s="283">
        <v>0</v>
      </c>
      <c r="BB52" s="283">
        <v>0</v>
      </c>
      <c r="BC52" s="283">
        <v>0</v>
      </c>
      <c r="BD52" s="283">
        <v>0</v>
      </c>
      <c r="BE52" s="283">
        <v>0</v>
      </c>
      <c r="BF52" s="283">
        <f t="shared" si="12"/>
        <v>0</v>
      </c>
      <c r="BG52" s="283">
        <v>0</v>
      </c>
      <c r="BH52" s="283">
        <v>0</v>
      </c>
      <c r="BI52" s="283">
        <v>0</v>
      </c>
      <c r="BJ52" s="283">
        <v>0</v>
      </c>
      <c r="BK52" s="283">
        <v>0</v>
      </c>
      <c r="BL52" s="283">
        <v>0</v>
      </c>
      <c r="BM52" s="283">
        <f t="shared" si="13"/>
        <v>0</v>
      </c>
      <c r="BN52" s="283">
        <f t="shared" si="14"/>
        <v>0</v>
      </c>
      <c r="BO52" s="283">
        <v>0</v>
      </c>
      <c r="BP52" s="283">
        <v>0</v>
      </c>
      <c r="BQ52" s="283">
        <v>0</v>
      </c>
      <c r="BR52" s="283">
        <v>0</v>
      </c>
      <c r="BS52" s="283">
        <v>0</v>
      </c>
      <c r="BT52" s="283">
        <v>0</v>
      </c>
      <c r="BU52" s="283">
        <f t="shared" si="15"/>
        <v>0</v>
      </c>
      <c r="BV52" s="283">
        <v>0</v>
      </c>
      <c r="BW52" s="283">
        <v>0</v>
      </c>
      <c r="BX52" s="283">
        <v>0</v>
      </c>
      <c r="BY52" s="283">
        <v>0</v>
      </c>
      <c r="BZ52" s="283">
        <v>0</v>
      </c>
      <c r="CA52" s="283">
        <v>0</v>
      </c>
      <c r="CB52" s="283">
        <f t="shared" si="16"/>
        <v>655</v>
      </c>
      <c r="CC52" s="283">
        <f t="shared" si="17"/>
        <v>367</v>
      </c>
      <c r="CD52" s="283">
        <v>0</v>
      </c>
      <c r="CE52" s="283">
        <v>0</v>
      </c>
      <c r="CF52" s="283">
        <v>9</v>
      </c>
      <c r="CG52" s="283">
        <v>0</v>
      </c>
      <c r="CH52" s="283">
        <v>0</v>
      </c>
      <c r="CI52" s="283">
        <v>358</v>
      </c>
      <c r="CJ52" s="283">
        <f t="shared" si="29"/>
        <v>288</v>
      </c>
      <c r="CK52" s="283">
        <v>0</v>
      </c>
      <c r="CL52" s="283">
        <v>0</v>
      </c>
      <c r="CM52" s="283">
        <v>5</v>
      </c>
      <c r="CN52" s="283">
        <v>0</v>
      </c>
      <c r="CO52" s="283">
        <v>0</v>
      </c>
      <c r="CP52" s="283">
        <v>283</v>
      </c>
      <c r="CQ52" s="283">
        <f t="shared" si="19"/>
        <v>35661</v>
      </c>
      <c r="CR52" s="283">
        <f t="shared" si="20"/>
        <v>30515</v>
      </c>
      <c r="CS52" s="283">
        <v>0</v>
      </c>
      <c r="CT52" s="283">
        <v>0</v>
      </c>
      <c r="CU52" s="283">
        <v>2250</v>
      </c>
      <c r="CV52" s="283">
        <v>26963</v>
      </c>
      <c r="CW52" s="283">
        <v>0</v>
      </c>
      <c r="CX52" s="283">
        <v>1302</v>
      </c>
      <c r="CY52" s="283">
        <f t="shared" si="30"/>
        <v>5146</v>
      </c>
      <c r="CZ52" s="283">
        <v>0</v>
      </c>
      <c r="DA52" s="283">
        <v>0</v>
      </c>
      <c r="DB52" s="283">
        <v>850</v>
      </c>
      <c r="DC52" s="283">
        <v>3663</v>
      </c>
      <c r="DD52" s="283">
        <v>0</v>
      </c>
      <c r="DE52" s="283">
        <v>633</v>
      </c>
      <c r="DF52" s="283">
        <f t="shared" si="28"/>
        <v>1463</v>
      </c>
      <c r="DG52" s="283">
        <f t="shared" si="22"/>
        <v>713</v>
      </c>
      <c r="DH52" s="283">
        <v>0</v>
      </c>
      <c r="DI52" s="283">
        <v>0</v>
      </c>
      <c r="DJ52" s="283">
        <v>704</v>
      </c>
      <c r="DK52" s="283">
        <v>0</v>
      </c>
      <c r="DL52" s="283">
        <v>0</v>
      </c>
      <c r="DM52" s="283">
        <v>9</v>
      </c>
      <c r="DN52" s="283">
        <f t="shared" si="31"/>
        <v>750</v>
      </c>
      <c r="DO52" s="283">
        <v>0</v>
      </c>
      <c r="DP52" s="283">
        <v>0</v>
      </c>
      <c r="DQ52" s="283">
        <v>484</v>
      </c>
      <c r="DR52" s="283">
        <v>0</v>
      </c>
      <c r="DS52" s="283">
        <v>0</v>
      </c>
      <c r="DT52" s="283">
        <v>266</v>
      </c>
      <c r="DU52" s="283">
        <f t="shared" si="24"/>
        <v>28709</v>
      </c>
      <c r="DV52" s="283">
        <v>25521</v>
      </c>
      <c r="DW52" s="283">
        <v>24</v>
      </c>
      <c r="DX52" s="283">
        <v>3164</v>
      </c>
      <c r="DY52" s="283">
        <v>0</v>
      </c>
      <c r="DZ52" s="283">
        <f t="shared" si="25"/>
        <v>14223</v>
      </c>
      <c r="EA52" s="283">
        <f t="shared" si="26"/>
        <v>9245</v>
      </c>
      <c r="EB52" s="283">
        <v>652</v>
      </c>
      <c r="EC52" s="283">
        <v>0</v>
      </c>
      <c r="ED52" s="283">
        <v>8437</v>
      </c>
      <c r="EE52" s="283">
        <v>16</v>
      </c>
      <c r="EF52" s="283">
        <v>115</v>
      </c>
      <c r="EG52" s="283">
        <v>25</v>
      </c>
      <c r="EH52" s="283">
        <f t="shared" si="27"/>
        <v>4978</v>
      </c>
      <c r="EI52" s="283">
        <v>94</v>
      </c>
      <c r="EJ52" s="283">
        <v>0</v>
      </c>
      <c r="EK52" s="283">
        <v>3977</v>
      </c>
      <c r="EL52" s="283">
        <v>0</v>
      </c>
      <c r="EM52" s="283">
        <v>907</v>
      </c>
      <c r="EN52" s="283">
        <v>0</v>
      </c>
    </row>
    <row r="53" spans="1:144" s="281" customFormat="1" ht="12" customHeight="1">
      <c r="A53" s="278" t="s">
        <v>596</v>
      </c>
      <c r="B53" s="279" t="s">
        <v>597</v>
      </c>
      <c r="C53" s="297" t="s">
        <v>542</v>
      </c>
      <c r="D53" s="283">
        <f t="shared" si="0"/>
        <v>455636</v>
      </c>
      <c r="E53" s="283">
        <f t="shared" si="7"/>
        <v>389208</v>
      </c>
      <c r="F53" s="283">
        <f t="shared" si="8"/>
        <v>375318</v>
      </c>
      <c r="G53" s="283">
        <v>0</v>
      </c>
      <c r="H53" s="283">
        <v>373881</v>
      </c>
      <c r="I53" s="283">
        <v>112</v>
      </c>
      <c r="J53" s="283">
        <v>9</v>
      </c>
      <c r="K53" s="283">
        <v>68</v>
      </c>
      <c r="L53" s="283">
        <v>1248</v>
      </c>
      <c r="M53" s="283">
        <f t="shared" si="1"/>
        <v>13890</v>
      </c>
      <c r="N53" s="283">
        <v>0</v>
      </c>
      <c r="O53" s="283">
        <v>12583</v>
      </c>
      <c r="P53" s="283">
        <v>9</v>
      </c>
      <c r="Q53" s="283">
        <v>1</v>
      </c>
      <c r="R53" s="283">
        <v>30</v>
      </c>
      <c r="S53" s="283">
        <v>1267</v>
      </c>
      <c r="T53" s="283">
        <f t="shared" si="2"/>
        <v>10899</v>
      </c>
      <c r="U53" s="283">
        <f t="shared" si="3"/>
        <v>8088</v>
      </c>
      <c r="V53" s="283">
        <v>0</v>
      </c>
      <c r="W53" s="283">
        <v>0</v>
      </c>
      <c r="X53" s="283">
        <v>4689</v>
      </c>
      <c r="Y53" s="283">
        <v>204</v>
      </c>
      <c r="Z53" s="283">
        <v>0</v>
      </c>
      <c r="AA53" s="283">
        <v>3195</v>
      </c>
      <c r="AB53" s="283">
        <f t="shared" si="4"/>
        <v>2811</v>
      </c>
      <c r="AC53" s="283">
        <v>0</v>
      </c>
      <c r="AD53" s="283">
        <v>0</v>
      </c>
      <c r="AE53" s="283">
        <v>389</v>
      </c>
      <c r="AF53" s="283">
        <v>7</v>
      </c>
      <c r="AG53" s="283">
        <v>0</v>
      </c>
      <c r="AH53" s="283">
        <v>2415</v>
      </c>
      <c r="AI53" s="283">
        <f t="shared" si="5"/>
        <v>4693</v>
      </c>
      <c r="AJ53" s="283">
        <f t="shared" si="6"/>
        <v>4146</v>
      </c>
      <c r="AK53" s="283">
        <v>0</v>
      </c>
      <c r="AL53" s="283">
        <v>0</v>
      </c>
      <c r="AM53" s="283">
        <v>0</v>
      </c>
      <c r="AN53" s="283">
        <v>4141</v>
      </c>
      <c r="AO53" s="283">
        <v>5</v>
      </c>
      <c r="AP53" s="283">
        <v>0</v>
      </c>
      <c r="AQ53" s="283">
        <f t="shared" si="9"/>
        <v>547</v>
      </c>
      <c r="AR53" s="283">
        <v>0</v>
      </c>
      <c r="AS53" s="283">
        <v>0</v>
      </c>
      <c r="AT53" s="283">
        <v>0</v>
      </c>
      <c r="AU53" s="283">
        <v>462</v>
      </c>
      <c r="AV53" s="283">
        <v>85</v>
      </c>
      <c r="AW53" s="283">
        <v>0</v>
      </c>
      <c r="AX53" s="283">
        <f t="shared" si="10"/>
        <v>243</v>
      </c>
      <c r="AY53" s="283">
        <f t="shared" si="11"/>
        <v>243</v>
      </c>
      <c r="AZ53" s="283">
        <v>0</v>
      </c>
      <c r="BA53" s="283">
        <v>0</v>
      </c>
      <c r="BB53" s="283">
        <v>0</v>
      </c>
      <c r="BC53" s="283">
        <v>241</v>
      </c>
      <c r="BD53" s="283">
        <v>2</v>
      </c>
      <c r="BE53" s="283">
        <v>0</v>
      </c>
      <c r="BF53" s="283">
        <f t="shared" si="12"/>
        <v>0</v>
      </c>
      <c r="BG53" s="283">
        <v>0</v>
      </c>
      <c r="BH53" s="283">
        <v>0</v>
      </c>
      <c r="BI53" s="283">
        <v>0</v>
      </c>
      <c r="BJ53" s="283">
        <v>0</v>
      </c>
      <c r="BK53" s="283">
        <v>0</v>
      </c>
      <c r="BL53" s="283">
        <v>0</v>
      </c>
      <c r="BM53" s="283">
        <f t="shared" si="13"/>
        <v>0</v>
      </c>
      <c r="BN53" s="283">
        <f t="shared" si="14"/>
        <v>0</v>
      </c>
      <c r="BO53" s="283">
        <v>0</v>
      </c>
      <c r="BP53" s="283">
        <v>0</v>
      </c>
      <c r="BQ53" s="283">
        <v>0</v>
      </c>
      <c r="BR53" s="283">
        <v>0</v>
      </c>
      <c r="BS53" s="283">
        <v>0</v>
      </c>
      <c r="BT53" s="283">
        <v>0</v>
      </c>
      <c r="BU53" s="283">
        <f t="shared" si="15"/>
        <v>0</v>
      </c>
      <c r="BV53" s="283">
        <v>0</v>
      </c>
      <c r="BW53" s="283">
        <v>0</v>
      </c>
      <c r="BX53" s="283">
        <v>0</v>
      </c>
      <c r="BY53" s="283">
        <v>0</v>
      </c>
      <c r="BZ53" s="283">
        <v>0</v>
      </c>
      <c r="CA53" s="283">
        <v>0</v>
      </c>
      <c r="CB53" s="283">
        <f t="shared" si="16"/>
        <v>139</v>
      </c>
      <c r="CC53" s="283">
        <f t="shared" si="17"/>
        <v>139</v>
      </c>
      <c r="CD53" s="283">
        <v>0</v>
      </c>
      <c r="CE53" s="283">
        <v>0</v>
      </c>
      <c r="CF53" s="283">
        <v>0</v>
      </c>
      <c r="CG53" s="283">
        <v>139</v>
      </c>
      <c r="CH53" s="283">
        <v>0</v>
      </c>
      <c r="CI53" s="283">
        <v>0</v>
      </c>
      <c r="CJ53" s="283">
        <f t="shared" si="29"/>
        <v>0</v>
      </c>
      <c r="CK53" s="283">
        <v>0</v>
      </c>
      <c r="CL53" s="283">
        <v>0</v>
      </c>
      <c r="CM53" s="283">
        <v>0</v>
      </c>
      <c r="CN53" s="283">
        <v>0</v>
      </c>
      <c r="CO53" s="283">
        <v>0</v>
      </c>
      <c r="CP53" s="283">
        <v>0</v>
      </c>
      <c r="CQ53" s="283">
        <f t="shared" si="19"/>
        <v>38047</v>
      </c>
      <c r="CR53" s="283">
        <f t="shared" si="20"/>
        <v>36008</v>
      </c>
      <c r="CS53" s="283">
        <v>0</v>
      </c>
      <c r="CT53" s="283">
        <v>0</v>
      </c>
      <c r="CU53" s="283">
        <v>2479</v>
      </c>
      <c r="CV53" s="283">
        <v>32881</v>
      </c>
      <c r="CW53" s="283">
        <v>89</v>
      </c>
      <c r="CX53" s="283">
        <v>559</v>
      </c>
      <c r="CY53" s="283">
        <f t="shared" si="30"/>
        <v>2039</v>
      </c>
      <c r="CZ53" s="283">
        <v>0</v>
      </c>
      <c r="DA53" s="283">
        <v>0</v>
      </c>
      <c r="DB53" s="283">
        <v>53</v>
      </c>
      <c r="DC53" s="283">
        <v>1920</v>
      </c>
      <c r="DD53" s="283">
        <v>48</v>
      </c>
      <c r="DE53" s="283">
        <v>18</v>
      </c>
      <c r="DF53" s="283">
        <f t="shared" si="28"/>
        <v>677</v>
      </c>
      <c r="DG53" s="283">
        <f t="shared" si="22"/>
        <v>335</v>
      </c>
      <c r="DH53" s="283">
        <v>0</v>
      </c>
      <c r="DI53" s="283">
        <v>0</v>
      </c>
      <c r="DJ53" s="283">
        <v>89</v>
      </c>
      <c r="DK53" s="283">
        <v>50</v>
      </c>
      <c r="DL53" s="283">
        <v>1</v>
      </c>
      <c r="DM53" s="283">
        <v>195</v>
      </c>
      <c r="DN53" s="283">
        <f t="shared" si="31"/>
        <v>342</v>
      </c>
      <c r="DO53" s="283">
        <v>0</v>
      </c>
      <c r="DP53" s="283">
        <v>0</v>
      </c>
      <c r="DQ53" s="283">
        <v>0</v>
      </c>
      <c r="DR53" s="283">
        <v>84</v>
      </c>
      <c r="DS53" s="283">
        <v>0</v>
      </c>
      <c r="DT53" s="283">
        <v>258</v>
      </c>
      <c r="DU53" s="283">
        <f t="shared" si="24"/>
        <v>8986</v>
      </c>
      <c r="DV53" s="283">
        <v>7453</v>
      </c>
      <c r="DW53" s="283">
        <v>0</v>
      </c>
      <c r="DX53" s="283">
        <v>1533</v>
      </c>
      <c r="DY53" s="283">
        <v>0</v>
      </c>
      <c r="DZ53" s="283">
        <f t="shared" si="25"/>
        <v>2744</v>
      </c>
      <c r="EA53" s="283">
        <f t="shared" si="26"/>
        <v>2085</v>
      </c>
      <c r="EB53" s="283">
        <v>0</v>
      </c>
      <c r="EC53" s="283">
        <v>486</v>
      </c>
      <c r="ED53" s="283">
        <v>1545</v>
      </c>
      <c r="EE53" s="283">
        <v>0</v>
      </c>
      <c r="EF53" s="283">
        <v>1</v>
      </c>
      <c r="EG53" s="283">
        <v>53</v>
      </c>
      <c r="EH53" s="283">
        <f t="shared" si="27"/>
        <v>659</v>
      </c>
      <c r="EI53" s="283">
        <v>22</v>
      </c>
      <c r="EJ53" s="283">
        <v>55</v>
      </c>
      <c r="EK53" s="283">
        <v>535</v>
      </c>
      <c r="EL53" s="283">
        <v>0</v>
      </c>
      <c r="EM53" s="283">
        <v>9</v>
      </c>
      <c r="EN53" s="283">
        <v>38</v>
      </c>
    </row>
    <row r="54" spans="1:144" s="281" customFormat="1" ht="12" customHeight="1">
      <c r="A54" s="278" t="s">
        <v>787</v>
      </c>
      <c r="B54" s="279" t="s">
        <v>788</v>
      </c>
      <c r="C54" s="297" t="s">
        <v>542</v>
      </c>
      <c r="D54" s="283">
        <f t="shared" ref="D54:AI54" si="32">SUM(D7:D53)</f>
        <v>40899229.393100001</v>
      </c>
      <c r="E54" s="283">
        <f t="shared" si="32"/>
        <v>32967011.649</v>
      </c>
      <c r="F54" s="283">
        <f t="shared" si="32"/>
        <v>30571048.134999998</v>
      </c>
      <c r="G54" s="283">
        <f t="shared" si="32"/>
        <v>2563705</v>
      </c>
      <c r="H54" s="283">
        <f t="shared" si="32"/>
        <v>27884270.134999998</v>
      </c>
      <c r="I54" s="283">
        <f t="shared" si="32"/>
        <v>24222</v>
      </c>
      <c r="J54" s="283">
        <f t="shared" si="32"/>
        <v>12364</v>
      </c>
      <c r="K54" s="283">
        <f t="shared" si="32"/>
        <v>8370</v>
      </c>
      <c r="L54" s="283">
        <f t="shared" si="32"/>
        <v>78117</v>
      </c>
      <c r="M54" s="283">
        <f t="shared" si="32"/>
        <v>2395963.514</v>
      </c>
      <c r="N54" s="283">
        <f t="shared" si="32"/>
        <v>227551</v>
      </c>
      <c r="O54" s="283">
        <f t="shared" si="32"/>
        <v>2104514.514</v>
      </c>
      <c r="P54" s="283">
        <f t="shared" si="32"/>
        <v>3432</v>
      </c>
      <c r="Q54" s="283">
        <f t="shared" si="32"/>
        <v>2729</v>
      </c>
      <c r="R54" s="283">
        <f t="shared" si="32"/>
        <v>6149</v>
      </c>
      <c r="S54" s="283">
        <f t="shared" si="32"/>
        <v>51588</v>
      </c>
      <c r="T54" s="283">
        <f t="shared" si="32"/>
        <v>1705800.085</v>
      </c>
      <c r="U54" s="283">
        <f t="shared" si="32"/>
        <v>1172399.003</v>
      </c>
      <c r="V54" s="283">
        <f t="shared" si="32"/>
        <v>14958</v>
      </c>
      <c r="W54" s="283">
        <f t="shared" si="32"/>
        <v>10673</v>
      </c>
      <c r="X54" s="283">
        <f t="shared" si="32"/>
        <v>624184.26600000006</v>
      </c>
      <c r="Y54" s="283">
        <f t="shared" si="32"/>
        <v>146038</v>
      </c>
      <c r="Z54" s="283">
        <f t="shared" si="32"/>
        <v>6462</v>
      </c>
      <c r="AA54" s="283">
        <f t="shared" si="32"/>
        <v>370083.73699999996</v>
      </c>
      <c r="AB54" s="283">
        <f t="shared" si="32"/>
        <v>533401.08199999994</v>
      </c>
      <c r="AC54" s="283">
        <f t="shared" si="32"/>
        <v>8229</v>
      </c>
      <c r="AD54" s="283">
        <f t="shared" si="32"/>
        <v>12564</v>
      </c>
      <c r="AE54" s="283">
        <f t="shared" si="32"/>
        <v>140439.33600000001</v>
      </c>
      <c r="AF54" s="283">
        <f t="shared" si="32"/>
        <v>8106</v>
      </c>
      <c r="AG54" s="283">
        <f t="shared" si="32"/>
        <v>559</v>
      </c>
      <c r="AH54" s="283">
        <f t="shared" si="32"/>
        <v>363503.74599999998</v>
      </c>
      <c r="AI54" s="283">
        <f t="shared" si="32"/>
        <v>207949.75</v>
      </c>
      <c r="AJ54" s="283">
        <f t="shared" ref="AJ54:BO54" si="33">SUM(AJ7:AJ53)</f>
        <v>132641.56</v>
      </c>
      <c r="AK54" s="283">
        <f t="shared" si="33"/>
        <v>0</v>
      </c>
      <c r="AL54" s="283">
        <f t="shared" si="33"/>
        <v>2774</v>
      </c>
      <c r="AM54" s="283">
        <f t="shared" si="33"/>
        <v>356</v>
      </c>
      <c r="AN54" s="283">
        <f t="shared" si="33"/>
        <v>124273.56</v>
      </c>
      <c r="AO54" s="283">
        <f t="shared" si="33"/>
        <v>5142</v>
      </c>
      <c r="AP54" s="283">
        <f t="shared" si="33"/>
        <v>96</v>
      </c>
      <c r="AQ54" s="283">
        <f t="shared" si="33"/>
        <v>75308.19</v>
      </c>
      <c r="AR54" s="283">
        <f t="shared" si="33"/>
        <v>0</v>
      </c>
      <c r="AS54" s="283">
        <f t="shared" si="33"/>
        <v>3936</v>
      </c>
      <c r="AT54" s="283">
        <f t="shared" si="33"/>
        <v>3912</v>
      </c>
      <c r="AU54" s="283">
        <f t="shared" si="33"/>
        <v>58533.19</v>
      </c>
      <c r="AV54" s="283">
        <f t="shared" si="33"/>
        <v>902</v>
      </c>
      <c r="AW54" s="283">
        <f t="shared" si="33"/>
        <v>8025</v>
      </c>
      <c r="AX54" s="283">
        <f t="shared" si="33"/>
        <v>12157</v>
      </c>
      <c r="AY54" s="283">
        <f t="shared" si="33"/>
        <v>9716</v>
      </c>
      <c r="AZ54" s="283">
        <f t="shared" si="33"/>
        <v>0</v>
      </c>
      <c r="BA54" s="283">
        <f t="shared" si="33"/>
        <v>312</v>
      </c>
      <c r="BB54" s="283">
        <f t="shared" si="33"/>
        <v>0</v>
      </c>
      <c r="BC54" s="283">
        <f t="shared" si="33"/>
        <v>9402</v>
      </c>
      <c r="BD54" s="283">
        <f t="shared" si="33"/>
        <v>2</v>
      </c>
      <c r="BE54" s="283">
        <f t="shared" si="33"/>
        <v>0</v>
      </c>
      <c r="BF54" s="283">
        <f t="shared" si="33"/>
        <v>2441</v>
      </c>
      <c r="BG54" s="283">
        <f t="shared" si="33"/>
        <v>0</v>
      </c>
      <c r="BH54" s="283">
        <f t="shared" si="33"/>
        <v>0</v>
      </c>
      <c r="BI54" s="283">
        <f t="shared" si="33"/>
        <v>0</v>
      </c>
      <c r="BJ54" s="283">
        <f t="shared" si="33"/>
        <v>2441</v>
      </c>
      <c r="BK54" s="283">
        <f t="shared" si="33"/>
        <v>0</v>
      </c>
      <c r="BL54" s="283">
        <f t="shared" si="33"/>
        <v>0</v>
      </c>
      <c r="BM54" s="283">
        <f t="shared" si="33"/>
        <v>58902</v>
      </c>
      <c r="BN54" s="283">
        <f t="shared" si="33"/>
        <v>54985</v>
      </c>
      <c r="BO54" s="283">
        <f t="shared" si="33"/>
        <v>0</v>
      </c>
      <c r="BP54" s="283">
        <f t="shared" ref="BP54:CU54" si="34">SUM(BP7:BP53)</f>
        <v>11182</v>
      </c>
      <c r="BQ54" s="283">
        <f t="shared" si="34"/>
        <v>0</v>
      </c>
      <c r="BR54" s="283">
        <f t="shared" si="34"/>
        <v>40537</v>
      </c>
      <c r="BS54" s="283">
        <f t="shared" si="34"/>
        <v>3266</v>
      </c>
      <c r="BT54" s="283">
        <f t="shared" si="34"/>
        <v>0</v>
      </c>
      <c r="BU54" s="283">
        <f t="shared" si="34"/>
        <v>3917</v>
      </c>
      <c r="BV54" s="283">
        <f t="shared" si="34"/>
        <v>0</v>
      </c>
      <c r="BW54" s="283">
        <f t="shared" si="34"/>
        <v>876</v>
      </c>
      <c r="BX54" s="283">
        <f t="shared" si="34"/>
        <v>0</v>
      </c>
      <c r="BY54" s="283">
        <f t="shared" si="34"/>
        <v>2318</v>
      </c>
      <c r="BZ54" s="283">
        <f t="shared" si="34"/>
        <v>723</v>
      </c>
      <c r="CA54" s="283">
        <f t="shared" si="34"/>
        <v>0</v>
      </c>
      <c r="CB54" s="283">
        <f t="shared" si="34"/>
        <v>635342</v>
      </c>
      <c r="CC54" s="283">
        <f t="shared" si="34"/>
        <v>575045</v>
      </c>
      <c r="CD54" s="283">
        <f t="shared" si="34"/>
        <v>1378</v>
      </c>
      <c r="CE54" s="283">
        <f t="shared" si="34"/>
        <v>525846</v>
      </c>
      <c r="CF54" s="283">
        <f t="shared" si="34"/>
        <v>2443</v>
      </c>
      <c r="CG54" s="283">
        <f t="shared" si="34"/>
        <v>40030</v>
      </c>
      <c r="CH54" s="283">
        <f t="shared" si="34"/>
        <v>224</v>
      </c>
      <c r="CI54" s="283">
        <f t="shared" si="34"/>
        <v>5124</v>
      </c>
      <c r="CJ54" s="283">
        <f t="shared" si="34"/>
        <v>60297</v>
      </c>
      <c r="CK54" s="283">
        <f t="shared" si="34"/>
        <v>150</v>
      </c>
      <c r="CL54" s="283">
        <f t="shared" si="34"/>
        <v>32466</v>
      </c>
      <c r="CM54" s="283">
        <f t="shared" si="34"/>
        <v>444</v>
      </c>
      <c r="CN54" s="283">
        <f t="shared" si="34"/>
        <v>22267</v>
      </c>
      <c r="CO54" s="283">
        <f t="shared" si="34"/>
        <v>16</v>
      </c>
      <c r="CP54" s="283">
        <f t="shared" si="34"/>
        <v>4954</v>
      </c>
      <c r="CQ54" s="283">
        <f t="shared" si="34"/>
        <v>2896022.6069999998</v>
      </c>
      <c r="CR54" s="283">
        <f t="shared" si="34"/>
        <v>2657079.7250000001</v>
      </c>
      <c r="CS54" s="283">
        <f t="shared" si="34"/>
        <v>12463</v>
      </c>
      <c r="CT54" s="283">
        <f t="shared" si="34"/>
        <v>8570</v>
      </c>
      <c r="CU54" s="283">
        <f t="shared" si="34"/>
        <v>261955.41999999998</v>
      </c>
      <c r="CV54" s="283">
        <f t="shared" ref="CV54:EA54" si="35">SUM(CV7:CV53)</f>
        <v>2315597.0750000002</v>
      </c>
      <c r="CW54" s="283">
        <f t="shared" si="35"/>
        <v>14189</v>
      </c>
      <c r="CX54" s="283">
        <f t="shared" si="35"/>
        <v>44305.229999999996</v>
      </c>
      <c r="CY54" s="283">
        <f t="shared" si="35"/>
        <v>238942.88199999998</v>
      </c>
      <c r="CZ54" s="283">
        <f t="shared" si="35"/>
        <v>2352</v>
      </c>
      <c r="DA54" s="283">
        <f t="shared" si="35"/>
        <v>5358</v>
      </c>
      <c r="DB54" s="283">
        <f t="shared" si="35"/>
        <v>53446.44</v>
      </c>
      <c r="DC54" s="283">
        <f t="shared" si="35"/>
        <v>116361.522</v>
      </c>
      <c r="DD54" s="283">
        <f t="shared" si="35"/>
        <v>8264</v>
      </c>
      <c r="DE54" s="283">
        <f t="shared" si="35"/>
        <v>53160.92</v>
      </c>
      <c r="DF54" s="283">
        <f t="shared" si="35"/>
        <v>84591</v>
      </c>
      <c r="DG54" s="283">
        <f t="shared" si="35"/>
        <v>65344</v>
      </c>
      <c r="DH54" s="283">
        <f t="shared" si="35"/>
        <v>136</v>
      </c>
      <c r="DI54" s="283">
        <f t="shared" si="35"/>
        <v>9522</v>
      </c>
      <c r="DJ54" s="283">
        <f t="shared" si="35"/>
        <v>26710</v>
      </c>
      <c r="DK54" s="283">
        <f t="shared" si="35"/>
        <v>21553</v>
      </c>
      <c r="DL54" s="283">
        <f t="shared" si="35"/>
        <v>4557</v>
      </c>
      <c r="DM54" s="283">
        <f t="shared" si="35"/>
        <v>2866</v>
      </c>
      <c r="DN54" s="283">
        <f t="shared" si="35"/>
        <v>19247</v>
      </c>
      <c r="DO54" s="283">
        <f t="shared" si="35"/>
        <v>69</v>
      </c>
      <c r="DP54" s="283">
        <f t="shared" si="35"/>
        <v>335</v>
      </c>
      <c r="DQ54" s="283">
        <f t="shared" si="35"/>
        <v>6876</v>
      </c>
      <c r="DR54" s="283">
        <f t="shared" si="35"/>
        <v>1213</v>
      </c>
      <c r="DS54" s="283">
        <f t="shared" si="35"/>
        <v>5190</v>
      </c>
      <c r="DT54" s="283">
        <f t="shared" si="35"/>
        <v>5564</v>
      </c>
      <c r="DU54" s="283">
        <f t="shared" si="35"/>
        <v>1891343.5791</v>
      </c>
      <c r="DV54" s="283">
        <f t="shared" si="35"/>
        <v>1762600.8931</v>
      </c>
      <c r="DW54" s="283">
        <f t="shared" si="35"/>
        <v>4610</v>
      </c>
      <c r="DX54" s="283">
        <f t="shared" si="35"/>
        <v>122356.686</v>
      </c>
      <c r="DY54" s="283">
        <f t="shared" si="35"/>
        <v>1776</v>
      </c>
      <c r="DZ54" s="283">
        <f t="shared" si="35"/>
        <v>440109.723</v>
      </c>
      <c r="EA54" s="283">
        <f t="shared" si="35"/>
        <v>232623.606</v>
      </c>
      <c r="EB54" s="283">
        <f t="shared" ref="EB54:EN54" si="36">SUM(EB7:EB53)</f>
        <v>36695</v>
      </c>
      <c r="EC54" s="283">
        <f t="shared" si="36"/>
        <v>12531</v>
      </c>
      <c r="ED54" s="283">
        <f t="shared" si="36"/>
        <v>167834.606</v>
      </c>
      <c r="EE54" s="283">
        <f t="shared" si="36"/>
        <v>2037</v>
      </c>
      <c r="EF54" s="283">
        <f t="shared" si="36"/>
        <v>8756</v>
      </c>
      <c r="EG54" s="283">
        <f t="shared" si="36"/>
        <v>4770</v>
      </c>
      <c r="EH54" s="283">
        <f t="shared" si="36"/>
        <v>207486.117</v>
      </c>
      <c r="EI54" s="283">
        <f t="shared" si="36"/>
        <v>13847</v>
      </c>
      <c r="EJ54" s="283">
        <f t="shared" si="36"/>
        <v>7973</v>
      </c>
      <c r="EK54" s="283">
        <f t="shared" si="36"/>
        <v>155656.117</v>
      </c>
      <c r="EL54" s="283">
        <f t="shared" si="36"/>
        <v>774</v>
      </c>
      <c r="EM54" s="283">
        <f t="shared" si="36"/>
        <v>20747</v>
      </c>
      <c r="EN54" s="283">
        <f t="shared" si="36"/>
        <v>8489</v>
      </c>
    </row>
  </sheetData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&amp;L&amp;"MS ゴシック,標準"&amp;14処理施設別ごみ搬入量の状況（平成27年度実績）</oddHeader>
  </headerFooter>
  <colBreaks count="8" manualBreakCount="8">
    <brk id="19" max="1048575" man="1"/>
    <brk id="34" max="1048575" man="1"/>
    <brk id="49" max="1048575" man="1"/>
    <brk id="64" max="1048575" man="1"/>
    <brk id="79" max="1048575" man="1"/>
    <brk id="94" max="1048575" man="1"/>
    <brk id="109" max="1048575" man="1"/>
    <brk id="1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S54"/>
  <sheetViews>
    <sheetView zoomScaleNormal="100" workbookViewId="0">
      <pane xSplit="3" ySplit="6" topLeftCell="D7" activePane="bottomRight" state="frozen"/>
      <selection activeCell="F39" sqref="F39"/>
      <selection pane="topRight" activeCell="F39" sqref="F39"/>
      <selection pane="bottomLeft" activeCell="F39" sqref="F39"/>
      <selection pane="bottomRight" activeCell="D7" sqref="D7"/>
    </sheetView>
  </sheetViews>
  <sheetFormatPr defaultRowHeight="13.5"/>
  <cols>
    <col min="1" max="1" width="10.75" style="299" customWidth="1"/>
    <col min="2" max="2" width="8.75" style="300" customWidth="1"/>
    <col min="3" max="3" width="12.625" style="299" customWidth="1"/>
    <col min="4" max="36" width="10.625" style="301" customWidth="1"/>
    <col min="37" max="16384" width="9" style="303"/>
  </cols>
  <sheetData>
    <row r="1" spans="1:45" s="285" customFormat="1" ht="17.25">
      <c r="A1" s="293" t="s">
        <v>795</v>
      </c>
      <c r="B1" s="294"/>
      <c r="C1" s="294"/>
      <c r="D1" s="292"/>
      <c r="E1" s="291"/>
      <c r="F1" s="292"/>
      <c r="G1" s="292"/>
      <c r="H1" s="292"/>
      <c r="I1" s="292"/>
      <c r="J1" s="292"/>
      <c r="K1" s="292"/>
      <c r="L1" s="292"/>
      <c r="M1" s="295"/>
      <c r="N1" s="292"/>
      <c r="O1" s="292"/>
      <c r="P1" s="291"/>
      <c r="Q1" s="291"/>
      <c r="R1" s="291"/>
      <c r="S1" s="292"/>
      <c r="T1" s="292"/>
      <c r="U1" s="292"/>
      <c r="V1" s="292"/>
      <c r="W1" s="292"/>
      <c r="X1" s="292"/>
      <c r="Y1" s="295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5"/>
    </row>
    <row r="2" spans="1:45" s="174" customFormat="1" ht="25.5" customHeight="1">
      <c r="A2" s="340" t="s">
        <v>216</v>
      </c>
      <c r="B2" s="340" t="s">
        <v>213</v>
      </c>
      <c r="C2" s="343" t="s">
        <v>214</v>
      </c>
      <c r="D2" s="201" t="s">
        <v>263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1" t="s">
        <v>264</v>
      </c>
      <c r="Q2" s="203"/>
      <c r="R2" s="203"/>
      <c r="S2" s="203"/>
      <c r="T2" s="203"/>
      <c r="U2" s="203"/>
      <c r="V2" s="203"/>
      <c r="W2" s="203"/>
      <c r="X2" s="203"/>
      <c r="Y2" s="213"/>
      <c r="Z2" s="201" t="s">
        <v>265</v>
      </c>
      <c r="AA2" s="203"/>
      <c r="AB2" s="203"/>
      <c r="AC2" s="203"/>
      <c r="AD2" s="203"/>
      <c r="AE2" s="203"/>
      <c r="AF2" s="203"/>
      <c r="AG2" s="203"/>
      <c r="AH2" s="203"/>
      <c r="AI2" s="203"/>
      <c r="AJ2" s="213"/>
      <c r="AK2" s="207" t="s">
        <v>547</v>
      </c>
      <c r="AL2" s="203"/>
      <c r="AM2" s="203"/>
      <c r="AN2" s="203"/>
      <c r="AO2" s="203"/>
      <c r="AP2" s="203"/>
      <c r="AQ2" s="203"/>
      <c r="AR2" s="203"/>
      <c r="AS2" s="213"/>
    </row>
    <row r="3" spans="1:45" s="174" customFormat="1" ht="25.5" customHeight="1">
      <c r="A3" s="341"/>
      <c r="B3" s="341"/>
      <c r="C3" s="344"/>
      <c r="D3" s="351" t="s">
        <v>3</v>
      </c>
      <c r="E3" s="343" t="s">
        <v>26</v>
      </c>
      <c r="F3" s="352" t="s">
        <v>266</v>
      </c>
      <c r="G3" s="356"/>
      <c r="H3" s="356"/>
      <c r="I3" s="356"/>
      <c r="J3" s="356"/>
      <c r="K3" s="356"/>
      <c r="L3" s="356"/>
      <c r="M3" s="357"/>
      <c r="N3" s="343" t="s">
        <v>267</v>
      </c>
      <c r="O3" s="343" t="s">
        <v>143</v>
      </c>
      <c r="P3" s="351" t="s">
        <v>3</v>
      </c>
      <c r="Q3" s="343" t="s">
        <v>26</v>
      </c>
      <c r="R3" s="358" t="s">
        <v>27</v>
      </c>
      <c r="S3" s="359"/>
      <c r="T3" s="359"/>
      <c r="U3" s="359"/>
      <c r="V3" s="359"/>
      <c r="W3" s="359"/>
      <c r="X3" s="359"/>
      <c r="Y3" s="360"/>
      <c r="Z3" s="351" t="s">
        <v>3</v>
      </c>
      <c r="AA3" s="343" t="s">
        <v>231</v>
      </c>
      <c r="AB3" s="343" t="s">
        <v>239</v>
      </c>
      <c r="AC3" s="212" t="s">
        <v>28</v>
      </c>
      <c r="AD3" s="203"/>
      <c r="AE3" s="203"/>
      <c r="AF3" s="203"/>
      <c r="AG3" s="203"/>
      <c r="AH3" s="203"/>
      <c r="AI3" s="203"/>
      <c r="AJ3" s="213"/>
      <c r="AK3" s="351" t="s">
        <v>542</v>
      </c>
      <c r="AL3" s="340" t="s">
        <v>522</v>
      </c>
      <c r="AM3" s="340" t="s">
        <v>241</v>
      </c>
      <c r="AN3" s="340" t="s">
        <v>234</v>
      </c>
      <c r="AO3" s="340" t="s">
        <v>543</v>
      </c>
      <c r="AP3" s="340" t="s">
        <v>544</v>
      </c>
      <c r="AQ3" s="340" t="s">
        <v>545</v>
      </c>
      <c r="AR3" s="340" t="s">
        <v>238</v>
      </c>
      <c r="AS3" s="340" t="s">
        <v>243</v>
      </c>
    </row>
    <row r="4" spans="1:45" s="174" customFormat="1" ht="25.5" customHeight="1">
      <c r="A4" s="341"/>
      <c r="B4" s="341"/>
      <c r="C4" s="344"/>
      <c r="D4" s="351"/>
      <c r="E4" s="344"/>
      <c r="F4" s="351" t="s">
        <v>3</v>
      </c>
      <c r="G4" s="343" t="s">
        <v>241</v>
      </c>
      <c r="H4" s="340" t="s">
        <v>234</v>
      </c>
      <c r="I4" s="340" t="s">
        <v>235</v>
      </c>
      <c r="J4" s="340" t="s">
        <v>236</v>
      </c>
      <c r="K4" s="340" t="s">
        <v>242</v>
      </c>
      <c r="L4" s="340" t="s">
        <v>268</v>
      </c>
      <c r="M4" s="343" t="s">
        <v>243</v>
      </c>
      <c r="N4" s="344"/>
      <c r="O4" s="355"/>
      <c r="P4" s="351"/>
      <c r="Q4" s="344"/>
      <c r="R4" s="341" t="s">
        <v>179</v>
      </c>
      <c r="S4" s="343" t="s">
        <v>241</v>
      </c>
      <c r="T4" s="340" t="s">
        <v>234</v>
      </c>
      <c r="U4" s="340" t="s">
        <v>786</v>
      </c>
      <c r="V4" s="340" t="s">
        <v>236</v>
      </c>
      <c r="W4" s="340" t="s">
        <v>242</v>
      </c>
      <c r="X4" s="340" t="s">
        <v>268</v>
      </c>
      <c r="Y4" s="343" t="s">
        <v>243</v>
      </c>
      <c r="Z4" s="351"/>
      <c r="AA4" s="344"/>
      <c r="AB4" s="344"/>
      <c r="AC4" s="351" t="s">
        <v>3</v>
      </c>
      <c r="AD4" s="343" t="s">
        <v>241</v>
      </c>
      <c r="AE4" s="340" t="s">
        <v>234</v>
      </c>
      <c r="AF4" s="340" t="s">
        <v>235</v>
      </c>
      <c r="AG4" s="340" t="s">
        <v>236</v>
      </c>
      <c r="AH4" s="340" t="s">
        <v>242</v>
      </c>
      <c r="AI4" s="340" t="s">
        <v>268</v>
      </c>
      <c r="AJ4" s="343" t="s">
        <v>243</v>
      </c>
      <c r="AK4" s="351"/>
      <c r="AL4" s="341"/>
      <c r="AM4" s="341"/>
      <c r="AN4" s="341"/>
      <c r="AO4" s="341"/>
      <c r="AP4" s="341"/>
      <c r="AQ4" s="341"/>
      <c r="AR4" s="341"/>
      <c r="AS4" s="341"/>
    </row>
    <row r="5" spans="1:45" s="174" customFormat="1" ht="25.5" customHeight="1">
      <c r="A5" s="341"/>
      <c r="B5" s="341"/>
      <c r="C5" s="344"/>
      <c r="D5" s="351"/>
      <c r="E5" s="344"/>
      <c r="F5" s="351"/>
      <c r="G5" s="344"/>
      <c r="H5" s="341"/>
      <c r="I5" s="341"/>
      <c r="J5" s="341"/>
      <c r="K5" s="341"/>
      <c r="L5" s="341"/>
      <c r="M5" s="344"/>
      <c r="N5" s="341"/>
      <c r="O5" s="355"/>
      <c r="P5" s="351"/>
      <c r="Q5" s="341"/>
      <c r="R5" s="344"/>
      <c r="S5" s="344"/>
      <c r="T5" s="341"/>
      <c r="U5" s="341"/>
      <c r="V5" s="341"/>
      <c r="W5" s="341"/>
      <c r="X5" s="341"/>
      <c r="Y5" s="344"/>
      <c r="Z5" s="351"/>
      <c r="AA5" s="341"/>
      <c r="AB5" s="341"/>
      <c r="AC5" s="351"/>
      <c r="AD5" s="344"/>
      <c r="AE5" s="341"/>
      <c r="AF5" s="341"/>
      <c r="AG5" s="341"/>
      <c r="AH5" s="341"/>
      <c r="AI5" s="341"/>
      <c r="AJ5" s="344"/>
      <c r="AK5" s="351"/>
      <c r="AL5" s="341"/>
      <c r="AM5" s="341"/>
      <c r="AN5" s="341"/>
      <c r="AO5" s="341"/>
      <c r="AP5" s="341"/>
      <c r="AQ5" s="341"/>
      <c r="AR5" s="341"/>
      <c r="AS5" s="341"/>
    </row>
    <row r="6" spans="1:45" s="180" customFormat="1" ht="11.25">
      <c r="A6" s="341"/>
      <c r="B6" s="342"/>
      <c r="C6" s="344"/>
      <c r="D6" s="225" t="s">
        <v>244</v>
      </c>
      <c r="E6" s="225" t="s">
        <v>25</v>
      </c>
      <c r="F6" s="225" t="s">
        <v>25</v>
      </c>
      <c r="G6" s="226" t="s">
        <v>25</v>
      </c>
      <c r="H6" s="226" t="s">
        <v>25</v>
      </c>
      <c r="I6" s="226" t="s">
        <v>25</v>
      </c>
      <c r="J6" s="226" t="s">
        <v>25</v>
      </c>
      <c r="K6" s="226" t="s">
        <v>25</v>
      </c>
      <c r="L6" s="226" t="s">
        <v>25</v>
      </c>
      <c r="M6" s="226" t="s">
        <v>25</v>
      </c>
      <c r="N6" s="224" t="s">
        <v>25</v>
      </c>
      <c r="O6" s="225" t="s">
        <v>25</v>
      </c>
      <c r="P6" s="225" t="s">
        <v>25</v>
      </c>
      <c r="Q6" s="224" t="s">
        <v>25</v>
      </c>
      <c r="R6" s="224" t="s">
        <v>262</v>
      </c>
      <c r="S6" s="226" t="s">
        <v>25</v>
      </c>
      <c r="T6" s="226" t="s">
        <v>25</v>
      </c>
      <c r="U6" s="226" t="s">
        <v>25</v>
      </c>
      <c r="V6" s="226" t="s">
        <v>25</v>
      </c>
      <c r="W6" s="226" t="s">
        <v>25</v>
      </c>
      <c r="X6" s="226" t="s">
        <v>25</v>
      </c>
      <c r="Y6" s="226" t="s">
        <v>25</v>
      </c>
      <c r="Z6" s="225" t="s">
        <v>25</v>
      </c>
      <c r="AA6" s="224" t="s">
        <v>25</v>
      </c>
      <c r="AB6" s="224" t="s">
        <v>25</v>
      </c>
      <c r="AC6" s="225" t="s">
        <v>25</v>
      </c>
      <c r="AD6" s="224" t="s">
        <v>25</v>
      </c>
      <c r="AE6" s="224" t="s">
        <v>25</v>
      </c>
      <c r="AF6" s="224" t="s">
        <v>25</v>
      </c>
      <c r="AG6" s="224" t="s">
        <v>25</v>
      </c>
      <c r="AH6" s="224" t="s">
        <v>25</v>
      </c>
      <c r="AI6" s="224" t="s">
        <v>25</v>
      </c>
      <c r="AJ6" s="224" t="s">
        <v>25</v>
      </c>
      <c r="AK6" s="225" t="s">
        <v>546</v>
      </c>
      <c r="AL6" s="225" t="s">
        <v>546</v>
      </c>
      <c r="AM6" s="224" t="s">
        <v>546</v>
      </c>
      <c r="AN6" s="224" t="s">
        <v>546</v>
      </c>
      <c r="AO6" s="224" t="s">
        <v>546</v>
      </c>
      <c r="AP6" s="224" t="s">
        <v>546</v>
      </c>
      <c r="AQ6" s="224" t="s">
        <v>546</v>
      </c>
      <c r="AR6" s="224" t="s">
        <v>546</v>
      </c>
      <c r="AS6" s="224" t="s">
        <v>546</v>
      </c>
    </row>
    <row r="7" spans="1:45" s="281" customFormat="1" ht="12" customHeight="1">
      <c r="A7" s="278" t="s">
        <v>646</v>
      </c>
      <c r="B7" s="279" t="s">
        <v>647</v>
      </c>
      <c r="C7" s="297" t="s">
        <v>648</v>
      </c>
      <c r="D7" s="283">
        <f t="shared" ref="D7:D53" si="0">SUM(E7,F7,N7,O7)</f>
        <v>1766452</v>
      </c>
      <c r="E7" s="283">
        <f>Q7</f>
        <v>1114013</v>
      </c>
      <c r="F7" s="283">
        <f>SUM(G7:M7)</f>
        <v>456783</v>
      </c>
      <c r="G7" s="283">
        <v>128896</v>
      </c>
      <c r="H7" s="283">
        <v>30347</v>
      </c>
      <c r="I7" s="283">
        <v>0</v>
      </c>
      <c r="J7" s="283">
        <v>16888</v>
      </c>
      <c r="K7" s="283">
        <v>26334</v>
      </c>
      <c r="L7" s="283">
        <v>250696</v>
      </c>
      <c r="M7" s="283">
        <v>3622</v>
      </c>
      <c r="N7" s="283">
        <f t="shared" ref="N7:N53" si="1">+AA7</f>
        <v>162449</v>
      </c>
      <c r="O7" s="283">
        <f>+資源化量内訳!Y7</f>
        <v>33207</v>
      </c>
      <c r="P7" s="283">
        <f t="shared" ref="P7:P53" si="2">+SUM(Q7,R7)</f>
        <v>1190544</v>
      </c>
      <c r="Q7" s="283">
        <v>1114013</v>
      </c>
      <c r="R7" s="283">
        <f t="shared" ref="R7:R53" si="3">+SUM(S7,T7,U7,V7,W7,X7,Y7)</f>
        <v>76531</v>
      </c>
      <c r="S7" s="283">
        <v>62061</v>
      </c>
      <c r="T7" s="283">
        <v>202</v>
      </c>
      <c r="U7" s="283">
        <v>0</v>
      </c>
      <c r="V7" s="283">
        <v>1012</v>
      </c>
      <c r="W7" s="283">
        <v>1891</v>
      </c>
      <c r="X7" s="283">
        <v>11161</v>
      </c>
      <c r="Y7" s="283">
        <v>204</v>
      </c>
      <c r="Z7" s="283">
        <f t="shared" ref="Z7:Z53" si="4">SUM(AA7:AC7)</f>
        <v>348347</v>
      </c>
      <c r="AA7" s="283">
        <v>162449</v>
      </c>
      <c r="AB7" s="283">
        <v>121089</v>
      </c>
      <c r="AC7" s="283">
        <f t="shared" ref="AC7:AC53" si="5">SUM(AD7:AJ7)</f>
        <v>64809</v>
      </c>
      <c r="AD7" s="283">
        <v>47181</v>
      </c>
      <c r="AE7" s="283">
        <v>774</v>
      </c>
      <c r="AF7" s="283">
        <v>0</v>
      </c>
      <c r="AG7" s="283">
        <v>1808</v>
      </c>
      <c r="AH7" s="283">
        <v>401</v>
      </c>
      <c r="AI7" s="283">
        <v>11612</v>
      </c>
      <c r="AJ7" s="283">
        <v>3033</v>
      </c>
      <c r="AK7" s="318">
        <f t="shared" ref="AK7:AK53" si="6">SUM(AL7:AS7)</f>
        <v>406</v>
      </c>
      <c r="AL7" s="283">
        <v>129</v>
      </c>
      <c r="AM7" s="283">
        <v>53</v>
      </c>
      <c r="AN7" s="283">
        <v>95</v>
      </c>
      <c r="AO7" s="283">
        <v>0</v>
      </c>
      <c r="AP7" s="283">
        <v>0</v>
      </c>
      <c r="AQ7" s="283">
        <v>0</v>
      </c>
      <c r="AR7" s="283">
        <v>85</v>
      </c>
      <c r="AS7" s="283">
        <v>44</v>
      </c>
    </row>
    <row r="8" spans="1:45" s="281" customFormat="1" ht="12" customHeight="1">
      <c r="A8" s="278" t="s">
        <v>598</v>
      </c>
      <c r="B8" s="279" t="s">
        <v>590</v>
      </c>
      <c r="C8" s="297" t="s">
        <v>542</v>
      </c>
      <c r="D8" s="283">
        <f t="shared" si="0"/>
        <v>476386</v>
      </c>
      <c r="E8" s="283">
        <f t="shared" ref="E8:E53" si="7">Q8</f>
        <v>395267</v>
      </c>
      <c r="F8" s="283">
        <f t="shared" ref="F8:F53" si="8">SUM(G8:M8)</f>
        <v>61275</v>
      </c>
      <c r="G8" s="283">
        <v>22331</v>
      </c>
      <c r="H8" s="283">
        <v>1346</v>
      </c>
      <c r="I8" s="283">
        <v>0</v>
      </c>
      <c r="J8" s="283">
        <v>0</v>
      </c>
      <c r="K8" s="283">
        <v>33</v>
      </c>
      <c r="L8" s="283">
        <v>37520</v>
      </c>
      <c r="M8" s="283">
        <v>45</v>
      </c>
      <c r="N8" s="283">
        <f t="shared" si="1"/>
        <v>9406</v>
      </c>
      <c r="O8" s="283">
        <f>+資源化量内訳!Y8</f>
        <v>10438</v>
      </c>
      <c r="P8" s="283">
        <f t="shared" si="2"/>
        <v>411165</v>
      </c>
      <c r="Q8" s="283">
        <v>395267</v>
      </c>
      <c r="R8" s="283">
        <f t="shared" si="3"/>
        <v>15898</v>
      </c>
      <c r="S8" s="283">
        <v>11406</v>
      </c>
      <c r="T8" s="283">
        <v>0</v>
      </c>
      <c r="U8" s="283">
        <v>0</v>
      </c>
      <c r="V8" s="283">
        <v>0</v>
      </c>
      <c r="W8" s="283">
        <v>0</v>
      </c>
      <c r="X8" s="283">
        <v>4447</v>
      </c>
      <c r="Y8" s="283">
        <v>45</v>
      </c>
      <c r="Z8" s="283">
        <f t="shared" si="4"/>
        <v>50262</v>
      </c>
      <c r="AA8" s="283">
        <v>9406</v>
      </c>
      <c r="AB8" s="283">
        <v>32791</v>
      </c>
      <c r="AC8" s="283">
        <f t="shared" si="5"/>
        <v>8065</v>
      </c>
      <c r="AD8" s="283">
        <v>4758</v>
      </c>
      <c r="AE8" s="283">
        <v>0</v>
      </c>
      <c r="AF8" s="283">
        <v>0</v>
      </c>
      <c r="AG8" s="283">
        <v>0</v>
      </c>
      <c r="AH8" s="283">
        <v>0</v>
      </c>
      <c r="AI8" s="283">
        <v>3307</v>
      </c>
      <c r="AJ8" s="283">
        <v>0</v>
      </c>
      <c r="AK8" s="318">
        <f t="shared" si="6"/>
        <v>481</v>
      </c>
      <c r="AL8" s="283">
        <v>315</v>
      </c>
      <c r="AM8" s="283">
        <v>36</v>
      </c>
      <c r="AN8" s="283">
        <v>0</v>
      </c>
      <c r="AO8" s="283">
        <v>0</v>
      </c>
      <c r="AP8" s="283">
        <v>0</v>
      </c>
      <c r="AQ8" s="283">
        <v>0</v>
      </c>
      <c r="AR8" s="283">
        <v>130</v>
      </c>
      <c r="AS8" s="283">
        <v>0</v>
      </c>
    </row>
    <row r="9" spans="1:45" s="281" customFormat="1" ht="12" customHeight="1">
      <c r="A9" s="278" t="s">
        <v>626</v>
      </c>
      <c r="B9" s="279" t="s">
        <v>627</v>
      </c>
      <c r="C9" s="297" t="s">
        <v>542</v>
      </c>
      <c r="D9" s="283">
        <f t="shared" si="0"/>
        <v>409372.32199999999</v>
      </c>
      <c r="E9" s="283">
        <f t="shared" si="7"/>
        <v>342875.80900000001</v>
      </c>
      <c r="F9" s="283">
        <f t="shared" si="8"/>
        <v>48512.327000000005</v>
      </c>
      <c r="G9" s="283">
        <v>16696.464</v>
      </c>
      <c r="H9" s="283">
        <v>4013.16</v>
      </c>
      <c r="I9" s="283">
        <v>0</v>
      </c>
      <c r="J9" s="283">
        <v>181</v>
      </c>
      <c r="K9" s="283">
        <v>15</v>
      </c>
      <c r="L9" s="283">
        <v>27554.703000000001</v>
      </c>
      <c r="M9" s="283">
        <v>52</v>
      </c>
      <c r="N9" s="283">
        <f t="shared" si="1"/>
        <v>1589.723</v>
      </c>
      <c r="O9" s="283">
        <f>+資源化量内訳!Y9</f>
        <v>16394.463</v>
      </c>
      <c r="P9" s="283">
        <f t="shared" si="2"/>
        <v>353938.70500000002</v>
      </c>
      <c r="Q9" s="283">
        <v>342875.80900000001</v>
      </c>
      <c r="R9" s="283">
        <f t="shared" si="3"/>
        <v>11062.896000000001</v>
      </c>
      <c r="S9" s="283">
        <v>7580.857</v>
      </c>
      <c r="T9" s="283">
        <v>187</v>
      </c>
      <c r="U9" s="283">
        <v>0</v>
      </c>
      <c r="V9" s="283">
        <v>0</v>
      </c>
      <c r="W9" s="283">
        <v>0</v>
      </c>
      <c r="X9" s="283">
        <v>3295.0389999999998</v>
      </c>
      <c r="Y9" s="283">
        <v>0</v>
      </c>
      <c r="Z9" s="283">
        <f t="shared" si="4"/>
        <v>40609.058999999994</v>
      </c>
      <c r="AA9" s="283">
        <v>1589.723</v>
      </c>
      <c r="AB9" s="283">
        <v>32941.013999999996</v>
      </c>
      <c r="AC9" s="283">
        <f t="shared" si="5"/>
        <v>6078.3220000000001</v>
      </c>
      <c r="AD9" s="283">
        <v>4774.232</v>
      </c>
      <c r="AE9" s="283">
        <v>0</v>
      </c>
      <c r="AF9" s="283">
        <v>0</v>
      </c>
      <c r="AG9" s="283">
        <v>0</v>
      </c>
      <c r="AH9" s="283">
        <v>0</v>
      </c>
      <c r="AI9" s="283">
        <v>1252.0899999999999</v>
      </c>
      <c r="AJ9" s="283">
        <v>52</v>
      </c>
      <c r="AK9" s="318">
        <f t="shared" si="6"/>
        <v>0</v>
      </c>
      <c r="AL9" s="283">
        <v>0</v>
      </c>
      <c r="AM9" s="283">
        <v>0</v>
      </c>
      <c r="AN9" s="283">
        <v>0</v>
      </c>
      <c r="AO9" s="283">
        <v>0</v>
      </c>
      <c r="AP9" s="283">
        <v>0</v>
      </c>
      <c r="AQ9" s="283">
        <v>0</v>
      </c>
      <c r="AR9" s="283">
        <v>0</v>
      </c>
      <c r="AS9" s="283">
        <v>0</v>
      </c>
    </row>
    <row r="10" spans="1:45" s="281" customFormat="1" ht="12" customHeight="1">
      <c r="A10" s="278" t="s">
        <v>566</v>
      </c>
      <c r="B10" s="279" t="s">
        <v>628</v>
      </c>
      <c r="C10" s="297" t="s">
        <v>542</v>
      </c>
      <c r="D10" s="283">
        <f t="shared" si="0"/>
        <v>802512</v>
      </c>
      <c r="E10" s="283">
        <f t="shared" si="7"/>
        <v>647833</v>
      </c>
      <c r="F10" s="283">
        <f t="shared" si="8"/>
        <v>143594</v>
      </c>
      <c r="G10" s="283">
        <v>53612</v>
      </c>
      <c r="H10" s="283">
        <v>1348</v>
      </c>
      <c r="I10" s="283">
        <v>0</v>
      </c>
      <c r="J10" s="283">
        <v>0</v>
      </c>
      <c r="K10" s="283">
        <v>142</v>
      </c>
      <c r="L10" s="283">
        <v>88492</v>
      </c>
      <c r="M10" s="283">
        <v>0</v>
      </c>
      <c r="N10" s="283">
        <f t="shared" si="1"/>
        <v>5346</v>
      </c>
      <c r="O10" s="283">
        <f>+資源化量内訳!Y10</f>
        <v>5739</v>
      </c>
      <c r="P10" s="283">
        <f t="shared" si="2"/>
        <v>691894</v>
      </c>
      <c r="Q10" s="283">
        <v>647833</v>
      </c>
      <c r="R10" s="283">
        <f t="shared" si="3"/>
        <v>44061</v>
      </c>
      <c r="S10" s="283">
        <v>35389</v>
      </c>
      <c r="T10" s="283">
        <v>0</v>
      </c>
      <c r="U10" s="283">
        <v>0</v>
      </c>
      <c r="V10" s="283">
        <v>0</v>
      </c>
      <c r="W10" s="283">
        <v>0</v>
      </c>
      <c r="X10" s="283">
        <v>8672</v>
      </c>
      <c r="Y10" s="283">
        <v>0</v>
      </c>
      <c r="Z10" s="283">
        <f t="shared" si="4"/>
        <v>99647</v>
      </c>
      <c r="AA10" s="283">
        <v>5346</v>
      </c>
      <c r="AB10" s="283">
        <v>85929</v>
      </c>
      <c r="AC10" s="283">
        <f t="shared" si="5"/>
        <v>8372</v>
      </c>
      <c r="AD10" s="283">
        <v>5604</v>
      </c>
      <c r="AE10" s="283">
        <v>0</v>
      </c>
      <c r="AF10" s="283">
        <v>0</v>
      </c>
      <c r="AG10" s="283">
        <v>0</v>
      </c>
      <c r="AH10" s="283">
        <v>0</v>
      </c>
      <c r="AI10" s="283">
        <v>2768</v>
      </c>
      <c r="AJ10" s="283">
        <v>0</v>
      </c>
      <c r="AK10" s="318">
        <f t="shared" si="6"/>
        <v>0</v>
      </c>
      <c r="AL10" s="283">
        <v>0</v>
      </c>
      <c r="AM10" s="283">
        <v>0</v>
      </c>
      <c r="AN10" s="283">
        <v>0</v>
      </c>
      <c r="AO10" s="283">
        <v>0</v>
      </c>
      <c r="AP10" s="283">
        <v>0</v>
      </c>
      <c r="AQ10" s="283">
        <v>0</v>
      </c>
      <c r="AR10" s="283">
        <v>0</v>
      </c>
      <c r="AS10" s="283">
        <v>0</v>
      </c>
    </row>
    <row r="11" spans="1:45" s="281" customFormat="1" ht="12" customHeight="1">
      <c r="A11" s="278" t="s">
        <v>570</v>
      </c>
      <c r="B11" s="279" t="s">
        <v>624</v>
      </c>
      <c r="C11" s="297" t="s">
        <v>542</v>
      </c>
      <c r="D11" s="283">
        <f t="shared" si="0"/>
        <v>364053</v>
      </c>
      <c r="E11" s="283">
        <f t="shared" si="7"/>
        <v>305549</v>
      </c>
      <c r="F11" s="283">
        <f t="shared" si="8"/>
        <v>39654</v>
      </c>
      <c r="G11" s="283">
        <v>13121</v>
      </c>
      <c r="H11" s="283">
        <v>1137</v>
      </c>
      <c r="I11" s="283">
        <v>0</v>
      </c>
      <c r="J11" s="283">
        <v>0</v>
      </c>
      <c r="K11" s="283">
        <v>4</v>
      </c>
      <c r="L11" s="283">
        <v>25363</v>
      </c>
      <c r="M11" s="283">
        <v>29</v>
      </c>
      <c r="N11" s="283">
        <f t="shared" si="1"/>
        <v>3685</v>
      </c>
      <c r="O11" s="283">
        <f>+資源化量内訳!Y11</f>
        <v>15165</v>
      </c>
      <c r="P11" s="283">
        <f t="shared" si="2"/>
        <v>312741</v>
      </c>
      <c r="Q11" s="283">
        <v>305549</v>
      </c>
      <c r="R11" s="283">
        <f t="shared" si="3"/>
        <v>7192</v>
      </c>
      <c r="S11" s="283">
        <v>5351</v>
      </c>
      <c r="T11" s="283">
        <v>0</v>
      </c>
      <c r="U11" s="283">
        <v>0</v>
      </c>
      <c r="V11" s="283">
        <v>0</v>
      </c>
      <c r="W11" s="283">
        <v>0</v>
      </c>
      <c r="X11" s="283">
        <v>1812</v>
      </c>
      <c r="Y11" s="283">
        <v>29</v>
      </c>
      <c r="Z11" s="283">
        <f t="shared" si="4"/>
        <v>33321</v>
      </c>
      <c r="AA11" s="283">
        <v>3685</v>
      </c>
      <c r="AB11" s="283">
        <v>24433</v>
      </c>
      <c r="AC11" s="283">
        <f t="shared" si="5"/>
        <v>5203</v>
      </c>
      <c r="AD11" s="283">
        <v>4113</v>
      </c>
      <c r="AE11" s="283">
        <v>0</v>
      </c>
      <c r="AF11" s="283">
        <v>0</v>
      </c>
      <c r="AG11" s="283">
        <v>0</v>
      </c>
      <c r="AH11" s="283">
        <v>0</v>
      </c>
      <c r="AI11" s="283">
        <v>1090</v>
      </c>
      <c r="AJ11" s="283">
        <v>0</v>
      </c>
      <c r="AK11" s="318">
        <f t="shared" si="6"/>
        <v>311</v>
      </c>
      <c r="AL11" s="283">
        <v>0</v>
      </c>
      <c r="AM11" s="283">
        <v>175</v>
      </c>
      <c r="AN11" s="283">
        <v>0</v>
      </c>
      <c r="AO11" s="283">
        <v>0</v>
      </c>
      <c r="AP11" s="283">
        <v>0</v>
      </c>
      <c r="AQ11" s="283">
        <v>0</v>
      </c>
      <c r="AR11" s="283">
        <v>136</v>
      </c>
      <c r="AS11" s="283">
        <v>0</v>
      </c>
    </row>
    <row r="12" spans="1:45" s="281" customFormat="1" ht="12" customHeight="1">
      <c r="A12" s="278" t="s">
        <v>551</v>
      </c>
      <c r="B12" s="279" t="s">
        <v>571</v>
      </c>
      <c r="C12" s="297" t="s">
        <v>542</v>
      </c>
      <c r="D12" s="283">
        <f t="shared" si="0"/>
        <v>349847</v>
      </c>
      <c r="E12" s="283">
        <f t="shared" si="7"/>
        <v>297983</v>
      </c>
      <c r="F12" s="283">
        <f t="shared" si="8"/>
        <v>37285</v>
      </c>
      <c r="G12" s="283">
        <v>14087</v>
      </c>
      <c r="H12" s="283">
        <v>2229</v>
      </c>
      <c r="I12" s="283">
        <v>3</v>
      </c>
      <c r="J12" s="283">
        <v>0</v>
      </c>
      <c r="K12" s="283">
        <v>34</v>
      </c>
      <c r="L12" s="283">
        <v>20095</v>
      </c>
      <c r="M12" s="283">
        <v>837</v>
      </c>
      <c r="N12" s="283">
        <f t="shared" si="1"/>
        <v>2077</v>
      </c>
      <c r="O12" s="283">
        <f>+資源化量内訳!Y12</f>
        <v>12502</v>
      </c>
      <c r="P12" s="283">
        <f t="shared" si="2"/>
        <v>307213</v>
      </c>
      <c r="Q12" s="283">
        <v>297983</v>
      </c>
      <c r="R12" s="283">
        <f t="shared" si="3"/>
        <v>9230</v>
      </c>
      <c r="S12" s="283">
        <v>7452</v>
      </c>
      <c r="T12" s="283">
        <v>20</v>
      </c>
      <c r="U12" s="283">
        <v>0</v>
      </c>
      <c r="V12" s="283">
        <v>0</v>
      </c>
      <c r="W12" s="283">
        <v>0</v>
      </c>
      <c r="X12" s="283">
        <v>1758</v>
      </c>
      <c r="Y12" s="283">
        <v>0</v>
      </c>
      <c r="Z12" s="283">
        <f t="shared" si="4"/>
        <v>43282</v>
      </c>
      <c r="AA12" s="283">
        <v>2077</v>
      </c>
      <c r="AB12" s="283">
        <v>33199</v>
      </c>
      <c r="AC12" s="283">
        <f t="shared" si="5"/>
        <v>8006</v>
      </c>
      <c r="AD12" s="283">
        <v>2895</v>
      </c>
      <c r="AE12" s="283">
        <v>0</v>
      </c>
      <c r="AF12" s="283">
        <v>0</v>
      </c>
      <c r="AG12" s="283">
        <v>0</v>
      </c>
      <c r="AH12" s="283">
        <v>0</v>
      </c>
      <c r="AI12" s="283">
        <v>4301</v>
      </c>
      <c r="AJ12" s="283">
        <v>810</v>
      </c>
      <c r="AK12" s="318">
        <f t="shared" si="6"/>
        <v>0</v>
      </c>
      <c r="AL12" s="283">
        <v>0</v>
      </c>
      <c r="AM12" s="283">
        <v>0</v>
      </c>
      <c r="AN12" s="283">
        <v>0</v>
      </c>
      <c r="AO12" s="283">
        <v>0</v>
      </c>
      <c r="AP12" s="283">
        <v>0</v>
      </c>
      <c r="AQ12" s="283">
        <v>0</v>
      </c>
      <c r="AR12" s="283">
        <v>0</v>
      </c>
      <c r="AS12" s="283">
        <v>0</v>
      </c>
    </row>
    <row r="13" spans="1:45" s="281" customFormat="1" ht="12" customHeight="1">
      <c r="A13" s="278" t="s">
        <v>580</v>
      </c>
      <c r="B13" s="279" t="s">
        <v>629</v>
      </c>
      <c r="C13" s="297" t="s">
        <v>542</v>
      </c>
      <c r="D13" s="283">
        <f t="shared" si="0"/>
        <v>712509</v>
      </c>
      <c r="E13" s="283">
        <f t="shared" si="7"/>
        <v>620159</v>
      </c>
      <c r="F13" s="283">
        <f t="shared" si="8"/>
        <v>61991</v>
      </c>
      <c r="G13" s="283">
        <v>34864</v>
      </c>
      <c r="H13" s="283">
        <v>242</v>
      </c>
      <c r="I13" s="283">
        <v>0</v>
      </c>
      <c r="J13" s="283">
        <v>0</v>
      </c>
      <c r="K13" s="283">
        <v>68</v>
      </c>
      <c r="L13" s="283">
        <v>26817</v>
      </c>
      <c r="M13" s="283">
        <v>0</v>
      </c>
      <c r="N13" s="283">
        <f t="shared" si="1"/>
        <v>2503</v>
      </c>
      <c r="O13" s="283">
        <f>+資源化量内訳!Y13</f>
        <v>27856</v>
      </c>
      <c r="P13" s="283">
        <f t="shared" si="2"/>
        <v>630781</v>
      </c>
      <c r="Q13" s="283">
        <v>620159</v>
      </c>
      <c r="R13" s="283">
        <f t="shared" si="3"/>
        <v>10622</v>
      </c>
      <c r="S13" s="283">
        <v>9339</v>
      </c>
      <c r="T13" s="283">
        <v>0</v>
      </c>
      <c r="U13" s="283">
        <v>0</v>
      </c>
      <c r="V13" s="283">
        <v>0</v>
      </c>
      <c r="W13" s="283">
        <v>0</v>
      </c>
      <c r="X13" s="283">
        <v>1283</v>
      </c>
      <c r="Y13" s="283">
        <v>0</v>
      </c>
      <c r="Z13" s="283">
        <f t="shared" si="4"/>
        <v>68077</v>
      </c>
      <c r="AA13" s="283">
        <v>2503</v>
      </c>
      <c r="AB13" s="283">
        <v>52912</v>
      </c>
      <c r="AC13" s="283">
        <f t="shared" si="5"/>
        <v>12662</v>
      </c>
      <c r="AD13" s="283">
        <v>10719</v>
      </c>
      <c r="AE13" s="283">
        <v>0</v>
      </c>
      <c r="AF13" s="283">
        <v>0</v>
      </c>
      <c r="AG13" s="283">
        <v>0</v>
      </c>
      <c r="AH13" s="283">
        <v>0</v>
      </c>
      <c r="AI13" s="283">
        <v>1943</v>
      </c>
      <c r="AJ13" s="283">
        <v>0</v>
      </c>
      <c r="AK13" s="318">
        <f t="shared" si="6"/>
        <v>17271</v>
      </c>
      <c r="AL13" s="283">
        <v>17229</v>
      </c>
      <c r="AM13" s="283">
        <v>40</v>
      </c>
      <c r="AN13" s="283">
        <v>0</v>
      </c>
      <c r="AO13" s="283">
        <v>0</v>
      </c>
      <c r="AP13" s="283">
        <v>0</v>
      </c>
      <c r="AQ13" s="283">
        <v>0</v>
      </c>
      <c r="AR13" s="283">
        <v>2</v>
      </c>
      <c r="AS13" s="283">
        <v>0</v>
      </c>
    </row>
    <row r="14" spans="1:45" s="281" customFormat="1" ht="12" customHeight="1">
      <c r="A14" s="278" t="s">
        <v>552</v>
      </c>
      <c r="B14" s="279" t="s">
        <v>568</v>
      </c>
      <c r="C14" s="297" t="s">
        <v>542</v>
      </c>
      <c r="D14" s="283">
        <f t="shared" si="0"/>
        <v>1036552</v>
      </c>
      <c r="E14" s="283">
        <f t="shared" si="7"/>
        <v>793577</v>
      </c>
      <c r="F14" s="283">
        <f t="shared" si="8"/>
        <v>150923</v>
      </c>
      <c r="G14" s="283">
        <v>43643</v>
      </c>
      <c r="H14" s="283">
        <v>2852</v>
      </c>
      <c r="I14" s="283">
        <v>0</v>
      </c>
      <c r="J14" s="283">
        <v>0</v>
      </c>
      <c r="K14" s="283">
        <v>40124</v>
      </c>
      <c r="L14" s="283">
        <v>64006</v>
      </c>
      <c r="M14" s="283">
        <v>298</v>
      </c>
      <c r="N14" s="283">
        <f t="shared" si="1"/>
        <v>511</v>
      </c>
      <c r="O14" s="283">
        <f>+資源化量内訳!Y14</f>
        <v>91541</v>
      </c>
      <c r="P14" s="283">
        <f t="shared" si="2"/>
        <v>825118</v>
      </c>
      <c r="Q14" s="283">
        <v>793577</v>
      </c>
      <c r="R14" s="283">
        <f t="shared" si="3"/>
        <v>31541</v>
      </c>
      <c r="S14" s="283">
        <v>15793</v>
      </c>
      <c r="T14" s="283">
        <v>89</v>
      </c>
      <c r="U14" s="283">
        <v>0</v>
      </c>
      <c r="V14" s="283">
        <v>0</v>
      </c>
      <c r="W14" s="283">
        <v>0</v>
      </c>
      <c r="X14" s="283">
        <v>15645</v>
      </c>
      <c r="Y14" s="283">
        <v>14</v>
      </c>
      <c r="Z14" s="283">
        <f t="shared" si="4"/>
        <v>81791</v>
      </c>
      <c r="AA14" s="283">
        <v>511</v>
      </c>
      <c r="AB14" s="283">
        <v>73418</v>
      </c>
      <c r="AC14" s="283">
        <f t="shared" si="5"/>
        <v>7862</v>
      </c>
      <c r="AD14" s="283">
        <v>6676</v>
      </c>
      <c r="AE14" s="283">
        <v>0</v>
      </c>
      <c r="AF14" s="283">
        <v>0</v>
      </c>
      <c r="AG14" s="283">
        <v>0</v>
      </c>
      <c r="AH14" s="283">
        <v>0</v>
      </c>
      <c r="AI14" s="283">
        <v>902</v>
      </c>
      <c r="AJ14" s="283">
        <v>284</v>
      </c>
      <c r="AK14" s="318">
        <f t="shared" si="6"/>
        <v>45</v>
      </c>
      <c r="AL14" s="283">
        <v>45</v>
      </c>
      <c r="AM14" s="283">
        <v>0</v>
      </c>
      <c r="AN14" s="283">
        <v>0</v>
      </c>
      <c r="AO14" s="283">
        <v>0</v>
      </c>
      <c r="AP14" s="283">
        <v>0</v>
      </c>
      <c r="AQ14" s="283">
        <v>0</v>
      </c>
      <c r="AR14" s="283">
        <v>0</v>
      </c>
      <c r="AS14" s="283">
        <v>0</v>
      </c>
    </row>
    <row r="15" spans="1:45" s="281" customFormat="1" ht="12" customHeight="1">
      <c r="A15" s="278" t="s">
        <v>599</v>
      </c>
      <c r="B15" s="279" t="s">
        <v>636</v>
      </c>
      <c r="C15" s="297" t="s">
        <v>542</v>
      </c>
      <c r="D15" s="283">
        <f t="shared" si="0"/>
        <v>646358</v>
      </c>
      <c r="E15" s="283">
        <f t="shared" si="7"/>
        <v>537682</v>
      </c>
      <c r="F15" s="283">
        <f t="shared" si="8"/>
        <v>79965</v>
      </c>
      <c r="G15" s="283">
        <v>24574</v>
      </c>
      <c r="H15" s="283">
        <v>4019</v>
      </c>
      <c r="I15" s="283">
        <v>0</v>
      </c>
      <c r="J15" s="283">
        <v>0</v>
      </c>
      <c r="K15" s="283">
        <v>9</v>
      </c>
      <c r="L15" s="283">
        <v>51118</v>
      </c>
      <c r="M15" s="283">
        <v>245</v>
      </c>
      <c r="N15" s="283">
        <f t="shared" si="1"/>
        <v>0</v>
      </c>
      <c r="O15" s="283">
        <f>+資源化量内訳!Y15</f>
        <v>28711</v>
      </c>
      <c r="P15" s="283">
        <f t="shared" si="2"/>
        <v>551922</v>
      </c>
      <c r="Q15" s="283">
        <v>537682</v>
      </c>
      <c r="R15" s="283">
        <f t="shared" si="3"/>
        <v>14240</v>
      </c>
      <c r="S15" s="283">
        <v>5291</v>
      </c>
      <c r="T15" s="283">
        <v>0</v>
      </c>
      <c r="U15" s="283">
        <v>0</v>
      </c>
      <c r="V15" s="283">
        <v>0</v>
      </c>
      <c r="W15" s="283">
        <v>0</v>
      </c>
      <c r="X15" s="283">
        <v>8940</v>
      </c>
      <c r="Y15" s="283">
        <v>9</v>
      </c>
      <c r="Z15" s="283">
        <f t="shared" si="4"/>
        <v>59582</v>
      </c>
      <c r="AA15" s="283">
        <v>0</v>
      </c>
      <c r="AB15" s="283">
        <v>45996</v>
      </c>
      <c r="AC15" s="283">
        <f t="shared" si="5"/>
        <v>13586</v>
      </c>
      <c r="AD15" s="283">
        <v>5962</v>
      </c>
      <c r="AE15" s="283">
        <v>0</v>
      </c>
      <c r="AF15" s="283">
        <v>0</v>
      </c>
      <c r="AG15" s="283">
        <v>0</v>
      </c>
      <c r="AH15" s="283">
        <v>0</v>
      </c>
      <c r="AI15" s="283">
        <v>7388</v>
      </c>
      <c r="AJ15" s="283">
        <v>236</v>
      </c>
      <c r="AK15" s="318">
        <f t="shared" si="6"/>
        <v>0</v>
      </c>
      <c r="AL15" s="283">
        <v>0</v>
      </c>
      <c r="AM15" s="283">
        <v>0</v>
      </c>
      <c r="AN15" s="283">
        <v>0</v>
      </c>
      <c r="AO15" s="283">
        <v>0</v>
      </c>
      <c r="AP15" s="283">
        <v>0</v>
      </c>
      <c r="AQ15" s="283">
        <v>0</v>
      </c>
      <c r="AR15" s="283">
        <v>0</v>
      </c>
      <c r="AS15" s="283">
        <v>0</v>
      </c>
    </row>
    <row r="16" spans="1:45" s="281" customFormat="1" ht="12" customHeight="1">
      <c r="A16" s="278" t="s">
        <v>594</v>
      </c>
      <c r="B16" s="279" t="s">
        <v>595</v>
      </c>
      <c r="C16" s="297" t="s">
        <v>542</v>
      </c>
      <c r="D16" s="283">
        <f t="shared" si="0"/>
        <v>695658</v>
      </c>
      <c r="E16" s="283">
        <f t="shared" si="7"/>
        <v>594793</v>
      </c>
      <c r="F16" s="283">
        <f t="shared" si="8"/>
        <v>73383</v>
      </c>
      <c r="G16" s="283">
        <v>42367</v>
      </c>
      <c r="H16" s="283">
        <v>497</v>
      </c>
      <c r="I16" s="283">
        <v>25</v>
      </c>
      <c r="J16" s="283">
        <v>0</v>
      </c>
      <c r="K16" s="283">
        <v>6350</v>
      </c>
      <c r="L16" s="283">
        <v>23153</v>
      </c>
      <c r="M16" s="283">
        <v>991</v>
      </c>
      <c r="N16" s="283">
        <f t="shared" si="1"/>
        <v>1640</v>
      </c>
      <c r="O16" s="283">
        <f>+資源化量内訳!Y16</f>
        <v>25842</v>
      </c>
      <c r="P16" s="283">
        <f t="shared" si="2"/>
        <v>609204</v>
      </c>
      <c r="Q16" s="283">
        <v>594793</v>
      </c>
      <c r="R16" s="283">
        <f t="shared" si="3"/>
        <v>14411</v>
      </c>
      <c r="S16" s="283">
        <v>13282</v>
      </c>
      <c r="T16" s="283">
        <v>0</v>
      </c>
      <c r="U16" s="283">
        <v>0</v>
      </c>
      <c r="V16" s="283">
        <v>0</v>
      </c>
      <c r="W16" s="283">
        <v>0</v>
      </c>
      <c r="X16" s="283">
        <v>1010</v>
      </c>
      <c r="Y16" s="283">
        <v>119</v>
      </c>
      <c r="Z16" s="283">
        <f t="shared" si="4"/>
        <v>74370</v>
      </c>
      <c r="AA16" s="283">
        <v>1640</v>
      </c>
      <c r="AB16" s="283">
        <v>60943</v>
      </c>
      <c r="AC16" s="283">
        <f t="shared" si="5"/>
        <v>11787</v>
      </c>
      <c r="AD16" s="283">
        <v>10560</v>
      </c>
      <c r="AE16" s="283">
        <v>33</v>
      </c>
      <c r="AF16" s="283">
        <v>0</v>
      </c>
      <c r="AG16" s="283">
        <v>0</v>
      </c>
      <c r="AH16" s="283">
        <v>85</v>
      </c>
      <c r="AI16" s="283">
        <v>648</v>
      </c>
      <c r="AJ16" s="283">
        <v>461</v>
      </c>
      <c r="AK16" s="318">
        <f t="shared" si="6"/>
        <v>2554</v>
      </c>
      <c r="AL16" s="283">
        <v>2554</v>
      </c>
      <c r="AM16" s="283">
        <v>0</v>
      </c>
      <c r="AN16" s="283">
        <v>0</v>
      </c>
      <c r="AO16" s="283">
        <v>0</v>
      </c>
      <c r="AP16" s="283">
        <v>0</v>
      </c>
      <c r="AQ16" s="283">
        <v>0</v>
      </c>
      <c r="AR16" s="283">
        <v>0</v>
      </c>
      <c r="AS16" s="283">
        <v>0</v>
      </c>
    </row>
    <row r="17" spans="1:45" s="281" customFormat="1" ht="12" customHeight="1">
      <c r="A17" s="278" t="s">
        <v>572</v>
      </c>
      <c r="B17" s="279" t="s">
        <v>581</v>
      </c>
      <c r="C17" s="297" t="s">
        <v>542</v>
      </c>
      <c r="D17" s="283">
        <f t="shared" si="0"/>
        <v>2195691</v>
      </c>
      <c r="E17" s="283">
        <f t="shared" si="7"/>
        <v>1784165</v>
      </c>
      <c r="F17" s="283">
        <f t="shared" si="8"/>
        <v>270624</v>
      </c>
      <c r="G17" s="283">
        <v>85181</v>
      </c>
      <c r="H17" s="283">
        <v>2125</v>
      </c>
      <c r="I17" s="283">
        <v>0</v>
      </c>
      <c r="J17" s="283">
        <v>0</v>
      </c>
      <c r="K17" s="283">
        <v>1521</v>
      </c>
      <c r="L17" s="283">
        <v>177385</v>
      </c>
      <c r="M17" s="283">
        <v>4412</v>
      </c>
      <c r="N17" s="283">
        <f t="shared" si="1"/>
        <v>1311</v>
      </c>
      <c r="O17" s="283">
        <f>+資源化量内訳!Y17</f>
        <v>139591</v>
      </c>
      <c r="P17" s="283">
        <f t="shared" si="2"/>
        <v>1858231</v>
      </c>
      <c r="Q17" s="283">
        <v>1784165</v>
      </c>
      <c r="R17" s="283">
        <f t="shared" si="3"/>
        <v>74066</v>
      </c>
      <c r="S17" s="283">
        <v>51591</v>
      </c>
      <c r="T17" s="283">
        <v>180</v>
      </c>
      <c r="U17" s="283">
        <v>0</v>
      </c>
      <c r="V17" s="283">
        <v>0</v>
      </c>
      <c r="W17" s="283">
        <v>0</v>
      </c>
      <c r="X17" s="283">
        <v>18901</v>
      </c>
      <c r="Y17" s="283">
        <v>3394</v>
      </c>
      <c r="Z17" s="283">
        <f t="shared" si="4"/>
        <v>103546</v>
      </c>
      <c r="AA17" s="283">
        <v>1311</v>
      </c>
      <c r="AB17" s="283">
        <v>83256</v>
      </c>
      <c r="AC17" s="283">
        <f t="shared" si="5"/>
        <v>18979</v>
      </c>
      <c r="AD17" s="283">
        <v>8941</v>
      </c>
      <c r="AE17" s="283">
        <v>0</v>
      </c>
      <c r="AF17" s="283">
        <v>0</v>
      </c>
      <c r="AG17" s="283">
        <v>0</v>
      </c>
      <c r="AH17" s="283">
        <v>32</v>
      </c>
      <c r="AI17" s="283">
        <v>9649</v>
      </c>
      <c r="AJ17" s="283">
        <v>357</v>
      </c>
      <c r="AK17" s="318">
        <f t="shared" si="6"/>
        <v>0</v>
      </c>
      <c r="AL17" s="283">
        <v>0</v>
      </c>
      <c r="AM17" s="283">
        <v>0</v>
      </c>
      <c r="AN17" s="283">
        <v>0</v>
      </c>
      <c r="AO17" s="283">
        <v>0</v>
      </c>
      <c r="AP17" s="283">
        <v>0</v>
      </c>
      <c r="AQ17" s="283">
        <v>0</v>
      </c>
      <c r="AR17" s="283">
        <v>0</v>
      </c>
      <c r="AS17" s="283">
        <v>0</v>
      </c>
    </row>
    <row r="18" spans="1:45" s="281" customFormat="1" ht="12" customHeight="1">
      <c r="A18" s="278" t="s">
        <v>675</v>
      </c>
      <c r="B18" s="279" t="s">
        <v>676</v>
      </c>
      <c r="C18" s="297" t="s">
        <v>677</v>
      </c>
      <c r="D18" s="283">
        <f t="shared" si="0"/>
        <v>1997702</v>
      </c>
      <c r="E18" s="283">
        <f t="shared" si="7"/>
        <v>1590655</v>
      </c>
      <c r="F18" s="283">
        <f t="shared" si="8"/>
        <v>280907</v>
      </c>
      <c r="G18" s="283">
        <v>109123</v>
      </c>
      <c r="H18" s="283">
        <v>7502</v>
      </c>
      <c r="I18" s="283">
        <v>154</v>
      </c>
      <c r="J18" s="283">
        <v>222</v>
      </c>
      <c r="K18" s="283">
        <v>225</v>
      </c>
      <c r="L18" s="283">
        <v>153030</v>
      </c>
      <c r="M18" s="283">
        <v>10651</v>
      </c>
      <c r="N18" s="283">
        <f t="shared" si="1"/>
        <v>3358</v>
      </c>
      <c r="O18" s="283">
        <f>+資源化量内訳!Y18</f>
        <v>122782</v>
      </c>
      <c r="P18" s="283">
        <f t="shared" si="2"/>
        <v>1663842</v>
      </c>
      <c r="Q18" s="283">
        <v>1590655</v>
      </c>
      <c r="R18" s="283">
        <f t="shared" si="3"/>
        <v>73187</v>
      </c>
      <c r="S18" s="283">
        <v>60294</v>
      </c>
      <c r="T18" s="283">
        <v>0</v>
      </c>
      <c r="U18" s="283">
        <v>0</v>
      </c>
      <c r="V18" s="283">
        <v>0</v>
      </c>
      <c r="W18" s="283">
        <v>0</v>
      </c>
      <c r="X18" s="283">
        <v>10768</v>
      </c>
      <c r="Y18" s="283">
        <v>2125</v>
      </c>
      <c r="Z18" s="283">
        <f t="shared" si="4"/>
        <v>154923</v>
      </c>
      <c r="AA18" s="283">
        <v>3358</v>
      </c>
      <c r="AB18" s="283">
        <v>127518</v>
      </c>
      <c r="AC18" s="283">
        <f t="shared" si="5"/>
        <v>24047</v>
      </c>
      <c r="AD18" s="283">
        <v>8320</v>
      </c>
      <c r="AE18" s="283">
        <v>0</v>
      </c>
      <c r="AF18" s="283">
        <v>0</v>
      </c>
      <c r="AG18" s="283">
        <v>0</v>
      </c>
      <c r="AH18" s="283">
        <v>0</v>
      </c>
      <c r="AI18" s="283">
        <v>8671</v>
      </c>
      <c r="AJ18" s="283">
        <v>7056</v>
      </c>
      <c r="AK18" s="318">
        <f t="shared" si="6"/>
        <v>376</v>
      </c>
      <c r="AL18" s="283">
        <v>376</v>
      </c>
      <c r="AM18" s="283">
        <v>0</v>
      </c>
      <c r="AN18" s="283">
        <v>0</v>
      </c>
      <c r="AO18" s="283">
        <v>0</v>
      </c>
      <c r="AP18" s="283">
        <v>0</v>
      </c>
      <c r="AQ18" s="283">
        <v>0</v>
      </c>
      <c r="AR18" s="283">
        <v>0</v>
      </c>
      <c r="AS18" s="283">
        <v>0</v>
      </c>
    </row>
    <row r="19" spans="1:45" s="281" customFormat="1" ht="12" customHeight="1">
      <c r="A19" s="278" t="s">
        <v>682</v>
      </c>
      <c r="B19" s="279" t="s">
        <v>683</v>
      </c>
      <c r="C19" s="297" t="s">
        <v>684</v>
      </c>
      <c r="D19" s="283">
        <f t="shared" si="0"/>
        <v>4193196</v>
      </c>
      <c r="E19" s="283">
        <f t="shared" si="7"/>
        <v>3368330</v>
      </c>
      <c r="F19" s="283">
        <f t="shared" si="8"/>
        <v>390952</v>
      </c>
      <c r="G19" s="283">
        <v>180355</v>
      </c>
      <c r="H19" s="283">
        <v>3076</v>
      </c>
      <c r="I19" s="283">
        <v>0</v>
      </c>
      <c r="J19" s="283">
        <v>0</v>
      </c>
      <c r="K19" s="283">
        <v>208</v>
      </c>
      <c r="L19" s="283">
        <v>206250</v>
      </c>
      <c r="M19" s="283">
        <v>1063</v>
      </c>
      <c r="N19" s="283">
        <f t="shared" si="1"/>
        <v>4596</v>
      </c>
      <c r="O19" s="283">
        <f>+資源化量内訳!Y19</f>
        <v>429318</v>
      </c>
      <c r="P19" s="283">
        <f t="shared" si="2"/>
        <v>3505795</v>
      </c>
      <c r="Q19" s="283">
        <v>3368330</v>
      </c>
      <c r="R19" s="283">
        <f t="shared" si="3"/>
        <v>137465</v>
      </c>
      <c r="S19" s="283">
        <v>120841</v>
      </c>
      <c r="T19" s="283">
        <v>0</v>
      </c>
      <c r="U19" s="283">
        <v>0</v>
      </c>
      <c r="V19" s="283">
        <v>0</v>
      </c>
      <c r="W19" s="283">
        <v>0</v>
      </c>
      <c r="X19" s="283">
        <v>16115</v>
      </c>
      <c r="Y19" s="283">
        <v>509</v>
      </c>
      <c r="Z19" s="283">
        <f t="shared" si="4"/>
        <v>352832</v>
      </c>
      <c r="AA19" s="283">
        <v>4596</v>
      </c>
      <c r="AB19" s="283">
        <v>284857</v>
      </c>
      <c r="AC19" s="283">
        <f t="shared" si="5"/>
        <v>63379</v>
      </c>
      <c r="AD19" s="283">
        <v>3784</v>
      </c>
      <c r="AE19" s="283">
        <v>0</v>
      </c>
      <c r="AF19" s="283">
        <v>0</v>
      </c>
      <c r="AG19" s="283">
        <v>0</v>
      </c>
      <c r="AH19" s="283">
        <v>0</v>
      </c>
      <c r="AI19" s="283">
        <v>59148</v>
      </c>
      <c r="AJ19" s="283">
        <v>447</v>
      </c>
      <c r="AK19" s="318">
        <f t="shared" si="6"/>
        <v>3</v>
      </c>
      <c r="AL19" s="283">
        <v>0</v>
      </c>
      <c r="AM19" s="283">
        <v>3</v>
      </c>
      <c r="AN19" s="283">
        <v>0</v>
      </c>
      <c r="AO19" s="283">
        <v>0</v>
      </c>
      <c r="AP19" s="283">
        <v>0</v>
      </c>
      <c r="AQ19" s="283">
        <v>0</v>
      </c>
      <c r="AR19" s="283">
        <v>0</v>
      </c>
      <c r="AS19" s="283">
        <v>0</v>
      </c>
    </row>
    <row r="20" spans="1:45" s="281" customFormat="1" ht="12" customHeight="1">
      <c r="A20" s="278" t="s">
        <v>689</v>
      </c>
      <c r="B20" s="279" t="s">
        <v>690</v>
      </c>
      <c r="C20" s="297" t="s">
        <v>672</v>
      </c>
      <c r="D20" s="283">
        <f t="shared" si="0"/>
        <v>2632039</v>
      </c>
      <c r="E20" s="283">
        <f t="shared" si="7"/>
        <v>2148144</v>
      </c>
      <c r="F20" s="283">
        <f t="shared" si="8"/>
        <v>358931</v>
      </c>
      <c r="G20" s="283">
        <v>80269</v>
      </c>
      <c r="H20" s="283">
        <v>19037</v>
      </c>
      <c r="I20" s="283">
        <v>0</v>
      </c>
      <c r="J20" s="283">
        <v>0</v>
      </c>
      <c r="K20" s="283">
        <v>3942</v>
      </c>
      <c r="L20" s="283">
        <v>255672</v>
      </c>
      <c r="M20" s="283">
        <v>11</v>
      </c>
      <c r="N20" s="283">
        <f t="shared" si="1"/>
        <v>6619</v>
      </c>
      <c r="O20" s="283">
        <f>+資源化量内訳!Y20</f>
        <v>118345</v>
      </c>
      <c r="P20" s="283">
        <f t="shared" si="2"/>
        <v>2223907</v>
      </c>
      <c r="Q20" s="283">
        <v>2148144</v>
      </c>
      <c r="R20" s="283">
        <f t="shared" si="3"/>
        <v>75763</v>
      </c>
      <c r="S20" s="283">
        <v>59667</v>
      </c>
      <c r="T20" s="283">
        <v>66</v>
      </c>
      <c r="U20" s="283">
        <v>0</v>
      </c>
      <c r="V20" s="283">
        <v>0</v>
      </c>
      <c r="W20" s="283">
        <v>0</v>
      </c>
      <c r="X20" s="283">
        <v>16030</v>
      </c>
      <c r="Y20" s="283">
        <v>0</v>
      </c>
      <c r="Z20" s="283">
        <f t="shared" si="4"/>
        <v>230973</v>
      </c>
      <c r="AA20" s="283">
        <v>6619</v>
      </c>
      <c r="AB20" s="283">
        <v>221315</v>
      </c>
      <c r="AC20" s="283">
        <f t="shared" si="5"/>
        <v>3039</v>
      </c>
      <c r="AD20" s="283">
        <v>2753</v>
      </c>
      <c r="AE20" s="283">
        <v>0</v>
      </c>
      <c r="AF20" s="283">
        <v>0</v>
      </c>
      <c r="AG20" s="283">
        <v>0</v>
      </c>
      <c r="AH20" s="283">
        <v>0</v>
      </c>
      <c r="AI20" s="283">
        <v>283</v>
      </c>
      <c r="AJ20" s="283">
        <v>3</v>
      </c>
      <c r="AK20" s="318">
        <f t="shared" si="6"/>
        <v>21093</v>
      </c>
      <c r="AL20" s="283">
        <v>20946</v>
      </c>
      <c r="AM20" s="283">
        <v>147</v>
      </c>
      <c r="AN20" s="283">
        <v>0</v>
      </c>
      <c r="AO20" s="283">
        <v>0</v>
      </c>
      <c r="AP20" s="283">
        <v>0</v>
      </c>
      <c r="AQ20" s="283">
        <v>0</v>
      </c>
      <c r="AR20" s="283">
        <v>0</v>
      </c>
      <c r="AS20" s="283">
        <v>0</v>
      </c>
    </row>
    <row r="21" spans="1:45" s="281" customFormat="1" ht="12" customHeight="1">
      <c r="A21" s="278" t="s">
        <v>693</v>
      </c>
      <c r="B21" s="279" t="s">
        <v>694</v>
      </c>
      <c r="C21" s="297" t="s">
        <v>695</v>
      </c>
      <c r="D21" s="283">
        <f t="shared" si="0"/>
        <v>813652</v>
      </c>
      <c r="E21" s="283">
        <f t="shared" si="7"/>
        <v>614776</v>
      </c>
      <c r="F21" s="283">
        <f t="shared" si="8"/>
        <v>122529</v>
      </c>
      <c r="G21" s="283">
        <v>24327</v>
      </c>
      <c r="H21" s="283">
        <v>6994</v>
      </c>
      <c r="I21" s="283">
        <v>0</v>
      </c>
      <c r="J21" s="283">
        <v>19821</v>
      </c>
      <c r="K21" s="283">
        <v>15</v>
      </c>
      <c r="L21" s="283">
        <v>71247</v>
      </c>
      <c r="M21" s="283">
        <v>125</v>
      </c>
      <c r="N21" s="283">
        <f t="shared" si="1"/>
        <v>8837</v>
      </c>
      <c r="O21" s="283">
        <f>+資源化量内訳!Y21</f>
        <v>67510</v>
      </c>
      <c r="P21" s="283">
        <f t="shared" si="2"/>
        <v>635400</v>
      </c>
      <c r="Q21" s="283">
        <v>614776</v>
      </c>
      <c r="R21" s="283">
        <f t="shared" si="3"/>
        <v>20624</v>
      </c>
      <c r="S21" s="283">
        <v>11633</v>
      </c>
      <c r="T21" s="283">
        <v>0</v>
      </c>
      <c r="U21" s="283">
        <v>0</v>
      </c>
      <c r="V21" s="283">
        <v>2322</v>
      </c>
      <c r="W21" s="283">
        <v>0</v>
      </c>
      <c r="X21" s="283">
        <v>6669</v>
      </c>
      <c r="Y21" s="283">
        <v>0</v>
      </c>
      <c r="Z21" s="283">
        <f t="shared" si="4"/>
        <v>70623</v>
      </c>
      <c r="AA21" s="283">
        <v>8837</v>
      </c>
      <c r="AB21" s="283">
        <v>50994</v>
      </c>
      <c r="AC21" s="283">
        <f t="shared" si="5"/>
        <v>10792</v>
      </c>
      <c r="AD21" s="283">
        <v>4802</v>
      </c>
      <c r="AE21" s="283">
        <v>0</v>
      </c>
      <c r="AF21" s="283">
        <v>0</v>
      </c>
      <c r="AG21" s="283">
        <v>0</v>
      </c>
      <c r="AH21" s="283">
        <v>0</v>
      </c>
      <c r="AI21" s="283">
        <v>5865</v>
      </c>
      <c r="AJ21" s="283">
        <v>125</v>
      </c>
      <c r="AK21" s="318">
        <f t="shared" si="6"/>
        <v>0</v>
      </c>
      <c r="AL21" s="283">
        <v>0</v>
      </c>
      <c r="AM21" s="283">
        <v>0</v>
      </c>
      <c r="AN21" s="283">
        <v>0</v>
      </c>
      <c r="AO21" s="283">
        <v>0</v>
      </c>
      <c r="AP21" s="283">
        <v>0</v>
      </c>
      <c r="AQ21" s="283">
        <v>0</v>
      </c>
      <c r="AR21" s="283">
        <v>0</v>
      </c>
      <c r="AS21" s="283">
        <v>0</v>
      </c>
    </row>
    <row r="22" spans="1:45" s="281" customFormat="1" ht="12" customHeight="1">
      <c r="A22" s="278" t="s">
        <v>632</v>
      </c>
      <c r="B22" s="279" t="s">
        <v>633</v>
      </c>
      <c r="C22" s="297" t="s">
        <v>542</v>
      </c>
      <c r="D22" s="283">
        <f t="shared" si="0"/>
        <v>380356</v>
      </c>
      <c r="E22" s="283">
        <f t="shared" si="7"/>
        <v>298018</v>
      </c>
      <c r="F22" s="283">
        <f t="shared" si="8"/>
        <v>67705</v>
      </c>
      <c r="G22" s="283">
        <v>15707</v>
      </c>
      <c r="H22" s="283">
        <v>5654</v>
      </c>
      <c r="I22" s="283">
        <v>2441</v>
      </c>
      <c r="J22" s="283">
        <v>5089</v>
      </c>
      <c r="K22" s="283">
        <v>23856</v>
      </c>
      <c r="L22" s="283">
        <v>14722</v>
      </c>
      <c r="M22" s="283">
        <v>236</v>
      </c>
      <c r="N22" s="283">
        <f t="shared" si="1"/>
        <v>2244</v>
      </c>
      <c r="O22" s="283">
        <f>+資源化量内訳!Y22</f>
        <v>12389</v>
      </c>
      <c r="P22" s="283">
        <f t="shared" si="2"/>
        <v>305605</v>
      </c>
      <c r="Q22" s="283">
        <v>298018</v>
      </c>
      <c r="R22" s="283">
        <f t="shared" si="3"/>
        <v>7587</v>
      </c>
      <c r="S22" s="283">
        <v>6797</v>
      </c>
      <c r="T22" s="283">
        <v>0</v>
      </c>
      <c r="U22" s="283">
        <v>0</v>
      </c>
      <c r="V22" s="283">
        <v>0</v>
      </c>
      <c r="W22" s="283">
        <v>80</v>
      </c>
      <c r="X22" s="283">
        <v>710</v>
      </c>
      <c r="Y22" s="283">
        <v>0</v>
      </c>
      <c r="Z22" s="283">
        <f t="shared" si="4"/>
        <v>34688</v>
      </c>
      <c r="AA22" s="283">
        <v>2244</v>
      </c>
      <c r="AB22" s="283">
        <v>28989</v>
      </c>
      <c r="AC22" s="283">
        <f t="shared" si="5"/>
        <v>3455</v>
      </c>
      <c r="AD22" s="283">
        <v>2950</v>
      </c>
      <c r="AE22" s="283">
        <v>0</v>
      </c>
      <c r="AF22" s="283">
        <v>0</v>
      </c>
      <c r="AG22" s="283">
        <v>0</v>
      </c>
      <c r="AH22" s="283">
        <v>37</v>
      </c>
      <c r="AI22" s="283">
        <v>252</v>
      </c>
      <c r="AJ22" s="283">
        <v>216</v>
      </c>
      <c r="AK22" s="318">
        <f t="shared" si="6"/>
        <v>0</v>
      </c>
      <c r="AL22" s="283">
        <v>0</v>
      </c>
      <c r="AM22" s="283">
        <v>0</v>
      </c>
      <c r="AN22" s="283">
        <v>0</v>
      </c>
      <c r="AO22" s="283">
        <v>0</v>
      </c>
      <c r="AP22" s="283">
        <v>0</v>
      </c>
      <c r="AQ22" s="283">
        <v>0</v>
      </c>
      <c r="AR22" s="283">
        <v>0</v>
      </c>
      <c r="AS22" s="283">
        <v>0</v>
      </c>
    </row>
    <row r="23" spans="1:45" s="281" customFormat="1" ht="12" customHeight="1">
      <c r="A23" s="278" t="s">
        <v>604</v>
      </c>
      <c r="B23" s="279" t="s">
        <v>605</v>
      </c>
      <c r="C23" s="297" t="s">
        <v>542</v>
      </c>
      <c r="D23" s="283">
        <f t="shared" si="0"/>
        <v>404849</v>
      </c>
      <c r="E23" s="283">
        <f t="shared" si="7"/>
        <v>246864</v>
      </c>
      <c r="F23" s="283">
        <f t="shared" si="8"/>
        <v>126448</v>
      </c>
      <c r="G23" s="283">
        <v>2682</v>
      </c>
      <c r="H23" s="283">
        <v>1268</v>
      </c>
      <c r="I23" s="283">
        <v>0</v>
      </c>
      <c r="J23" s="283">
        <v>0</v>
      </c>
      <c r="K23" s="283">
        <v>72013</v>
      </c>
      <c r="L23" s="283">
        <v>46282</v>
      </c>
      <c r="M23" s="283">
        <v>4203</v>
      </c>
      <c r="N23" s="283">
        <f t="shared" si="1"/>
        <v>12097</v>
      </c>
      <c r="O23" s="283">
        <f>+資源化量内訳!Y23</f>
        <v>19440</v>
      </c>
      <c r="P23" s="283">
        <f t="shared" si="2"/>
        <v>305165</v>
      </c>
      <c r="Q23" s="283">
        <v>246864</v>
      </c>
      <c r="R23" s="283">
        <f t="shared" si="3"/>
        <v>58301</v>
      </c>
      <c r="S23" s="283">
        <v>0</v>
      </c>
      <c r="T23" s="283">
        <v>0</v>
      </c>
      <c r="U23" s="283">
        <v>0</v>
      </c>
      <c r="V23" s="283">
        <v>0</v>
      </c>
      <c r="W23" s="283">
        <v>37226</v>
      </c>
      <c r="X23" s="283">
        <v>16873</v>
      </c>
      <c r="Y23" s="283">
        <v>4202</v>
      </c>
      <c r="Z23" s="283">
        <f t="shared" si="4"/>
        <v>49891</v>
      </c>
      <c r="AA23" s="283">
        <v>12097</v>
      </c>
      <c r="AB23" s="283">
        <v>29471</v>
      </c>
      <c r="AC23" s="283">
        <f t="shared" si="5"/>
        <v>8323</v>
      </c>
      <c r="AD23" s="283">
        <v>717</v>
      </c>
      <c r="AE23" s="283">
        <v>0</v>
      </c>
      <c r="AF23" s="283">
        <v>0</v>
      </c>
      <c r="AG23" s="283">
        <v>0</v>
      </c>
      <c r="AH23" s="283">
        <v>456</v>
      </c>
      <c r="AI23" s="283">
        <v>7149</v>
      </c>
      <c r="AJ23" s="283">
        <v>1</v>
      </c>
      <c r="AK23" s="318">
        <f t="shared" si="6"/>
        <v>0</v>
      </c>
      <c r="AL23" s="283">
        <v>0</v>
      </c>
      <c r="AM23" s="283">
        <v>0</v>
      </c>
      <c r="AN23" s="283">
        <v>0</v>
      </c>
      <c r="AO23" s="283">
        <v>0</v>
      </c>
      <c r="AP23" s="283">
        <v>0</v>
      </c>
      <c r="AQ23" s="283">
        <v>0</v>
      </c>
      <c r="AR23" s="283">
        <v>0</v>
      </c>
      <c r="AS23" s="283">
        <v>0</v>
      </c>
    </row>
    <row r="24" spans="1:45" s="281" customFormat="1" ht="12" customHeight="1">
      <c r="A24" s="278" t="s">
        <v>584</v>
      </c>
      <c r="B24" s="279" t="s">
        <v>585</v>
      </c>
      <c r="C24" s="297" t="s">
        <v>542</v>
      </c>
      <c r="D24" s="283">
        <f t="shared" si="0"/>
        <v>257114</v>
      </c>
      <c r="E24" s="283">
        <f t="shared" si="7"/>
        <v>208206</v>
      </c>
      <c r="F24" s="283">
        <f t="shared" si="8"/>
        <v>41863</v>
      </c>
      <c r="G24" s="283">
        <v>28173</v>
      </c>
      <c r="H24" s="283">
        <v>159</v>
      </c>
      <c r="I24" s="283">
        <v>0</v>
      </c>
      <c r="J24" s="283">
        <v>0</v>
      </c>
      <c r="K24" s="283">
        <v>0</v>
      </c>
      <c r="L24" s="283">
        <v>13531</v>
      </c>
      <c r="M24" s="283">
        <v>0</v>
      </c>
      <c r="N24" s="283">
        <f t="shared" si="1"/>
        <v>713</v>
      </c>
      <c r="O24" s="283">
        <f>+資源化量内訳!Y24</f>
        <v>6332</v>
      </c>
      <c r="P24" s="283">
        <f t="shared" si="2"/>
        <v>229832</v>
      </c>
      <c r="Q24" s="283">
        <v>208206</v>
      </c>
      <c r="R24" s="283">
        <f t="shared" si="3"/>
        <v>21626</v>
      </c>
      <c r="S24" s="283">
        <v>19826</v>
      </c>
      <c r="T24" s="283">
        <v>0</v>
      </c>
      <c r="U24" s="283">
        <v>0</v>
      </c>
      <c r="V24" s="283">
        <v>0</v>
      </c>
      <c r="W24" s="283">
        <v>0</v>
      </c>
      <c r="X24" s="283">
        <v>1800</v>
      </c>
      <c r="Y24" s="283">
        <v>0</v>
      </c>
      <c r="Z24" s="283">
        <f t="shared" si="4"/>
        <v>28797</v>
      </c>
      <c r="AA24" s="283">
        <v>713</v>
      </c>
      <c r="AB24" s="283">
        <v>25154</v>
      </c>
      <c r="AC24" s="283">
        <f t="shared" si="5"/>
        <v>2930</v>
      </c>
      <c r="AD24" s="283">
        <v>2596</v>
      </c>
      <c r="AE24" s="283">
        <v>0</v>
      </c>
      <c r="AF24" s="283">
        <v>0</v>
      </c>
      <c r="AG24" s="283">
        <v>0</v>
      </c>
      <c r="AH24" s="283">
        <v>0</v>
      </c>
      <c r="AI24" s="283">
        <v>334</v>
      </c>
      <c r="AJ24" s="283">
        <v>0</v>
      </c>
      <c r="AK24" s="318">
        <f t="shared" si="6"/>
        <v>0</v>
      </c>
      <c r="AL24" s="283">
        <v>0</v>
      </c>
      <c r="AM24" s="283">
        <v>0</v>
      </c>
      <c r="AN24" s="283">
        <v>0</v>
      </c>
      <c r="AO24" s="283">
        <v>0</v>
      </c>
      <c r="AP24" s="283">
        <v>0</v>
      </c>
      <c r="AQ24" s="283">
        <v>0</v>
      </c>
      <c r="AR24" s="283">
        <v>0</v>
      </c>
      <c r="AS24" s="283">
        <v>0</v>
      </c>
    </row>
    <row r="25" spans="1:45" s="281" customFormat="1" ht="12" customHeight="1">
      <c r="A25" s="278" t="s">
        <v>569</v>
      </c>
      <c r="B25" s="279" t="s">
        <v>562</v>
      </c>
      <c r="C25" s="297" t="s">
        <v>542</v>
      </c>
      <c r="D25" s="283">
        <f t="shared" si="0"/>
        <v>296307</v>
      </c>
      <c r="E25" s="283">
        <f t="shared" si="7"/>
        <v>248033</v>
      </c>
      <c r="F25" s="283">
        <f t="shared" si="8"/>
        <v>39348</v>
      </c>
      <c r="G25" s="283">
        <v>18968</v>
      </c>
      <c r="H25" s="283">
        <v>474</v>
      </c>
      <c r="I25" s="283">
        <v>0</v>
      </c>
      <c r="J25" s="283">
        <v>0</v>
      </c>
      <c r="K25" s="283">
        <v>0</v>
      </c>
      <c r="L25" s="283">
        <v>19882</v>
      </c>
      <c r="M25" s="283">
        <v>24</v>
      </c>
      <c r="N25" s="283">
        <f t="shared" si="1"/>
        <v>0</v>
      </c>
      <c r="O25" s="283">
        <f>+資源化量内訳!Y25</f>
        <v>8926</v>
      </c>
      <c r="P25" s="283">
        <f t="shared" si="2"/>
        <v>253413</v>
      </c>
      <c r="Q25" s="283">
        <v>248033</v>
      </c>
      <c r="R25" s="283">
        <f t="shared" si="3"/>
        <v>5380</v>
      </c>
      <c r="S25" s="283">
        <v>4950</v>
      </c>
      <c r="T25" s="283">
        <v>0</v>
      </c>
      <c r="U25" s="283">
        <v>0</v>
      </c>
      <c r="V25" s="283">
        <v>0</v>
      </c>
      <c r="W25" s="283">
        <v>0</v>
      </c>
      <c r="X25" s="283">
        <v>430</v>
      </c>
      <c r="Y25" s="283">
        <v>0</v>
      </c>
      <c r="Z25" s="283">
        <f t="shared" si="4"/>
        <v>28989</v>
      </c>
      <c r="AA25" s="283">
        <v>0</v>
      </c>
      <c r="AB25" s="283">
        <v>23219</v>
      </c>
      <c r="AC25" s="283">
        <f t="shared" si="5"/>
        <v>5770</v>
      </c>
      <c r="AD25" s="283">
        <v>5396</v>
      </c>
      <c r="AE25" s="283">
        <v>0</v>
      </c>
      <c r="AF25" s="283">
        <v>0</v>
      </c>
      <c r="AG25" s="283">
        <v>0</v>
      </c>
      <c r="AH25" s="283">
        <v>0</v>
      </c>
      <c r="AI25" s="283">
        <v>353</v>
      </c>
      <c r="AJ25" s="283">
        <v>21</v>
      </c>
      <c r="AK25" s="318">
        <f t="shared" si="6"/>
        <v>929</v>
      </c>
      <c r="AL25" s="283">
        <v>929</v>
      </c>
      <c r="AM25" s="283">
        <v>0</v>
      </c>
      <c r="AN25" s="283">
        <v>0</v>
      </c>
      <c r="AO25" s="283">
        <v>0</v>
      </c>
      <c r="AP25" s="283">
        <v>0</v>
      </c>
      <c r="AQ25" s="283">
        <v>0</v>
      </c>
      <c r="AR25" s="283">
        <v>0</v>
      </c>
      <c r="AS25" s="283">
        <v>0</v>
      </c>
    </row>
    <row r="26" spans="1:45" s="281" customFormat="1" ht="12" customHeight="1">
      <c r="A26" s="278" t="s">
        <v>567</v>
      </c>
      <c r="B26" s="279" t="s">
        <v>593</v>
      </c>
      <c r="C26" s="297" t="s">
        <v>542</v>
      </c>
      <c r="D26" s="283">
        <f t="shared" si="0"/>
        <v>615532</v>
      </c>
      <c r="E26" s="283">
        <f t="shared" si="7"/>
        <v>477752</v>
      </c>
      <c r="F26" s="283">
        <f t="shared" si="8"/>
        <v>63767</v>
      </c>
      <c r="G26" s="283">
        <v>14990</v>
      </c>
      <c r="H26" s="283">
        <v>5932</v>
      </c>
      <c r="I26" s="283">
        <v>28</v>
      </c>
      <c r="J26" s="283">
        <v>0</v>
      </c>
      <c r="K26" s="283">
        <v>5</v>
      </c>
      <c r="L26" s="283">
        <v>40783</v>
      </c>
      <c r="M26" s="283">
        <v>2029</v>
      </c>
      <c r="N26" s="283">
        <f t="shared" si="1"/>
        <v>6668</v>
      </c>
      <c r="O26" s="283">
        <f>+資源化量内訳!Y26</f>
        <v>67345</v>
      </c>
      <c r="P26" s="283">
        <f t="shared" si="2"/>
        <v>484324</v>
      </c>
      <c r="Q26" s="283">
        <v>477752</v>
      </c>
      <c r="R26" s="283">
        <f t="shared" si="3"/>
        <v>6572</v>
      </c>
      <c r="S26" s="283">
        <v>5897</v>
      </c>
      <c r="T26" s="283">
        <v>0</v>
      </c>
      <c r="U26" s="283">
        <v>0</v>
      </c>
      <c r="V26" s="283">
        <v>0</v>
      </c>
      <c r="W26" s="283">
        <v>0</v>
      </c>
      <c r="X26" s="283">
        <v>675</v>
      </c>
      <c r="Y26" s="283">
        <v>0</v>
      </c>
      <c r="Z26" s="283">
        <f t="shared" si="4"/>
        <v>59897</v>
      </c>
      <c r="AA26" s="283">
        <v>6668</v>
      </c>
      <c r="AB26" s="283">
        <v>44722</v>
      </c>
      <c r="AC26" s="283">
        <f t="shared" si="5"/>
        <v>8507</v>
      </c>
      <c r="AD26" s="283">
        <v>4241</v>
      </c>
      <c r="AE26" s="283">
        <v>0</v>
      </c>
      <c r="AF26" s="283">
        <v>0</v>
      </c>
      <c r="AG26" s="283">
        <v>0</v>
      </c>
      <c r="AH26" s="283">
        <v>0</v>
      </c>
      <c r="AI26" s="283">
        <v>2251</v>
      </c>
      <c r="AJ26" s="283">
        <v>2015</v>
      </c>
      <c r="AK26" s="318">
        <f t="shared" si="6"/>
        <v>0</v>
      </c>
      <c r="AL26" s="283">
        <v>0</v>
      </c>
      <c r="AM26" s="283">
        <v>0</v>
      </c>
      <c r="AN26" s="283">
        <v>0</v>
      </c>
      <c r="AO26" s="283">
        <v>0</v>
      </c>
      <c r="AP26" s="283">
        <v>0</v>
      </c>
      <c r="AQ26" s="283">
        <v>0</v>
      </c>
      <c r="AR26" s="283">
        <v>0</v>
      </c>
      <c r="AS26" s="283">
        <v>0</v>
      </c>
    </row>
    <row r="27" spans="1:45" s="281" customFormat="1" ht="12" customHeight="1">
      <c r="A27" s="278" t="s">
        <v>615</v>
      </c>
      <c r="B27" s="279" t="s">
        <v>616</v>
      </c>
      <c r="C27" s="297" t="s">
        <v>542</v>
      </c>
      <c r="D27" s="283">
        <f t="shared" si="0"/>
        <v>617759</v>
      </c>
      <c r="E27" s="283">
        <f t="shared" si="7"/>
        <v>515520</v>
      </c>
      <c r="F27" s="283">
        <f t="shared" si="8"/>
        <v>74772</v>
      </c>
      <c r="G27" s="283">
        <v>25719</v>
      </c>
      <c r="H27" s="283">
        <v>343</v>
      </c>
      <c r="I27" s="283">
        <v>0</v>
      </c>
      <c r="J27" s="283">
        <v>0</v>
      </c>
      <c r="K27" s="283">
        <v>15963</v>
      </c>
      <c r="L27" s="283">
        <v>32347</v>
      </c>
      <c r="M27" s="283">
        <v>400</v>
      </c>
      <c r="N27" s="283">
        <f t="shared" si="1"/>
        <v>7644</v>
      </c>
      <c r="O27" s="283">
        <f>+資源化量内訳!Y27</f>
        <v>19823</v>
      </c>
      <c r="P27" s="283">
        <f t="shared" si="2"/>
        <v>537530</v>
      </c>
      <c r="Q27" s="283">
        <v>515520</v>
      </c>
      <c r="R27" s="283">
        <f t="shared" si="3"/>
        <v>22010</v>
      </c>
      <c r="S27" s="283">
        <v>19366</v>
      </c>
      <c r="T27" s="283">
        <v>0</v>
      </c>
      <c r="U27" s="283">
        <v>0</v>
      </c>
      <c r="V27" s="283">
        <v>0</v>
      </c>
      <c r="W27" s="283">
        <v>1</v>
      </c>
      <c r="X27" s="283">
        <v>2643</v>
      </c>
      <c r="Y27" s="283">
        <v>0</v>
      </c>
      <c r="Z27" s="283">
        <f t="shared" si="4"/>
        <v>49400</v>
      </c>
      <c r="AA27" s="283">
        <v>7644</v>
      </c>
      <c r="AB27" s="283">
        <v>38786</v>
      </c>
      <c r="AC27" s="283">
        <f t="shared" si="5"/>
        <v>2970</v>
      </c>
      <c r="AD27" s="283">
        <v>415</v>
      </c>
      <c r="AE27" s="283">
        <v>0</v>
      </c>
      <c r="AF27" s="283">
        <v>0</v>
      </c>
      <c r="AG27" s="283">
        <v>0</v>
      </c>
      <c r="AH27" s="283">
        <v>68</v>
      </c>
      <c r="AI27" s="283">
        <v>2250</v>
      </c>
      <c r="AJ27" s="283">
        <v>237</v>
      </c>
      <c r="AK27" s="318">
        <f t="shared" si="6"/>
        <v>0</v>
      </c>
      <c r="AL27" s="283">
        <v>0</v>
      </c>
      <c r="AM27" s="283">
        <v>0</v>
      </c>
      <c r="AN27" s="283">
        <v>0</v>
      </c>
      <c r="AO27" s="283">
        <v>0</v>
      </c>
      <c r="AP27" s="283">
        <v>0</v>
      </c>
      <c r="AQ27" s="283">
        <v>0</v>
      </c>
      <c r="AR27" s="283">
        <v>0</v>
      </c>
      <c r="AS27" s="283">
        <v>0</v>
      </c>
    </row>
    <row r="28" spans="1:45" s="281" customFormat="1" ht="12" customHeight="1">
      <c r="A28" s="278" t="s">
        <v>617</v>
      </c>
      <c r="B28" s="279" t="s">
        <v>618</v>
      </c>
      <c r="C28" s="297" t="s">
        <v>542</v>
      </c>
      <c r="D28" s="283">
        <f t="shared" si="0"/>
        <v>1164549</v>
      </c>
      <c r="E28" s="283">
        <f t="shared" si="7"/>
        <v>1009245</v>
      </c>
      <c r="F28" s="283">
        <f t="shared" si="8"/>
        <v>104087</v>
      </c>
      <c r="G28" s="283">
        <v>35801</v>
      </c>
      <c r="H28" s="283">
        <v>2000</v>
      </c>
      <c r="I28" s="283">
        <v>0</v>
      </c>
      <c r="J28" s="283">
        <v>0</v>
      </c>
      <c r="K28" s="283">
        <v>5</v>
      </c>
      <c r="L28" s="283">
        <v>63799</v>
      </c>
      <c r="M28" s="283">
        <v>2482</v>
      </c>
      <c r="N28" s="283">
        <f t="shared" si="1"/>
        <v>6787</v>
      </c>
      <c r="O28" s="283">
        <f>+資源化量内訳!Y28</f>
        <v>44430</v>
      </c>
      <c r="P28" s="283">
        <f t="shared" si="2"/>
        <v>1029707</v>
      </c>
      <c r="Q28" s="283">
        <v>1009245</v>
      </c>
      <c r="R28" s="283">
        <f t="shared" si="3"/>
        <v>20462</v>
      </c>
      <c r="S28" s="283">
        <v>15565</v>
      </c>
      <c r="T28" s="283">
        <v>0</v>
      </c>
      <c r="U28" s="283">
        <v>0</v>
      </c>
      <c r="V28" s="283">
        <v>0</v>
      </c>
      <c r="W28" s="283">
        <v>0</v>
      </c>
      <c r="X28" s="283">
        <v>2597</v>
      </c>
      <c r="Y28" s="283">
        <v>2300</v>
      </c>
      <c r="Z28" s="283">
        <f t="shared" si="4"/>
        <v>66283</v>
      </c>
      <c r="AA28" s="283">
        <v>6787</v>
      </c>
      <c r="AB28" s="283">
        <v>52688</v>
      </c>
      <c r="AC28" s="283">
        <f t="shared" si="5"/>
        <v>6808</v>
      </c>
      <c r="AD28" s="283">
        <v>5872</v>
      </c>
      <c r="AE28" s="283">
        <v>0</v>
      </c>
      <c r="AF28" s="283">
        <v>0</v>
      </c>
      <c r="AG28" s="283">
        <v>0</v>
      </c>
      <c r="AH28" s="283">
        <v>0</v>
      </c>
      <c r="AI28" s="283">
        <v>754</v>
      </c>
      <c r="AJ28" s="283">
        <v>182</v>
      </c>
      <c r="AK28" s="318">
        <f t="shared" si="6"/>
        <v>0</v>
      </c>
      <c r="AL28" s="283">
        <v>0</v>
      </c>
      <c r="AM28" s="283">
        <v>0</v>
      </c>
      <c r="AN28" s="283">
        <v>0</v>
      </c>
      <c r="AO28" s="283">
        <v>0</v>
      </c>
      <c r="AP28" s="283">
        <v>0</v>
      </c>
      <c r="AQ28" s="283">
        <v>0</v>
      </c>
      <c r="AR28" s="283">
        <v>0</v>
      </c>
      <c r="AS28" s="283">
        <v>0</v>
      </c>
    </row>
    <row r="29" spans="1:45" s="281" customFormat="1" ht="12" customHeight="1">
      <c r="A29" s="278" t="s">
        <v>711</v>
      </c>
      <c r="B29" s="279" t="s">
        <v>712</v>
      </c>
      <c r="C29" s="297" t="s">
        <v>642</v>
      </c>
      <c r="D29" s="283">
        <f t="shared" si="0"/>
        <v>2393234</v>
      </c>
      <c r="E29" s="283">
        <f t="shared" si="7"/>
        <v>1915089</v>
      </c>
      <c r="F29" s="283">
        <f t="shared" si="8"/>
        <v>354596</v>
      </c>
      <c r="G29" s="283">
        <v>117229</v>
      </c>
      <c r="H29" s="283">
        <v>42867</v>
      </c>
      <c r="I29" s="283">
        <v>4507</v>
      </c>
      <c r="J29" s="283">
        <v>942</v>
      </c>
      <c r="K29" s="283">
        <v>1712</v>
      </c>
      <c r="L29" s="283">
        <v>185988</v>
      </c>
      <c r="M29" s="283">
        <v>1351</v>
      </c>
      <c r="N29" s="283">
        <f t="shared" si="1"/>
        <v>14330</v>
      </c>
      <c r="O29" s="283">
        <f>+資源化量内訳!Y29</f>
        <v>109219</v>
      </c>
      <c r="P29" s="283">
        <f t="shared" si="2"/>
        <v>2019202</v>
      </c>
      <c r="Q29" s="283">
        <v>1915089</v>
      </c>
      <c r="R29" s="283">
        <f t="shared" si="3"/>
        <v>104113</v>
      </c>
      <c r="S29" s="283">
        <v>92307</v>
      </c>
      <c r="T29" s="283">
        <v>1887</v>
      </c>
      <c r="U29" s="283">
        <v>0</v>
      </c>
      <c r="V29" s="283">
        <v>0</v>
      </c>
      <c r="W29" s="283">
        <v>0</v>
      </c>
      <c r="X29" s="283">
        <v>9272</v>
      </c>
      <c r="Y29" s="283">
        <v>647</v>
      </c>
      <c r="Z29" s="283">
        <f t="shared" si="4"/>
        <v>206225</v>
      </c>
      <c r="AA29" s="283">
        <v>14330</v>
      </c>
      <c r="AB29" s="283">
        <v>181564</v>
      </c>
      <c r="AC29" s="283">
        <f t="shared" si="5"/>
        <v>10331</v>
      </c>
      <c r="AD29" s="283">
        <v>4282</v>
      </c>
      <c r="AE29" s="283">
        <v>5</v>
      </c>
      <c r="AF29" s="283">
        <v>0</v>
      </c>
      <c r="AG29" s="283">
        <v>0</v>
      </c>
      <c r="AH29" s="283">
        <v>0</v>
      </c>
      <c r="AI29" s="283">
        <v>5472</v>
      </c>
      <c r="AJ29" s="283">
        <v>572</v>
      </c>
      <c r="AK29" s="318">
        <f t="shared" si="6"/>
        <v>14</v>
      </c>
      <c r="AL29" s="283">
        <v>0</v>
      </c>
      <c r="AM29" s="283">
        <v>0</v>
      </c>
      <c r="AN29" s="283">
        <v>14</v>
      </c>
      <c r="AO29" s="283">
        <v>0</v>
      </c>
      <c r="AP29" s="283">
        <v>0</v>
      </c>
      <c r="AQ29" s="283">
        <v>0</v>
      </c>
      <c r="AR29" s="283">
        <v>0</v>
      </c>
      <c r="AS29" s="283">
        <v>0</v>
      </c>
    </row>
    <row r="30" spans="1:45" s="281" customFormat="1" ht="12" customHeight="1">
      <c r="A30" s="278" t="s">
        <v>554</v>
      </c>
      <c r="B30" s="279" t="s">
        <v>563</v>
      </c>
      <c r="C30" s="297" t="s">
        <v>542</v>
      </c>
      <c r="D30" s="283">
        <f t="shared" si="0"/>
        <v>617996</v>
      </c>
      <c r="E30" s="283">
        <f t="shared" si="7"/>
        <v>439336</v>
      </c>
      <c r="F30" s="283">
        <f t="shared" si="8"/>
        <v>141751</v>
      </c>
      <c r="G30" s="283">
        <v>22135</v>
      </c>
      <c r="H30" s="283">
        <v>1289</v>
      </c>
      <c r="I30" s="283">
        <v>159</v>
      </c>
      <c r="J30" s="283">
        <v>0</v>
      </c>
      <c r="K30" s="283">
        <v>83245</v>
      </c>
      <c r="L30" s="283">
        <v>34247</v>
      </c>
      <c r="M30" s="283">
        <v>676</v>
      </c>
      <c r="N30" s="283">
        <f t="shared" si="1"/>
        <v>6443</v>
      </c>
      <c r="O30" s="283">
        <f>+資源化量内訳!Y30</f>
        <v>30466</v>
      </c>
      <c r="P30" s="283">
        <f t="shared" si="2"/>
        <v>452513</v>
      </c>
      <c r="Q30" s="283">
        <v>439336</v>
      </c>
      <c r="R30" s="283">
        <f t="shared" si="3"/>
        <v>13177</v>
      </c>
      <c r="S30" s="283">
        <v>10206</v>
      </c>
      <c r="T30" s="283">
        <v>0</v>
      </c>
      <c r="U30" s="283">
        <v>0</v>
      </c>
      <c r="V30" s="283">
        <v>0</v>
      </c>
      <c r="W30" s="283">
        <v>0</v>
      </c>
      <c r="X30" s="283">
        <v>2893</v>
      </c>
      <c r="Y30" s="283">
        <v>78</v>
      </c>
      <c r="Z30" s="283">
        <f t="shared" si="4"/>
        <v>20963</v>
      </c>
      <c r="AA30" s="283">
        <v>6443</v>
      </c>
      <c r="AB30" s="283">
        <v>7715</v>
      </c>
      <c r="AC30" s="283">
        <f t="shared" si="5"/>
        <v>6805</v>
      </c>
      <c r="AD30" s="283">
        <v>3655</v>
      </c>
      <c r="AE30" s="283">
        <v>0</v>
      </c>
      <c r="AF30" s="283">
        <v>0</v>
      </c>
      <c r="AG30" s="283">
        <v>0</v>
      </c>
      <c r="AH30" s="283">
        <v>213</v>
      </c>
      <c r="AI30" s="283">
        <v>2407</v>
      </c>
      <c r="AJ30" s="283">
        <v>530</v>
      </c>
      <c r="AK30" s="318">
        <f t="shared" si="6"/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3">
        <v>0</v>
      </c>
      <c r="AR30" s="283">
        <v>0</v>
      </c>
      <c r="AS30" s="283">
        <v>0</v>
      </c>
    </row>
    <row r="31" spans="1:45" s="281" customFormat="1" ht="12" customHeight="1">
      <c r="A31" s="278" t="s">
        <v>579</v>
      </c>
      <c r="B31" s="279" t="s">
        <v>591</v>
      </c>
      <c r="C31" s="297" t="s">
        <v>542</v>
      </c>
      <c r="D31" s="283">
        <f t="shared" si="0"/>
        <v>410128</v>
      </c>
      <c r="E31" s="283">
        <f t="shared" si="7"/>
        <v>323674</v>
      </c>
      <c r="F31" s="283">
        <f t="shared" si="8"/>
        <v>59454</v>
      </c>
      <c r="G31" s="283">
        <v>25168</v>
      </c>
      <c r="H31" s="283">
        <v>1670</v>
      </c>
      <c r="I31" s="283">
        <v>0</v>
      </c>
      <c r="J31" s="283">
        <v>0</v>
      </c>
      <c r="K31" s="283">
        <v>11058</v>
      </c>
      <c r="L31" s="283">
        <v>19989</v>
      </c>
      <c r="M31" s="283">
        <v>1569</v>
      </c>
      <c r="N31" s="283">
        <f t="shared" si="1"/>
        <v>3836</v>
      </c>
      <c r="O31" s="283">
        <f>+資源化量内訳!Y31</f>
        <v>23164</v>
      </c>
      <c r="P31" s="283">
        <f t="shared" si="2"/>
        <v>340191</v>
      </c>
      <c r="Q31" s="283">
        <v>323674</v>
      </c>
      <c r="R31" s="283">
        <f t="shared" si="3"/>
        <v>16517</v>
      </c>
      <c r="S31" s="283">
        <v>14362</v>
      </c>
      <c r="T31" s="283">
        <v>96</v>
      </c>
      <c r="U31" s="283">
        <v>0</v>
      </c>
      <c r="V31" s="283">
        <v>0</v>
      </c>
      <c r="W31" s="283">
        <v>98</v>
      </c>
      <c r="X31" s="283">
        <v>1275</v>
      </c>
      <c r="Y31" s="283">
        <v>686</v>
      </c>
      <c r="Z31" s="283">
        <f t="shared" si="4"/>
        <v>43745</v>
      </c>
      <c r="AA31" s="283">
        <v>3836</v>
      </c>
      <c r="AB31" s="283">
        <v>35409</v>
      </c>
      <c r="AC31" s="283">
        <f t="shared" si="5"/>
        <v>4500</v>
      </c>
      <c r="AD31" s="283">
        <v>3487</v>
      </c>
      <c r="AE31" s="283">
        <v>0</v>
      </c>
      <c r="AF31" s="283">
        <v>0</v>
      </c>
      <c r="AG31" s="283">
        <v>0</v>
      </c>
      <c r="AH31" s="283">
        <v>0</v>
      </c>
      <c r="AI31" s="283">
        <v>287</v>
      </c>
      <c r="AJ31" s="283">
        <v>726</v>
      </c>
      <c r="AK31" s="318">
        <f t="shared" si="6"/>
        <v>0</v>
      </c>
      <c r="AL31" s="283">
        <v>0</v>
      </c>
      <c r="AM31" s="283">
        <v>0</v>
      </c>
      <c r="AN31" s="283">
        <v>0</v>
      </c>
      <c r="AO31" s="283">
        <v>0</v>
      </c>
      <c r="AP31" s="283">
        <v>0</v>
      </c>
      <c r="AQ31" s="283">
        <v>0</v>
      </c>
      <c r="AR31" s="283">
        <v>0</v>
      </c>
      <c r="AS31" s="283">
        <v>0</v>
      </c>
    </row>
    <row r="32" spans="1:45" s="281" customFormat="1" ht="12" customHeight="1">
      <c r="A32" s="278" t="s">
        <v>588</v>
      </c>
      <c r="B32" s="279" t="s">
        <v>589</v>
      </c>
      <c r="C32" s="297" t="s">
        <v>542</v>
      </c>
      <c r="D32" s="283">
        <f t="shared" si="0"/>
        <v>750871</v>
      </c>
      <c r="E32" s="283">
        <f t="shared" si="7"/>
        <v>617409</v>
      </c>
      <c r="F32" s="283">
        <f t="shared" si="8"/>
        <v>102643</v>
      </c>
      <c r="G32" s="283">
        <v>34952</v>
      </c>
      <c r="H32" s="283">
        <v>374</v>
      </c>
      <c r="I32" s="283">
        <v>4503</v>
      </c>
      <c r="J32" s="283">
        <v>66</v>
      </c>
      <c r="K32" s="283">
        <v>9127</v>
      </c>
      <c r="L32" s="283">
        <v>53000</v>
      </c>
      <c r="M32" s="283">
        <v>621</v>
      </c>
      <c r="N32" s="283">
        <f t="shared" si="1"/>
        <v>11506</v>
      </c>
      <c r="O32" s="283">
        <f>+資源化量内訳!Y32</f>
        <v>19313</v>
      </c>
      <c r="P32" s="283">
        <f t="shared" si="2"/>
        <v>654008</v>
      </c>
      <c r="Q32" s="283">
        <v>617409</v>
      </c>
      <c r="R32" s="283">
        <f t="shared" si="3"/>
        <v>36599</v>
      </c>
      <c r="S32" s="283">
        <v>29028</v>
      </c>
      <c r="T32" s="283">
        <v>0</v>
      </c>
      <c r="U32" s="283">
        <v>0</v>
      </c>
      <c r="V32" s="283">
        <v>0</v>
      </c>
      <c r="W32" s="283">
        <v>0</v>
      </c>
      <c r="X32" s="283">
        <v>7571</v>
      </c>
      <c r="Y32" s="283">
        <v>0</v>
      </c>
      <c r="Z32" s="283">
        <f t="shared" si="4"/>
        <v>101820</v>
      </c>
      <c r="AA32" s="283">
        <v>11506</v>
      </c>
      <c r="AB32" s="283">
        <v>82727</v>
      </c>
      <c r="AC32" s="283">
        <f t="shared" si="5"/>
        <v>7587</v>
      </c>
      <c r="AD32" s="283">
        <v>1461</v>
      </c>
      <c r="AE32" s="283">
        <v>0</v>
      </c>
      <c r="AF32" s="283">
        <v>0</v>
      </c>
      <c r="AG32" s="283">
        <v>0</v>
      </c>
      <c r="AH32" s="283">
        <v>452</v>
      </c>
      <c r="AI32" s="283">
        <v>5053</v>
      </c>
      <c r="AJ32" s="283">
        <v>621</v>
      </c>
      <c r="AK32" s="318">
        <f t="shared" si="6"/>
        <v>108</v>
      </c>
      <c r="AL32" s="283">
        <v>108</v>
      </c>
      <c r="AM32" s="283">
        <v>0</v>
      </c>
      <c r="AN32" s="283">
        <v>0</v>
      </c>
      <c r="AO32" s="283">
        <v>0</v>
      </c>
      <c r="AP32" s="283">
        <v>0</v>
      </c>
      <c r="AQ32" s="283">
        <v>0</v>
      </c>
      <c r="AR32" s="283">
        <v>0</v>
      </c>
      <c r="AS32" s="283">
        <v>0</v>
      </c>
    </row>
    <row r="33" spans="1:45" s="281" customFormat="1" ht="12" customHeight="1">
      <c r="A33" s="278" t="s">
        <v>609</v>
      </c>
      <c r="B33" s="279" t="s">
        <v>610</v>
      </c>
      <c r="C33" s="297" t="s">
        <v>542</v>
      </c>
      <c r="D33" s="283">
        <f t="shared" si="0"/>
        <v>2867042</v>
      </c>
      <c r="E33" s="283">
        <f t="shared" si="7"/>
        <v>2567872</v>
      </c>
      <c r="F33" s="283">
        <f t="shared" si="8"/>
        <v>257163</v>
      </c>
      <c r="G33" s="283">
        <v>119306</v>
      </c>
      <c r="H33" s="283">
        <v>0</v>
      </c>
      <c r="I33" s="283">
        <v>0</v>
      </c>
      <c r="J33" s="283">
        <v>0</v>
      </c>
      <c r="K33" s="283">
        <v>0</v>
      </c>
      <c r="L33" s="283">
        <v>137847</v>
      </c>
      <c r="M33" s="283">
        <v>10</v>
      </c>
      <c r="N33" s="283">
        <f t="shared" si="1"/>
        <v>1019</v>
      </c>
      <c r="O33" s="283">
        <f>+資源化量内訳!Y33</f>
        <v>40988</v>
      </c>
      <c r="P33" s="283">
        <f t="shared" si="2"/>
        <v>2669733</v>
      </c>
      <c r="Q33" s="283">
        <v>2567872</v>
      </c>
      <c r="R33" s="283">
        <f t="shared" si="3"/>
        <v>101861</v>
      </c>
      <c r="S33" s="283">
        <v>86470</v>
      </c>
      <c r="T33" s="283">
        <v>0</v>
      </c>
      <c r="U33" s="283">
        <v>0</v>
      </c>
      <c r="V33" s="283">
        <v>0</v>
      </c>
      <c r="W33" s="283">
        <v>0</v>
      </c>
      <c r="X33" s="283">
        <v>15391</v>
      </c>
      <c r="Y33" s="283">
        <v>0</v>
      </c>
      <c r="Z33" s="283">
        <f t="shared" si="4"/>
        <v>361211</v>
      </c>
      <c r="AA33" s="283">
        <v>1019</v>
      </c>
      <c r="AB33" s="283">
        <v>353789</v>
      </c>
      <c r="AC33" s="283">
        <f t="shared" si="5"/>
        <v>6403</v>
      </c>
      <c r="AD33" s="283">
        <v>3628</v>
      </c>
      <c r="AE33" s="283">
        <v>0</v>
      </c>
      <c r="AF33" s="283">
        <v>0</v>
      </c>
      <c r="AG33" s="283">
        <v>0</v>
      </c>
      <c r="AH33" s="283">
        <v>0</v>
      </c>
      <c r="AI33" s="283">
        <v>2765</v>
      </c>
      <c r="AJ33" s="283">
        <v>10</v>
      </c>
      <c r="AK33" s="318">
        <f t="shared" si="6"/>
        <v>0</v>
      </c>
      <c r="AL33" s="283">
        <v>0</v>
      </c>
      <c r="AM33" s="283">
        <v>0</v>
      </c>
      <c r="AN33" s="283">
        <v>0</v>
      </c>
      <c r="AO33" s="283">
        <v>0</v>
      </c>
      <c r="AP33" s="283">
        <v>0</v>
      </c>
      <c r="AQ33" s="283">
        <v>0</v>
      </c>
      <c r="AR33" s="283">
        <v>0</v>
      </c>
      <c r="AS33" s="283">
        <v>0</v>
      </c>
    </row>
    <row r="34" spans="1:45" s="281" customFormat="1" ht="12" customHeight="1">
      <c r="A34" s="278" t="s">
        <v>559</v>
      </c>
      <c r="B34" s="279" t="s">
        <v>574</v>
      </c>
      <c r="C34" s="297" t="s">
        <v>542</v>
      </c>
      <c r="D34" s="283">
        <f t="shared" si="0"/>
        <v>1768303</v>
      </c>
      <c r="E34" s="283">
        <f t="shared" si="7"/>
        <v>1503775</v>
      </c>
      <c r="F34" s="283">
        <f t="shared" si="8"/>
        <v>194003</v>
      </c>
      <c r="G34" s="283">
        <v>89149</v>
      </c>
      <c r="H34" s="283">
        <v>11207</v>
      </c>
      <c r="I34" s="283">
        <v>0</v>
      </c>
      <c r="J34" s="283">
        <v>6879</v>
      </c>
      <c r="K34" s="283">
        <v>4876</v>
      </c>
      <c r="L34" s="283">
        <v>80120</v>
      </c>
      <c r="M34" s="283">
        <v>1772</v>
      </c>
      <c r="N34" s="283">
        <f t="shared" si="1"/>
        <v>19177</v>
      </c>
      <c r="O34" s="283">
        <f>+資源化量内訳!Y34</f>
        <v>51348</v>
      </c>
      <c r="P34" s="283">
        <f t="shared" si="2"/>
        <v>1589665</v>
      </c>
      <c r="Q34" s="283">
        <v>1503775</v>
      </c>
      <c r="R34" s="283">
        <f t="shared" si="3"/>
        <v>85890</v>
      </c>
      <c r="S34" s="283">
        <v>69060</v>
      </c>
      <c r="T34" s="283">
        <v>0</v>
      </c>
      <c r="U34" s="283">
        <v>0</v>
      </c>
      <c r="V34" s="283">
        <v>6097</v>
      </c>
      <c r="W34" s="283">
        <v>1</v>
      </c>
      <c r="X34" s="283">
        <v>10686</v>
      </c>
      <c r="Y34" s="283">
        <v>46</v>
      </c>
      <c r="Z34" s="283">
        <f t="shared" si="4"/>
        <v>223243</v>
      </c>
      <c r="AA34" s="283">
        <v>19177</v>
      </c>
      <c r="AB34" s="283">
        <v>185783</v>
      </c>
      <c r="AC34" s="283">
        <f t="shared" si="5"/>
        <v>18283</v>
      </c>
      <c r="AD34" s="283">
        <v>9691</v>
      </c>
      <c r="AE34" s="283">
        <v>0</v>
      </c>
      <c r="AF34" s="283">
        <v>0</v>
      </c>
      <c r="AG34" s="283">
        <v>0</v>
      </c>
      <c r="AH34" s="283">
        <v>137</v>
      </c>
      <c r="AI34" s="283">
        <v>7027</v>
      </c>
      <c r="AJ34" s="283">
        <v>1428</v>
      </c>
      <c r="AK34" s="318">
        <f t="shared" si="6"/>
        <v>0</v>
      </c>
      <c r="AL34" s="283">
        <v>0</v>
      </c>
      <c r="AM34" s="283">
        <v>0</v>
      </c>
      <c r="AN34" s="283">
        <v>0</v>
      </c>
      <c r="AO34" s="283">
        <v>0</v>
      </c>
      <c r="AP34" s="283">
        <v>0</v>
      </c>
      <c r="AQ34" s="283">
        <v>0</v>
      </c>
      <c r="AR34" s="283">
        <v>0</v>
      </c>
      <c r="AS34" s="283">
        <v>0</v>
      </c>
    </row>
    <row r="35" spans="1:45" s="281" customFormat="1" ht="12" customHeight="1">
      <c r="A35" s="278" t="s">
        <v>116</v>
      </c>
      <c r="B35" s="279" t="s">
        <v>803</v>
      </c>
      <c r="C35" s="297" t="s">
        <v>6</v>
      </c>
      <c r="D35" s="283">
        <v>425228</v>
      </c>
      <c r="E35" s="283">
        <v>363747</v>
      </c>
      <c r="F35" s="283">
        <v>44748</v>
      </c>
      <c r="G35" s="283">
        <v>22087</v>
      </c>
      <c r="H35" s="283">
        <v>126</v>
      </c>
      <c r="I35" s="283">
        <v>0</v>
      </c>
      <c r="J35" s="283">
        <v>0</v>
      </c>
      <c r="K35" s="283">
        <v>0</v>
      </c>
      <c r="L35" s="283">
        <v>21817</v>
      </c>
      <c r="M35" s="283">
        <v>718</v>
      </c>
      <c r="N35" s="283">
        <v>2127</v>
      </c>
      <c r="O35" s="283">
        <v>14606</v>
      </c>
      <c r="P35" s="283">
        <v>378489</v>
      </c>
      <c r="Q35" s="283">
        <v>363747</v>
      </c>
      <c r="R35" s="283">
        <v>14742</v>
      </c>
      <c r="S35" s="283">
        <v>13553</v>
      </c>
      <c r="T35" s="283">
        <v>0</v>
      </c>
      <c r="U35" s="283">
        <v>0</v>
      </c>
      <c r="V35" s="283">
        <v>0</v>
      </c>
      <c r="W35" s="283">
        <v>0</v>
      </c>
      <c r="X35" s="283">
        <v>1136</v>
      </c>
      <c r="Y35" s="283">
        <v>53</v>
      </c>
      <c r="Z35" s="283">
        <v>55867</v>
      </c>
      <c r="AA35" s="283">
        <v>2127</v>
      </c>
      <c r="AB35" s="283">
        <v>49013</v>
      </c>
      <c r="AC35" s="283">
        <v>4727</v>
      </c>
      <c r="AD35" s="283">
        <v>3274</v>
      </c>
      <c r="AE35" s="283">
        <v>0</v>
      </c>
      <c r="AF35" s="283">
        <v>0</v>
      </c>
      <c r="AG35" s="283">
        <v>0</v>
      </c>
      <c r="AH35" s="283">
        <v>0</v>
      </c>
      <c r="AI35" s="283">
        <v>829</v>
      </c>
      <c r="AJ35" s="283">
        <v>624</v>
      </c>
      <c r="AK35" s="318">
        <v>0</v>
      </c>
      <c r="AL35" s="283">
        <v>0</v>
      </c>
      <c r="AM35" s="283">
        <v>0</v>
      </c>
      <c r="AN35" s="283">
        <v>0</v>
      </c>
      <c r="AO35" s="283">
        <v>0</v>
      </c>
      <c r="AP35" s="283">
        <v>0</v>
      </c>
      <c r="AQ35" s="283">
        <v>0</v>
      </c>
      <c r="AR35" s="283">
        <v>0</v>
      </c>
      <c r="AS35" s="283">
        <v>0</v>
      </c>
    </row>
    <row r="36" spans="1:45" s="281" customFormat="1" ht="12" customHeight="1">
      <c r="A36" s="278" t="s">
        <v>576</v>
      </c>
      <c r="B36" s="279" t="s">
        <v>611</v>
      </c>
      <c r="C36" s="297" t="s">
        <v>542</v>
      </c>
      <c r="D36" s="283">
        <f t="shared" si="0"/>
        <v>341584</v>
      </c>
      <c r="E36" s="283">
        <f t="shared" si="7"/>
        <v>290188</v>
      </c>
      <c r="F36" s="283">
        <f t="shared" si="8"/>
        <v>43702</v>
      </c>
      <c r="G36" s="283">
        <v>10618</v>
      </c>
      <c r="H36" s="283">
        <v>0</v>
      </c>
      <c r="I36" s="283">
        <v>0</v>
      </c>
      <c r="J36" s="283">
        <v>0</v>
      </c>
      <c r="K36" s="283">
        <v>997</v>
      </c>
      <c r="L36" s="283">
        <v>28629</v>
      </c>
      <c r="M36" s="283">
        <v>3458</v>
      </c>
      <c r="N36" s="283">
        <f t="shared" si="1"/>
        <v>3222</v>
      </c>
      <c r="O36" s="283">
        <f>+資源化量内訳!Y36</f>
        <v>4472</v>
      </c>
      <c r="P36" s="283">
        <f t="shared" si="2"/>
        <v>294876</v>
      </c>
      <c r="Q36" s="283">
        <v>290188</v>
      </c>
      <c r="R36" s="283">
        <f t="shared" si="3"/>
        <v>4688</v>
      </c>
      <c r="S36" s="283">
        <v>1959</v>
      </c>
      <c r="T36" s="283">
        <v>0</v>
      </c>
      <c r="U36" s="283">
        <v>0</v>
      </c>
      <c r="V36" s="283">
        <v>0</v>
      </c>
      <c r="W36" s="283">
        <v>0</v>
      </c>
      <c r="X36" s="283">
        <v>2522</v>
      </c>
      <c r="Y36" s="283">
        <v>207</v>
      </c>
      <c r="Z36" s="283">
        <f t="shared" si="4"/>
        <v>45251</v>
      </c>
      <c r="AA36" s="283">
        <v>3222</v>
      </c>
      <c r="AB36" s="283">
        <v>36867</v>
      </c>
      <c r="AC36" s="283">
        <f t="shared" si="5"/>
        <v>5162</v>
      </c>
      <c r="AD36" s="283">
        <v>872</v>
      </c>
      <c r="AE36" s="283">
        <v>0</v>
      </c>
      <c r="AF36" s="283">
        <v>0</v>
      </c>
      <c r="AG36" s="283">
        <v>0</v>
      </c>
      <c r="AH36" s="283">
        <v>0</v>
      </c>
      <c r="AI36" s="283">
        <v>1146</v>
      </c>
      <c r="AJ36" s="283">
        <v>3144</v>
      </c>
      <c r="AK36" s="318">
        <f t="shared" si="6"/>
        <v>0</v>
      </c>
      <c r="AL36" s="283">
        <v>0</v>
      </c>
      <c r="AM36" s="283">
        <v>0</v>
      </c>
      <c r="AN36" s="283">
        <v>0</v>
      </c>
      <c r="AO36" s="283">
        <v>0</v>
      </c>
      <c r="AP36" s="283">
        <v>0</v>
      </c>
      <c r="AQ36" s="283">
        <v>0</v>
      </c>
      <c r="AR36" s="283">
        <v>0</v>
      </c>
      <c r="AS36" s="283">
        <v>0</v>
      </c>
    </row>
    <row r="37" spans="1:45" s="281" customFormat="1" ht="12" customHeight="1">
      <c r="A37" s="278" t="s">
        <v>582</v>
      </c>
      <c r="B37" s="279" t="s">
        <v>600</v>
      </c>
      <c r="C37" s="297" t="s">
        <v>542</v>
      </c>
      <c r="D37" s="283">
        <f t="shared" si="0"/>
        <v>213575</v>
      </c>
      <c r="E37" s="283">
        <f t="shared" si="7"/>
        <v>150505</v>
      </c>
      <c r="F37" s="283">
        <f t="shared" si="8"/>
        <v>28114</v>
      </c>
      <c r="G37" s="283">
        <v>1703</v>
      </c>
      <c r="H37" s="283">
        <v>5435</v>
      </c>
      <c r="I37" s="283">
        <v>28</v>
      </c>
      <c r="J37" s="283">
        <v>0</v>
      </c>
      <c r="K37" s="283">
        <v>854</v>
      </c>
      <c r="L37" s="283">
        <v>20094</v>
      </c>
      <c r="M37" s="283">
        <v>0</v>
      </c>
      <c r="N37" s="283">
        <f t="shared" si="1"/>
        <v>283</v>
      </c>
      <c r="O37" s="283">
        <f>+資源化量内訳!Y37</f>
        <v>34673</v>
      </c>
      <c r="P37" s="283">
        <f t="shared" si="2"/>
        <v>150891</v>
      </c>
      <c r="Q37" s="283">
        <v>150505</v>
      </c>
      <c r="R37" s="283">
        <f t="shared" si="3"/>
        <v>386</v>
      </c>
      <c r="S37" s="283">
        <v>270</v>
      </c>
      <c r="T37" s="283">
        <v>0</v>
      </c>
      <c r="U37" s="283">
        <v>0</v>
      </c>
      <c r="V37" s="283">
        <v>0</v>
      </c>
      <c r="W37" s="283">
        <v>0</v>
      </c>
      <c r="X37" s="283">
        <v>116</v>
      </c>
      <c r="Y37" s="283">
        <v>0</v>
      </c>
      <c r="Z37" s="283">
        <f t="shared" si="4"/>
        <v>15850</v>
      </c>
      <c r="AA37" s="283">
        <v>283</v>
      </c>
      <c r="AB37" s="283">
        <v>9647</v>
      </c>
      <c r="AC37" s="283">
        <f t="shared" si="5"/>
        <v>5920</v>
      </c>
      <c r="AD37" s="283">
        <v>596</v>
      </c>
      <c r="AE37" s="283">
        <v>2</v>
      </c>
      <c r="AF37" s="283">
        <v>0</v>
      </c>
      <c r="AG37" s="283">
        <v>0</v>
      </c>
      <c r="AH37" s="283">
        <v>0</v>
      </c>
      <c r="AI37" s="283">
        <v>5322</v>
      </c>
      <c r="AJ37" s="283">
        <v>0</v>
      </c>
      <c r="AK37" s="318">
        <f t="shared" si="6"/>
        <v>0</v>
      </c>
      <c r="AL37" s="283">
        <v>0</v>
      </c>
      <c r="AM37" s="283">
        <v>0</v>
      </c>
      <c r="AN37" s="283">
        <v>0</v>
      </c>
      <c r="AO37" s="283">
        <v>0</v>
      </c>
      <c r="AP37" s="283">
        <v>0</v>
      </c>
      <c r="AQ37" s="283">
        <v>0</v>
      </c>
      <c r="AR37" s="283">
        <v>0</v>
      </c>
      <c r="AS37" s="283">
        <v>0</v>
      </c>
    </row>
    <row r="38" spans="1:45" s="281" customFormat="1" ht="12" customHeight="1">
      <c r="A38" s="278" t="s">
        <v>612</v>
      </c>
      <c r="B38" s="279" t="s">
        <v>614</v>
      </c>
      <c r="C38" s="297" t="s">
        <v>542</v>
      </c>
      <c r="D38" s="283">
        <f t="shared" si="0"/>
        <v>238073</v>
      </c>
      <c r="E38" s="283">
        <f t="shared" si="7"/>
        <v>177005</v>
      </c>
      <c r="F38" s="283">
        <f t="shared" si="8"/>
        <v>47036</v>
      </c>
      <c r="G38" s="283">
        <v>10672</v>
      </c>
      <c r="H38" s="283">
        <v>3126</v>
      </c>
      <c r="I38" s="283">
        <v>0</v>
      </c>
      <c r="J38" s="283">
        <v>0</v>
      </c>
      <c r="K38" s="283">
        <v>9416</v>
      </c>
      <c r="L38" s="283">
        <v>23822</v>
      </c>
      <c r="M38" s="283">
        <v>0</v>
      </c>
      <c r="N38" s="283">
        <f t="shared" si="1"/>
        <v>5622</v>
      </c>
      <c r="O38" s="283">
        <f>+資源化量内訳!Y38</f>
        <v>8410</v>
      </c>
      <c r="P38" s="283">
        <f t="shared" si="2"/>
        <v>181542</v>
      </c>
      <c r="Q38" s="283">
        <v>177005</v>
      </c>
      <c r="R38" s="283">
        <f t="shared" si="3"/>
        <v>4537</v>
      </c>
      <c r="S38" s="283">
        <v>3434</v>
      </c>
      <c r="T38" s="283">
        <v>0</v>
      </c>
      <c r="U38" s="283">
        <v>0</v>
      </c>
      <c r="V38" s="283">
        <v>0</v>
      </c>
      <c r="W38" s="283">
        <v>0</v>
      </c>
      <c r="X38" s="283">
        <v>1103</v>
      </c>
      <c r="Y38" s="283">
        <v>0</v>
      </c>
      <c r="Z38" s="283">
        <f t="shared" si="4"/>
        <v>21490</v>
      </c>
      <c r="AA38" s="283">
        <v>5622</v>
      </c>
      <c r="AB38" s="283">
        <v>10092</v>
      </c>
      <c r="AC38" s="283">
        <f t="shared" si="5"/>
        <v>5776</v>
      </c>
      <c r="AD38" s="283">
        <v>3538</v>
      </c>
      <c r="AE38" s="283">
        <v>0</v>
      </c>
      <c r="AF38" s="283">
        <v>0</v>
      </c>
      <c r="AG38" s="283">
        <v>0</v>
      </c>
      <c r="AH38" s="283">
        <v>285</v>
      </c>
      <c r="AI38" s="283">
        <v>1953</v>
      </c>
      <c r="AJ38" s="283">
        <v>0</v>
      </c>
      <c r="AK38" s="318">
        <f t="shared" si="6"/>
        <v>0</v>
      </c>
      <c r="AL38" s="283">
        <v>0</v>
      </c>
      <c r="AM38" s="283">
        <v>0</v>
      </c>
      <c r="AN38" s="283">
        <v>0</v>
      </c>
      <c r="AO38" s="283">
        <v>0</v>
      </c>
      <c r="AP38" s="283">
        <v>0</v>
      </c>
      <c r="AQ38" s="283">
        <v>0</v>
      </c>
      <c r="AR38" s="283">
        <v>0</v>
      </c>
      <c r="AS38" s="283">
        <v>0</v>
      </c>
    </row>
    <row r="39" spans="1:45" s="281" customFormat="1" ht="12" customHeight="1">
      <c r="A39" s="278" t="s">
        <v>637</v>
      </c>
      <c r="B39" s="279" t="s">
        <v>638</v>
      </c>
      <c r="C39" s="297" t="s">
        <v>542</v>
      </c>
      <c r="D39" s="283">
        <f t="shared" si="0"/>
        <v>624580</v>
      </c>
      <c r="E39" s="283">
        <f t="shared" si="7"/>
        <v>553854</v>
      </c>
      <c r="F39" s="283">
        <f t="shared" si="8"/>
        <v>49734</v>
      </c>
      <c r="G39" s="283">
        <v>21065</v>
      </c>
      <c r="H39" s="283">
        <v>659</v>
      </c>
      <c r="I39" s="283">
        <v>0</v>
      </c>
      <c r="J39" s="283">
        <v>335</v>
      </c>
      <c r="K39" s="283">
        <v>378</v>
      </c>
      <c r="L39" s="283">
        <v>25014</v>
      </c>
      <c r="M39" s="283">
        <v>2283</v>
      </c>
      <c r="N39" s="283">
        <f t="shared" si="1"/>
        <v>3312</v>
      </c>
      <c r="O39" s="283">
        <f>+資源化量内訳!Y39</f>
        <v>17680</v>
      </c>
      <c r="P39" s="283">
        <f t="shared" si="2"/>
        <v>562060</v>
      </c>
      <c r="Q39" s="283">
        <v>553854</v>
      </c>
      <c r="R39" s="283">
        <f t="shared" si="3"/>
        <v>8206</v>
      </c>
      <c r="S39" s="283">
        <v>7764</v>
      </c>
      <c r="T39" s="283">
        <v>0</v>
      </c>
      <c r="U39" s="283">
        <v>0</v>
      </c>
      <c r="V39" s="283">
        <v>0</v>
      </c>
      <c r="W39" s="283">
        <v>68</v>
      </c>
      <c r="X39" s="283">
        <v>374</v>
      </c>
      <c r="Y39" s="283">
        <v>0</v>
      </c>
      <c r="Z39" s="283">
        <f t="shared" si="4"/>
        <v>30263</v>
      </c>
      <c r="AA39" s="283">
        <v>3312</v>
      </c>
      <c r="AB39" s="283">
        <v>17343</v>
      </c>
      <c r="AC39" s="283">
        <f t="shared" si="5"/>
        <v>9608</v>
      </c>
      <c r="AD39" s="283">
        <v>6814</v>
      </c>
      <c r="AE39" s="283">
        <v>0</v>
      </c>
      <c r="AF39" s="283">
        <v>0</v>
      </c>
      <c r="AG39" s="283">
        <v>0</v>
      </c>
      <c r="AH39" s="283">
        <v>0</v>
      </c>
      <c r="AI39" s="283">
        <v>652</v>
      </c>
      <c r="AJ39" s="283">
        <v>2142</v>
      </c>
      <c r="AK39" s="318">
        <f t="shared" si="6"/>
        <v>0</v>
      </c>
      <c r="AL39" s="283">
        <v>0</v>
      </c>
      <c r="AM39" s="283">
        <v>0</v>
      </c>
      <c r="AN39" s="283">
        <v>0</v>
      </c>
      <c r="AO39" s="283">
        <v>0</v>
      </c>
      <c r="AP39" s="283">
        <v>0</v>
      </c>
      <c r="AQ39" s="283">
        <v>0</v>
      </c>
      <c r="AR39" s="283">
        <v>0</v>
      </c>
      <c r="AS39" s="283">
        <v>0</v>
      </c>
    </row>
    <row r="40" spans="1:45" s="281" customFormat="1" ht="12" customHeight="1">
      <c r="A40" s="278" t="s">
        <v>564</v>
      </c>
      <c r="B40" s="279" t="s">
        <v>639</v>
      </c>
      <c r="C40" s="297" t="s">
        <v>542</v>
      </c>
      <c r="D40" s="283">
        <f t="shared" si="0"/>
        <v>905691</v>
      </c>
      <c r="E40" s="283">
        <f t="shared" si="7"/>
        <v>602537</v>
      </c>
      <c r="F40" s="283">
        <f t="shared" si="8"/>
        <v>263173</v>
      </c>
      <c r="G40" s="283">
        <v>45173</v>
      </c>
      <c r="H40" s="283">
        <v>924</v>
      </c>
      <c r="I40" s="283">
        <v>0</v>
      </c>
      <c r="J40" s="283">
        <v>0</v>
      </c>
      <c r="K40" s="283">
        <v>129265</v>
      </c>
      <c r="L40" s="283">
        <v>87325</v>
      </c>
      <c r="M40" s="283">
        <v>486</v>
      </c>
      <c r="N40" s="283">
        <f t="shared" si="1"/>
        <v>26150</v>
      </c>
      <c r="O40" s="283">
        <f>+資源化量内訳!Y40</f>
        <v>13831</v>
      </c>
      <c r="P40" s="283">
        <f t="shared" si="2"/>
        <v>632735</v>
      </c>
      <c r="Q40" s="283">
        <v>602537</v>
      </c>
      <c r="R40" s="283">
        <f t="shared" si="3"/>
        <v>30198</v>
      </c>
      <c r="S40" s="283">
        <v>20986</v>
      </c>
      <c r="T40" s="283">
        <v>0</v>
      </c>
      <c r="U40" s="283">
        <v>0</v>
      </c>
      <c r="V40" s="283">
        <v>0</v>
      </c>
      <c r="W40" s="283">
        <v>374</v>
      </c>
      <c r="X40" s="283">
        <v>8838</v>
      </c>
      <c r="Y40" s="283">
        <v>0</v>
      </c>
      <c r="Z40" s="283">
        <f t="shared" si="4"/>
        <v>108485</v>
      </c>
      <c r="AA40" s="283">
        <v>26150</v>
      </c>
      <c r="AB40" s="283">
        <v>68997</v>
      </c>
      <c r="AC40" s="283">
        <f t="shared" si="5"/>
        <v>13338</v>
      </c>
      <c r="AD40" s="283">
        <v>8175</v>
      </c>
      <c r="AE40" s="283">
        <v>0</v>
      </c>
      <c r="AF40" s="283">
        <v>0</v>
      </c>
      <c r="AG40" s="283">
        <v>0</v>
      </c>
      <c r="AH40" s="283">
        <v>236</v>
      </c>
      <c r="AI40" s="283">
        <v>4444</v>
      </c>
      <c r="AJ40" s="283">
        <v>483</v>
      </c>
      <c r="AK40" s="318">
        <f t="shared" si="6"/>
        <v>0</v>
      </c>
      <c r="AL40" s="283">
        <v>0</v>
      </c>
      <c r="AM40" s="283">
        <v>0</v>
      </c>
      <c r="AN40" s="283">
        <v>0</v>
      </c>
      <c r="AO40" s="283">
        <v>0</v>
      </c>
      <c r="AP40" s="283">
        <v>0</v>
      </c>
      <c r="AQ40" s="283">
        <v>0</v>
      </c>
      <c r="AR40" s="283">
        <v>0</v>
      </c>
      <c r="AS40" s="283">
        <v>0</v>
      </c>
    </row>
    <row r="41" spans="1:45" s="281" customFormat="1" ht="12" customHeight="1">
      <c r="A41" s="278" t="s">
        <v>586</v>
      </c>
      <c r="B41" s="279" t="s">
        <v>587</v>
      </c>
      <c r="C41" s="297" t="s">
        <v>542</v>
      </c>
      <c r="D41" s="283">
        <f t="shared" si="0"/>
        <v>499026</v>
      </c>
      <c r="E41" s="283">
        <f t="shared" si="7"/>
        <v>387710</v>
      </c>
      <c r="F41" s="283">
        <f t="shared" si="8"/>
        <v>77342</v>
      </c>
      <c r="G41" s="283">
        <v>18724</v>
      </c>
      <c r="H41" s="283">
        <v>40</v>
      </c>
      <c r="I41" s="283">
        <v>0</v>
      </c>
      <c r="J41" s="283">
        <v>5172</v>
      </c>
      <c r="K41" s="283">
        <v>6809</v>
      </c>
      <c r="L41" s="283">
        <v>46407</v>
      </c>
      <c r="M41" s="283">
        <v>190</v>
      </c>
      <c r="N41" s="283">
        <f t="shared" si="1"/>
        <v>7150</v>
      </c>
      <c r="O41" s="283">
        <f>+資源化量内訳!Y41</f>
        <v>26824</v>
      </c>
      <c r="P41" s="283">
        <f t="shared" si="2"/>
        <v>408345</v>
      </c>
      <c r="Q41" s="283">
        <v>387710</v>
      </c>
      <c r="R41" s="283">
        <f t="shared" si="3"/>
        <v>20635</v>
      </c>
      <c r="S41" s="283">
        <v>12714</v>
      </c>
      <c r="T41" s="283">
        <v>0</v>
      </c>
      <c r="U41" s="283">
        <v>0</v>
      </c>
      <c r="V41" s="283">
        <v>2291</v>
      </c>
      <c r="W41" s="283">
        <v>0</v>
      </c>
      <c r="X41" s="283">
        <v>5630</v>
      </c>
      <c r="Y41" s="283">
        <v>0</v>
      </c>
      <c r="Z41" s="283">
        <f t="shared" si="4"/>
        <v>24786</v>
      </c>
      <c r="AA41" s="283">
        <v>7150</v>
      </c>
      <c r="AB41" s="283">
        <v>9588</v>
      </c>
      <c r="AC41" s="283">
        <f t="shared" si="5"/>
        <v>8048</v>
      </c>
      <c r="AD41" s="283">
        <v>3069</v>
      </c>
      <c r="AE41" s="283">
        <v>0</v>
      </c>
      <c r="AF41" s="283">
        <v>0</v>
      </c>
      <c r="AG41" s="283">
        <v>0</v>
      </c>
      <c r="AH41" s="283">
        <v>36</v>
      </c>
      <c r="AI41" s="283">
        <v>4943</v>
      </c>
      <c r="AJ41" s="283">
        <v>0</v>
      </c>
      <c r="AK41" s="318">
        <f t="shared" si="6"/>
        <v>0</v>
      </c>
      <c r="AL41" s="283">
        <v>0</v>
      </c>
      <c r="AM41" s="283">
        <v>0</v>
      </c>
      <c r="AN41" s="283">
        <v>0</v>
      </c>
      <c r="AO41" s="283">
        <v>0</v>
      </c>
      <c r="AP41" s="283">
        <v>0</v>
      </c>
      <c r="AQ41" s="283">
        <v>0</v>
      </c>
      <c r="AR41" s="283">
        <v>0</v>
      </c>
      <c r="AS41" s="283">
        <v>0</v>
      </c>
    </row>
    <row r="42" spans="1:45" s="281" customFormat="1" ht="12" customHeight="1">
      <c r="A42" s="278" t="s">
        <v>575</v>
      </c>
      <c r="B42" s="279" t="s">
        <v>592</v>
      </c>
      <c r="C42" s="297" t="s">
        <v>542</v>
      </c>
      <c r="D42" s="283">
        <f t="shared" si="0"/>
        <v>256476</v>
      </c>
      <c r="E42" s="283">
        <f t="shared" si="7"/>
        <v>206479</v>
      </c>
      <c r="F42" s="283">
        <f t="shared" si="8"/>
        <v>35907</v>
      </c>
      <c r="G42" s="283">
        <v>19061</v>
      </c>
      <c r="H42" s="283">
        <v>0</v>
      </c>
      <c r="I42" s="283">
        <v>0</v>
      </c>
      <c r="J42" s="283">
        <v>0</v>
      </c>
      <c r="K42" s="283">
        <v>987</v>
      </c>
      <c r="L42" s="283">
        <v>15785</v>
      </c>
      <c r="M42" s="283">
        <v>74</v>
      </c>
      <c r="N42" s="283">
        <f t="shared" si="1"/>
        <v>436</v>
      </c>
      <c r="O42" s="283">
        <f>+資源化量内訳!Y42</f>
        <v>13654</v>
      </c>
      <c r="P42" s="283">
        <f t="shared" si="2"/>
        <v>211165</v>
      </c>
      <c r="Q42" s="283">
        <v>206479</v>
      </c>
      <c r="R42" s="283">
        <f t="shared" si="3"/>
        <v>4686</v>
      </c>
      <c r="S42" s="283">
        <v>4252</v>
      </c>
      <c r="T42" s="283">
        <v>0</v>
      </c>
      <c r="U42" s="283">
        <v>0</v>
      </c>
      <c r="V42" s="283">
        <v>0</v>
      </c>
      <c r="W42" s="283">
        <v>0</v>
      </c>
      <c r="X42" s="283">
        <v>434</v>
      </c>
      <c r="Y42" s="283">
        <v>0</v>
      </c>
      <c r="Z42" s="283">
        <f t="shared" si="4"/>
        <v>29937</v>
      </c>
      <c r="AA42" s="283">
        <v>436</v>
      </c>
      <c r="AB42" s="283">
        <v>20513</v>
      </c>
      <c r="AC42" s="283">
        <f t="shared" si="5"/>
        <v>8988</v>
      </c>
      <c r="AD42" s="283">
        <v>7620</v>
      </c>
      <c r="AE42" s="283">
        <v>0</v>
      </c>
      <c r="AF42" s="283">
        <v>0</v>
      </c>
      <c r="AG42" s="283">
        <v>0</v>
      </c>
      <c r="AH42" s="283">
        <v>0</v>
      </c>
      <c r="AI42" s="283">
        <v>1294</v>
      </c>
      <c r="AJ42" s="283">
        <v>74</v>
      </c>
      <c r="AK42" s="318">
        <f t="shared" si="6"/>
        <v>0</v>
      </c>
      <c r="AL42" s="283">
        <v>0</v>
      </c>
      <c r="AM42" s="283">
        <v>0</v>
      </c>
      <c r="AN42" s="283">
        <v>0</v>
      </c>
      <c r="AO42" s="283">
        <v>0</v>
      </c>
      <c r="AP42" s="283">
        <v>0</v>
      </c>
      <c r="AQ42" s="283">
        <v>0</v>
      </c>
      <c r="AR42" s="283">
        <v>0</v>
      </c>
      <c r="AS42" s="283">
        <v>0</v>
      </c>
    </row>
    <row r="43" spans="1:45" s="281" customFormat="1" ht="12" customHeight="1">
      <c r="A43" s="278" t="s">
        <v>553</v>
      </c>
      <c r="B43" s="279" t="s">
        <v>623</v>
      </c>
      <c r="C43" s="297" t="s">
        <v>542</v>
      </c>
      <c r="D43" s="283">
        <f t="shared" si="0"/>
        <v>312177</v>
      </c>
      <c r="E43" s="283">
        <f t="shared" si="7"/>
        <v>238427</v>
      </c>
      <c r="F43" s="283">
        <f t="shared" si="8"/>
        <v>56992</v>
      </c>
      <c r="G43" s="283">
        <v>9579</v>
      </c>
      <c r="H43" s="283">
        <v>659</v>
      </c>
      <c r="I43" s="283">
        <v>0</v>
      </c>
      <c r="J43" s="283">
        <v>0</v>
      </c>
      <c r="K43" s="283">
        <v>4606</v>
      </c>
      <c r="L43" s="283">
        <v>42127</v>
      </c>
      <c r="M43" s="283">
        <v>21</v>
      </c>
      <c r="N43" s="283">
        <f t="shared" si="1"/>
        <v>4838</v>
      </c>
      <c r="O43" s="283">
        <f>+資源化量内訳!Y43</f>
        <v>11920</v>
      </c>
      <c r="P43" s="283">
        <f t="shared" si="2"/>
        <v>250288</v>
      </c>
      <c r="Q43" s="283">
        <v>238427</v>
      </c>
      <c r="R43" s="283">
        <f t="shared" si="3"/>
        <v>11861</v>
      </c>
      <c r="S43" s="283">
        <v>4699</v>
      </c>
      <c r="T43" s="283">
        <v>0</v>
      </c>
      <c r="U43" s="283">
        <v>0</v>
      </c>
      <c r="V43" s="283">
        <v>0</v>
      </c>
      <c r="W43" s="283">
        <v>0</v>
      </c>
      <c r="X43" s="283">
        <v>7162</v>
      </c>
      <c r="Y43" s="283">
        <v>0</v>
      </c>
      <c r="Z43" s="283">
        <f t="shared" si="4"/>
        <v>32124</v>
      </c>
      <c r="AA43" s="283">
        <v>4838</v>
      </c>
      <c r="AB43" s="283">
        <v>21956</v>
      </c>
      <c r="AC43" s="283">
        <f t="shared" si="5"/>
        <v>5330</v>
      </c>
      <c r="AD43" s="283">
        <v>3106</v>
      </c>
      <c r="AE43" s="283">
        <v>0</v>
      </c>
      <c r="AF43" s="283">
        <v>0</v>
      </c>
      <c r="AG43" s="283">
        <v>0</v>
      </c>
      <c r="AH43" s="283">
        <v>260</v>
      </c>
      <c r="AI43" s="283">
        <v>1943</v>
      </c>
      <c r="AJ43" s="283">
        <v>21</v>
      </c>
      <c r="AK43" s="318">
        <f t="shared" si="6"/>
        <v>0</v>
      </c>
      <c r="AL43" s="283">
        <v>0</v>
      </c>
      <c r="AM43" s="283">
        <v>0</v>
      </c>
      <c r="AN43" s="283">
        <v>0</v>
      </c>
      <c r="AO43" s="283">
        <v>0</v>
      </c>
      <c r="AP43" s="283">
        <v>0</v>
      </c>
      <c r="AQ43" s="283">
        <v>0</v>
      </c>
      <c r="AR43" s="283">
        <v>0</v>
      </c>
      <c r="AS43" s="283">
        <v>0</v>
      </c>
    </row>
    <row r="44" spans="1:45" s="281" customFormat="1" ht="12" customHeight="1">
      <c r="A44" s="278" t="s">
        <v>613</v>
      </c>
      <c r="B44" s="279" t="s">
        <v>625</v>
      </c>
      <c r="C44" s="297" t="s">
        <v>542</v>
      </c>
      <c r="D44" s="283">
        <f t="shared" si="0"/>
        <v>451752</v>
      </c>
      <c r="E44" s="283">
        <f t="shared" si="7"/>
        <v>347425</v>
      </c>
      <c r="F44" s="283">
        <f t="shared" si="8"/>
        <v>79780</v>
      </c>
      <c r="G44" s="283">
        <v>26760</v>
      </c>
      <c r="H44" s="283">
        <v>1652</v>
      </c>
      <c r="I44" s="283">
        <v>0</v>
      </c>
      <c r="J44" s="283">
        <v>0</v>
      </c>
      <c r="K44" s="283">
        <v>6351</v>
      </c>
      <c r="L44" s="283">
        <v>42143</v>
      </c>
      <c r="M44" s="283">
        <v>2874</v>
      </c>
      <c r="N44" s="283">
        <f t="shared" si="1"/>
        <v>8564</v>
      </c>
      <c r="O44" s="283">
        <f>+資源化量内訳!Y44</f>
        <v>15983</v>
      </c>
      <c r="P44" s="283">
        <f t="shared" si="2"/>
        <v>366272</v>
      </c>
      <c r="Q44" s="283">
        <v>347425</v>
      </c>
      <c r="R44" s="283">
        <f t="shared" si="3"/>
        <v>18847</v>
      </c>
      <c r="S44" s="283">
        <v>14390</v>
      </c>
      <c r="T44" s="283">
        <v>1</v>
      </c>
      <c r="U44" s="283">
        <v>0</v>
      </c>
      <c r="V44" s="283">
        <v>0</v>
      </c>
      <c r="W44" s="283">
        <v>0</v>
      </c>
      <c r="X44" s="283">
        <v>2981</v>
      </c>
      <c r="Y44" s="283">
        <v>1475</v>
      </c>
      <c r="Z44" s="283">
        <f t="shared" si="4"/>
        <v>45970</v>
      </c>
      <c r="AA44" s="283">
        <v>8564</v>
      </c>
      <c r="AB44" s="283">
        <v>26962</v>
      </c>
      <c r="AC44" s="283">
        <f t="shared" si="5"/>
        <v>10444</v>
      </c>
      <c r="AD44" s="283">
        <v>6668</v>
      </c>
      <c r="AE44" s="283">
        <v>0</v>
      </c>
      <c r="AF44" s="283">
        <v>0</v>
      </c>
      <c r="AG44" s="283">
        <v>0</v>
      </c>
      <c r="AH44" s="283">
        <v>116</v>
      </c>
      <c r="AI44" s="283">
        <v>2261</v>
      </c>
      <c r="AJ44" s="283">
        <v>1399</v>
      </c>
      <c r="AK44" s="318">
        <f t="shared" si="6"/>
        <v>0</v>
      </c>
      <c r="AL44" s="283">
        <v>0</v>
      </c>
      <c r="AM44" s="283">
        <v>0</v>
      </c>
      <c r="AN44" s="283">
        <v>0</v>
      </c>
      <c r="AO44" s="283">
        <v>0</v>
      </c>
      <c r="AP44" s="283">
        <v>0</v>
      </c>
      <c r="AQ44" s="283">
        <v>0</v>
      </c>
      <c r="AR44" s="283">
        <v>0</v>
      </c>
      <c r="AS44" s="283">
        <v>0</v>
      </c>
    </row>
    <row r="45" spans="1:45" s="281" customFormat="1" ht="12" customHeight="1">
      <c r="A45" s="278" t="s">
        <v>573</v>
      </c>
      <c r="B45" s="279" t="s">
        <v>634</v>
      </c>
      <c r="C45" s="297" t="s">
        <v>542</v>
      </c>
      <c r="D45" s="283">
        <f t="shared" si="0"/>
        <v>252282</v>
      </c>
      <c r="E45" s="283">
        <f t="shared" si="7"/>
        <v>207909</v>
      </c>
      <c r="F45" s="283">
        <f t="shared" si="8"/>
        <v>33401</v>
      </c>
      <c r="G45" s="283">
        <v>2779</v>
      </c>
      <c r="H45" s="283">
        <v>8</v>
      </c>
      <c r="I45" s="283">
        <v>0</v>
      </c>
      <c r="J45" s="283">
        <v>0</v>
      </c>
      <c r="K45" s="283">
        <v>9574</v>
      </c>
      <c r="L45" s="283">
        <v>20605</v>
      </c>
      <c r="M45" s="283">
        <v>435</v>
      </c>
      <c r="N45" s="283">
        <f t="shared" si="1"/>
        <v>3585</v>
      </c>
      <c r="O45" s="283">
        <f>+資源化量内訳!Y45</f>
        <v>7387</v>
      </c>
      <c r="P45" s="283">
        <f t="shared" si="2"/>
        <v>209324</v>
      </c>
      <c r="Q45" s="283">
        <v>207909</v>
      </c>
      <c r="R45" s="283">
        <f t="shared" si="3"/>
        <v>1415</v>
      </c>
      <c r="S45" s="283">
        <v>755</v>
      </c>
      <c r="T45" s="283">
        <v>0</v>
      </c>
      <c r="U45" s="283">
        <v>0</v>
      </c>
      <c r="V45" s="283">
        <v>0</v>
      </c>
      <c r="W45" s="283">
        <v>0</v>
      </c>
      <c r="X45" s="283">
        <v>623</v>
      </c>
      <c r="Y45" s="283">
        <v>37</v>
      </c>
      <c r="Z45" s="283">
        <f t="shared" si="4"/>
        <v>10688</v>
      </c>
      <c r="AA45" s="283">
        <v>3585</v>
      </c>
      <c r="AB45" s="283">
        <v>5515</v>
      </c>
      <c r="AC45" s="283">
        <f t="shared" si="5"/>
        <v>1588</v>
      </c>
      <c r="AD45" s="283">
        <v>610</v>
      </c>
      <c r="AE45" s="283">
        <v>0</v>
      </c>
      <c r="AF45" s="283">
        <v>0</v>
      </c>
      <c r="AG45" s="283">
        <v>0</v>
      </c>
      <c r="AH45" s="283">
        <v>59</v>
      </c>
      <c r="AI45" s="283">
        <v>881</v>
      </c>
      <c r="AJ45" s="283">
        <v>38</v>
      </c>
      <c r="AK45" s="318">
        <f t="shared" si="6"/>
        <v>41</v>
      </c>
      <c r="AL45" s="283">
        <v>0</v>
      </c>
      <c r="AM45" s="283">
        <v>0</v>
      </c>
      <c r="AN45" s="283">
        <v>0</v>
      </c>
      <c r="AO45" s="283">
        <v>0</v>
      </c>
      <c r="AP45" s="283">
        <v>0</v>
      </c>
      <c r="AQ45" s="283">
        <v>0</v>
      </c>
      <c r="AR45" s="283">
        <v>41</v>
      </c>
      <c r="AS45" s="283">
        <v>0</v>
      </c>
    </row>
    <row r="46" spans="1:45" s="281" customFormat="1" ht="12" customHeight="1">
      <c r="A46" s="278" t="s">
        <v>561</v>
      </c>
      <c r="B46" s="279" t="s">
        <v>601</v>
      </c>
      <c r="C46" s="297" t="s">
        <v>542</v>
      </c>
      <c r="D46" s="283">
        <f t="shared" si="0"/>
        <v>1792200</v>
      </c>
      <c r="E46" s="283">
        <f t="shared" si="7"/>
        <v>1403723</v>
      </c>
      <c r="F46" s="283">
        <f t="shared" si="8"/>
        <v>279680</v>
      </c>
      <c r="G46" s="283">
        <v>66049</v>
      </c>
      <c r="H46" s="283">
        <v>2629</v>
      </c>
      <c r="I46" s="283">
        <v>0</v>
      </c>
      <c r="J46" s="283">
        <v>1199</v>
      </c>
      <c r="K46" s="283">
        <v>126264</v>
      </c>
      <c r="L46" s="283">
        <v>83536</v>
      </c>
      <c r="M46" s="283">
        <v>3</v>
      </c>
      <c r="N46" s="283">
        <f t="shared" si="1"/>
        <v>17266</v>
      </c>
      <c r="O46" s="283">
        <f>+資源化量内訳!Y46</f>
        <v>91531</v>
      </c>
      <c r="P46" s="283">
        <f t="shared" si="2"/>
        <v>1455471</v>
      </c>
      <c r="Q46" s="283">
        <v>1403723</v>
      </c>
      <c r="R46" s="283">
        <f t="shared" si="3"/>
        <v>51748</v>
      </c>
      <c r="S46" s="283">
        <v>33862</v>
      </c>
      <c r="T46" s="283">
        <v>266</v>
      </c>
      <c r="U46" s="283">
        <v>0</v>
      </c>
      <c r="V46" s="283">
        <v>37</v>
      </c>
      <c r="W46" s="283">
        <v>0</v>
      </c>
      <c r="X46" s="283">
        <v>17583</v>
      </c>
      <c r="Y46" s="283">
        <v>0</v>
      </c>
      <c r="Z46" s="283">
        <f t="shared" si="4"/>
        <v>189109</v>
      </c>
      <c r="AA46" s="283">
        <v>17266</v>
      </c>
      <c r="AB46" s="283">
        <v>148324</v>
      </c>
      <c r="AC46" s="283">
        <f t="shared" si="5"/>
        <v>23519</v>
      </c>
      <c r="AD46" s="283">
        <v>13447</v>
      </c>
      <c r="AE46" s="283">
        <v>0</v>
      </c>
      <c r="AF46" s="283">
        <v>0</v>
      </c>
      <c r="AG46" s="283">
        <v>0</v>
      </c>
      <c r="AH46" s="283">
        <v>869</v>
      </c>
      <c r="AI46" s="283">
        <v>9200</v>
      </c>
      <c r="AJ46" s="283">
        <v>3</v>
      </c>
      <c r="AK46" s="318">
        <f t="shared" si="6"/>
        <v>0</v>
      </c>
      <c r="AL46" s="283">
        <v>0</v>
      </c>
      <c r="AM46" s="283">
        <v>0</v>
      </c>
      <c r="AN46" s="283">
        <v>0</v>
      </c>
      <c r="AO46" s="283">
        <v>0</v>
      </c>
      <c r="AP46" s="283">
        <v>0</v>
      </c>
      <c r="AQ46" s="283">
        <v>0</v>
      </c>
      <c r="AR46" s="283">
        <v>0</v>
      </c>
      <c r="AS46" s="283">
        <v>0</v>
      </c>
    </row>
    <row r="47" spans="1:45" s="281" customFormat="1" ht="12" customHeight="1">
      <c r="A47" s="278" t="s">
        <v>556</v>
      </c>
      <c r="B47" s="279" t="s">
        <v>602</v>
      </c>
      <c r="C47" s="297" t="s">
        <v>542</v>
      </c>
      <c r="D47" s="283">
        <f t="shared" si="0"/>
        <v>263156</v>
      </c>
      <c r="E47" s="283">
        <f t="shared" si="7"/>
        <v>219106</v>
      </c>
      <c r="F47" s="283">
        <f t="shared" si="8"/>
        <v>38023</v>
      </c>
      <c r="G47" s="283">
        <v>8492</v>
      </c>
      <c r="H47" s="283">
        <v>3193</v>
      </c>
      <c r="I47" s="283">
        <v>0</v>
      </c>
      <c r="J47" s="283">
        <v>221</v>
      </c>
      <c r="K47" s="283">
        <v>996</v>
      </c>
      <c r="L47" s="283">
        <v>24959</v>
      </c>
      <c r="M47" s="283">
        <v>162</v>
      </c>
      <c r="N47" s="283">
        <f t="shared" si="1"/>
        <v>2</v>
      </c>
      <c r="O47" s="283">
        <f>+資源化量内訳!Y47</f>
        <v>6025</v>
      </c>
      <c r="P47" s="283">
        <f t="shared" si="2"/>
        <v>229633</v>
      </c>
      <c r="Q47" s="283">
        <v>219106</v>
      </c>
      <c r="R47" s="283">
        <f t="shared" si="3"/>
        <v>10527</v>
      </c>
      <c r="S47" s="283">
        <v>6119</v>
      </c>
      <c r="T47" s="283">
        <v>0</v>
      </c>
      <c r="U47" s="283">
        <v>0</v>
      </c>
      <c r="V47" s="283">
        <v>0</v>
      </c>
      <c r="W47" s="283">
        <v>0</v>
      </c>
      <c r="X47" s="283">
        <v>4246</v>
      </c>
      <c r="Y47" s="283">
        <v>162</v>
      </c>
      <c r="Z47" s="283">
        <f t="shared" si="4"/>
        <v>10033</v>
      </c>
      <c r="AA47" s="283">
        <v>2</v>
      </c>
      <c r="AB47" s="283">
        <v>8313</v>
      </c>
      <c r="AC47" s="283">
        <f t="shared" si="5"/>
        <v>1718</v>
      </c>
      <c r="AD47" s="283">
        <v>539</v>
      </c>
      <c r="AE47" s="283">
        <v>0</v>
      </c>
      <c r="AF47" s="283">
        <v>0</v>
      </c>
      <c r="AG47" s="283">
        <v>0</v>
      </c>
      <c r="AH47" s="283">
        <v>0</v>
      </c>
      <c r="AI47" s="283">
        <v>1179</v>
      </c>
      <c r="AJ47" s="283">
        <v>0</v>
      </c>
      <c r="AK47" s="318">
        <f t="shared" si="6"/>
        <v>0</v>
      </c>
      <c r="AL47" s="283">
        <v>0</v>
      </c>
      <c r="AM47" s="283">
        <v>0</v>
      </c>
      <c r="AN47" s="283">
        <v>0</v>
      </c>
      <c r="AO47" s="283">
        <v>0</v>
      </c>
      <c r="AP47" s="283">
        <v>0</v>
      </c>
      <c r="AQ47" s="283">
        <v>0</v>
      </c>
      <c r="AR47" s="283">
        <v>0</v>
      </c>
      <c r="AS47" s="283">
        <v>0</v>
      </c>
    </row>
    <row r="48" spans="1:45" s="281" customFormat="1" ht="12" customHeight="1">
      <c r="A48" s="278" t="s">
        <v>578</v>
      </c>
      <c r="B48" s="279" t="s">
        <v>635</v>
      </c>
      <c r="C48" s="297" t="s">
        <v>542</v>
      </c>
      <c r="D48" s="283">
        <f t="shared" si="0"/>
        <v>461922</v>
      </c>
      <c r="E48" s="283">
        <f t="shared" si="7"/>
        <v>398326</v>
      </c>
      <c r="F48" s="283">
        <f t="shared" si="8"/>
        <v>46057</v>
      </c>
      <c r="G48" s="283">
        <v>5416</v>
      </c>
      <c r="H48" s="283">
        <v>100</v>
      </c>
      <c r="I48" s="283">
        <v>0</v>
      </c>
      <c r="J48" s="283">
        <v>0</v>
      </c>
      <c r="K48" s="283">
        <v>275</v>
      </c>
      <c r="L48" s="283">
        <v>39689</v>
      </c>
      <c r="M48" s="283">
        <v>577</v>
      </c>
      <c r="N48" s="283">
        <f t="shared" si="1"/>
        <v>11603</v>
      </c>
      <c r="O48" s="283">
        <f>+資源化量内訳!Y48</f>
        <v>5936</v>
      </c>
      <c r="P48" s="283">
        <f t="shared" si="2"/>
        <v>405147</v>
      </c>
      <c r="Q48" s="283">
        <v>398326</v>
      </c>
      <c r="R48" s="283">
        <f t="shared" si="3"/>
        <v>6821</v>
      </c>
      <c r="S48" s="283">
        <v>3484</v>
      </c>
      <c r="T48" s="283">
        <v>0</v>
      </c>
      <c r="U48" s="283">
        <v>0</v>
      </c>
      <c r="V48" s="283">
        <v>0</v>
      </c>
      <c r="W48" s="283">
        <v>0</v>
      </c>
      <c r="X48" s="283">
        <v>2792</v>
      </c>
      <c r="Y48" s="283">
        <v>545</v>
      </c>
      <c r="Z48" s="283">
        <f t="shared" si="4"/>
        <v>42247</v>
      </c>
      <c r="AA48" s="283">
        <v>11603</v>
      </c>
      <c r="AB48" s="283">
        <v>27540</v>
      </c>
      <c r="AC48" s="283">
        <f t="shared" si="5"/>
        <v>3104</v>
      </c>
      <c r="AD48" s="283">
        <v>452</v>
      </c>
      <c r="AE48" s="283">
        <v>0</v>
      </c>
      <c r="AF48" s="283">
        <v>0</v>
      </c>
      <c r="AG48" s="283">
        <v>0</v>
      </c>
      <c r="AH48" s="283">
        <v>0</v>
      </c>
      <c r="AI48" s="283">
        <v>2620</v>
      </c>
      <c r="AJ48" s="283">
        <v>32</v>
      </c>
      <c r="AK48" s="318">
        <f t="shared" si="6"/>
        <v>0</v>
      </c>
      <c r="AL48" s="283">
        <v>0</v>
      </c>
      <c r="AM48" s="283">
        <v>0</v>
      </c>
      <c r="AN48" s="283">
        <v>0</v>
      </c>
      <c r="AO48" s="283">
        <v>0</v>
      </c>
      <c r="AP48" s="283">
        <v>0</v>
      </c>
      <c r="AQ48" s="283">
        <v>0</v>
      </c>
      <c r="AR48" s="283">
        <v>0</v>
      </c>
      <c r="AS48" s="283">
        <v>0</v>
      </c>
    </row>
    <row r="49" spans="1:45" s="281" customFormat="1" ht="12" customHeight="1">
      <c r="A49" s="278" t="s">
        <v>555</v>
      </c>
      <c r="B49" s="279" t="s">
        <v>560</v>
      </c>
      <c r="C49" s="297" t="s">
        <v>542</v>
      </c>
      <c r="D49" s="283">
        <f t="shared" si="0"/>
        <v>535153</v>
      </c>
      <c r="E49" s="283">
        <f t="shared" si="7"/>
        <v>412541</v>
      </c>
      <c r="F49" s="283">
        <f t="shared" si="8"/>
        <v>106483</v>
      </c>
      <c r="G49" s="283">
        <v>14965</v>
      </c>
      <c r="H49" s="283">
        <v>3113</v>
      </c>
      <c r="I49" s="283">
        <v>0</v>
      </c>
      <c r="J49" s="283">
        <v>0</v>
      </c>
      <c r="K49" s="283">
        <v>37135</v>
      </c>
      <c r="L49" s="283">
        <v>51140</v>
      </c>
      <c r="M49" s="283">
        <v>130</v>
      </c>
      <c r="N49" s="283">
        <f t="shared" si="1"/>
        <v>3179</v>
      </c>
      <c r="O49" s="283">
        <f>+資源化量内訳!Y49</f>
        <v>12950</v>
      </c>
      <c r="P49" s="283">
        <f t="shared" si="2"/>
        <v>420278</v>
      </c>
      <c r="Q49" s="283">
        <v>412541</v>
      </c>
      <c r="R49" s="283">
        <f t="shared" si="3"/>
        <v>7737</v>
      </c>
      <c r="S49" s="283">
        <v>3744</v>
      </c>
      <c r="T49" s="283">
        <v>0</v>
      </c>
      <c r="U49" s="283">
        <v>0</v>
      </c>
      <c r="V49" s="283">
        <v>0</v>
      </c>
      <c r="W49" s="283">
        <v>0</v>
      </c>
      <c r="X49" s="283">
        <v>3985</v>
      </c>
      <c r="Y49" s="283">
        <v>8</v>
      </c>
      <c r="Z49" s="283">
        <f t="shared" si="4"/>
        <v>61417</v>
      </c>
      <c r="AA49" s="283">
        <v>3179</v>
      </c>
      <c r="AB49" s="283">
        <v>49667</v>
      </c>
      <c r="AC49" s="283">
        <f t="shared" si="5"/>
        <v>8571</v>
      </c>
      <c r="AD49" s="283">
        <v>3964</v>
      </c>
      <c r="AE49" s="283">
        <v>9</v>
      </c>
      <c r="AF49" s="283">
        <v>0</v>
      </c>
      <c r="AG49" s="283">
        <v>0</v>
      </c>
      <c r="AH49" s="283">
        <v>360</v>
      </c>
      <c r="AI49" s="283">
        <v>4202</v>
      </c>
      <c r="AJ49" s="283">
        <v>36</v>
      </c>
      <c r="AK49" s="318">
        <f t="shared" si="6"/>
        <v>0</v>
      </c>
      <c r="AL49" s="283">
        <v>0</v>
      </c>
      <c r="AM49" s="283">
        <v>0</v>
      </c>
      <c r="AN49" s="283">
        <v>0</v>
      </c>
      <c r="AO49" s="283">
        <v>0</v>
      </c>
      <c r="AP49" s="283">
        <v>0</v>
      </c>
      <c r="AQ49" s="283">
        <v>0</v>
      </c>
      <c r="AR49" s="283">
        <v>0</v>
      </c>
      <c r="AS49" s="283">
        <v>0</v>
      </c>
    </row>
    <row r="50" spans="1:45" s="281" customFormat="1" ht="12" customHeight="1">
      <c r="A50" s="278" t="s">
        <v>565</v>
      </c>
      <c r="B50" s="279" t="s">
        <v>583</v>
      </c>
      <c r="C50" s="297" t="s">
        <v>542</v>
      </c>
      <c r="D50" s="283">
        <f t="shared" si="0"/>
        <v>394627</v>
      </c>
      <c r="E50" s="283">
        <f t="shared" si="7"/>
        <v>320840</v>
      </c>
      <c r="F50" s="283">
        <f t="shared" si="8"/>
        <v>60717</v>
      </c>
      <c r="G50" s="283">
        <v>9093</v>
      </c>
      <c r="H50" s="283">
        <v>473</v>
      </c>
      <c r="I50" s="283">
        <v>0</v>
      </c>
      <c r="J50" s="283">
        <v>2019</v>
      </c>
      <c r="K50" s="283">
        <v>4192</v>
      </c>
      <c r="L50" s="283">
        <v>44928</v>
      </c>
      <c r="M50" s="283">
        <v>12</v>
      </c>
      <c r="N50" s="283">
        <f t="shared" si="1"/>
        <v>2795</v>
      </c>
      <c r="O50" s="283">
        <f>+資源化量内訳!Y50</f>
        <v>10275</v>
      </c>
      <c r="P50" s="283">
        <f t="shared" si="2"/>
        <v>332371</v>
      </c>
      <c r="Q50" s="283">
        <v>320840</v>
      </c>
      <c r="R50" s="283">
        <f t="shared" si="3"/>
        <v>11531</v>
      </c>
      <c r="S50" s="283">
        <v>6343</v>
      </c>
      <c r="T50" s="283">
        <v>0</v>
      </c>
      <c r="U50" s="283">
        <v>0</v>
      </c>
      <c r="V50" s="283">
        <v>0</v>
      </c>
      <c r="W50" s="283">
        <v>0</v>
      </c>
      <c r="X50" s="283">
        <v>5176</v>
      </c>
      <c r="Y50" s="283">
        <v>12</v>
      </c>
      <c r="Z50" s="283">
        <f t="shared" si="4"/>
        <v>30735</v>
      </c>
      <c r="AA50" s="283">
        <v>2795</v>
      </c>
      <c r="AB50" s="283">
        <v>22196</v>
      </c>
      <c r="AC50" s="283">
        <f t="shared" si="5"/>
        <v>5744</v>
      </c>
      <c r="AD50" s="283">
        <v>387</v>
      </c>
      <c r="AE50" s="283">
        <v>0</v>
      </c>
      <c r="AF50" s="283">
        <v>0</v>
      </c>
      <c r="AG50" s="283">
        <v>1214</v>
      </c>
      <c r="AH50" s="283">
        <v>17</v>
      </c>
      <c r="AI50" s="283">
        <v>4126</v>
      </c>
      <c r="AJ50" s="283">
        <v>0</v>
      </c>
      <c r="AK50" s="318">
        <f t="shared" si="6"/>
        <v>0</v>
      </c>
      <c r="AL50" s="283">
        <v>0</v>
      </c>
      <c r="AM50" s="283">
        <v>0</v>
      </c>
      <c r="AN50" s="283">
        <v>0</v>
      </c>
      <c r="AO50" s="283">
        <v>0</v>
      </c>
      <c r="AP50" s="283">
        <v>0</v>
      </c>
      <c r="AQ50" s="283">
        <v>0</v>
      </c>
      <c r="AR50" s="283">
        <v>0</v>
      </c>
      <c r="AS50" s="283">
        <v>0</v>
      </c>
    </row>
    <row r="51" spans="1:45" s="281" customFormat="1" ht="12" customHeight="1">
      <c r="A51" s="278" t="s">
        <v>607</v>
      </c>
      <c r="B51" s="279" t="s">
        <v>608</v>
      </c>
      <c r="C51" s="297" t="s">
        <v>542</v>
      </c>
      <c r="D51" s="283">
        <f t="shared" si="0"/>
        <v>395575</v>
      </c>
      <c r="E51" s="283">
        <f t="shared" si="7"/>
        <v>298903</v>
      </c>
      <c r="F51" s="283">
        <f t="shared" si="8"/>
        <v>61158</v>
      </c>
      <c r="G51" s="283">
        <v>3596</v>
      </c>
      <c r="H51" s="283">
        <v>4164</v>
      </c>
      <c r="I51" s="283">
        <v>174</v>
      </c>
      <c r="J51" s="283">
        <v>0</v>
      </c>
      <c r="K51" s="283">
        <v>788</v>
      </c>
      <c r="L51" s="283">
        <v>41734</v>
      </c>
      <c r="M51" s="283">
        <v>10702</v>
      </c>
      <c r="N51" s="283">
        <f t="shared" si="1"/>
        <v>2463</v>
      </c>
      <c r="O51" s="283">
        <f>+資源化量内訳!Y51</f>
        <v>33051</v>
      </c>
      <c r="P51" s="283">
        <f t="shared" si="2"/>
        <v>312893</v>
      </c>
      <c r="Q51" s="283">
        <v>298903</v>
      </c>
      <c r="R51" s="283">
        <f t="shared" si="3"/>
        <v>13990</v>
      </c>
      <c r="S51" s="283">
        <v>855</v>
      </c>
      <c r="T51" s="283">
        <v>0</v>
      </c>
      <c r="U51" s="283">
        <v>0</v>
      </c>
      <c r="V51" s="283">
        <v>0</v>
      </c>
      <c r="W51" s="283">
        <v>0</v>
      </c>
      <c r="X51" s="283">
        <v>2970</v>
      </c>
      <c r="Y51" s="283">
        <v>10165</v>
      </c>
      <c r="Z51" s="283">
        <f t="shared" si="4"/>
        <v>47677</v>
      </c>
      <c r="AA51" s="283">
        <v>2463</v>
      </c>
      <c r="AB51" s="283">
        <v>37219</v>
      </c>
      <c r="AC51" s="283">
        <f t="shared" si="5"/>
        <v>7995</v>
      </c>
      <c r="AD51" s="283">
        <v>1586</v>
      </c>
      <c r="AE51" s="283">
        <v>0</v>
      </c>
      <c r="AF51" s="283">
        <v>0</v>
      </c>
      <c r="AG51" s="283">
        <v>0</v>
      </c>
      <c r="AH51" s="283">
        <v>0</v>
      </c>
      <c r="AI51" s="283">
        <v>6026</v>
      </c>
      <c r="AJ51" s="283">
        <v>383</v>
      </c>
      <c r="AK51" s="318">
        <f t="shared" si="6"/>
        <v>0</v>
      </c>
      <c r="AL51" s="283">
        <v>0</v>
      </c>
      <c r="AM51" s="283">
        <v>0</v>
      </c>
      <c r="AN51" s="283">
        <v>0</v>
      </c>
      <c r="AO51" s="283">
        <v>0</v>
      </c>
      <c r="AP51" s="283">
        <v>0</v>
      </c>
      <c r="AQ51" s="283">
        <v>0</v>
      </c>
      <c r="AR51" s="283">
        <v>0</v>
      </c>
      <c r="AS51" s="283">
        <v>0</v>
      </c>
    </row>
    <row r="52" spans="1:45" s="281" customFormat="1" ht="12" customHeight="1">
      <c r="A52" s="278" t="s">
        <v>558</v>
      </c>
      <c r="B52" s="279" t="s">
        <v>577</v>
      </c>
      <c r="C52" s="297" t="s">
        <v>542</v>
      </c>
      <c r="D52" s="283">
        <f t="shared" si="0"/>
        <v>554660</v>
      </c>
      <c r="E52" s="283">
        <f t="shared" si="7"/>
        <v>440200</v>
      </c>
      <c r="F52" s="283">
        <f t="shared" si="8"/>
        <v>72667</v>
      </c>
      <c r="G52" s="283">
        <v>22828</v>
      </c>
      <c r="H52" s="283">
        <v>12693</v>
      </c>
      <c r="I52" s="283">
        <v>0</v>
      </c>
      <c r="J52" s="283">
        <v>0</v>
      </c>
      <c r="K52" s="283">
        <v>782</v>
      </c>
      <c r="L52" s="283">
        <v>35759</v>
      </c>
      <c r="M52" s="283">
        <v>605</v>
      </c>
      <c r="N52" s="283">
        <f t="shared" si="1"/>
        <v>14023</v>
      </c>
      <c r="O52" s="283">
        <f>+資源化量内訳!Y52</f>
        <v>27770</v>
      </c>
      <c r="P52" s="283">
        <f t="shared" si="2"/>
        <v>451402</v>
      </c>
      <c r="Q52" s="283">
        <v>440200</v>
      </c>
      <c r="R52" s="283">
        <f t="shared" si="3"/>
        <v>11202</v>
      </c>
      <c r="S52" s="283">
        <v>9065</v>
      </c>
      <c r="T52" s="283">
        <v>0</v>
      </c>
      <c r="U52" s="283">
        <v>0</v>
      </c>
      <c r="V52" s="283">
        <v>0</v>
      </c>
      <c r="W52" s="283">
        <v>0</v>
      </c>
      <c r="X52" s="283">
        <v>1871</v>
      </c>
      <c r="Y52" s="283">
        <v>266</v>
      </c>
      <c r="Z52" s="283">
        <f t="shared" si="4"/>
        <v>62621</v>
      </c>
      <c r="AA52" s="283">
        <v>14023</v>
      </c>
      <c r="AB52" s="283">
        <v>40670</v>
      </c>
      <c r="AC52" s="283">
        <f t="shared" si="5"/>
        <v>7928</v>
      </c>
      <c r="AD52" s="283">
        <v>4537</v>
      </c>
      <c r="AE52" s="283">
        <v>0</v>
      </c>
      <c r="AF52" s="283">
        <v>0</v>
      </c>
      <c r="AG52" s="283">
        <v>0</v>
      </c>
      <c r="AH52" s="283">
        <v>0</v>
      </c>
      <c r="AI52" s="283">
        <v>3052</v>
      </c>
      <c r="AJ52" s="283">
        <v>339</v>
      </c>
      <c r="AK52" s="318">
        <f t="shared" si="6"/>
        <v>0</v>
      </c>
      <c r="AL52" s="283">
        <v>0</v>
      </c>
      <c r="AM52" s="283">
        <v>0</v>
      </c>
      <c r="AN52" s="283">
        <v>0</v>
      </c>
      <c r="AO52" s="283">
        <v>0</v>
      </c>
      <c r="AP52" s="283">
        <v>0</v>
      </c>
      <c r="AQ52" s="283">
        <v>0</v>
      </c>
      <c r="AR52" s="283">
        <v>0</v>
      </c>
      <c r="AS52" s="283">
        <v>0</v>
      </c>
    </row>
    <row r="53" spans="1:45" s="281" customFormat="1" ht="12" customHeight="1">
      <c r="A53" s="278" t="s">
        <v>596</v>
      </c>
      <c r="B53" s="279" t="s">
        <v>597</v>
      </c>
      <c r="C53" s="297" t="s">
        <v>542</v>
      </c>
      <c r="D53" s="283">
        <f t="shared" si="0"/>
        <v>456499</v>
      </c>
      <c r="E53" s="283">
        <f t="shared" si="7"/>
        <v>389404</v>
      </c>
      <c r="F53" s="283">
        <f t="shared" si="8"/>
        <v>55579</v>
      </c>
      <c r="G53" s="283">
        <v>10822</v>
      </c>
      <c r="H53" s="283">
        <v>4741</v>
      </c>
      <c r="I53" s="283">
        <v>243</v>
      </c>
      <c r="J53" s="283">
        <v>0</v>
      </c>
      <c r="K53" s="283">
        <v>139</v>
      </c>
      <c r="L53" s="283">
        <v>39142</v>
      </c>
      <c r="M53" s="283">
        <v>492</v>
      </c>
      <c r="N53" s="283">
        <f t="shared" si="1"/>
        <v>2764</v>
      </c>
      <c r="O53" s="283">
        <f>+資源化量内訳!Y53</f>
        <v>8752</v>
      </c>
      <c r="P53" s="283">
        <f t="shared" si="2"/>
        <v>397251</v>
      </c>
      <c r="Q53" s="283">
        <v>389404</v>
      </c>
      <c r="R53" s="283">
        <f t="shared" si="3"/>
        <v>7847</v>
      </c>
      <c r="S53" s="283">
        <v>5539</v>
      </c>
      <c r="T53" s="283">
        <v>35</v>
      </c>
      <c r="U53" s="283">
        <v>0</v>
      </c>
      <c r="V53" s="283">
        <v>0</v>
      </c>
      <c r="W53" s="283">
        <v>0</v>
      </c>
      <c r="X53" s="283">
        <v>2033</v>
      </c>
      <c r="Y53" s="283">
        <v>240</v>
      </c>
      <c r="Z53" s="283">
        <f t="shared" si="4"/>
        <v>28363</v>
      </c>
      <c r="AA53" s="283">
        <v>2764</v>
      </c>
      <c r="AB53" s="283">
        <v>22250</v>
      </c>
      <c r="AC53" s="283">
        <f t="shared" si="5"/>
        <v>3349</v>
      </c>
      <c r="AD53" s="283">
        <v>392</v>
      </c>
      <c r="AE53" s="283">
        <v>0</v>
      </c>
      <c r="AF53" s="283">
        <v>2</v>
      </c>
      <c r="AG53" s="283">
        <v>0</v>
      </c>
      <c r="AH53" s="283">
        <v>0</v>
      </c>
      <c r="AI53" s="283">
        <v>2919</v>
      </c>
      <c r="AJ53" s="283">
        <v>36</v>
      </c>
      <c r="AK53" s="318">
        <f t="shared" si="6"/>
        <v>0</v>
      </c>
      <c r="AL53" s="283">
        <v>0</v>
      </c>
      <c r="AM53" s="283">
        <v>0</v>
      </c>
      <c r="AN53" s="283">
        <v>0</v>
      </c>
      <c r="AO53" s="283">
        <v>0</v>
      </c>
      <c r="AP53" s="283">
        <v>0</v>
      </c>
      <c r="AQ53" s="283">
        <v>0</v>
      </c>
      <c r="AR53" s="283">
        <v>0</v>
      </c>
      <c r="AS53" s="283">
        <v>0</v>
      </c>
    </row>
    <row r="54" spans="1:45" s="281" customFormat="1" ht="12" customHeight="1">
      <c r="A54" s="278" t="s">
        <v>787</v>
      </c>
      <c r="B54" s="279" t="s">
        <v>788</v>
      </c>
      <c r="C54" s="297" t="s">
        <v>542</v>
      </c>
      <c r="D54" s="283">
        <f t="shared" ref="D54:AS54" si="9">SUM(D7:D53)</f>
        <v>41010255.321999997</v>
      </c>
      <c r="E54" s="283">
        <f t="shared" si="9"/>
        <v>32935423.809</v>
      </c>
      <c r="F54" s="283">
        <f t="shared" si="9"/>
        <v>5685201.3269999996</v>
      </c>
      <c r="G54" s="283">
        <f t="shared" si="9"/>
        <v>1752907.4640000002</v>
      </c>
      <c r="H54" s="283">
        <f t="shared" si="9"/>
        <v>203736.16</v>
      </c>
      <c r="I54" s="283">
        <f t="shared" si="9"/>
        <v>12265</v>
      </c>
      <c r="J54" s="283">
        <f t="shared" si="9"/>
        <v>59034</v>
      </c>
      <c r="K54" s="283">
        <f t="shared" si="9"/>
        <v>640692</v>
      </c>
      <c r="L54" s="283">
        <f t="shared" si="9"/>
        <v>2955590.7029999997</v>
      </c>
      <c r="M54" s="283">
        <f t="shared" si="9"/>
        <v>60976</v>
      </c>
      <c r="N54" s="283">
        <f t="shared" si="9"/>
        <v>425775.723</v>
      </c>
      <c r="O54" s="283">
        <f t="shared" si="9"/>
        <v>1963854.463</v>
      </c>
      <c r="P54" s="283">
        <f t="shared" si="9"/>
        <v>34293016.704999998</v>
      </c>
      <c r="Q54" s="283">
        <f t="shared" si="9"/>
        <v>32935423.809</v>
      </c>
      <c r="R54" s="283">
        <f t="shared" si="9"/>
        <v>1357592.8959999999</v>
      </c>
      <c r="S54" s="283">
        <f t="shared" si="9"/>
        <v>1004591.8570000001</v>
      </c>
      <c r="T54" s="283">
        <f t="shared" si="9"/>
        <v>3029</v>
      </c>
      <c r="U54" s="283">
        <f t="shared" si="9"/>
        <v>0</v>
      </c>
      <c r="V54" s="283">
        <f t="shared" si="9"/>
        <v>11759</v>
      </c>
      <c r="W54" s="283">
        <f t="shared" si="9"/>
        <v>39739</v>
      </c>
      <c r="X54" s="283">
        <f t="shared" si="9"/>
        <v>270897.03899999999</v>
      </c>
      <c r="Y54" s="283">
        <f t="shared" si="9"/>
        <v>27577</v>
      </c>
      <c r="Z54" s="283">
        <f t="shared" si="9"/>
        <v>3980250.0589999999</v>
      </c>
      <c r="AA54" s="283">
        <f t="shared" si="9"/>
        <v>425775.723</v>
      </c>
      <c r="AB54" s="283">
        <f t="shared" si="9"/>
        <v>3054279.014</v>
      </c>
      <c r="AC54" s="283">
        <f t="shared" si="9"/>
        <v>500195.32199999999</v>
      </c>
      <c r="AD54" s="283">
        <f t="shared" si="9"/>
        <v>249879.23200000002</v>
      </c>
      <c r="AE54" s="283">
        <f t="shared" si="9"/>
        <v>823</v>
      </c>
      <c r="AF54" s="283">
        <f t="shared" si="9"/>
        <v>2</v>
      </c>
      <c r="AG54" s="283">
        <f t="shared" si="9"/>
        <v>3022</v>
      </c>
      <c r="AH54" s="283">
        <f t="shared" si="9"/>
        <v>4119</v>
      </c>
      <c r="AI54" s="283">
        <f t="shared" si="9"/>
        <v>214173.09</v>
      </c>
      <c r="AJ54" s="283">
        <f t="shared" si="9"/>
        <v>28177</v>
      </c>
      <c r="AK54" s="318">
        <f t="shared" si="9"/>
        <v>43632</v>
      </c>
      <c r="AL54" s="283">
        <f t="shared" si="9"/>
        <v>42631</v>
      </c>
      <c r="AM54" s="283">
        <f t="shared" si="9"/>
        <v>454</v>
      </c>
      <c r="AN54" s="283">
        <f t="shared" si="9"/>
        <v>109</v>
      </c>
      <c r="AO54" s="283">
        <f t="shared" si="9"/>
        <v>0</v>
      </c>
      <c r="AP54" s="283">
        <f t="shared" si="9"/>
        <v>0</v>
      </c>
      <c r="AQ54" s="283">
        <f t="shared" si="9"/>
        <v>0</v>
      </c>
      <c r="AR54" s="283">
        <f t="shared" si="9"/>
        <v>394</v>
      </c>
      <c r="AS54" s="283">
        <f t="shared" si="9"/>
        <v>44</v>
      </c>
    </row>
  </sheetData>
  <mergeCells count="47">
    <mergeCell ref="D3:D5"/>
    <mergeCell ref="Z3:Z5"/>
    <mergeCell ref="AC4:AC5"/>
    <mergeCell ref="R4:R5"/>
    <mergeCell ref="A2:A6"/>
    <mergeCell ref="B2:B6"/>
    <mergeCell ref="C2:C6"/>
    <mergeCell ref="F3:M3"/>
    <mergeCell ref="T4:T5"/>
    <mergeCell ref="F4:F5"/>
    <mergeCell ref="E3:E5"/>
    <mergeCell ref="R3:Y3"/>
    <mergeCell ref="M4:M5"/>
    <mergeCell ref="X4:X5"/>
    <mergeCell ref="W4:W5"/>
    <mergeCell ref="N3:N5"/>
    <mergeCell ref="Y4:Y5"/>
    <mergeCell ref="V4:V5"/>
    <mergeCell ref="P3:P5"/>
    <mergeCell ref="G4:G5"/>
    <mergeCell ref="H4:H5"/>
    <mergeCell ref="I4:I5"/>
    <mergeCell ref="U4:U5"/>
    <mergeCell ref="J4:J5"/>
    <mergeCell ref="S4:S5"/>
    <mergeCell ref="O3:O5"/>
    <mergeCell ref="K4:K5"/>
    <mergeCell ref="Q3:Q5"/>
    <mergeCell ref="L4:L5"/>
    <mergeCell ref="AA3:AA5"/>
    <mergeCell ref="AH4:AH5"/>
    <mergeCell ref="AB3:AB5"/>
    <mergeCell ref="AJ4:AJ5"/>
    <mergeCell ref="AD4:AD5"/>
    <mergeCell ref="AE4:AE5"/>
    <mergeCell ref="AF4:AF5"/>
    <mergeCell ref="AG4:AG5"/>
    <mergeCell ref="AI4:AI5"/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ゴシック,標準"&amp;14ごみ処理の状況（平成27年度実績）</oddHeader>
  </headerFooter>
  <colBreaks count="3" manualBreakCount="3">
    <brk id="15" max="1048575" man="1"/>
    <brk id="25" max="1048575" man="1"/>
    <brk id="3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J54"/>
  <sheetViews>
    <sheetView zoomScaleNormal="100" workbookViewId="0">
      <pane xSplit="3" ySplit="6" topLeftCell="D7" activePane="bottomRight" state="frozen"/>
      <selection activeCell="F39" sqref="F39"/>
      <selection pane="topRight" activeCell="F39" sqref="F39"/>
      <selection pane="bottomLeft" activeCell="F39" sqref="F39"/>
      <selection pane="bottomRight" activeCell="D7" sqref="D7"/>
    </sheetView>
  </sheetViews>
  <sheetFormatPr defaultRowHeight="13.5"/>
  <cols>
    <col min="1" max="1" width="10.75" style="299" customWidth="1"/>
    <col min="2" max="2" width="8.75" style="300" customWidth="1"/>
    <col min="3" max="3" width="12.625" style="299" customWidth="1"/>
    <col min="4" max="87" width="10.625" style="301" customWidth="1"/>
    <col min="88" max="88" width="9" style="304"/>
    <col min="89" max="16384" width="9" style="303"/>
  </cols>
  <sheetData>
    <row r="1" spans="1:88" s="285" customFormat="1" ht="17.25">
      <c r="A1" s="293" t="s">
        <v>794</v>
      </c>
      <c r="B1" s="294"/>
      <c r="C1" s="294"/>
      <c r="D1" s="291"/>
      <c r="E1" s="291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1"/>
      <c r="Z1" s="291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1"/>
      <c r="AV1" s="292"/>
      <c r="AW1" s="292"/>
      <c r="AX1" s="292"/>
      <c r="AY1" s="292"/>
      <c r="AZ1" s="292"/>
      <c r="BA1" s="292"/>
      <c r="BB1" s="292"/>
      <c r="BC1" s="292"/>
      <c r="BD1" s="292"/>
      <c r="BE1" s="292"/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1"/>
      <c r="BQ1" s="292"/>
      <c r="BR1" s="292"/>
      <c r="BS1" s="292"/>
      <c r="BT1" s="292"/>
      <c r="BU1" s="292"/>
      <c r="BV1" s="292"/>
      <c r="BW1" s="292"/>
      <c r="BX1" s="292"/>
      <c r="BY1" s="292"/>
      <c r="BZ1" s="292"/>
      <c r="CA1" s="292"/>
      <c r="CB1" s="292"/>
      <c r="CC1" s="292"/>
      <c r="CD1" s="292"/>
      <c r="CE1" s="292"/>
      <c r="CF1" s="292"/>
      <c r="CG1" s="292"/>
      <c r="CH1" s="292"/>
      <c r="CI1" s="292"/>
      <c r="CJ1" s="296"/>
    </row>
    <row r="2" spans="1:88" s="176" customFormat="1" ht="25.5" customHeight="1">
      <c r="A2" s="340" t="s">
        <v>216</v>
      </c>
      <c r="B2" s="340" t="s">
        <v>213</v>
      </c>
      <c r="C2" s="343" t="s">
        <v>215</v>
      </c>
      <c r="D2" s="231" t="s">
        <v>269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231" t="s">
        <v>280</v>
      </c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231" t="s">
        <v>281</v>
      </c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232" t="s">
        <v>282</v>
      </c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321" t="s">
        <v>29</v>
      </c>
    </row>
    <row r="3" spans="1:88" s="176" customFormat="1" ht="25.5" customHeight="1">
      <c r="A3" s="341"/>
      <c r="B3" s="341"/>
      <c r="C3" s="344"/>
      <c r="D3" s="331" t="s">
        <v>3</v>
      </c>
      <c r="E3" s="326" t="s">
        <v>144</v>
      </c>
      <c r="F3" s="326" t="s">
        <v>145</v>
      </c>
      <c r="G3" s="326" t="s">
        <v>146</v>
      </c>
      <c r="H3" s="326" t="s">
        <v>147</v>
      </c>
      <c r="I3" s="326" t="s">
        <v>148</v>
      </c>
      <c r="J3" s="321" t="s">
        <v>276</v>
      </c>
      <c r="K3" s="326" t="s">
        <v>149</v>
      </c>
      <c r="L3" s="321" t="s">
        <v>277</v>
      </c>
      <c r="M3" s="321" t="s">
        <v>278</v>
      </c>
      <c r="N3" s="326" t="s">
        <v>150</v>
      </c>
      <c r="O3" s="326" t="s">
        <v>151</v>
      </c>
      <c r="P3" s="326" t="s">
        <v>152</v>
      </c>
      <c r="Q3" s="326" t="s">
        <v>153</v>
      </c>
      <c r="R3" s="321" t="s">
        <v>211</v>
      </c>
      <c r="S3" s="326" t="s">
        <v>212</v>
      </c>
      <c r="T3" s="326" t="s">
        <v>154</v>
      </c>
      <c r="U3" s="321" t="s">
        <v>218</v>
      </c>
      <c r="V3" s="321" t="s">
        <v>155</v>
      </c>
      <c r="W3" s="321" t="s">
        <v>156</v>
      </c>
      <c r="X3" s="321" t="s">
        <v>157</v>
      </c>
      <c r="Y3" s="331" t="s">
        <v>3</v>
      </c>
      <c r="Z3" s="326" t="s">
        <v>144</v>
      </c>
      <c r="AA3" s="326" t="s">
        <v>145</v>
      </c>
      <c r="AB3" s="326" t="s">
        <v>146</v>
      </c>
      <c r="AC3" s="326" t="s">
        <v>147</v>
      </c>
      <c r="AD3" s="326" t="s">
        <v>148</v>
      </c>
      <c r="AE3" s="321" t="s">
        <v>270</v>
      </c>
      <c r="AF3" s="326" t="s">
        <v>149</v>
      </c>
      <c r="AG3" s="321" t="s">
        <v>277</v>
      </c>
      <c r="AH3" s="321" t="s">
        <v>278</v>
      </c>
      <c r="AI3" s="326" t="s">
        <v>150</v>
      </c>
      <c r="AJ3" s="326" t="s">
        <v>151</v>
      </c>
      <c r="AK3" s="326" t="s">
        <v>152</v>
      </c>
      <c r="AL3" s="326" t="s">
        <v>153</v>
      </c>
      <c r="AM3" s="321" t="s">
        <v>211</v>
      </c>
      <c r="AN3" s="326" t="s">
        <v>212</v>
      </c>
      <c r="AO3" s="326" t="s">
        <v>154</v>
      </c>
      <c r="AP3" s="321" t="s">
        <v>218</v>
      </c>
      <c r="AQ3" s="321" t="s">
        <v>155</v>
      </c>
      <c r="AR3" s="321" t="s">
        <v>156</v>
      </c>
      <c r="AS3" s="321" t="s">
        <v>157</v>
      </c>
      <c r="AT3" s="331" t="s">
        <v>3</v>
      </c>
      <c r="AU3" s="326" t="s">
        <v>144</v>
      </c>
      <c r="AV3" s="326" t="s">
        <v>145</v>
      </c>
      <c r="AW3" s="326" t="s">
        <v>146</v>
      </c>
      <c r="AX3" s="326" t="s">
        <v>147</v>
      </c>
      <c r="AY3" s="326" t="s">
        <v>148</v>
      </c>
      <c r="AZ3" s="321" t="s">
        <v>276</v>
      </c>
      <c r="BA3" s="326" t="s">
        <v>149</v>
      </c>
      <c r="BB3" s="321" t="s">
        <v>277</v>
      </c>
      <c r="BC3" s="321" t="s">
        <v>278</v>
      </c>
      <c r="BD3" s="326" t="s">
        <v>150</v>
      </c>
      <c r="BE3" s="326" t="s">
        <v>151</v>
      </c>
      <c r="BF3" s="326" t="s">
        <v>152</v>
      </c>
      <c r="BG3" s="326" t="s">
        <v>153</v>
      </c>
      <c r="BH3" s="321" t="s">
        <v>211</v>
      </c>
      <c r="BI3" s="326" t="s">
        <v>212</v>
      </c>
      <c r="BJ3" s="326" t="s">
        <v>154</v>
      </c>
      <c r="BK3" s="321" t="s">
        <v>218</v>
      </c>
      <c r="BL3" s="321" t="s">
        <v>155</v>
      </c>
      <c r="BM3" s="321" t="s">
        <v>156</v>
      </c>
      <c r="BN3" s="321" t="s">
        <v>157</v>
      </c>
      <c r="BO3" s="331" t="s">
        <v>3</v>
      </c>
      <c r="BP3" s="326" t="s">
        <v>144</v>
      </c>
      <c r="BQ3" s="326" t="s">
        <v>145</v>
      </c>
      <c r="BR3" s="326" t="s">
        <v>146</v>
      </c>
      <c r="BS3" s="326" t="s">
        <v>147</v>
      </c>
      <c r="BT3" s="326" t="s">
        <v>148</v>
      </c>
      <c r="BU3" s="321" t="s">
        <v>270</v>
      </c>
      <c r="BV3" s="326" t="s">
        <v>149</v>
      </c>
      <c r="BW3" s="321" t="s">
        <v>277</v>
      </c>
      <c r="BX3" s="321" t="s">
        <v>278</v>
      </c>
      <c r="BY3" s="326" t="s">
        <v>150</v>
      </c>
      <c r="BZ3" s="326" t="s">
        <v>151</v>
      </c>
      <c r="CA3" s="326" t="s">
        <v>152</v>
      </c>
      <c r="CB3" s="326" t="s">
        <v>153</v>
      </c>
      <c r="CC3" s="321" t="s">
        <v>211</v>
      </c>
      <c r="CD3" s="326" t="s">
        <v>212</v>
      </c>
      <c r="CE3" s="326" t="s">
        <v>154</v>
      </c>
      <c r="CF3" s="321" t="s">
        <v>218</v>
      </c>
      <c r="CG3" s="321" t="s">
        <v>155</v>
      </c>
      <c r="CH3" s="321" t="s">
        <v>156</v>
      </c>
      <c r="CI3" s="321" t="s">
        <v>157</v>
      </c>
      <c r="CJ3" s="322"/>
    </row>
    <row r="4" spans="1:88" s="176" customFormat="1" ht="25.5" customHeight="1">
      <c r="A4" s="341"/>
      <c r="B4" s="341"/>
      <c r="C4" s="344"/>
      <c r="D4" s="331"/>
      <c r="E4" s="328"/>
      <c r="F4" s="328"/>
      <c r="G4" s="328"/>
      <c r="H4" s="328"/>
      <c r="I4" s="328"/>
      <c r="J4" s="328"/>
      <c r="K4" s="328"/>
      <c r="L4" s="328"/>
      <c r="M4" s="322"/>
      <c r="N4" s="328"/>
      <c r="O4" s="328"/>
      <c r="P4" s="328"/>
      <c r="Q4" s="328"/>
      <c r="R4" s="328"/>
      <c r="S4" s="328"/>
      <c r="T4" s="328"/>
      <c r="U4" s="328"/>
      <c r="V4" s="322"/>
      <c r="W4" s="322"/>
      <c r="X4" s="322"/>
      <c r="Y4" s="331"/>
      <c r="Z4" s="328"/>
      <c r="AA4" s="328"/>
      <c r="AB4" s="328"/>
      <c r="AC4" s="328"/>
      <c r="AD4" s="328"/>
      <c r="AE4" s="328"/>
      <c r="AF4" s="328"/>
      <c r="AG4" s="328"/>
      <c r="AH4" s="322"/>
      <c r="AI4" s="328"/>
      <c r="AJ4" s="328"/>
      <c r="AK4" s="328"/>
      <c r="AL4" s="328"/>
      <c r="AM4" s="328"/>
      <c r="AN4" s="328"/>
      <c r="AO4" s="328"/>
      <c r="AP4" s="328"/>
      <c r="AQ4" s="322"/>
      <c r="AR4" s="322"/>
      <c r="AS4" s="322"/>
      <c r="AT4" s="331"/>
      <c r="AU4" s="328"/>
      <c r="AV4" s="328"/>
      <c r="AW4" s="328"/>
      <c r="AX4" s="328"/>
      <c r="AY4" s="328"/>
      <c r="AZ4" s="328"/>
      <c r="BA4" s="328"/>
      <c r="BB4" s="328"/>
      <c r="BC4" s="322"/>
      <c r="BD4" s="328"/>
      <c r="BE4" s="328"/>
      <c r="BF4" s="328"/>
      <c r="BG4" s="328"/>
      <c r="BH4" s="328"/>
      <c r="BI4" s="328"/>
      <c r="BJ4" s="328"/>
      <c r="BK4" s="328"/>
      <c r="BL4" s="322"/>
      <c r="BM4" s="322"/>
      <c r="BN4" s="322"/>
      <c r="BO4" s="331"/>
      <c r="BP4" s="328"/>
      <c r="BQ4" s="328"/>
      <c r="BR4" s="328"/>
      <c r="BS4" s="328"/>
      <c r="BT4" s="328"/>
      <c r="BU4" s="328"/>
      <c r="BV4" s="328"/>
      <c r="BW4" s="328"/>
      <c r="BX4" s="322"/>
      <c r="BY4" s="328"/>
      <c r="BZ4" s="328"/>
      <c r="CA4" s="328"/>
      <c r="CB4" s="328"/>
      <c r="CC4" s="328"/>
      <c r="CD4" s="328"/>
      <c r="CE4" s="328"/>
      <c r="CF4" s="328"/>
      <c r="CG4" s="322"/>
      <c r="CH4" s="322"/>
      <c r="CI4" s="322"/>
      <c r="CJ4" s="322"/>
    </row>
    <row r="5" spans="1:88" s="176" customFormat="1" ht="25.5" customHeight="1">
      <c r="A5" s="341"/>
      <c r="B5" s="341"/>
      <c r="C5" s="344"/>
      <c r="D5" s="331"/>
      <c r="E5" s="328"/>
      <c r="F5" s="328"/>
      <c r="G5" s="328"/>
      <c r="H5" s="328"/>
      <c r="I5" s="328"/>
      <c r="J5" s="328"/>
      <c r="K5" s="328"/>
      <c r="L5" s="328"/>
      <c r="M5" s="322"/>
      <c r="N5" s="328"/>
      <c r="O5" s="328"/>
      <c r="P5" s="328"/>
      <c r="Q5" s="328"/>
      <c r="R5" s="328"/>
      <c r="S5" s="328"/>
      <c r="T5" s="328"/>
      <c r="U5" s="328"/>
      <c r="V5" s="322"/>
      <c r="W5" s="322"/>
      <c r="X5" s="322"/>
      <c r="Y5" s="331"/>
      <c r="Z5" s="328"/>
      <c r="AA5" s="328"/>
      <c r="AB5" s="328"/>
      <c r="AC5" s="328"/>
      <c r="AD5" s="328"/>
      <c r="AE5" s="328"/>
      <c r="AF5" s="328"/>
      <c r="AG5" s="328"/>
      <c r="AH5" s="322"/>
      <c r="AI5" s="328"/>
      <c r="AJ5" s="328"/>
      <c r="AK5" s="328"/>
      <c r="AL5" s="328"/>
      <c r="AM5" s="328"/>
      <c r="AN5" s="328"/>
      <c r="AO5" s="328"/>
      <c r="AP5" s="328"/>
      <c r="AQ5" s="322"/>
      <c r="AR5" s="322"/>
      <c r="AS5" s="322"/>
      <c r="AT5" s="331"/>
      <c r="AU5" s="328"/>
      <c r="AV5" s="328"/>
      <c r="AW5" s="328"/>
      <c r="AX5" s="328"/>
      <c r="AY5" s="328"/>
      <c r="AZ5" s="328"/>
      <c r="BA5" s="328"/>
      <c r="BB5" s="328"/>
      <c r="BC5" s="322"/>
      <c r="BD5" s="328"/>
      <c r="BE5" s="328"/>
      <c r="BF5" s="328"/>
      <c r="BG5" s="328"/>
      <c r="BH5" s="328"/>
      <c r="BI5" s="328"/>
      <c r="BJ5" s="328"/>
      <c r="BK5" s="328"/>
      <c r="BL5" s="322"/>
      <c r="BM5" s="322"/>
      <c r="BN5" s="322"/>
      <c r="BO5" s="331"/>
      <c r="BP5" s="328"/>
      <c r="BQ5" s="328"/>
      <c r="BR5" s="328"/>
      <c r="BS5" s="328"/>
      <c r="BT5" s="328"/>
      <c r="BU5" s="328"/>
      <c r="BV5" s="328"/>
      <c r="BW5" s="328"/>
      <c r="BX5" s="322"/>
      <c r="BY5" s="328"/>
      <c r="BZ5" s="328"/>
      <c r="CA5" s="328"/>
      <c r="CB5" s="328"/>
      <c r="CC5" s="328"/>
      <c r="CD5" s="328"/>
      <c r="CE5" s="328"/>
      <c r="CF5" s="328"/>
      <c r="CG5" s="322"/>
      <c r="CH5" s="322"/>
      <c r="CI5" s="322"/>
      <c r="CJ5" s="322"/>
    </row>
    <row r="6" spans="1:88" s="178" customFormat="1">
      <c r="A6" s="342"/>
      <c r="B6" s="342"/>
      <c r="C6" s="349"/>
      <c r="D6" s="188" t="s">
        <v>25</v>
      </c>
      <c r="E6" s="233" t="s">
        <v>25</v>
      </c>
      <c r="F6" s="233" t="s">
        <v>25</v>
      </c>
      <c r="G6" s="233" t="s">
        <v>25</v>
      </c>
      <c r="H6" s="233" t="s">
        <v>25</v>
      </c>
      <c r="I6" s="233" t="s">
        <v>25</v>
      </c>
      <c r="J6" s="233" t="s">
        <v>25</v>
      </c>
      <c r="K6" s="233" t="s">
        <v>25</v>
      </c>
      <c r="L6" s="233" t="s">
        <v>25</v>
      </c>
      <c r="M6" s="234" t="s">
        <v>279</v>
      </c>
      <c r="N6" s="233" t="s">
        <v>25</v>
      </c>
      <c r="O6" s="233" t="s">
        <v>25</v>
      </c>
      <c r="P6" s="233" t="s">
        <v>25</v>
      </c>
      <c r="Q6" s="233" t="s">
        <v>25</v>
      </c>
      <c r="R6" s="233" t="s">
        <v>25</v>
      </c>
      <c r="S6" s="233" t="s">
        <v>25</v>
      </c>
      <c r="T6" s="233" t="s">
        <v>25</v>
      </c>
      <c r="U6" s="234" t="s">
        <v>219</v>
      </c>
      <c r="V6" s="233" t="s">
        <v>25</v>
      </c>
      <c r="W6" s="233" t="s">
        <v>25</v>
      </c>
      <c r="X6" s="233" t="s">
        <v>25</v>
      </c>
      <c r="Y6" s="233" t="s">
        <v>25</v>
      </c>
      <c r="Z6" s="233" t="s">
        <v>25</v>
      </c>
      <c r="AA6" s="233" t="s">
        <v>25</v>
      </c>
      <c r="AB6" s="233" t="s">
        <v>25</v>
      </c>
      <c r="AC6" s="233" t="s">
        <v>25</v>
      </c>
      <c r="AD6" s="233" t="s">
        <v>25</v>
      </c>
      <c r="AE6" s="233" t="s">
        <v>25</v>
      </c>
      <c r="AF6" s="233" t="s">
        <v>25</v>
      </c>
      <c r="AG6" s="233" t="s">
        <v>25</v>
      </c>
      <c r="AH6" s="234" t="s">
        <v>279</v>
      </c>
      <c r="AI6" s="233" t="s">
        <v>25</v>
      </c>
      <c r="AJ6" s="233" t="s">
        <v>25</v>
      </c>
      <c r="AK6" s="233" t="s">
        <v>25</v>
      </c>
      <c r="AL6" s="233" t="s">
        <v>25</v>
      </c>
      <c r="AM6" s="233" t="s">
        <v>25</v>
      </c>
      <c r="AN6" s="233" t="s">
        <v>25</v>
      </c>
      <c r="AO6" s="233" t="s">
        <v>25</v>
      </c>
      <c r="AP6" s="234" t="s">
        <v>219</v>
      </c>
      <c r="AQ6" s="233" t="s">
        <v>25</v>
      </c>
      <c r="AR6" s="233" t="s">
        <v>25</v>
      </c>
      <c r="AS6" s="233" t="s">
        <v>25</v>
      </c>
      <c r="AT6" s="233" t="s">
        <v>25</v>
      </c>
      <c r="AU6" s="233" t="s">
        <v>25</v>
      </c>
      <c r="AV6" s="233" t="s">
        <v>25</v>
      </c>
      <c r="AW6" s="233" t="s">
        <v>25</v>
      </c>
      <c r="AX6" s="233" t="s">
        <v>25</v>
      </c>
      <c r="AY6" s="233" t="s">
        <v>25</v>
      </c>
      <c r="AZ6" s="233" t="s">
        <v>25</v>
      </c>
      <c r="BA6" s="233" t="s">
        <v>25</v>
      </c>
      <c r="BB6" s="233" t="s">
        <v>25</v>
      </c>
      <c r="BC6" s="234" t="s">
        <v>279</v>
      </c>
      <c r="BD6" s="233" t="s">
        <v>25</v>
      </c>
      <c r="BE6" s="233" t="s">
        <v>25</v>
      </c>
      <c r="BF6" s="233" t="s">
        <v>25</v>
      </c>
      <c r="BG6" s="233" t="s">
        <v>25</v>
      </c>
      <c r="BH6" s="233" t="s">
        <v>25</v>
      </c>
      <c r="BI6" s="233" t="s">
        <v>25</v>
      </c>
      <c r="BJ6" s="233" t="s">
        <v>25</v>
      </c>
      <c r="BK6" s="234" t="s">
        <v>219</v>
      </c>
      <c r="BL6" s="233" t="s">
        <v>25</v>
      </c>
      <c r="BM6" s="233" t="s">
        <v>25</v>
      </c>
      <c r="BN6" s="233" t="s">
        <v>25</v>
      </c>
      <c r="BO6" s="233" t="s">
        <v>25</v>
      </c>
      <c r="BP6" s="233" t="s">
        <v>25</v>
      </c>
      <c r="BQ6" s="233" t="s">
        <v>25</v>
      </c>
      <c r="BR6" s="233" t="s">
        <v>25</v>
      </c>
      <c r="BS6" s="233" t="s">
        <v>25</v>
      </c>
      <c r="BT6" s="233" t="s">
        <v>25</v>
      </c>
      <c r="BU6" s="233" t="s">
        <v>25</v>
      </c>
      <c r="BV6" s="233" t="s">
        <v>25</v>
      </c>
      <c r="BW6" s="233" t="s">
        <v>25</v>
      </c>
      <c r="BX6" s="234" t="s">
        <v>279</v>
      </c>
      <c r="BY6" s="233" t="s">
        <v>25</v>
      </c>
      <c r="BZ6" s="233" t="s">
        <v>25</v>
      </c>
      <c r="CA6" s="233" t="s">
        <v>25</v>
      </c>
      <c r="CB6" s="233" t="s">
        <v>25</v>
      </c>
      <c r="CC6" s="233" t="s">
        <v>25</v>
      </c>
      <c r="CD6" s="233" t="s">
        <v>25</v>
      </c>
      <c r="CE6" s="233" t="s">
        <v>25</v>
      </c>
      <c r="CF6" s="234" t="s">
        <v>279</v>
      </c>
      <c r="CG6" s="233" t="s">
        <v>25</v>
      </c>
      <c r="CH6" s="233" t="s">
        <v>25</v>
      </c>
      <c r="CI6" s="233" t="s">
        <v>25</v>
      </c>
      <c r="CJ6" s="322"/>
    </row>
    <row r="7" spans="1:88" s="277" customFormat="1" ht="12" customHeight="1">
      <c r="A7" s="278" t="s">
        <v>620</v>
      </c>
      <c r="B7" s="279" t="s">
        <v>621</v>
      </c>
      <c r="C7" s="297" t="s">
        <v>542</v>
      </c>
      <c r="D7" s="280">
        <f t="shared" ref="D7:X7" si="0">SUM(Y7,AT7,BO7)</f>
        <v>462233</v>
      </c>
      <c r="E7" s="280">
        <f t="shared" si="0"/>
        <v>199317</v>
      </c>
      <c r="F7" s="280">
        <f t="shared" si="0"/>
        <v>1311</v>
      </c>
      <c r="G7" s="280">
        <f t="shared" si="0"/>
        <v>12375</v>
      </c>
      <c r="H7" s="280">
        <f t="shared" si="0"/>
        <v>37285</v>
      </c>
      <c r="I7" s="280">
        <f t="shared" si="0"/>
        <v>39572</v>
      </c>
      <c r="J7" s="280">
        <f t="shared" si="0"/>
        <v>19610</v>
      </c>
      <c r="K7" s="280">
        <f t="shared" si="0"/>
        <v>369</v>
      </c>
      <c r="L7" s="280">
        <f t="shared" si="0"/>
        <v>55032</v>
      </c>
      <c r="M7" s="280">
        <f t="shared" si="0"/>
        <v>1469</v>
      </c>
      <c r="N7" s="280">
        <f t="shared" si="0"/>
        <v>937</v>
      </c>
      <c r="O7" s="280">
        <f t="shared" si="0"/>
        <v>15804</v>
      </c>
      <c r="P7" s="280">
        <f t="shared" si="0"/>
        <v>35</v>
      </c>
      <c r="Q7" s="280">
        <f t="shared" si="0"/>
        <v>5815</v>
      </c>
      <c r="R7" s="280">
        <f t="shared" si="0"/>
        <v>21802</v>
      </c>
      <c r="S7" s="280">
        <f t="shared" si="0"/>
        <v>478</v>
      </c>
      <c r="T7" s="280">
        <f t="shared" si="0"/>
        <v>14875</v>
      </c>
      <c r="U7" s="280">
        <f t="shared" si="0"/>
        <v>0</v>
      </c>
      <c r="V7" s="280">
        <f t="shared" si="0"/>
        <v>0</v>
      </c>
      <c r="W7" s="280">
        <f t="shared" si="0"/>
        <v>240</v>
      </c>
      <c r="X7" s="280">
        <f t="shared" si="0"/>
        <v>35907</v>
      </c>
      <c r="Y7" s="280">
        <f t="shared" ref="Y7:Y53" si="1">SUM(Z7:AS7)</f>
        <v>33207</v>
      </c>
      <c r="Z7" s="280">
        <v>21934</v>
      </c>
      <c r="AA7" s="280">
        <v>126</v>
      </c>
      <c r="AB7" s="280">
        <v>1279</v>
      </c>
      <c r="AC7" s="280">
        <v>1949</v>
      </c>
      <c r="AD7" s="280">
        <v>1552</v>
      </c>
      <c r="AE7" s="280">
        <v>604</v>
      </c>
      <c r="AF7" s="280">
        <v>80</v>
      </c>
      <c r="AG7" s="280">
        <v>588</v>
      </c>
      <c r="AH7" s="280">
        <v>29</v>
      </c>
      <c r="AI7" s="280">
        <v>220</v>
      </c>
      <c r="AJ7" s="280" t="s">
        <v>802</v>
      </c>
      <c r="AK7" s="280" t="s">
        <v>802</v>
      </c>
      <c r="AL7" s="280" t="s">
        <v>802</v>
      </c>
      <c r="AM7" s="280" t="s">
        <v>802</v>
      </c>
      <c r="AN7" s="280" t="s">
        <v>802</v>
      </c>
      <c r="AO7" s="280" t="s">
        <v>802</v>
      </c>
      <c r="AP7" s="280" t="s">
        <v>802</v>
      </c>
      <c r="AQ7" s="280" t="s">
        <v>802</v>
      </c>
      <c r="AR7" s="280">
        <v>159</v>
      </c>
      <c r="AS7" s="280">
        <v>4687</v>
      </c>
      <c r="AT7" s="280">
        <f>施設資源化量内訳!D7</f>
        <v>294366</v>
      </c>
      <c r="AU7" s="280">
        <f>施設資源化量内訳!E7</f>
        <v>51840</v>
      </c>
      <c r="AV7" s="280">
        <f>施設資源化量内訳!F7</f>
        <v>489</v>
      </c>
      <c r="AW7" s="280">
        <f>施設資源化量内訳!G7</f>
        <v>8462</v>
      </c>
      <c r="AX7" s="280">
        <f>施設資源化量内訳!H7</f>
        <v>32390</v>
      </c>
      <c r="AY7" s="280">
        <f>施設資源化量内訳!I7</f>
        <v>35957</v>
      </c>
      <c r="AZ7" s="280">
        <f>施設資源化量内訳!J7</f>
        <v>18550</v>
      </c>
      <c r="BA7" s="280">
        <f>施設資源化量内訳!K7</f>
        <v>289</v>
      </c>
      <c r="BB7" s="280">
        <f>施設資源化量内訳!L7</f>
        <v>54444</v>
      </c>
      <c r="BC7" s="280">
        <f>施設資源化量内訳!M7</f>
        <v>1440</v>
      </c>
      <c r="BD7" s="280">
        <f>施設資源化量内訳!N7</f>
        <v>499</v>
      </c>
      <c r="BE7" s="280">
        <f>施設資源化量内訳!O7</f>
        <v>15804</v>
      </c>
      <c r="BF7" s="280">
        <f>施設資源化量内訳!P7</f>
        <v>35</v>
      </c>
      <c r="BG7" s="280">
        <f>施設資源化量内訳!Q7</f>
        <v>5815</v>
      </c>
      <c r="BH7" s="280">
        <f>施設資源化量内訳!R7</f>
        <v>21802</v>
      </c>
      <c r="BI7" s="280">
        <f>施設資源化量内訳!S7</f>
        <v>478</v>
      </c>
      <c r="BJ7" s="280">
        <f>施設資源化量内訳!T7</f>
        <v>14875</v>
      </c>
      <c r="BK7" s="280">
        <f>施設資源化量内訳!U7</f>
        <v>0</v>
      </c>
      <c r="BL7" s="280">
        <f>施設資源化量内訳!V7</f>
        <v>0</v>
      </c>
      <c r="BM7" s="280">
        <f>施設資源化量内訳!W7</f>
        <v>73</v>
      </c>
      <c r="BN7" s="280">
        <f>施設資源化量内訳!X7</f>
        <v>31124</v>
      </c>
      <c r="BO7" s="280">
        <f t="shared" ref="BO7:BO53" si="2">SUM(BP7:CI7)</f>
        <v>134660</v>
      </c>
      <c r="BP7" s="280">
        <v>125543</v>
      </c>
      <c r="BQ7" s="280">
        <v>696</v>
      </c>
      <c r="BR7" s="280">
        <v>2634</v>
      </c>
      <c r="BS7" s="280">
        <v>2946</v>
      </c>
      <c r="BT7" s="280">
        <v>2063</v>
      </c>
      <c r="BU7" s="280">
        <v>456</v>
      </c>
      <c r="BV7" s="280">
        <v>0</v>
      </c>
      <c r="BW7" s="280">
        <v>0</v>
      </c>
      <c r="BX7" s="280">
        <v>0</v>
      </c>
      <c r="BY7" s="280">
        <v>218</v>
      </c>
      <c r="BZ7" s="280" t="s">
        <v>802</v>
      </c>
      <c r="CA7" s="280" t="s">
        <v>802</v>
      </c>
      <c r="CB7" s="280" t="s">
        <v>802</v>
      </c>
      <c r="CC7" s="280" t="s">
        <v>802</v>
      </c>
      <c r="CD7" s="280" t="s">
        <v>802</v>
      </c>
      <c r="CE7" s="280" t="s">
        <v>802</v>
      </c>
      <c r="CF7" s="280" t="s">
        <v>802</v>
      </c>
      <c r="CG7" s="280" t="s">
        <v>802</v>
      </c>
      <c r="CH7" s="280">
        <v>8</v>
      </c>
      <c r="CI7" s="280">
        <v>96</v>
      </c>
      <c r="CJ7" s="298">
        <v>171</v>
      </c>
    </row>
    <row r="8" spans="1:88" s="277" customFormat="1" ht="12" customHeight="1">
      <c r="A8" s="278" t="s">
        <v>598</v>
      </c>
      <c r="B8" s="279" t="s">
        <v>590</v>
      </c>
      <c r="C8" s="297" t="s">
        <v>542</v>
      </c>
      <c r="D8" s="280">
        <f t="shared" ref="D8:X8" si="3">SUM(Y8,AT8,BO8)</f>
        <v>74938</v>
      </c>
      <c r="E8" s="280">
        <f t="shared" si="3"/>
        <v>27316</v>
      </c>
      <c r="F8" s="280">
        <f t="shared" si="3"/>
        <v>131</v>
      </c>
      <c r="G8" s="280">
        <f t="shared" si="3"/>
        <v>1303</v>
      </c>
      <c r="H8" s="280">
        <f t="shared" si="3"/>
        <v>13809</v>
      </c>
      <c r="I8" s="280">
        <f t="shared" si="3"/>
        <v>9772</v>
      </c>
      <c r="J8" s="280">
        <f t="shared" si="3"/>
        <v>2906</v>
      </c>
      <c r="K8" s="280">
        <f t="shared" si="3"/>
        <v>5</v>
      </c>
      <c r="L8" s="280">
        <f t="shared" si="3"/>
        <v>2319</v>
      </c>
      <c r="M8" s="280">
        <f t="shared" si="3"/>
        <v>300</v>
      </c>
      <c r="N8" s="280">
        <f t="shared" si="3"/>
        <v>118</v>
      </c>
      <c r="O8" s="280">
        <f t="shared" si="3"/>
        <v>1346</v>
      </c>
      <c r="P8" s="280">
        <f t="shared" si="3"/>
        <v>0</v>
      </c>
      <c r="Q8" s="280">
        <f t="shared" si="3"/>
        <v>7787</v>
      </c>
      <c r="R8" s="280">
        <f t="shared" si="3"/>
        <v>0</v>
      </c>
      <c r="S8" s="280">
        <f t="shared" si="3"/>
        <v>0</v>
      </c>
      <c r="T8" s="280">
        <f t="shared" si="3"/>
        <v>6101</v>
      </c>
      <c r="U8" s="280">
        <f t="shared" si="3"/>
        <v>111</v>
      </c>
      <c r="V8" s="280">
        <f t="shared" si="3"/>
        <v>1315</v>
      </c>
      <c r="W8" s="280">
        <f t="shared" si="3"/>
        <v>47</v>
      </c>
      <c r="X8" s="280">
        <f t="shared" si="3"/>
        <v>252</v>
      </c>
      <c r="Y8" s="280">
        <f t="shared" si="1"/>
        <v>10438</v>
      </c>
      <c r="Z8" s="280">
        <v>6951</v>
      </c>
      <c r="AA8" s="280">
        <v>28</v>
      </c>
      <c r="AB8" s="280">
        <v>431</v>
      </c>
      <c r="AC8" s="280">
        <v>1512</v>
      </c>
      <c r="AD8" s="280">
        <v>931</v>
      </c>
      <c r="AE8" s="280">
        <v>371</v>
      </c>
      <c r="AF8" s="280">
        <v>3</v>
      </c>
      <c r="AG8" s="280">
        <v>2</v>
      </c>
      <c r="AH8" s="280">
        <v>176</v>
      </c>
      <c r="AI8" s="280">
        <v>8</v>
      </c>
      <c r="AJ8" s="280" t="s">
        <v>802</v>
      </c>
      <c r="AK8" s="280" t="s">
        <v>802</v>
      </c>
      <c r="AL8" s="280" t="s">
        <v>802</v>
      </c>
      <c r="AM8" s="280" t="s">
        <v>802</v>
      </c>
      <c r="AN8" s="280" t="s">
        <v>802</v>
      </c>
      <c r="AO8" s="280" t="s">
        <v>802</v>
      </c>
      <c r="AP8" s="280" t="s">
        <v>802</v>
      </c>
      <c r="AQ8" s="280" t="s">
        <v>802</v>
      </c>
      <c r="AR8" s="280">
        <v>0</v>
      </c>
      <c r="AS8" s="280">
        <v>25</v>
      </c>
      <c r="AT8" s="280">
        <f>施設資源化量内訳!D8</f>
        <v>52270</v>
      </c>
      <c r="AU8" s="280">
        <f>施設資源化量内訳!E8</f>
        <v>9122</v>
      </c>
      <c r="AV8" s="280">
        <f>施設資源化量内訳!F8</f>
        <v>54</v>
      </c>
      <c r="AW8" s="280">
        <f>施設資源化量内訳!G8</f>
        <v>872</v>
      </c>
      <c r="AX8" s="280">
        <f>施設資源化量内訳!H8</f>
        <v>11669</v>
      </c>
      <c r="AY8" s="280">
        <f>施設資源化量内訳!I8</f>
        <v>8627</v>
      </c>
      <c r="AZ8" s="280">
        <f>施設資源化量内訳!J8</f>
        <v>2511</v>
      </c>
      <c r="BA8" s="280">
        <f>施設資源化量内訳!K8</f>
        <v>2</v>
      </c>
      <c r="BB8" s="280">
        <f>施設資源化量内訳!L8</f>
        <v>2316</v>
      </c>
      <c r="BC8" s="280">
        <f>施設資源化量内訳!M8</f>
        <v>122</v>
      </c>
      <c r="BD8" s="280">
        <f>施設資源化量内訳!N8</f>
        <v>67</v>
      </c>
      <c r="BE8" s="280">
        <f>施設資源化量内訳!O8</f>
        <v>1346</v>
      </c>
      <c r="BF8" s="280">
        <f>施設資源化量内訳!P8</f>
        <v>0</v>
      </c>
      <c r="BG8" s="280">
        <f>施設資源化量内訳!Q8</f>
        <v>7787</v>
      </c>
      <c r="BH8" s="280">
        <f>施設資源化量内訳!R8</f>
        <v>0</v>
      </c>
      <c r="BI8" s="280">
        <f>施設資源化量内訳!S8</f>
        <v>0</v>
      </c>
      <c r="BJ8" s="280">
        <f>施設資源化量内訳!T8</f>
        <v>6101</v>
      </c>
      <c r="BK8" s="280">
        <f>施設資源化量内訳!U8</f>
        <v>111</v>
      </c>
      <c r="BL8" s="280">
        <f>施設資源化量内訳!V8</f>
        <v>1315</v>
      </c>
      <c r="BM8" s="280">
        <f>施設資源化量内訳!W8</f>
        <v>33</v>
      </c>
      <c r="BN8" s="280">
        <f>施設資源化量内訳!X8</f>
        <v>215</v>
      </c>
      <c r="BO8" s="280">
        <f t="shared" si="2"/>
        <v>12230</v>
      </c>
      <c r="BP8" s="280">
        <v>11243</v>
      </c>
      <c r="BQ8" s="280">
        <v>49</v>
      </c>
      <c r="BR8" s="280">
        <v>0</v>
      </c>
      <c r="BS8" s="280">
        <v>628</v>
      </c>
      <c r="BT8" s="280">
        <v>214</v>
      </c>
      <c r="BU8" s="280">
        <v>24</v>
      </c>
      <c r="BV8" s="280">
        <v>0</v>
      </c>
      <c r="BW8" s="280">
        <v>1</v>
      </c>
      <c r="BX8" s="280">
        <v>2</v>
      </c>
      <c r="BY8" s="280">
        <v>43</v>
      </c>
      <c r="BZ8" s="280" t="s">
        <v>802</v>
      </c>
      <c r="CA8" s="280" t="s">
        <v>802</v>
      </c>
      <c r="CB8" s="280" t="s">
        <v>802</v>
      </c>
      <c r="CC8" s="280" t="s">
        <v>802</v>
      </c>
      <c r="CD8" s="280" t="s">
        <v>802</v>
      </c>
      <c r="CE8" s="280" t="s">
        <v>802</v>
      </c>
      <c r="CF8" s="280" t="s">
        <v>802</v>
      </c>
      <c r="CG8" s="280" t="s">
        <v>802</v>
      </c>
      <c r="CH8" s="280">
        <v>14</v>
      </c>
      <c r="CI8" s="280">
        <v>12</v>
      </c>
      <c r="CJ8" s="298">
        <v>38</v>
      </c>
    </row>
    <row r="9" spans="1:88" s="277" customFormat="1" ht="12" customHeight="1">
      <c r="A9" s="278" t="s">
        <v>626</v>
      </c>
      <c r="B9" s="279" t="s">
        <v>627</v>
      </c>
      <c r="C9" s="297" t="s">
        <v>542</v>
      </c>
      <c r="D9" s="280">
        <f t="shared" ref="D9:R9" si="4">SUM(Y9,AT9,BO9)</f>
        <v>77680.799999999988</v>
      </c>
      <c r="E9" s="280">
        <f t="shared" si="4"/>
        <v>33493.33</v>
      </c>
      <c r="F9" s="280">
        <f t="shared" si="4"/>
        <v>207.7193</v>
      </c>
      <c r="G9" s="280">
        <f t="shared" si="4"/>
        <v>1326.8600000000001</v>
      </c>
      <c r="H9" s="280">
        <f t="shared" si="4"/>
        <v>10758.831999999999</v>
      </c>
      <c r="I9" s="280">
        <f t="shared" si="4"/>
        <v>10414.349400000001</v>
      </c>
      <c r="J9" s="280">
        <f t="shared" si="4"/>
        <v>2622.92</v>
      </c>
      <c r="K9" s="280">
        <f t="shared" si="4"/>
        <v>46.31</v>
      </c>
      <c r="L9" s="280">
        <f t="shared" si="4"/>
        <v>3926.25</v>
      </c>
      <c r="M9" s="280">
        <f t="shared" si="4"/>
        <v>22.33</v>
      </c>
      <c r="N9" s="280">
        <f t="shared" si="4"/>
        <v>563.96630000000005</v>
      </c>
      <c r="O9" s="280">
        <f t="shared" si="4"/>
        <v>800</v>
      </c>
      <c r="P9" s="280">
        <f t="shared" si="4"/>
        <v>0</v>
      </c>
      <c r="Q9" s="280">
        <f t="shared" si="4"/>
        <v>7437</v>
      </c>
      <c r="R9" s="280">
        <f t="shared" si="4"/>
        <v>0</v>
      </c>
      <c r="S9" s="280">
        <f t="shared" ref="S9:X9" si="5">SUM(AN9,BI9,CD9)</f>
        <v>16</v>
      </c>
      <c r="T9" s="280">
        <f t="shared" si="5"/>
        <v>5019</v>
      </c>
      <c r="U9" s="280">
        <f t="shared" si="5"/>
        <v>232</v>
      </c>
      <c r="V9" s="280">
        <f t="shared" si="5"/>
        <v>0</v>
      </c>
      <c r="W9" s="280">
        <f t="shared" si="5"/>
        <v>34</v>
      </c>
      <c r="X9" s="280">
        <f t="shared" si="5"/>
        <v>759.93299999999999</v>
      </c>
      <c r="Y9" s="280">
        <f t="shared" si="1"/>
        <v>16394.463</v>
      </c>
      <c r="Z9" s="280">
        <v>11251.89</v>
      </c>
      <c r="AA9" s="280">
        <v>69.92</v>
      </c>
      <c r="AB9" s="280">
        <v>407</v>
      </c>
      <c r="AC9" s="280">
        <v>552</v>
      </c>
      <c r="AD9" s="280">
        <v>2594</v>
      </c>
      <c r="AE9" s="280">
        <v>452</v>
      </c>
      <c r="AF9" s="280">
        <v>28</v>
      </c>
      <c r="AG9" s="280">
        <v>450</v>
      </c>
      <c r="AH9" s="280">
        <v>18</v>
      </c>
      <c r="AI9" s="280">
        <v>249</v>
      </c>
      <c r="AJ9" s="280" t="s">
        <v>802</v>
      </c>
      <c r="AK9" s="280" t="s">
        <v>802</v>
      </c>
      <c r="AL9" s="280" t="s">
        <v>802</v>
      </c>
      <c r="AM9" s="280" t="s">
        <v>802</v>
      </c>
      <c r="AN9" s="280" t="s">
        <v>802</v>
      </c>
      <c r="AO9" s="280" t="s">
        <v>802</v>
      </c>
      <c r="AP9" s="280" t="s">
        <v>802</v>
      </c>
      <c r="AQ9" s="280" t="s">
        <v>802</v>
      </c>
      <c r="AR9" s="280">
        <v>13</v>
      </c>
      <c r="AS9" s="280">
        <v>309.65300000000002</v>
      </c>
      <c r="AT9" s="280">
        <f>施設資源化量内訳!D9</f>
        <v>41107.51</v>
      </c>
      <c r="AU9" s="280">
        <f>施設資源化量内訳!E9</f>
        <v>4687.84</v>
      </c>
      <c r="AV9" s="280">
        <f>施設資源化量内訳!F9</f>
        <v>42</v>
      </c>
      <c r="AW9" s="280">
        <f>施設資源化量内訳!G9</f>
        <v>663.86</v>
      </c>
      <c r="AX9" s="280">
        <f>施設資源化量内訳!H9</f>
        <v>8932.7099999999991</v>
      </c>
      <c r="AY9" s="280">
        <f>施設資源化量内訳!I9</f>
        <v>7085.29</v>
      </c>
      <c r="AZ9" s="280">
        <f>施設資源化量内訳!J9</f>
        <v>2129.92</v>
      </c>
      <c r="BA9" s="280">
        <f>施設資源化量内訳!K9</f>
        <v>18.310000000000002</v>
      </c>
      <c r="BB9" s="280">
        <f>施設資源化量内訳!L9</f>
        <v>3476.25</v>
      </c>
      <c r="BC9" s="280">
        <f>施設資源化量内訳!M9</f>
        <v>3.33</v>
      </c>
      <c r="BD9" s="280">
        <f>施設資源化量内訳!N9</f>
        <v>118</v>
      </c>
      <c r="BE9" s="280">
        <f>施設資源化量内訳!O9</f>
        <v>800</v>
      </c>
      <c r="BF9" s="280">
        <f>施設資源化量内訳!P9</f>
        <v>0</v>
      </c>
      <c r="BG9" s="280">
        <f>施設資源化量内訳!Q9</f>
        <v>7437</v>
      </c>
      <c r="BH9" s="280">
        <f>施設資源化量内訳!R9</f>
        <v>0</v>
      </c>
      <c r="BI9" s="280">
        <f>施設資源化量内訳!S9</f>
        <v>16</v>
      </c>
      <c r="BJ9" s="280">
        <f>施設資源化量内訳!T9</f>
        <v>5019</v>
      </c>
      <c r="BK9" s="280">
        <f>施設資源化量内訳!U9</f>
        <v>232</v>
      </c>
      <c r="BL9" s="280">
        <f>施設資源化量内訳!V9</f>
        <v>0</v>
      </c>
      <c r="BM9" s="280">
        <f>施設資源化量内訳!W9</f>
        <v>15</v>
      </c>
      <c r="BN9" s="280">
        <f>施設資源化量内訳!X9</f>
        <v>431</v>
      </c>
      <c r="BO9" s="280">
        <f t="shared" si="2"/>
        <v>20178.826999999994</v>
      </c>
      <c r="BP9" s="280">
        <v>17553.599999999999</v>
      </c>
      <c r="BQ9" s="280">
        <v>95.799300000000002</v>
      </c>
      <c r="BR9" s="280">
        <v>256</v>
      </c>
      <c r="BS9" s="280">
        <v>1274.1220000000001</v>
      </c>
      <c r="BT9" s="280">
        <v>735.05939999999998</v>
      </c>
      <c r="BU9" s="280">
        <v>41</v>
      </c>
      <c r="BV9" s="280">
        <v>0</v>
      </c>
      <c r="BW9" s="280">
        <v>0</v>
      </c>
      <c r="BX9" s="280">
        <v>1</v>
      </c>
      <c r="BY9" s="280">
        <v>196.96629999999999</v>
      </c>
      <c r="BZ9" s="280" t="s">
        <v>802</v>
      </c>
      <c r="CA9" s="280" t="s">
        <v>802</v>
      </c>
      <c r="CB9" s="280" t="s">
        <v>802</v>
      </c>
      <c r="CC9" s="280" t="s">
        <v>802</v>
      </c>
      <c r="CD9" s="280" t="s">
        <v>802</v>
      </c>
      <c r="CE9" s="280" t="s">
        <v>802</v>
      </c>
      <c r="CF9" s="280" t="s">
        <v>802</v>
      </c>
      <c r="CG9" s="280" t="s">
        <v>802</v>
      </c>
      <c r="CH9" s="280">
        <v>6</v>
      </c>
      <c r="CI9" s="280">
        <v>19.28</v>
      </c>
      <c r="CJ9" s="298">
        <v>32</v>
      </c>
    </row>
    <row r="10" spans="1:88" s="277" customFormat="1" ht="12" customHeight="1">
      <c r="A10" s="278" t="s">
        <v>566</v>
      </c>
      <c r="B10" s="279" t="s">
        <v>628</v>
      </c>
      <c r="C10" s="297" t="s">
        <v>542</v>
      </c>
      <c r="D10" s="280">
        <f t="shared" ref="D10:R10" si="6">SUM(Y10,AT10,BO10)</f>
        <v>131878</v>
      </c>
      <c r="E10" s="280">
        <f t="shared" si="6"/>
        <v>67746</v>
      </c>
      <c r="F10" s="280">
        <f t="shared" si="6"/>
        <v>180</v>
      </c>
      <c r="G10" s="280">
        <f t="shared" si="6"/>
        <v>1329</v>
      </c>
      <c r="H10" s="280">
        <f t="shared" si="6"/>
        <v>14089</v>
      </c>
      <c r="I10" s="280">
        <f t="shared" si="6"/>
        <v>18071</v>
      </c>
      <c r="J10" s="280">
        <f t="shared" si="6"/>
        <v>7228</v>
      </c>
      <c r="K10" s="280">
        <f t="shared" si="6"/>
        <v>115</v>
      </c>
      <c r="L10" s="280">
        <f t="shared" si="6"/>
        <v>16093</v>
      </c>
      <c r="M10" s="280">
        <f t="shared" si="6"/>
        <v>931</v>
      </c>
      <c r="N10" s="280">
        <f t="shared" si="6"/>
        <v>1565</v>
      </c>
      <c r="O10" s="280">
        <f t="shared" si="6"/>
        <v>1079</v>
      </c>
      <c r="P10" s="280">
        <f t="shared" si="6"/>
        <v>0</v>
      </c>
      <c r="Q10" s="280">
        <f t="shared" si="6"/>
        <v>2016</v>
      </c>
      <c r="R10" s="280">
        <f t="shared" si="6"/>
        <v>142</v>
      </c>
      <c r="S10" s="280">
        <f t="shared" ref="S10:X10" si="7">SUM(AN10,BI10,CD10)</f>
        <v>0</v>
      </c>
      <c r="T10" s="280">
        <f t="shared" si="7"/>
        <v>0</v>
      </c>
      <c r="U10" s="280">
        <f t="shared" si="7"/>
        <v>0</v>
      </c>
      <c r="V10" s="280">
        <f t="shared" si="7"/>
        <v>0</v>
      </c>
      <c r="W10" s="280">
        <f t="shared" si="7"/>
        <v>58</v>
      </c>
      <c r="X10" s="280">
        <f t="shared" si="7"/>
        <v>1236</v>
      </c>
      <c r="Y10" s="280">
        <f t="shared" si="1"/>
        <v>5739</v>
      </c>
      <c r="Z10" s="280">
        <v>3900</v>
      </c>
      <c r="AA10" s="280">
        <v>59</v>
      </c>
      <c r="AB10" s="280">
        <v>183</v>
      </c>
      <c r="AC10" s="280">
        <v>343</v>
      </c>
      <c r="AD10" s="280">
        <v>678</v>
      </c>
      <c r="AE10" s="280">
        <v>144</v>
      </c>
      <c r="AF10" s="280">
        <v>16</v>
      </c>
      <c r="AG10" s="280">
        <v>211</v>
      </c>
      <c r="AH10" s="280">
        <v>5</v>
      </c>
      <c r="AI10" s="280">
        <v>61</v>
      </c>
      <c r="AJ10" s="280" t="s">
        <v>802</v>
      </c>
      <c r="AK10" s="280" t="s">
        <v>802</v>
      </c>
      <c r="AL10" s="280" t="s">
        <v>802</v>
      </c>
      <c r="AM10" s="280" t="s">
        <v>802</v>
      </c>
      <c r="AN10" s="280" t="s">
        <v>802</v>
      </c>
      <c r="AO10" s="280" t="s">
        <v>802</v>
      </c>
      <c r="AP10" s="280" t="s">
        <v>802</v>
      </c>
      <c r="AQ10" s="280" t="s">
        <v>802</v>
      </c>
      <c r="AR10" s="280">
        <v>40</v>
      </c>
      <c r="AS10" s="280">
        <v>99</v>
      </c>
      <c r="AT10" s="280">
        <f>施設資源化量内訳!D10</f>
        <v>92066</v>
      </c>
      <c r="AU10" s="280">
        <f>施設資源化量内訳!E10</f>
        <v>31343</v>
      </c>
      <c r="AV10" s="280">
        <f>施設資源化量内訳!F10</f>
        <v>64</v>
      </c>
      <c r="AW10" s="280">
        <f>施設資源化量内訳!G10</f>
        <v>1056</v>
      </c>
      <c r="AX10" s="280">
        <f>施設資源化量内訳!H10</f>
        <v>13324</v>
      </c>
      <c r="AY10" s="280">
        <f>施設資源化量内訳!I10</f>
        <v>17280</v>
      </c>
      <c r="AZ10" s="280">
        <f>施設資源化量内訳!J10</f>
        <v>7083</v>
      </c>
      <c r="BA10" s="280">
        <f>施設資源化量内訳!K10</f>
        <v>99</v>
      </c>
      <c r="BB10" s="280">
        <f>施設資源化量内訳!L10</f>
        <v>15882</v>
      </c>
      <c r="BC10" s="280">
        <f>施設資源化量内訳!M10</f>
        <v>925</v>
      </c>
      <c r="BD10" s="280">
        <f>施設資源化量内訳!N10</f>
        <v>646</v>
      </c>
      <c r="BE10" s="280">
        <f>施設資源化量内訳!O10</f>
        <v>1079</v>
      </c>
      <c r="BF10" s="280">
        <f>施設資源化量内訳!P10</f>
        <v>0</v>
      </c>
      <c r="BG10" s="280">
        <f>施設資源化量内訳!Q10</f>
        <v>2016</v>
      </c>
      <c r="BH10" s="280">
        <f>施設資源化量内訳!R10</f>
        <v>142</v>
      </c>
      <c r="BI10" s="280">
        <f>施設資源化量内訳!S10</f>
        <v>0</v>
      </c>
      <c r="BJ10" s="280">
        <f>施設資源化量内訳!T10</f>
        <v>0</v>
      </c>
      <c r="BK10" s="280">
        <f>施設資源化量内訳!U10</f>
        <v>0</v>
      </c>
      <c r="BL10" s="280">
        <f>施設資源化量内訳!V10</f>
        <v>0</v>
      </c>
      <c r="BM10" s="280">
        <f>施設資源化量内訳!W10</f>
        <v>5</v>
      </c>
      <c r="BN10" s="280">
        <f>施設資源化量内訳!X10</f>
        <v>1122</v>
      </c>
      <c r="BO10" s="280">
        <f t="shared" si="2"/>
        <v>34073</v>
      </c>
      <c r="BP10" s="280">
        <v>32503</v>
      </c>
      <c r="BQ10" s="280">
        <v>57</v>
      </c>
      <c r="BR10" s="280">
        <v>90</v>
      </c>
      <c r="BS10" s="280">
        <v>422</v>
      </c>
      <c r="BT10" s="280">
        <v>113</v>
      </c>
      <c r="BU10" s="280">
        <v>1</v>
      </c>
      <c r="BV10" s="280">
        <v>0</v>
      </c>
      <c r="BW10" s="280">
        <v>0</v>
      </c>
      <c r="BX10" s="280">
        <v>1</v>
      </c>
      <c r="BY10" s="280">
        <v>858</v>
      </c>
      <c r="BZ10" s="280" t="s">
        <v>802</v>
      </c>
      <c r="CA10" s="280" t="s">
        <v>802</v>
      </c>
      <c r="CB10" s="280" t="s">
        <v>802</v>
      </c>
      <c r="CC10" s="280" t="s">
        <v>802</v>
      </c>
      <c r="CD10" s="280" t="s">
        <v>802</v>
      </c>
      <c r="CE10" s="280" t="s">
        <v>802</v>
      </c>
      <c r="CF10" s="280" t="s">
        <v>802</v>
      </c>
      <c r="CG10" s="280" t="s">
        <v>802</v>
      </c>
      <c r="CH10" s="280">
        <v>13</v>
      </c>
      <c r="CI10" s="280">
        <v>15</v>
      </c>
      <c r="CJ10" s="298">
        <v>33</v>
      </c>
    </row>
    <row r="11" spans="1:88" s="277" customFormat="1" ht="12" customHeight="1">
      <c r="A11" s="278" t="s">
        <v>570</v>
      </c>
      <c r="B11" s="279" t="s">
        <v>624</v>
      </c>
      <c r="C11" s="297" t="s">
        <v>542</v>
      </c>
      <c r="D11" s="280">
        <f t="shared" ref="D11:R11" si="8">SUM(Y11,AT11,BO11)</f>
        <v>57814</v>
      </c>
      <c r="E11" s="280">
        <f t="shared" si="8"/>
        <v>25135</v>
      </c>
      <c r="F11" s="280">
        <f t="shared" si="8"/>
        <v>13</v>
      </c>
      <c r="G11" s="280">
        <f t="shared" si="8"/>
        <v>82</v>
      </c>
      <c r="H11" s="280">
        <f t="shared" si="8"/>
        <v>6262</v>
      </c>
      <c r="I11" s="280">
        <f t="shared" si="8"/>
        <v>7871</v>
      </c>
      <c r="J11" s="280">
        <f t="shared" si="8"/>
        <v>2250</v>
      </c>
      <c r="K11" s="280">
        <f t="shared" si="8"/>
        <v>70</v>
      </c>
      <c r="L11" s="280">
        <f t="shared" si="8"/>
        <v>341</v>
      </c>
      <c r="M11" s="280">
        <f t="shared" si="8"/>
        <v>183</v>
      </c>
      <c r="N11" s="280">
        <f t="shared" si="8"/>
        <v>210</v>
      </c>
      <c r="O11" s="280">
        <f t="shared" si="8"/>
        <v>117</v>
      </c>
      <c r="P11" s="280">
        <f t="shared" si="8"/>
        <v>0</v>
      </c>
      <c r="Q11" s="280">
        <f t="shared" si="8"/>
        <v>11892</v>
      </c>
      <c r="R11" s="280">
        <f t="shared" si="8"/>
        <v>0</v>
      </c>
      <c r="S11" s="280">
        <f t="shared" ref="S11:X11" si="9">SUM(AN11,BI11,CD11)</f>
        <v>0</v>
      </c>
      <c r="T11" s="280">
        <f t="shared" si="9"/>
        <v>1548</v>
      </c>
      <c r="U11" s="280">
        <f t="shared" si="9"/>
        <v>0</v>
      </c>
      <c r="V11" s="280">
        <f t="shared" si="9"/>
        <v>0</v>
      </c>
      <c r="W11" s="280">
        <f t="shared" si="9"/>
        <v>17</v>
      </c>
      <c r="X11" s="280">
        <f t="shared" si="9"/>
        <v>1823</v>
      </c>
      <c r="Y11" s="280">
        <f t="shared" si="1"/>
        <v>15165</v>
      </c>
      <c r="Z11" s="280">
        <v>13973</v>
      </c>
      <c r="AA11" s="280">
        <v>13</v>
      </c>
      <c r="AB11" s="280">
        <v>76</v>
      </c>
      <c r="AC11" s="280">
        <v>275</v>
      </c>
      <c r="AD11" s="280">
        <v>171</v>
      </c>
      <c r="AE11" s="280">
        <v>33</v>
      </c>
      <c r="AF11" s="280">
        <v>2</v>
      </c>
      <c r="AG11" s="280">
        <v>0</v>
      </c>
      <c r="AH11" s="280">
        <v>28</v>
      </c>
      <c r="AI11" s="280">
        <v>52</v>
      </c>
      <c r="AJ11" s="280" t="s">
        <v>802</v>
      </c>
      <c r="AK11" s="280" t="s">
        <v>802</v>
      </c>
      <c r="AL11" s="280" t="s">
        <v>802</v>
      </c>
      <c r="AM11" s="280" t="s">
        <v>802</v>
      </c>
      <c r="AN11" s="280" t="s">
        <v>802</v>
      </c>
      <c r="AO11" s="280" t="s">
        <v>802</v>
      </c>
      <c r="AP11" s="280" t="s">
        <v>802</v>
      </c>
      <c r="AQ11" s="280" t="s">
        <v>802</v>
      </c>
      <c r="AR11" s="280">
        <v>11</v>
      </c>
      <c r="AS11" s="280">
        <v>531</v>
      </c>
      <c r="AT11" s="280">
        <f>施設資源化量内訳!D11</f>
        <v>38128</v>
      </c>
      <c r="AU11" s="280">
        <f>施設資源化量内訳!E11</f>
        <v>6851</v>
      </c>
      <c r="AV11" s="280">
        <f>施設資源化量内訳!F11</f>
        <v>0</v>
      </c>
      <c r="AW11" s="280">
        <f>施設資源化量内訳!G11</f>
        <v>6</v>
      </c>
      <c r="AX11" s="280">
        <f>施設資源化量内訳!H11</f>
        <v>5931</v>
      </c>
      <c r="AY11" s="280">
        <f>施設資源化量内訳!I11</f>
        <v>7550</v>
      </c>
      <c r="AZ11" s="280">
        <f>施設資源化量内訳!J11</f>
        <v>2217</v>
      </c>
      <c r="BA11" s="280">
        <f>施設資源化量内訳!K11</f>
        <v>68</v>
      </c>
      <c r="BB11" s="280">
        <f>施設資源化量内訳!L11</f>
        <v>341</v>
      </c>
      <c r="BC11" s="280">
        <f>施設資源化量内訳!M11</f>
        <v>155</v>
      </c>
      <c r="BD11" s="280">
        <f>施設資源化量内訳!N11</f>
        <v>156</v>
      </c>
      <c r="BE11" s="280">
        <f>施設資源化量内訳!O11</f>
        <v>117</v>
      </c>
      <c r="BF11" s="280">
        <f>施設資源化量内訳!P11</f>
        <v>0</v>
      </c>
      <c r="BG11" s="280">
        <f>施設資源化量内訳!Q11</f>
        <v>11892</v>
      </c>
      <c r="BH11" s="280">
        <f>施設資源化量内訳!R11</f>
        <v>0</v>
      </c>
      <c r="BI11" s="280">
        <f>施設資源化量内訳!S11</f>
        <v>0</v>
      </c>
      <c r="BJ11" s="280">
        <f>施設資源化量内訳!T11</f>
        <v>1548</v>
      </c>
      <c r="BK11" s="280">
        <f>施設資源化量内訳!U11</f>
        <v>0</v>
      </c>
      <c r="BL11" s="280">
        <f>施設資源化量内訳!V11</f>
        <v>0</v>
      </c>
      <c r="BM11" s="280">
        <f>施設資源化量内訳!W11</f>
        <v>4</v>
      </c>
      <c r="BN11" s="280">
        <f>施設資源化量内訳!X11</f>
        <v>1292</v>
      </c>
      <c r="BO11" s="280">
        <f t="shared" si="2"/>
        <v>4521</v>
      </c>
      <c r="BP11" s="280">
        <v>4311</v>
      </c>
      <c r="BQ11" s="280">
        <v>0</v>
      </c>
      <c r="BR11" s="280">
        <v>0</v>
      </c>
      <c r="BS11" s="280">
        <v>56</v>
      </c>
      <c r="BT11" s="280">
        <v>150</v>
      </c>
      <c r="BU11" s="280">
        <v>0</v>
      </c>
      <c r="BV11" s="280">
        <v>0</v>
      </c>
      <c r="BW11" s="280">
        <v>0</v>
      </c>
      <c r="BX11" s="280">
        <v>0</v>
      </c>
      <c r="BY11" s="280">
        <v>2</v>
      </c>
      <c r="BZ11" s="280" t="s">
        <v>802</v>
      </c>
      <c r="CA11" s="280" t="s">
        <v>802</v>
      </c>
      <c r="CB11" s="280" t="s">
        <v>802</v>
      </c>
      <c r="CC11" s="280" t="s">
        <v>802</v>
      </c>
      <c r="CD11" s="280" t="s">
        <v>802</v>
      </c>
      <c r="CE11" s="280" t="s">
        <v>802</v>
      </c>
      <c r="CF11" s="280" t="s">
        <v>802</v>
      </c>
      <c r="CG11" s="280" t="s">
        <v>802</v>
      </c>
      <c r="CH11" s="280">
        <v>2</v>
      </c>
      <c r="CI11" s="280">
        <v>0</v>
      </c>
      <c r="CJ11" s="298">
        <v>24</v>
      </c>
    </row>
    <row r="12" spans="1:88" s="277" customFormat="1" ht="12" customHeight="1">
      <c r="A12" s="278" t="s">
        <v>551</v>
      </c>
      <c r="B12" s="279" t="s">
        <v>571</v>
      </c>
      <c r="C12" s="297" t="s">
        <v>542</v>
      </c>
      <c r="D12" s="280">
        <f t="shared" ref="D12:R12" si="10">SUM(Y12,AT12,BO12)</f>
        <v>57754</v>
      </c>
      <c r="E12" s="280">
        <f t="shared" si="10"/>
        <v>31898</v>
      </c>
      <c r="F12" s="280">
        <f t="shared" si="10"/>
        <v>124</v>
      </c>
      <c r="G12" s="280">
        <f t="shared" si="10"/>
        <v>1110</v>
      </c>
      <c r="H12" s="280">
        <f t="shared" si="10"/>
        <v>6673</v>
      </c>
      <c r="I12" s="280">
        <f t="shared" si="10"/>
        <v>7773</v>
      </c>
      <c r="J12" s="280">
        <f t="shared" si="10"/>
        <v>2325</v>
      </c>
      <c r="K12" s="280">
        <f t="shared" si="10"/>
        <v>108</v>
      </c>
      <c r="L12" s="280">
        <f t="shared" si="10"/>
        <v>1731</v>
      </c>
      <c r="M12" s="280">
        <f t="shared" si="10"/>
        <v>1097</v>
      </c>
      <c r="N12" s="280">
        <f t="shared" si="10"/>
        <v>1048</v>
      </c>
      <c r="O12" s="280">
        <f t="shared" si="10"/>
        <v>2006</v>
      </c>
      <c r="P12" s="280">
        <f t="shared" si="10"/>
        <v>3</v>
      </c>
      <c r="Q12" s="280">
        <f t="shared" si="10"/>
        <v>1436</v>
      </c>
      <c r="R12" s="280">
        <f t="shared" si="10"/>
        <v>0</v>
      </c>
      <c r="S12" s="280">
        <f t="shared" ref="S12:X12" si="11">SUM(AN12,BI12,CD12)</f>
        <v>0</v>
      </c>
      <c r="T12" s="280">
        <f t="shared" si="11"/>
        <v>0</v>
      </c>
      <c r="U12" s="280">
        <f t="shared" si="11"/>
        <v>0</v>
      </c>
      <c r="V12" s="280">
        <f t="shared" si="11"/>
        <v>0</v>
      </c>
      <c r="W12" s="280">
        <f t="shared" si="11"/>
        <v>52</v>
      </c>
      <c r="X12" s="280">
        <f t="shared" si="11"/>
        <v>370</v>
      </c>
      <c r="Y12" s="280">
        <f t="shared" si="1"/>
        <v>12502</v>
      </c>
      <c r="Z12" s="280">
        <v>9044</v>
      </c>
      <c r="AA12" s="280">
        <v>12</v>
      </c>
      <c r="AB12" s="280">
        <v>169</v>
      </c>
      <c r="AC12" s="280">
        <v>462</v>
      </c>
      <c r="AD12" s="280">
        <v>2209</v>
      </c>
      <c r="AE12" s="280">
        <v>1</v>
      </c>
      <c r="AF12" s="280">
        <v>0</v>
      </c>
      <c r="AG12" s="280">
        <v>0</v>
      </c>
      <c r="AH12" s="280">
        <v>0</v>
      </c>
      <c r="AI12" s="280">
        <v>340</v>
      </c>
      <c r="AJ12" s="280" t="s">
        <v>802</v>
      </c>
      <c r="AK12" s="280" t="s">
        <v>802</v>
      </c>
      <c r="AL12" s="280" t="s">
        <v>802</v>
      </c>
      <c r="AM12" s="280" t="s">
        <v>802</v>
      </c>
      <c r="AN12" s="280" t="s">
        <v>802</v>
      </c>
      <c r="AO12" s="280" t="s">
        <v>802</v>
      </c>
      <c r="AP12" s="280" t="s">
        <v>802</v>
      </c>
      <c r="AQ12" s="280" t="s">
        <v>802</v>
      </c>
      <c r="AR12" s="280">
        <v>5</v>
      </c>
      <c r="AS12" s="280">
        <v>260</v>
      </c>
      <c r="AT12" s="280">
        <f>施設資源化量内訳!D12</f>
        <v>21006</v>
      </c>
      <c r="AU12" s="280">
        <f>施設資源化量内訳!E12</f>
        <v>1298</v>
      </c>
      <c r="AV12" s="280">
        <f>施設資源化量内訳!F12</f>
        <v>26</v>
      </c>
      <c r="AW12" s="280">
        <f>施設資源化量内訳!G12</f>
        <v>74</v>
      </c>
      <c r="AX12" s="280">
        <f>施設資源化量内訳!H12</f>
        <v>5694</v>
      </c>
      <c r="AY12" s="280">
        <f>施設資源化量内訳!I12</f>
        <v>4957</v>
      </c>
      <c r="AZ12" s="280">
        <f>施設資源化量内訳!J12</f>
        <v>2308</v>
      </c>
      <c r="BA12" s="280">
        <f>施設資源化量内訳!K12</f>
        <v>108</v>
      </c>
      <c r="BB12" s="280">
        <f>施設資源化量内訳!L12</f>
        <v>1731</v>
      </c>
      <c r="BC12" s="280">
        <f>施設資源化量内訳!M12</f>
        <v>1097</v>
      </c>
      <c r="BD12" s="280">
        <f>施設資源化量内訳!N12</f>
        <v>114</v>
      </c>
      <c r="BE12" s="280">
        <f>施設資源化量内訳!O12</f>
        <v>2006</v>
      </c>
      <c r="BF12" s="280">
        <f>施設資源化量内訳!P12</f>
        <v>3</v>
      </c>
      <c r="BG12" s="280">
        <f>施設資源化量内訳!Q12</f>
        <v>1436</v>
      </c>
      <c r="BH12" s="280">
        <f>施設資源化量内訳!R12</f>
        <v>0</v>
      </c>
      <c r="BI12" s="280">
        <f>施設資源化量内訳!S12</f>
        <v>0</v>
      </c>
      <c r="BJ12" s="280">
        <f>施設資源化量内訳!T12</f>
        <v>0</v>
      </c>
      <c r="BK12" s="280">
        <f>施設資源化量内訳!U12</f>
        <v>0</v>
      </c>
      <c r="BL12" s="280">
        <f>施設資源化量内訳!V12</f>
        <v>0</v>
      </c>
      <c r="BM12" s="280">
        <f>施設資源化量内訳!W12</f>
        <v>46</v>
      </c>
      <c r="BN12" s="280">
        <f>施設資源化量内訳!X12</f>
        <v>108</v>
      </c>
      <c r="BO12" s="280">
        <f t="shared" si="2"/>
        <v>24246</v>
      </c>
      <c r="BP12" s="280">
        <v>21556</v>
      </c>
      <c r="BQ12" s="280">
        <v>86</v>
      </c>
      <c r="BR12" s="280">
        <v>867</v>
      </c>
      <c r="BS12" s="280">
        <v>517</v>
      </c>
      <c r="BT12" s="280">
        <v>607</v>
      </c>
      <c r="BU12" s="280">
        <v>16</v>
      </c>
      <c r="BV12" s="280">
        <v>0</v>
      </c>
      <c r="BW12" s="280">
        <v>0</v>
      </c>
      <c r="BX12" s="280">
        <v>0</v>
      </c>
      <c r="BY12" s="280">
        <v>594</v>
      </c>
      <c r="BZ12" s="280" t="s">
        <v>802</v>
      </c>
      <c r="CA12" s="280" t="s">
        <v>802</v>
      </c>
      <c r="CB12" s="280" t="s">
        <v>802</v>
      </c>
      <c r="CC12" s="280" t="s">
        <v>802</v>
      </c>
      <c r="CD12" s="280" t="s">
        <v>802</v>
      </c>
      <c r="CE12" s="280" t="s">
        <v>802</v>
      </c>
      <c r="CF12" s="280" t="s">
        <v>802</v>
      </c>
      <c r="CG12" s="280" t="s">
        <v>802</v>
      </c>
      <c r="CH12" s="280">
        <v>1</v>
      </c>
      <c r="CI12" s="280">
        <v>2</v>
      </c>
      <c r="CJ12" s="298">
        <v>35</v>
      </c>
    </row>
    <row r="13" spans="1:88" s="277" customFormat="1" ht="12" customHeight="1">
      <c r="A13" s="278" t="s">
        <v>580</v>
      </c>
      <c r="B13" s="279" t="s">
        <v>629</v>
      </c>
      <c r="C13" s="297" t="s">
        <v>542</v>
      </c>
      <c r="D13" s="280">
        <f t="shared" ref="D13:R13" si="12">SUM(Y13,AT13,BO13)</f>
        <v>100253</v>
      </c>
      <c r="E13" s="280">
        <f t="shared" si="12"/>
        <v>45261</v>
      </c>
      <c r="F13" s="280">
        <f t="shared" si="12"/>
        <v>242</v>
      </c>
      <c r="G13" s="280">
        <f t="shared" si="12"/>
        <v>1113</v>
      </c>
      <c r="H13" s="280">
        <f t="shared" si="12"/>
        <v>15485</v>
      </c>
      <c r="I13" s="280">
        <f t="shared" si="12"/>
        <v>12526</v>
      </c>
      <c r="J13" s="280">
        <f t="shared" si="12"/>
        <v>4887</v>
      </c>
      <c r="K13" s="280">
        <f t="shared" si="12"/>
        <v>95</v>
      </c>
      <c r="L13" s="280">
        <f t="shared" si="12"/>
        <v>8092</v>
      </c>
      <c r="M13" s="280">
        <f t="shared" si="12"/>
        <v>1155</v>
      </c>
      <c r="N13" s="280">
        <f t="shared" si="12"/>
        <v>429</v>
      </c>
      <c r="O13" s="280">
        <f t="shared" si="12"/>
        <v>0</v>
      </c>
      <c r="P13" s="280">
        <f t="shared" si="12"/>
        <v>0</v>
      </c>
      <c r="Q13" s="280">
        <f t="shared" si="12"/>
        <v>686</v>
      </c>
      <c r="R13" s="280">
        <f t="shared" si="12"/>
        <v>0</v>
      </c>
      <c r="S13" s="280">
        <f t="shared" ref="S13:X13" si="13">SUM(AN13,BI13,CD13)</f>
        <v>0</v>
      </c>
      <c r="T13" s="280">
        <f t="shared" si="13"/>
        <v>0</v>
      </c>
      <c r="U13" s="280">
        <f t="shared" si="13"/>
        <v>0</v>
      </c>
      <c r="V13" s="280">
        <f t="shared" si="13"/>
        <v>0</v>
      </c>
      <c r="W13" s="280">
        <f t="shared" si="13"/>
        <v>21</v>
      </c>
      <c r="X13" s="280">
        <f t="shared" si="13"/>
        <v>10261</v>
      </c>
      <c r="Y13" s="280">
        <f t="shared" si="1"/>
        <v>27856</v>
      </c>
      <c r="Z13" s="280">
        <v>20687</v>
      </c>
      <c r="AA13" s="280">
        <v>177</v>
      </c>
      <c r="AB13" s="280">
        <v>632</v>
      </c>
      <c r="AC13" s="280">
        <v>2354</v>
      </c>
      <c r="AD13" s="280">
        <v>2536</v>
      </c>
      <c r="AE13" s="280">
        <v>178</v>
      </c>
      <c r="AF13" s="280">
        <v>0</v>
      </c>
      <c r="AG13" s="280">
        <v>335</v>
      </c>
      <c r="AH13" s="280">
        <v>468</v>
      </c>
      <c r="AI13" s="280">
        <v>360</v>
      </c>
      <c r="AJ13" s="280" t="s">
        <v>802</v>
      </c>
      <c r="AK13" s="280" t="s">
        <v>802</v>
      </c>
      <c r="AL13" s="280" t="s">
        <v>802</v>
      </c>
      <c r="AM13" s="280" t="s">
        <v>802</v>
      </c>
      <c r="AN13" s="280" t="s">
        <v>802</v>
      </c>
      <c r="AO13" s="280" t="s">
        <v>802</v>
      </c>
      <c r="AP13" s="280" t="s">
        <v>802</v>
      </c>
      <c r="AQ13" s="280" t="s">
        <v>802</v>
      </c>
      <c r="AR13" s="280">
        <v>5</v>
      </c>
      <c r="AS13" s="280">
        <v>124</v>
      </c>
      <c r="AT13" s="280">
        <f>施設資源化量内訳!D13</f>
        <v>47502</v>
      </c>
      <c r="AU13" s="280">
        <f>施設資源化量内訳!E13</f>
        <v>822</v>
      </c>
      <c r="AV13" s="280">
        <f>施設資源化量内訳!F13</f>
        <v>15</v>
      </c>
      <c r="AW13" s="280">
        <f>施設資源化量内訳!G13</f>
        <v>241</v>
      </c>
      <c r="AX13" s="280">
        <f>施設資源化量内訳!H13</f>
        <v>12752</v>
      </c>
      <c r="AY13" s="280">
        <f>施設資源化量内訳!I13</f>
        <v>9600</v>
      </c>
      <c r="AZ13" s="280">
        <f>施設資源化量内訳!J13</f>
        <v>4675</v>
      </c>
      <c r="BA13" s="280">
        <f>施設資源化量内訳!K13</f>
        <v>95</v>
      </c>
      <c r="BB13" s="280">
        <f>施設資源化量内訳!L13</f>
        <v>7747</v>
      </c>
      <c r="BC13" s="280">
        <f>施設資源化量内訳!M13</f>
        <v>687</v>
      </c>
      <c r="BD13" s="280">
        <f>施設資源化量内訳!N13</f>
        <v>46</v>
      </c>
      <c r="BE13" s="280">
        <f>施設資源化量内訳!O13</f>
        <v>0</v>
      </c>
      <c r="BF13" s="280">
        <f>施設資源化量内訳!P13</f>
        <v>0</v>
      </c>
      <c r="BG13" s="280">
        <f>施設資源化量内訳!Q13</f>
        <v>686</v>
      </c>
      <c r="BH13" s="280">
        <f>施設資源化量内訳!R13</f>
        <v>0</v>
      </c>
      <c r="BI13" s="280">
        <f>施設資源化量内訳!S13</f>
        <v>0</v>
      </c>
      <c r="BJ13" s="280">
        <f>施設資源化量内訳!T13</f>
        <v>0</v>
      </c>
      <c r="BK13" s="280">
        <f>施設資源化量内訳!U13</f>
        <v>0</v>
      </c>
      <c r="BL13" s="280">
        <f>施設資源化量内訳!V13</f>
        <v>0</v>
      </c>
      <c r="BM13" s="280">
        <f>施設資源化量内訳!W13</f>
        <v>14</v>
      </c>
      <c r="BN13" s="280">
        <f>施設資源化量内訳!X13</f>
        <v>10122</v>
      </c>
      <c r="BO13" s="280">
        <f t="shared" si="2"/>
        <v>24895</v>
      </c>
      <c r="BP13" s="280">
        <v>23752</v>
      </c>
      <c r="BQ13" s="280">
        <v>50</v>
      </c>
      <c r="BR13" s="280">
        <v>240</v>
      </c>
      <c r="BS13" s="280">
        <v>379</v>
      </c>
      <c r="BT13" s="280">
        <v>390</v>
      </c>
      <c r="BU13" s="280">
        <v>34</v>
      </c>
      <c r="BV13" s="280">
        <v>0</v>
      </c>
      <c r="BW13" s="280">
        <v>10</v>
      </c>
      <c r="BX13" s="280">
        <v>0</v>
      </c>
      <c r="BY13" s="280">
        <v>23</v>
      </c>
      <c r="BZ13" s="280" t="s">
        <v>802</v>
      </c>
      <c r="CA13" s="280" t="s">
        <v>802</v>
      </c>
      <c r="CB13" s="280" t="s">
        <v>802</v>
      </c>
      <c r="CC13" s="280" t="s">
        <v>802</v>
      </c>
      <c r="CD13" s="280" t="s">
        <v>802</v>
      </c>
      <c r="CE13" s="280" t="s">
        <v>802</v>
      </c>
      <c r="CF13" s="280" t="s">
        <v>802</v>
      </c>
      <c r="CG13" s="280" t="s">
        <v>802</v>
      </c>
      <c r="CH13" s="280">
        <v>2</v>
      </c>
      <c r="CI13" s="280">
        <v>15</v>
      </c>
      <c r="CJ13" s="298">
        <v>52</v>
      </c>
    </row>
    <row r="14" spans="1:88" s="277" customFormat="1" ht="12" customHeight="1">
      <c r="A14" s="278" t="s">
        <v>552</v>
      </c>
      <c r="B14" s="279" t="s">
        <v>568</v>
      </c>
      <c r="C14" s="297" t="s">
        <v>542</v>
      </c>
      <c r="D14" s="280">
        <f t="shared" ref="D14:P14" si="14">SUM(Y14,AT14,BO14)</f>
        <v>238505</v>
      </c>
      <c r="E14" s="280">
        <f t="shared" si="14"/>
        <v>108550</v>
      </c>
      <c r="F14" s="280">
        <f t="shared" si="14"/>
        <v>552</v>
      </c>
      <c r="G14" s="280">
        <f t="shared" si="14"/>
        <v>1335</v>
      </c>
      <c r="H14" s="280">
        <f t="shared" si="14"/>
        <v>26398</v>
      </c>
      <c r="I14" s="280">
        <f t="shared" si="14"/>
        <v>18674</v>
      </c>
      <c r="J14" s="280">
        <f t="shared" si="14"/>
        <v>6648</v>
      </c>
      <c r="K14" s="280">
        <f t="shared" si="14"/>
        <v>101</v>
      </c>
      <c r="L14" s="280">
        <f t="shared" si="14"/>
        <v>2782</v>
      </c>
      <c r="M14" s="280">
        <f t="shared" si="14"/>
        <v>612</v>
      </c>
      <c r="N14" s="280">
        <f t="shared" si="14"/>
        <v>3253</v>
      </c>
      <c r="O14" s="280">
        <f t="shared" si="14"/>
        <v>874</v>
      </c>
      <c r="P14" s="280">
        <f t="shared" si="14"/>
        <v>16</v>
      </c>
      <c r="Q14" s="280">
        <f t="shared" ref="Q14:X14" si="15">SUM(AL14,BG14,CB14)</f>
        <v>26784</v>
      </c>
      <c r="R14" s="280">
        <f t="shared" si="15"/>
        <v>25147</v>
      </c>
      <c r="S14" s="280">
        <f t="shared" si="15"/>
        <v>0</v>
      </c>
      <c r="T14" s="280">
        <f t="shared" si="15"/>
        <v>0</v>
      </c>
      <c r="U14" s="280">
        <f t="shared" si="15"/>
        <v>0</v>
      </c>
      <c r="V14" s="280">
        <f t="shared" si="15"/>
        <v>0</v>
      </c>
      <c r="W14" s="280">
        <f t="shared" si="15"/>
        <v>132</v>
      </c>
      <c r="X14" s="280">
        <f t="shared" si="15"/>
        <v>16647</v>
      </c>
      <c r="Y14" s="280">
        <f t="shared" si="1"/>
        <v>91541</v>
      </c>
      <c r="Z14" s="280">
        <v>71752</v>
      </c>
      <c r="AA14" s="280">
        <v>185</v>
      </c>
      <c r="AB14" s="280">
        <v>1038</v>
      </c>
      <c r="AC14" s="280">
        <v>5065</v>
      </c>
      <c r="AD14" s="280">
        <v>3156</v>
      </c>
      <c r="AE14" s="280">
        <v>1703</v>
      </c>
      <c r="AF14" s="280">
        <v>15</v>
      </c>
      <c r="AG14" s="280">
        <v>219</v>
      </c>
      <c r="AH14" s="280">
        <v>0</v>
      </c>
      <c r="AI14" s="280">
        <v>2209</v>
      </c>
      <c r="AJ14" s="280" t="s">
        <v>802</v>
      </c>
      <c r="AK14" s="280" t="s">
        <v>802</v>
      </c>
      <c r="AL14" s="280" t="s">
        <v>802</v>
      </c>
      <c r="AM14" s="280" t="s">
        <v>802</v>
      </c>
      <c r="AN14" s="280" t="s">
        <v>802</v>
      </c>
      <c r="AO14" s="280" t="s">
        <v>802</v>
      </c>
      <c r="AP14" s="280" t="s">
        <v>802</v>
      </c>
      <c r="AQ14" s="280" t="s">
        <v>802</v>
      </c>
      <c r="AR14" s="280">
        <v>53</v>
      </c>
      <c r="AS14" s="280">
        <v>6146</v>
      </c>
      <c r="AT14" s="280">
        <f>施設資源化量内訳!D14</f>
        <v>115040</v>
      </c>
      <c r="AU14" s="280">
        <f>施設資源化量内訳!E14</f>
        <v>9710</v>
      </c>
      <c r="AV14" s="280">
        <f>施設資源化量内訳!F14</f>
        <v>315</v>
      </c>
      <c r="AW14" s="280">
        <f>施設資源化量内訳!G14</f>
        <v>53</v>
      </c>
      <c r="AX14" s="280">
        <f>施設資源化量内訳!H14</f>
        <v>19810</v>
      </c>
      <c r="AY14" s="280">
        <f>施設資源化量内訳!I14</f>
        <v>13918</v>
      </c>
      <c r="AZ14" s="280">
        <f>施設資源化量内訳!J14</f>
        <v>4293</v>
      </c>
      <c r="BA14" s="280">
        <f>施設資源化量内訳!K14</f>
        <v>70</v>
      </c>
      <c r="BB14" s="280">
        <f>施設資源化量内訳!L14</f>
        <v>2210</v>
      </c>
      <c r="BC14" s="280">
        <f>施設資源化量内訳!M14</f>
        <v>611</v>
      </c>
      <c r="BD14" s="280">
        <f>施設資源化量内訳!N14</f>
        <v>672</v>
      </c>
      <c r="BE14" s="280">
        <f>施設資源化量内訳!O14</f>
        <v>874</v>
      </c>
      <c r="BF14" s="280">
        <f>施設資源化量内訳!P14</f>
        <v>16</v>
      </c>
      <c r="BG14" s="280">
        <f>施設資源化量内訳!Q14</f>
        <v>26784</v>
      </c>
      <c r="BH14" s="280">
        <f>施設資源化量内訳!R14</f>
        <v>25147</v>
      </c>
      <c r="BI14" s="280">
        <f>施設資源化量内訳!S14</f>
        <v>0</v>
      </c>
      <c r="BJ14" s="280">
        <f>施設資源化量内訳!T14</f>
        <v>0</v>
      </c>
      <c r="BK14" s="280">
        <f>施設資源化量内訳!U14</f>
        <v>0</v>
      </c>
      <c r="BL14" s="280">
        <f>施設資源化量内訳!V14</f>
        <v>0</v>
      </c>
      <c r="BM14" s="280">
        <f>施設資源化量内訳!W14</f>
        <v>78</v>
      </c>
      <c r="BN14" s="280">
        <f>施設資源化量内訳!X14</f>
        <v>10479</v>
      </c>
      <c r="BO14" s="280">
        <f t="shared" si="2"/>
        <v>31924</v>
      </c>
      <c r="BP14" s="280">
        <v>27088</v>
      </c>
      <c r="BQ14" s="280">
        <v>52</v>
      </c>
      <c r="BR14" s="280">
        <v>244</v>
      </c>
      <c r="BS14" s="280">
        <v>1523</v>
      </c>
      <c r="BT14" s="280">
        <v>1600</v>
      </c>
      <c r="BU14" s="280">
        <v>652</v>
      </c>
      <c r="BV14" s="280">
        <v>16</v>
      </c>
      <c r="BW14" s="280">
        <v>353</v>
      </c>
      <c r="BX14" s="280">
        <v>1</v>
      </c>
      <c r="BY14" s="280">
        <v>372</v>
      </c>
      <c r="BZ14" s="280" t="s">
        <v>802</v>
      </c>
      <c r="CA14" s="280" t="s">
        <v>802</v>
      </c>
      <c r="CB14" s="280" t="s">
        <v>802</v>
      </c>
      <c r="CC14" s="280" t="s">
        <v>802</v>
      </c>
      <c r="CD14" s="280" t="s">
        <v>802</v>
      </c>
      <c r="CE14" s="280" t="s">
        <v>802</v>
      </c>
      <c r="CF14" s="280" t="s">
        <v>802</v>
      </c>
      <c r="CG14" s="280" t="s">
        <v>802</v>
      </c>
      <c r="CH14" s="280">
        <v>1</v>
      </c>
      <c r="CI14" s="280">
        <v>22</v>
      </c>
      <c r="CJ14" s="298">
        <v>22</v>
      </c>
    </row>
    <row r="15" spans="1:88" s="277" customFormat="1" ht="12" customHeight="1">
      <c r="A15" s="278" t="s">
        <v>599</v>
      </c>
      <c r="B15" s="279" t="s">
        <v>636</v>
      </c>
      <c r="C15" s="297" t="s">
        <v>542</v>
      </c>
      <c r="D15" s="280">
        <f t="shared" ref="D15:R15" si="16">SUM(Y15,AT15,BO15)</f>
        <v>107956</v>
      </c>
      <c r="E15" s="280">
        <f t="shared" si="16"/>
        <v>55569</v>
      </c>
      <c r="F15" s="280">
        <f t="shared" si="16"/>
        <v>247</v>
      </c>
      <c r="G15" s="280">
        <f t="shared" si="16"/>
        <v>249</v>
      </c>
      <c r="H15" s="280">
        <f t="shared" si="16"/>
        <v>13440</v>
      </c>
      <c r="I15" s="280">
        <f t="shared" si="16"/>
        <v>9540</v>
      </c>
      <c r="J15" s="280">
        <f t="shared" si="16"/>
        <v>4484</v>
      </c>
      <c r="K15" s="280">
        <f t="shared" si="16"/>
        <v>45</v>
      </c>
      <c r="L15" s="280">
        <f t="shared" si="16"/>
        <v>5887</v>
      </c>
      <c r="M15" s="280">
        <f t="shared" si="16"/>
        <v>1</v>
      </c>
      <c r="N15" s="280">
        <f t="shared" si="16"/>
        <v>3858</v>
      </c>
      <c r="O15" s="280">
        <f t="shared" si="16"/>
        <v>2936</v>
      </c>
      <c r="P15" s="280">
        <f t="shared" si="16"/>
        <v>0</v>
      </c>
      <c r="Q15" s="280">
        <f t="shared" si="16"/>
        <v>10605</v>
      </c>
      <c r="R15" s="280">
        <f t="shared" si="16"/>
        <v>0</v>
      </c>
      <c r="S15" s="280">
        <f t="shared" ref="S15:X15" si="17">SUM(AN15,BI15,CD15)</f>
        <v>0</v>
      </c>
      <c r="T15" s="280">
        <f t="shared" si="17"/>
        <v>0</v>
      </c>
      <c r="U15" s="280">
        <f t="shared" si="17"/>
        <v>0</v>
      </c>
      <c r="V15" s="280">
        <f t="shared" si="17"/>
        <v>0</v>
      </c>
      <c r="W15" s="280">
        <f t="shared" si="17"/>
        <v>106</v>
      </c>
      <c r="X15" s="280">
        <f t="shared" si="17"/>
        <v>989</v>
      </c>
      <c r="Y15" s="280">
        <f t="shared" si="1"/>
        <v>28711</v>
      </c>
      <c r="Z15" s="280">
        <v>22222</v>
      </c>
      <c r="AA15" s="280">
        <v>94</v>
      </c>
      <c r="AB15" s="280">
        <v>129</v>
      </c>
      <c r="AC15" s="280">
        <v>447</v>
      </c>
      <c r="AD15" s="280">
        <v>2181</v>
      </c>
      <c r="AE15" s="280">
        <v>706</v>
      </c>
      <c r="AF15" s="280">
        <v>15</v>
      </c>
      <c r="AG15" s="280">
        <v>72</v>
      </c>
      <c r="AH15" s="280">
        <v>0</v>
      </c>
      <c r="AI15" s="280">
        <v>2271</v>
      </c>
      <c r="AJ15" s="280" t="s">
        <v>802</v>
      </c>
      <c r="AK15" s="280" t="s">
        <v>802</v>
      </c>
      <c r="AL15" s="280" t="s">
        <v>802</v>
      </c>
      <c r="AM15" s="280" t="s">
        <v>802</v>
      </c>
      <c r="AN15" s="280" t="s">
        <v>802</v>
      </c>
      <c r="AO15" s="280" t="s">
        <v>802</v>
      </c>
      <c r="AP15" s="280" t="s">
        <v>802</v>
      </c>
      <c r="AQ15" s="280" t="s">
        <v>802</v>
      </c>
      <c r="AR15" s="280">
        <v>94</v>
      </c>
      <c r="AS15" s="280">
        <v>480</v>
      </c>
      <c r="AT15" s="280">
        <f>施設資源化量内訳!D15</f>
        <v>53339</v>
      </c>
      <c r="AU15" s="280">
        <f>施設資源化量内訳!E15</f>
        <v>8796</v>
      </c>
      <c r="AV15" s="280">
        <f>施設資源化量内訳!F15</f>
        <v>131</v>
      </c>
      <c r="AW15" s="280">
        <f>施設資源化量内訳!G15</f>
        <v>0</v>
      </c>
      <c r="AX15" s="280">
        <f>施設資源化量内訳!H15</f>
        <v>12238</v>
      </c>
      <c r="AY15" s="280">
        <f>施設資源化量内訳!I15</f>
        <v>7118</v>
      </c>
      <c r="AZ15" s="280">
        <f>施設資源化量内訳!J15</f>
        <v>3618</v>
      </c>
      <c r="BA15" s="280">
        <f>施設資源化量内訳!K15</f>
        <v>30</v>
      </c>
      <c r="BB15" s="280">
        <f>施設資源化量内訳!L15</f>
        <v>5815</v>
      </c>
      <c r="BC15" s="280">
        <f>施設資源化量内訳!M15</f>
        <v>0</v>
      </c>
      <c r="BD15" s="280">
        <f>施設資源化量内訳!N15</f>
        <v>1540</v>
      </c>
      <c r="BE15" s="280">
        <f>施設資源化量内訳!O15</f>
        <v>2936</v>
      </c>
      <c r="BF15" s="280">
        <f>施設資源化量内訳!P15</f>
        <v>0</v>
      </c>
      <c r="BG15" s="280">
        <f>施設資源化量内訳!Q15</f>
        <v>10605</v>
      </c>
      <c r="BH15" s="280">
        <f>施設資源化量内訳!R15</f>
        <v>0</v>
      </c>
      <c r="BI15" s="280">
        <f>施設資源化量内訳!S15</f>
        <v>0</v>
      </c>
      <c r="BJ15" s="280">
        <f>施設資源化量内訳!T15</f>
        <v>0</v>
      </c>
      <c r="BK15" s="280">
        <f>施設資源化量内訳!U15</f>
        <v>0</v>
      </c>
      <c r="BL15" s="280">
        <f>施設資源化量内訳!V15</f>
        <v>0</v>
      </c>
      <c r="BM15" s="280">
        <f>施設資源化量内訳!W15</f>
        <v>12</v>
      </c>
      <c r="BN15" s="280">
        <f>施設資源化量内訳!X15</f>
        <v>500</v>
      </c>
      <c r="BO15" s="280">
        <f t="shared" si="2"/>
        <v>25906</v>
      </c>
      <c r="BP15" s="280">
        <v>24551</v>
      </c>
      <c r="BQ15" s="280">
        <v>22</v>
      </c>
      <c r="BR15" s="280">
        <v>120</v>
      </c>
      <c r="BS15" s="280">
        <v>755</v>
      </c>
      <c r="BT15" s="280">
        <v>241</v>
      </c>
      <c r="BU15" s="280">
        <v>160</v>
      </c>
      <c r="BV15" s="280">
        <v>0</v>
      </c>
      <c r="BW15" s="280">
        <v>0</v>
      </c>
      <c r="BX15" s="280">
        <v>1</v>
      </c>
      <c r="BY15" s="280">
        <v>47</v>
      </c>
      <c r="BZ15" s="280" t="s">
        <v>802</v>
      </c>
      <c r="CA15" s="280" t="s">
        <v>802</v>
      </c>
      <c r="CB15" s="280" t="s">
        <v>802</v>
      </c>
      <c r="CC15" s="280" t="s">
        <v>802</v>
      </c>
      <c r="CD15" s="280" t="s">
        <v>802</v>
      </c>
      <c r="CE15" s="280" t="s">
        <v>802</v>
      </c>
      <c r="CF15" s="280" t="s">
        <v>802</v>
      </c>
      <c r="CG15" s="280" t="s">
        <v>802</v>
      </c>
      <c r="CH15" s="280">
        <v>0</v>
      </c>
      <c r="CI15" s="280">
        <v>9</v>
      </c>
      <c r="CJ15" s="298">
        <v>14</v>
      </c>
    </row>
    <row r="16" spans="1:88" s="277" customFormat="1" ht="12" customHeight="1">
      <c r="A16" s="278" t="s">
        <v>594</v>
      </c>
      <c r="B16" s="279" t="s">
        <v>595</v>
      </c>
      <c r="C16" s="297" t="s">
        <v>542</v>
      </c>
      <c r="D16" s="280">
        <f t="shared" ref="D16:R16" si="18">SUM(Y16,AT16,BO16)</f>
        <v>115237</v>
      </c>
      <c r="E16" s="280">
        <f t="shared" si="18"/>
        <v>57534</v>
      </c>
      <c r="F16" s="280">
        <f t="shared" si="18"/>
        <v>261</v>
      </c>
      <c r="G16" s="280">
        <f t="shared" si="18"/>
        <v>1097</v>
      </c>
      <c r="H16" s="280">
        <f t="shared" si="18"/>
        <v>14387</v>
      </c>
      <c r="I16" s="280">
        <f t="shared" si="18"/>
        <v>11830</v>
      </c>
      <c r="J16" s="280">
        <f t="shared" si="18"/>
        <v>3856</v>
      </c>
      <c r="K16" s="280">
        <f t="shared" si="18"/>
        <v>42</v>
      </c>
      <c r="L16" s="280">
        <f t="shared" si="18"/>
        <v>3795</v>
      </c>
      <c r="M16" s="280">
        <f t="shared" si="18"/>
        <v>1078</v>
      </c>
      <c r="N16" s="280">
        <f t="shared" si="18"/>
        <v>880</v>
      </c>
      <c r="O16" s="280">
        <f t="shared" si="18"/>
        <v>191</v>
      </c>
      <c r="P16" s="280">
        <f t="shared" si="18"/>
        <v>25</v>
      </c>
      <c r="Q16" s="280">
        <f t="shared" si="18"/>
        <v>5242</v>
      </c>
      <c r="R16" s="280">
        <f t="shared" si="18"/>
        <v>3548</v>
      </c>
      <c r="S16" s="280">
        <f t="shared" ref="S16:X16" si="19">SUM(AN16,BI16,CD16)</f>
        <v>0</v>
      </c>
      <c r="T16" s="280">
        <f t="shared" si="19"/>
        <v>1473</v>
      </c>
      <c r="U16" s="280">
        <f t="shared" si="19"/>
        <v>0</v>
      </c>
      <c r="V16" s="280">
        <f t="shared" si="19"/>
        <v>0</v>
      </c>
      <c r="W16" s="280">
        <f t="shared" si="19"/>
        <v>39</v>
      </c>
      <c r="X16" s="280">
        <f t="shared" si="19"/>
        <v>9959</v>
      </c>
      <c r="Y16" s="280">
        <f t="shared" si="1"/>
        <v>25842</v>
      </c>
      <c r="Z16" s="280">
        <v>20495</v>
      </c>
      <c r="AA16" s="280">
        <v>75</v>
      </c>
      <c r="AB16" s="280">
        <v>231</v>
      </c>
      <c r="AC16" s="280">
        <v>392</v>
      </c>
      <c r="AD16" s="280">
        <v>1557</v>
      </c>
      <c r="AE16" s="280">
        <v>808</v>
      </c>
      <c r="AF16" s="280">
        <v>8</v>
      </c>
      <c r="AG16" s="280">
        <v>920</v>
      </c>
      <c r="AH16" s="280">
        <v>570</v>
      </c>
      <c r="AI16" s="280">
        <v>419</v>
      </c>
      <c r="AJ16" s="280" t="s">
        <v>802</v>
      </c>
      <c r="AK16" s="280" t="s">
        <v>802</v>
      </c>
      <c r="AL16" s="280" t="s">
        <v>802</v>
      </c>
      <c r="AM16" s="280" t="s">
        <v>802</v>
      </c>
      <c r="AN16" s="280" t="s">
        <v>802</v>
      </c>
      <c r="AO16" s="280" t="s">
        <v>802</v>
      </c>
      <c r="AP16" s="280" t="s">
        <v>802</v>
      </c>
      <c r="AQ16" s="280" t="s">
        <v>802</v>
      </c>
      <c r="AR16" s="280">
        <v>9</v>
      </c>
      <c r="AS16" s="280">
        <v>358</v>
      </c>
      <c r="AT16" s="280">
        <f>施設資源化量内訳!D16</f>
        <v>51304</v>
      </c>
      <c r="AU16" s="280">
        <f>施設資源化量内訳!E16</f>
        <v>1439</v>
      </c>
      <c r="AV16" s="280">
        <f>施設資源化量内訳!F16</f>
        <v>93</v>
      </c>
      <c r="AW16" s="280">
        <f>施設資源化量内訳!G16</f>
        <v>0</v>
      </c>
      <c r="AX16" s="280">
        <f>施設資源化量内訳!H16</f>
        <v>13204</v>
      </c>
      <c r="AY16" s="280">
        <f>施設資源化量内訳!I16</f>
        <v>10003</v>
      </c>
      <c r="AZ16" s="280">
        <f>施設資源化量内訳!J16</f>
        <v>2917</v>
      </c>
      <c r="BA16" s="280">
        <f>施設資源化量内訳!K16</f>
        <v>33</v>
      </c>
      <c r="BB16" s="280">
        <f>施設資源化量内訳!L16</f>
        <v>2875</v>
      </c>
      <c r="BC16" s="280">
        <f>施設資源化量内訳!M16</f>
        <v>507</v>
      </c>
      <c r="BD16" s="280">
        <f>施設資源化量内訳!N16</f>
        <v>130</v>
      </c>
      <c r="BE16" s="280">
        <f>施設資源化量内訳!O16</f>
        <v>191</v>
      </c>
      <c r="BF16" s="280">
        <f>施設資源化量内訳!P16</f>
        <v>25</v>
      </c>
      <c r="BG16" s="280">
        <f>施設資源化量内訳!Q16</f>
        <v>5242</v>
      </c>
      <c r="BH16" s="280">
        <f>施設資源化量内訳!R16</f>
        <v>3548</v>
      </c>
      <c r="BI16" s="280">
        <f>施設資源化量内訳!S16</f>
        <v>0</v>
      </c>
      <c r="BJ16" s="280">
        <f>施設資源化量内訳!T16</f>
        <v>1473</v>
      </c>
      <c r="BK16" s="280">
        <f>施設資源化量内訳!U16</f>
        <v>0</v>
      </c>
      <c r="BL16" s="280">
        <f>施設資源化量内訳!V16</f>
        <v>0</v>
      </c>
      <c r="BM16" s="280">
        <f>施設資源化量内訳!W16</f>
        <v>26</v>
      </c>
      <c r="BN16" s="280">
        <f>施設資源化量内訳!X16</f>
        <v>9598</v>
      </c>
      <c r="BO16" s="280">
        <f t="shared" si="2"/>
        <v>38091</v>
      </c>
      <c r="BP16" s="280">
        <v>35600</v>
      </c>
      <c r="BQ16" s="280">
        <v>93</v>
      </c>
      <c r="BR16" s="280">
        <v>866</v>
      </c>
      <c r="BS16" s="280">
        <v>791</v>
      </c>
      <c r="BT16" s="280">
        <v>270</v>
      </c>
      <c r="BU16" s="280">
        <v>131</v>
      </c>
      <c r="BV16" s="280">
        <v>1</v>
      </c>
      <c r="BW16" s="280">
        <v>0</v>
      </c>
      <c r="BX16" s="280">
        <v>1</v>
      </c>
      <c r="BY16" s="280">
        <v>331</v>
      </c>
      <c r="BZ16" s="280" t="s">
        <v>802</v>
      </c>
      <c r="CA16" s="280" t="s">
        <v>802</v>
      </c>
      <c r="CB16" s="280" t="s">
        <v>802</v>
      </c>
      <c r="CC16" s="280" t="s">
        <v>802</v>
      </c>
      <c r="CD16" s="280" t="s">
        <v>802</v>
      </c>
      <c r="CE16" s="280" t="s">
        <v>802</v>
      </c>
      <c r="CF16" s="280" t="s">
        <v>802</v>
      </c>
      <c r="CG16" s="280" t="s">
        <v>802</v>
      </c>
      <c r="CH16" s="280">
        <v>4</v>
      </c>
      <c r="CI16" s="280">
        <v>3</v>
      </c>
      <c r="CJ16" s="298">
        <v>24</v>
      </c>
    </row>
    <row r="17" spans="1:88" s="277" customFormat="1" ht="12" customHeight="1">
      <c r="A17" s="278" t="s">
        <v>572</v>
      </c>
      <c r="B17" s="279" t="s">
        <v>581</v>
      </c>
      <c r="C17" s="297" t="s">
        <v>542</v>
      </c>
      <c r="D17" s="280">
        <f t="shared" ref="D17:R17" si="20">SUM(Y17,AT17,BO17)</f>
        <v>566277</v>
      </c>
      <c r="E17" s="280">
        <f t="shared" si="20"/>
        <v>203175</v>
      </c>
      <c r="F17" s="280">
        <f t="shared" si="20"/>
        <v>1531</v>
      </c>
      <c r="G17" s="280">
        <f t="shared" si="20"/>
        <v>18948</v>
      </c>
      <c r="H17" s="280">
        <f t="shared" si="20"/>
        <v>53931</v>
      </c>
      <c r="I17" s="280">
        <f t="shared" si="20"/>
        <v>38842</v>
      </c>
      <c r="J17" s="280">
        <f t="shared" si="20"/>
        <v>19338</v>
      </c>
      <c r="K17" s="280">
        <f t="shared" si="20"/>
        <v>17</v>
      </c>
      <c r="L17" s="280">
        <f t="shared" si="20"/>
        <v>39080</v>
      </c>
      <c r="M17" s="280">
        <f t="shared" si="20"/>
        <v>7947</v>
      </c>
      <c r="N17" s="280">
        <f t="shared" si="20"/>
        <v>17296</v>
      </c>
      <c r="O17" s="280">
        <f t="shared" si="20"/>
        <v>1468</v>
      </c>
      <c r="P17" s="280">
        <f t="shared" si="20"/>
        <v>0</v>
      </c>
      <c r="Q17" s="280">
        <f t="shared" si="20"/>
        <v>40188</v>
      </c>
      <c r="R17" s="280">
        <f t="shared" si="20"/>
        <v>1489</v>
      </c>
      <c r="S17" s="280">
        <f t="shared" ref="S17:X17" si="21">SUM(AN17,BI17,CD17)</f>
        <v>0</v>
      </c>
      <c r="T17" s="280">
        <f t="shared" si="21"/>
        <v>59033</v>
      </c>
      <c r="U17" s="280">
        <f t="shared" si="21"/>
        <v>14818</v>
      </c>
      <c r="V17" s="280">
        <f t="shared" si="21"/>
        <v>0</v>
      </c>
      <c r="W17" s="280">
        <f t="shared" si="21"/>
        <v>59</v>
      </c>
      <c r="X17" s="280">
        <f t="shared" si="21"/>
        <v>49117</v>
      </c>
      <c r="Y17" s="280">
        <f t="shared" si="1"/>
        <v>139591</v>
      </c>
      <c r="Z17" s="280">
        <v>90274</v>
      </c>
      <c r="AA17" s="280">
        <v>1112</v>
      </c>
      <c r="AB17" s="280">
        <v>12075</v>
      </c>
      <c r="AC17" s="280">
        <v>3292</v>
      </c>
      <c r="AD17" s="280">
        <v>4084</v>
      </c>
      <c r="AE17" s="280">
        <v>5866</v>
      </c>
      <c r="AF17" s="280">
        <v>17</v>
      </c>
      <c r="AG17" s="280">
        <v>9644</v>
      </c>
      <c r="AH17" s="280">
        <v>434</v>
      </c>
      <c r="AI17" s="280">
        <v>11604</v>
      </c>
      <c r="AJ17" s="280" t="s">
        <v>802</v>
      </c>
      <c r="AK17" s="280" t="s">
        <v>802</v>
      </c>
      <c r="AL17" s="280" t="s">
        <v>802</v>
      </c>
      <c r="AM17" s="280" t="s">
        <v>802</v>
      </c>
      <c r="AN17" s="280" t="s">
        <v>802</v>
      </c>
      <c r="AO17" s="280" t="s">
        <v>802</v>
      </c>
      <c r="AP17" s="280" t="s">
        <v>802</v>
      </c>
      <c r="AQ17" s="280" t="s">
        <v>802</v>
      </c>
      <c r="AR17" s="280">
        <v>24</v>
      </c>
      <c r="AS17" s="280">
        <v>1165</v>
      </c>
      <c r="AT17" s="280">
        <f>施設資源化量内訳!D17</f>
        <v>309947</v>
      </c>
      <c r="AU17" s="280">
        <f>施設資源化量内訳!E17</f>
        <v>8233</v>
      </c>
      <c r="AV17" s="280">
        <f>施設資源化量内訳!F17</f>
        <v>28</v>
      </c>
      <c r="AW17" s="280">
        <f>施設資源化量内訳!G17</f>
        <v>1933</v>
      </c>
      <c r="AX17" s="280">
        <f>施設資源化量内訳!H17</f>
        <v>48412</v>
      </c>
      <c r="AY17" s="280">
        <f>施設資源化量内訳!I17</f>
        <v>33667</v>
      </c>
      <c r="AZ17" s="280">
        <f>施設資源化量内訳!J17</f>
        <v>13471</v>
      </c>
      <c r="BA17" s="280">
        <f>施設資源化量内訳!K17</f>
        <v>0</v>
      </c>
      <c r="BB17" s="280">
        <f>施設資源化量内訳!L17</f>
        <v>29436</v>
      </c>
      <c r="BC17" s="280">
        <f>施設資源化量内訳!M17</f>
        <v>7513</v>
      </c>
      <c r="BD17" s="280">
        <f>施設資源化量内訳!N17</f>
        <v>2328</v>
      </c>
      <c r="BE17" s="280">
        <f>施設資源化量内訳!O17</f>
        <v>1468</v>
      </c>
      <c r="BF17" s="280">
        <f>施設資源化量内訳!P17</f>
        <v>0</v>
      </c>
      <c r="BG17" s="280">
        <f>施設資源化量内訳!Q17</f>
        <v>40188</v>
      </c>
      <c r="BH17" s="280">
        <f>施設資源化量内訳!R17</f>
        <v>1489</v>
      </c>
      <c r="BI17" s="280">
        <f>施設資源化量内訳!S17</f>
        <v>0</v>
      </c>
      <c r="BJ17" s="280">
        <f>施設資源化量内訳!T17</f>
        <v>59033</v>
      </c>
      <c r="BK17" s="280">
        <f>施設資源化量内訳!U17</f>
        <v>14818</v>
      </c>
      <c r="BL17" s="280">
        <f>施設資源化量内訳!V17</f>
        <v>0</v>
      </c>
      <c r="BM17" s="280">
        <f>施設資源化量内訳!W17</f>
        <v>15</v>
      </c>
      <c r="BN17" s="280">
        <f>施設資源化量内訳!X17</f>
        <v>47915</v>
      </c>
      <c r="BO17" s="280">
        <f t="shared" si="2"/>
        <v>116739</v>
      </c>
      <c r="BP17" s="280">
        <v>104668</v>
      </c>
      <c r="BQ17" s="280">
        <v>391</v>
      </c>
      <c r="BR17" s="280">
        <v>4940</v>
      </c>
      <c r="BS17" s="280">
        <v>2227</v>
      </c>
      <c r="BT17" s="280">
        <v>1091</v>
      </c>
      <c r="BU17" s="280">
        <v>1</v>
      </c>
      <c r="BV17" s="280">
        <v>0</v>
      </c>
      <c r="BW17" s="280">
        <v>0</v>
      </c>
      <c r="BX17" s="280">
        <v>0</v>
      </c>
      <c r="BY17" s="280">
        <v>3364</v>
      </c>
      <c r="BZ17" s="280" t="s">
        <v>802</v>
      </c>
      <c r="CA17" s="280" t="s">
        <v>802</v>
      </c>
      <c r="CB17" s="280" t="s">
        <v>802</v>
      </c>
      <c r="CC17" s="280" t="s">
        <v>802</v>
      </c>
      <c r="CD17" s="280" t="s">
        <v>802</v>
      </c>
      <c r="CE17" s="280" t="s">
        <v>802</v>
      </c>
      <c r="CF17" s="280" t="s">
        <v>802</v>
      </c>
      <c r="CG17" s="280" t="s">
        <v>802</v>
      </c>
      <c r="CH17" s="280">
        <v>20</v>
      </c>
      <c r="CI17" s="280">
        <v>37</v>
      </c>
      <c r="CJ17" s="298">
        <v>56</v>
      </c>
    </row>
    <row r="18" spans="1:88" s="277" customFormat="1" ht="12" customHeight="1">
      <c r="A18" s="278" t="s">
        <v>675</v>
      </c>
      <c r="B18" s="279" t="s">
        <v>676</v>
      </c>
      <c r="C18" s="297" t="s">
        <v>677</v>
      </c>
      <c r="D18" s="280">
        <f t="shared" ref="D18:P18" si="22">SUM(Y18,AT18,BO18)</f>
        <v>475726</v>
      </c>
      <c r="E18" s="280">
        <f t="shared" si="22"/>
        <v>212715</v>
      </c>
      <c r="F18" s="280">
        <f t="shared" si="22"/>
        <v>470</v>
      </c>
      <c r="G18" s="280">
        <f t="shared" si="22"/>
        <v>4136</v>
      </c>
      <c r="H18" s="280">
        <f t="shared" si="22"/>
        <v>53503</v>
      </c>
      <c r="I18" s="280">
        <f t="shared" si="22"/>
        <v>46584</v>
      </c>
      <c r="J18" s="280">
        <f t="shared" si="22"/>
        <v>16423</v>
      </c>
      <c r="K18" s="280">
        <f t="shared" si="22"/>
        <v>10</v>
      </c>
      <c r="L18" s="280">
        <f t="shared" si="22"/>
        <v>25636</v>
      </c>
      <c r="M18" s="280">
        <f t="shared" si="22"/>
        <v>1196</v>
      </c>
      <c r="N18" s="280">
        <f t="shared" si="22"/>
        <v>13381</v>
      </c>
      <c r="O18" s="280">
        <f t="shared" si="22"/>
        <v>6130</v>
      </c>
      <c r="P18" s="280">
        <f t="shared" si="22"/>
        <v>154</v>
      </c>
      <c r="Q18" s="280">
        <f t="shared" ref="Q18:X18" si="23">SUM(AL18,BG18,CB18)</f>
        <v>50109</v>
      </c>
      <c r="R18" s="280">
        <f t="shared" si="23"/>
        <v>53</v>
      </c>
      <c r="S18" s="280">
        <f t="shared" si="23"/>
        <v>222</v>
      </c>
      <c r="T18" s="280">
        <f t="shared" si="23"/>
        <v>8540</v>
      </c>
      <c r="U18" s="280">
        <f t="shared" si="23"/>
        <v>0</v>
      </c>
      <c r="V18" s="280">
        <f t="shared" si="23"/>
        <v>0</v>
      </c>
      <c r="W18" s="280">
        <f t="shared" si="23"/>
        <v>54</v>
      </c>
      <c r="X18" s="280">
        <f t="shared" si="23"/>
        <v>36410</v>
      </c>
      <c r="Y18" s="280">
        <f t="shared" si="1"/>
        <v>122782</v>
      </c>
      <c r="Z18" s="280">
        <v>85666</v>
      </c>
      <c r="AA18" s="280">
        <v>216</v>
      </c>
      <c r="AB18" s="280">
        <v>2657</v>
      </c>
      <c r="AC18" s="280">
        <v>5462</v>
      </c>
      <c r="AD18" s="280">
        <v>5121</v>
      </c>
      <c r="AE18" s="280">
        <v>1631</v>
      </c>
      <c r="AF18" s="280">
        <v>9</v>
      </c>
      <c r="AG18" s="280">
        <v>551</v>
      </c>
      <c r="AH18" s="280">
        <v>7</v>
      </c>
      <c r="AI18" s="280">
        <v>4894</v>
      </c>
      <c r="AJ18" s="280" t="s">
        <v>802</v>
      </c>
      <c r="AK18" s="280" t="s">
        <v>802</v>
      </c>
      <c r="AL18" s="280" t="s">
        <v>802</v>
      </c>
      <c r="AM18" s="280" t="s">
        <v>802</v>
      </c>
      <c r="AN18" s="280" t="s">
        <v>802</v>
      </c>
      <c r="AO18" s="280" t="s">
        <v>802</v>
      </c>
      <c r="AP18" s="280" t="s">
        <v>802</v>
      </c>
      <c r="AQ18" s="280" t="s">
        <v>802</v>
      </c>
      <c r="AR18" s="280">
        <v>40</v>
      </c>
      <c r="AS18" s="280">
        <v>16528</v>
      </c>
      <c r="AT18" s="280">
        <f>施設資源化量内訳!D18</f>
        <v>251473</v>
      </c>
      <c r="AU18" s="280">
        <f>施設資源化量内訳!E18</f>
        <v>42483</v>
      </c>
      <c r="AV18" s="280">
        <f>施設資源化量内訳!F18</f>
        <v>124</v>
      </c>
      <c r="AW18" s="280">
        <f>施設資源化量内訳!G18</f>
        <v>1470</v>
      </c>
      <c r="AX18" s="280">
        <f>施設資源化量内訳!H18</f>
        <v>44127</v>
      </c>
      <c r="AY18" s="280">
        <f>施設資源化量内訳!I18</f>
        <v>35906</v>
      </c>
      <c r="AZ18" s="280">
        <f>施設資源化量内訳!J18</f>
        <v>12766</v>
      </c>
      <c r="BA18" s="280">
        <f>施設資源化量内訳!K18</f>
        <v>1</v>
      </c>
      <c r="BB18" s="280">
        <f>施設資源化量内訳!L18</f>
        <v>25009</v>
      </c>
      <c r="BC18" s="280">
        <f>施設資源化量内訳!M18</f>
        <v>1189</v>
      </c>
      <c r="BD18" s="280">
        <f>施設資源化量内訳!N18</f>
        <v>3315</v>
      </c>
      <c r="BE18" s="280">
        <f>施設資源化量内訳!O18</f>
        <v>6130</v>
      </c>
      <c r="BF18" s="280">
        <f>施設資源化量内訳!P18</f>
        <v>154</v>
      </c>
      <c r="BG18" s="280">
        <f>施設資源化量内訳!Q18</f>
        <v>50109</v>
      </c>
      <c r="BH18" s="280">
        <f>施設資源化量内訳!R18</f>
        <v>53</v>
      </c>
      <c r="BI18" s="280">
        <f>施設資源化量内訳!S18</f>
        <v>222</v>
      </c>
      <c r="BJ18" s="280">
        <f>施設資源化量内訳!T18</f>
        <v>8540</v>
      </c>
      <c r="BK18" s="280">
        <f>施設資源化量内訳!U18</f>
        <v>0</v>
      </c>
      <c r="BL18" s="280">
        <f>施設資源化量内訳!V18</f>
        <v>0</v>
      </c>
      <c r="BM18" s="280">
        <f>施設資源化量内訳!W18</f>
        <v>7</v>
      </c>
      <c r="BN18" s="280">
        <f>施設資源化量内訳!X18</f>
        <v>19868</v>
      </c>
      <c r="BO18" s="280">
        <f t="shared" si="2"/>
        <v>101471</v>
      </c>
      <c r="BP18" s="280">
        <v>84566</v>
      </c>
      <c r="BQ18" s="280">
        <v>130</v>
      </c>
      <c r="BR18" s="280">
        <v>9</v>
      </c>
      <c r="BS18" s="280">
        <v>3914</v>
      </c>
      <c r="BT18" s="280">
        <v>5557</v>
      </c>
      <c r="BU18" s="280">
        <v>2026</v>
      </c>
      <c r="BV18" s="280">
        <v>0</v>
      </c>
      <c r="BW18" s="280">
        <v>76</v>
      </c>
      <c r="BX18" s="280">
        <v>0</v>
      </c>
      <c r="BY18" s="280">
        <v>5172</v>
      </c>
      <c r="BZ18" s="280" t="s">
        <v>802</v>
      </c>
      <c r="CA18" s="280" t="s">
        <v>802</v>
      </c>
      <c r="CB18" s="280" t="s">
        <v>802</v>
      </c>
      <c r="CC18" s="280" t="s">
        <v>802</v>
      </c>
      <c r="CD18" s="280" t="s">
        <v>802</v>
      </c>
      <c r="CE18" s="280" t="s">
        <v>802</v>
      </c>
      <c r="CF18" s="280" t="s">
        <v>802</v>
      </c>
      <c r="CG18" s="280" t="s">
        <v>802</v>
      </c>
      <c r="CH18" s="280">
        <v>7</v>
      </c>
      <c r="CI18" s="280">
        <v>14</v>
      </c>
      <c r="CJ18" s="298">
        <v>43</v>
      </c>
    </row>
    <row r="19" spans="1:88" s="277" customFormat="1" ht="12" customHeight="1">
      <c r="A19" s="278" t="s">
        <v>682</v>
      </c>
      <c r="B19" s="279" t="s">
        <v>683</v>
      </c>
      <c r="C19" s="297" t="s">
        <v>684</v>
      </c>
      <c r="D19" s="280">
        <f t="shared" ref="D19:P19" si="24">SUM(Y19,AT19,BO19)</f>
        <v>984880</v>
      </c>
      <c r="E19" s="280">
        <f t="shared" si="24"/>
        <v>520610</v>
      </c>
      <c r="F19" s="280">
        <f t="shared" si="24"/>
        <v>1504</v>
      </c>
      <c r="G19" s="280">
        <f t="shared" si="24"/>
        <v>1121</v>
      </c>
      <c r="H19" s="280">
        <f t="shared" si="24"/>
        <v>84085</v>
      </c>
      <c r="I19" s="280">
        <f t="shared" si="24"/>
        <v>118561</v>
      </c>
      <c r="J19" s="280">
        <f t="shared" si="24"/>
        <v>44627</v>
      </c>
      <c r="K19" s="280">
        <f t="shared" si="24"/>
        <v>310</v>
      </c>
      <c r="L19" s="280">
        <f t="shared" si="24"/>
        <v>62292</v>
      </c>
      <c r="M19" s="280">
        <f t="shared" si="24"/>
        <v>4396</v>
      </c>
      <c r="N19" s="280">
        <f t="shared" si="24"/>
        <v>24844</v>
      </c>
      <c r="O19" s="280">
        <f t="shared" si="24"/>
        <v>1689</v>
      </c>
      <c r="P19" s="280">
        <f t="shared" si="24"/>
        <v>93</v>
      </c>
      <c r="Q19" s="280">
        <f t="shared" ref="Q19:X19" si="25">SUM(AL19,BG19,CB19)</f>
        <v>12640</v>
      </c>
      <c r="R19" s="280">
        <f t="shared" si="25"/>
        <v>52</v>
      </c>
      <c r="S19" s="280">
        <f t="shared" si="25"/>
        <v>0</v>
      </c>
      <c r="T19" s="280">
        <f t="shared" si="25"/>
        <v>89762</v>
      </c>
      <c r="U19" s="280">
        <f t="shared" si="25"/>
        <v>0</v>
      </c>
      <c r="V19" s="280">
        <f t="shared" si="25"/>
        <v>0</v>
      </c>
      <c r="W19" s="280">
        <f t="shared" si="25"/>
        <v>147</v>
      </c>
      <c r="X19" s="280">
        <f t="shared" si="25"/>
        <v>18147</v>
      </c>
      <c r="Y19" s="280">
        <f t="shared" si="1"/>
        <v>429318</v>
      </c>
      <c r="Z19" s="280">
        <v>233019</v>
      </c>
      <c r="AA19" s="280">
        <v>877</v>
      </c>
      <c r="AB19" s="280">
        <v>771</v>
      </c>
      <c r="AC19" s="280">
        <v>26434</v>
      </c>
      <c r="AD19" s="280">
        <v>92429</v>
      </c>
      <c r="AE19" s="280">
        <v>33586</v>
      </c>
      <c r="AF19" s="280">
        <v>259</v>
      </c>
      <c r="AG19" s="280">
        <v>28240</v>
      </c>
      <c r="AH19" s="280">
        <v>48</v>
      </c>
      <c r="AI19" s="280">
        <v>11412</v>
      </c>
      <c r="AJ19" s="280" t="s">
        <v>802</v>
      </c>
      <c r="AK19" s="280" t="s">
        <v>802</v>
      </c>
      <c r="AL19" s="280" t="s">
        <v>802</v>
      </c>
      <c r="AM19" s="280" t="s">
        <v>802</v>
      </c>
      <c r="AN19" s="280" t="s">
        <v>802</v>
      </c>
      <c r="AO19" s="280" t="s">
        <v>802</v>
      </c>
      <c r="AP19" s="280" t="s">
        <v>802</v>
      </c>
      <c r="AQ19" s="280" t="s">
        <v>802</v>
      </c>
      <c r="AR19" s="280">
        <v>144</v>
      </c>
      <c r="AS19" s="280">
        <v>2099</v>
      </c>
      <c r="AT19" s="280">
        <f>施設資源化量内訳!D19</f>
        <v>290507</v>
      </c>
      <c r="AU19" s="280">
        <f>施設資源化量内訳!E19</f>
        <v>41225</v>
      </c>
      <c r="AV19" s="280">
        <f>施設資源化量内訳!F19</f>
        <v>130</v>
      </c>
      <c r="AW19" s="280">
        <f>施設資源化量内訳!G19</f>
        <v>4</v>
      </c>
      <c r="AX19" s="280">
        <f>施設資源化量内訳!H19</f>
        <v>51497</v>
      </c>
      <c r="AY19" s="280">
        <f>施設資源化量内訳!I19</f>
        <v>23013</v>
      </c>
      <c r="AZ19" s="280">
        <f>施設資源化量内訳!J19</f>
        <v>10889</v>
      </c>
      <c r="BA19" s="280">
        <f>施設資源化量内訳!K19</f>
        <v>51</v>
      </c>
      <c r="BB19" s="280">
        <f>施設資源化量内訳!L19</f>
        <v>34052</v>
      </c>
      <c r="BC19" s="280">
        <f>施設資源化量内訳!M19</f>
        <v>4348</v>
      </c>
      <c r="BD19" s="280">
        <f>施設資源化量内訳!N19</f>
        <v>6312</v>
      </c>
      <c r="BE19" s="280">
        <f>施設資源化量内訳!O19</f>
        <v>1689</v>
      </c>
      <c r="BF19" s="280">
        <f>施設資源化量内訳!P19</f>
        <v>93</v>
      </c>
      <c r="BG19" s="280">
        <f>施設資源化量内訳!Q19</f>
        <v>12640</v>
      </c>
      <c r="BH19" s="280">
        <f>施設資源化量内訳!R19</f>
        <v>52</v>
      </c>
      <c r="BI19" s="280">
        <f>施設資源化量内訳!S19</f>
        <v>0</v>
      </c>
      <c r="BJ19" s="280">
        <f>施設資源化量内訳!T19</f>
        <v>89762</v>
      </c>
      <c r="BK19" s="280">
        <f>施設資源化量内訳!U19</f>
        <v>0</v>
      </c>
      <c r="BL19" s="280">
        <f>施設資源化量内訳!V19</f>
        <v>0</v>
      </c>
      <c r="BM19" s="280">
        <f>施設資源化量内訳!W19</f>
        <v>1</v>
      </c>
      <c r="BN19" s="280">
        <f>施設資源化量内訳!X19</f>
        <v>14749</v>
      </c>
      <c r="BO19" s="280">
        <f t="shared" si="2"/>
        <v>265055</v>
      </c>
      <c r="BP19" s="280">
        <v>246366</v>
      </c>
      <c r="BQ19" s="280">
        <v>497</v>
      </c>
      <c r="BR19" s="280">
        <v>346</v>
      </c>
      <c r="BS19" s="280">
        <v>6154</v>
      </c>
      <c r="BT19" s="280">
        <v>3119</v>
      </c>
      <c r="BU19" s="280">
        <v>152</v>
      </c>
      <c r="BV19" s="280">
        <v>0</v>
      </c>
      <c r="BW19" s="280">
        <v>0</v>
      </c>
      <c r="BX19" s="280">
        <v>0</v>
      </c>
      <c r="BY19" s="280">
        <v>7120</v>
      </c>
      <c r="BZ19" s="280" t="s">
        <v>802</v>
      </c>
      <c r="CA19" s="280" t="s">
        <v>802</v>
      </c>
      <c r="CB19" s="280" t="s">
        <v>802</v>
      </c>
      <c r="CC19" s="280" t="s">
        <v>802</v>
      </c>
      <c r="CD19" s="280" t="s">
        <v>802</v>
      </c>
      <c r="CE19" s="280" t="s">
        <v>802</v>
      </c>
      <c r="CF19" s="280" t="s">
        <v>802</v>
      </c>
      <c r="CG19" s="280" t="s">
        <v>802</v>
      </c>
      <c r="CH19" s="280">
        <v>2</v>
      </c>
      <c r="CI19" s="280">
        <v>1299</v>
      </c>
      <c r="CJ19" s="298">
        <v>60</v>
      </c>
    </row>
    <row r="20" spans="1:88" s="277" customFormat="1" ht="12" customHeight="1">
      <c r="A20" s="278" t="s">
        <v>689</v>
      </c>
      <c r="B20" s="279" t="s">
        <v>690</v>
      </c>
      <c r="C20" s="297" t="s">
        <v>672</v>
      </c>
      <c r="D20" s="280">
        <f t="shared" ref="D20:P20" si="26">SUM(Y20,AT20,BO20)</f>
        <v>722411.10199999996</v>
      </c>
      <c r="E20" s="280">
        <f t="shared" si="26"/>
        <v>347994</v>
      </c>
      <c r="F20" s="280">
        <f t="shared" si="26"/>
        <v>1252</v>
      </c>
      <c r="G20" s="280">
        <f t="shared" si="26"/>
        <v>9069</v>
      </c>
      <c r="H20" s="280">
        <f t="shared" si="26"/>
        <v>58906</v>
      </c>
      <c r="I20" s="280">
        <f t="shared" si="26"/>
        <v>60984.972000000002</v>
      </c>
      <c r="J20" s="280">
        <f t="shared" si="26"/>
        <v>28806</v>
      </c>
      <c r="K20" s="280">
        <f t="shared" si="26"/>
        <v>872</v>
      </c>
      <c r="L20" s="280">
        <f t="shared" si="26"/>
        <v>97258</v>
      </c>
      <c r="M20" s="280">
        <f t="shared" si="26"/>
        <v>5686</v>
      </c>
      <c r="N20" s="280">
        <f t="shared" si="26"/>
        <v>26246.13</v>
      </c>
      <c r="O20" s="280">
        <f t="shared" si="26"/>
        <v>18976</v>
      </c>
      <c r="P20" s="280">
        <f t="shared" si="26"/>
        <v>0</v>
      </c>
      <c r="Q20" s="280">
        <f t="shared" ref="Q20:X20" si="27">SUM(AL20,BG20,CB20)</f>
        <v>44601</v>
      </c>
      <c r="R20" s="280">
        <f t="shared" si="27"/>
        <v>3242</v>
      </c>
      <c r="S20" s="280">
        <f t="shared" si="27"/>
        <v>0</v>
      </c>
      <c r="T20" s="280">
        <f t="shared" si="27"/>
        <v>1373</v>
      </c>
      <c r="U20" s="280">
        <f t="shared" si="27"/>
        <v>0</v>
      </c>
      <c r="V20" s="280">
        <f t="shared" si="27"/>
        <v>630</v>
      </c>
      <c r="W20" s="280">
        <f t="shared" si="27"/>
        <v>568</v>
      </c>
      <c r="X20" s="280">
        <f t="shared" si="27"/>
        <v>15947</v>
      </c>
      <c r="Y20" s="280">
        <f t="shared" si="1"/>
        <v>118345</v>
      </c>
      <c r="Z20" s="280">
        <v>81824</v>
      </c>
      <c r="AA20" s="280">
        <v>724</v>
      </c>
      <c r="AB20" s="280">
        <v>722</v>
      </c>
      <c r="AC20" s="280">
        <v>15540</v>
      </c>
      <c r="AD20" s="280">
        <v>2802</v>
      </c>
      <c r="AE20" s="280">
        <v>1300</v>
      </c>
      <c r="AF20" s="280">
        <v>4</v>
      </c>
      <c r="AG20" s="280">
        <v>6</v>
      </c>
      <c r="AH20" s="280">
        <v>557</v>
      </c>
      <c r="AI20" s="280">
        <v>10893</v>
      </c>
      <c r="AJ20" s="280" t="s">
        <v>802</v>
      </c>
      <c r="AK20" s="280" t="s">
        <v>802</v>
      </c>
      <c r="AL20" s="280" t="s">
        <v>802</v>
      </c>
      <c r="AM20" s="280" t="s">
        <v>802</v>
      </c>
      <c r="AN20" s="280" t="s">
        <v>802</v>
      </c>
      <c r="AO20" s="280" t="s">
        <v>802</v>
      </c>
      <c r="AP20" s="280" t="s">
        <v>802</v>
      </c>
      <c r="AQ20" s="280" t="s">
        <v>802</v>
      </c>
      <c r="AR20" s="280">
        <v>359</v>
      </c>
      <c r="AS20" s="280">
        <v>3614</v>
      </c>
      <c r="AT20" s="280">
        <f>施設資源化量内訳!D20</f>
        <v>328600</v>
      </c>
      <c r="AU20" s="280">
        <f>施設資源化量内訳!E20</f>
        <v>18039</v>
      </c>
      <c r="AV20" s="280">
        <f>施設資源化量内訳!F20</f>
        <v>151</v>
      </c>
      <c r="AW20" s="280">
        <f>施設資源化量内訳!G20</f>
        <v>4882</v>
      </c>
      <c r="AX20" s="280">
        <f>施設資源化量内訳!H20</f>
        <v>38581</v>
      </c>
      <c r="AY20" s="280">
        <f>施設資源化量内訳!I20</f>
        <v>55021</v>
      </c>
      <c r="AZ20" s="280">
        <f>施設資源化量内訳!J20</f>
        <v>27506</v>
      </c>
      <c r="BA20" s="280">
        <f>施設資源化量内訳!K20</f>
        <v>868</v>
      </c>
      <c r="BB20" s="280">
        <f>施設資源化量内訳!L20</f>
        <v>97252</v>
      </c>
      <c r="BC20" s="280">
        <f>施設資源化量内訳!M20</f>
        <v>5049</v>
      </c>
      <c r="BD20" s="280">
        <f>施設資源化量内訳!N20</f>
        <v>190</v>
      </c>
      <c r="BE20" s="280">
        <f>施設資源化量内訳!O20</f>
        <v>18976</v>
      </c>
      <c r="BF20" s="280">
        <f>施設資源化量内訳!P20</f>
        <v>0</v>
      </c>
      <c r="BG20" s="280">
        <f>施設資源化量内訳!Q20</f>
        <v>44601</v>
      </c>
      <c r="BH20" s="280">
        <f>施設資源化量内訳!R20</f>
        <v>3242</v>
      </c>
      <c r="BI20" s="280">
        <f>施設資源化量内訳!S20</f>
        <v>0</v>
      </c>
      <c r="BJ20" s="280">
        <f>施設資源化量内訳!T20</f>
        <v>1373</v>
      </c>
      <c r="BK20" s="280">
        <f>施設資源化量内訳!U20</f>
        <v>0</v>
      </c>
      <c r="BL20" s="280">
        <f>施設資源化量内訳!V20</f>
        <v>630</v>
      </c>
      <c r="BM20" s="280">
        <f>施設資源化量内訳!W20</f>
        <v>0</v>
      </c>
      <c r="BN20" s="280">
        <f>施設資源化量内訳!X20</f>
        <v>12239</v>
      </c>
      <c r="BO20" s="280">
        <f t="shared" si="2"/>
        <v>275466.10200000001</v>
      </c>
      <c r="BP20" s="280">
        <v>248131</v>
      </c>
      <c r="BQ20" s="280">
        <v>377</v>
      </c>
      <c r="BR20" s="280">
        <v>3465</v>
      </c>
      <c r="BS20" s="280">
        <v>4785</v>
      </c>
      <c r="BT20" s="280">
        <v>3161.9720000000002</v>
      </c>
      <c r="BU20" s="280">
        <v>0</v>
      </c>
      <c r="BV20" s="280">
        <v>0</v>
      </c>
      <c r="BW20" s="280">
        <v>0</v>
      </c>
      <c r="BX20" s="280">
        <v>80</v>
      </c>
      <c r="BY20" s="280">
        <v>15163.130000000001</v>
      </c>
      <c r="BZ20" s="280" t="s">
        <v>802</v>
      </c>
      <c r="CA20" s="280" t="s">
        <v>802</v>
      </c>
      <c r="CB20" s="280" t="s">
        <v>802</v>
      </c>
      <c r="CC20" s="280" t="s">
        <v>802</v>
      </c>
      <c r="CD20" s="280" t="s">
        <v>802</v>
      </c>
      <c r="CE20" s="280" t="s">
        <v>802</v>
      </c>
      <c r="CF20" s="280" t="s">
        <v>802</v>
      </c>
      <c r="CG20" s="280" t="s">
        <v>802</v>
      </c>
      <c r="CH20" s="280">
        <v>209</v>
      </c>
      <c r="CI20" s="280">
        <v>94</v>
      </c>
      <c r="CJ20" s="298">
        <v>23</v>
      </c>
    </row>
    <row r="21" spans="1:88" s="277" customFormat="1" ht="12" customHeight="1">
      <c r="A21" s="278" t="s">
        <v>693</v>
      </c>
      <c r="B21" s="279" t="s">
        <v>694</v>
      </c>
      <c r="C21" s="297" t="s">
        <v>695</v>
      </c>
      <c r="D21" s="280">
        <f t="shared" ref="D21:R21" si="28">SUM(Y21,AT21,BO21)</f>
        <v>192950</v>
      </c>
      <c r="E21" s="280">
        <f t="shared" si="28"/>
        <v>84187</v>
      </c>
      <c r="F21" s="280">
        <f t="shared" si="28"/>
        <v>91</v>
      </c>
      <c r="G21" s="280">
        <f t="shared" si="28"/>
        <v>1716</v>
      </c>
      <c r="H21" s="280">
        <f t="shared" si="28"/>
        <v>15914</v>
      </c>
      <c r="I21" s="280">
        <f t="shared" si="28"/>
        <v>15885</v>
      </c>
      <c r="J21" s="280">
        <f t="shared" si="28"/>
        <v>5339</v>
      </c>
      <c r="K21" s="280">
        <f t="shared" si="28"/>
        <v>87</v>
      </c>
      <c r="L21" s="280">
        <f t="shared" si="28"/>
        <v>17059</v>
      </c>
      <c r="M21" s="280">
        <f t="shared" si="28"/>
        <v>675</v>
      </c>
      <c r="N21" s="280">
        <f t="shared" si="28"/>
        <v>1309</v>
      </c>
      <c r="O21" s="280">
        <f t="shared" si="28"/>
        <v>6724</v>
      </c>
      <c r="P21" s="280">
        <f t="shared" si="28"/>
        <v>0</v>
      </c>
      <c r="Q21" s="280">
        <f t="shared" si="28"/>
        <v>13058</v>
      </c>
      <c r="R21" s="280">
        <f t="shared" si="28"/>
        <v>0</v>
      </c>
      <c r="S21" s="280">
        <f t="shared" ref="S21:X21" si="29">SUM(AN21,BI21,CD21)</f>
        <v>1747</v>
      </c>
      <c r="T21" s="280">
        <f t="shared" si="29"/>
        <v>3566</v>
      </c>
      <c r="U21" s="280">
        <f t="shared" si="29"/>
        <v>0</v>
      </c>
      <c r="V21" s="280">
        <f t="shared" si="29"/>
        <v>431</v>
      </c>
      <c r="W21" s="280">
        <f t="shared" si="29"/>
        <v>172</v>
      </c>
      <c r="X21" s="280">
        <f t="shared" si="29"/>
        <v>24990</v>
      </c>
      <c r="Y21" s="280">
        <f t="shared" si="1"/>
        <v>67510</v>
      </c>
      <c r="Z21" s="280">
        <v>37008</v>
      </c>
      <c r="AA21" s="280">
        <v>60</v>
      </c>
      <c r="AB21" s="280">
        <v>600</v>
      </c>
      <c r="AC21" s="280">
        <v>2216</v>
      </c>
      <c r="AD21" s="280">
        <v>3308</v>
      </c>
      <c r="AE21" s="280">
        <v>1923</v>
      </c>
      <c r="AF21" s="280">
        <v>60</v>
      </c>
      <c r="AG21" s="280">
        <v>1040</v>
      </c>
      <c r="AH21" s="280">
        <v>0</v>
      </c>
      <c r="AI21" s="280">
        <v>860</v>
      </c>
      <c r="AJ21" s="280" t="s">
        <v>802</v>
      </c>
      <c r="AK21" s="280" t="s">
        <v>802</v>
      </c>
      <c r="AL21" s="280" t="s">
        <v>802</v>
      </c>
      <c r="AM21" s="280" t="s">
        <v>802</v>
      </c>
      <c r="AN21" s="280" t="s">
        <v>802</v>
      </c>
      <c r="AO21" s="280" t="s">
        <v>802</v>
      </c>
      <c r="AP21" s="280" t="s">
        <v>802</v>
      </c>
      <c r="AQ21" s="280" t="s">
        <v>802</v>
      </c>
      <c r="AR21" s="280">
        <v>130</v>
      </c>
      <c r="AS21" s="280">
        <v>20305</v>
      </c>
      <c r="AT21" s="280">
        <f>施設資源化量内訳!D21</f>
        <v>89723</v>
      </c>
      <c r="AU21" s="280">
        <f>施設資源化量内訳!E21</f>
        <v>12265</v>
      </c>
      <c r="AV21" s="280">
        <f>施設資源化量内訳!F21</f>
        <v>22</v>
      </c>
      <c r="AW21" s="280">
        <f>施設資源化量内訳!G21</f>
        <v>1116</v>
      </c>
      <c r="AX21" s="280">
        <f>施設資源化量内訳!H21</f>
        <v>13513</v>
      </c>
      <c r="AY21" s="280">
        <f>施設資源化量内訳!I21</f>
        <v>12468</v>
      </c>
      <c r="AZ21" s="280">
        <f>施設資源化量内訳!J21</f>
        <v>3333</v>
      </c>
      <c r="BA21" s="280">
        <f>施設資源化量内訳!K21</f>
        <v>14</v>
      </c>
      <c r="BB21" s="280">
        <f>施設資源化量内訳!L21</f>
        <v>16019</v>
      </c>
      <c r="BC21" s="280">
        <f>施設資源化量内訳!M21</f>
        <v>675</v>
      </c>
      <c r="BD21" s="280">
        <f>施設資源化量内訳!N21</f>
        <v>339</v>
      </c>
      <c r="BE21" s="280">
        <f>施設資源化量内訳!O21</f>
        <v>6724</v>
      </c>
      <c r="BF21" s="280">
        <f>施設資源化量内訳!P21</f>
        <v>0</v>
      </c>
      <c r="BG21" s="280">
        <f>施設資源化量内訳!Q21</f>
        <v>13058</v>
      </c>
      <c r="BH21" s="280">
        <f>施設資源化量内訳!R21</f>
        <v>0</v>
      </c>
      <c r="BI21" s="280">
        <f>施設資源化量内訳!S21</f>
        <v>1747</v>
      </c>
      <c r="BJ21" s="280">
        <f>施設資源化量内訳!T21</f>
        <v>3566</v>
      </c>
      <c r="BK21" s="280">
        <f>施設資源化量内訳!U21</f>
        <v>0</v>
      </c>
      <c r="BL21" s="280">
        <f>施設資源化量内訳!V21</f>
        <v>431</v>
      </c>
      <c r="BM21" s="280">
        <f>施設資源化量内訳!W21</f>
        <v>42</v>
      </c>
      <c r="BN21" s="280">
        <f>施設資源化量内訳!X21</f>
        <v>4391</v>
      </c>
      <c r="BO21" s="280">
        <f t="shared" si="2"/>
        <v>35717</v>
      </c>
      <c r="BP21" s="280">
        <v>34914</v>
      </c>
      <c r="BQ21" s="280">
        <v>9</v>
      </c>
      <c r="BR21" s="280">
        <v>0</v>
      </c>
      <c r="BS21" s="280">
        <v>185</v>
      </c>
      <c r="BT21" s="280">
        <v>109</v>
      </c>
      <c r="BU21" s="280">
        <v>83</v>
      </c>
      <c r="BV21" s="280">
        <v>13</v>
      </c>
      <c r="BW21" s="280">
        <v>0</v>
      </c>
      <c r="BX21" s="280">
        <v>0</v>
      </c>
      <c r="BY21" s="280">
        <v>110</v>
      </c>
      <c r="BZ21" s="280" t="s">
        <v>802</v>
      </c>
      <c r="CA21" s="280" t="s">
        <v>802</v>
      </c>
      <c r="CB21" s="280" t="s">
        <v>802</v>
      </c>
      <c r="CC21" s="280" t="s">
        <v>802</v>
      </c>
      <c r="CD21" s="280" t="s">
        <v>802</v>
      </c>
      <c r="CE21" s="280" t="s">
        <v>802</v>
      </c>
      <c r="CF21" s="280" t="s">
        <v>802</v>
      </c>
      <c r="CG21" s="280" t="s">
        <v>802</v>
      </c>
      <c r="CH21" s="280">
        <v>0</v>
      </c>
      <c r="CI21" s="280">
        <v>294</v>
      </c>
      <c r="CJ21" s="298">
        <v>26</v>
      </c>
    </row>
    <row r="22" spans="1:88" s="277" customFormat="1" ht="12" customHeight="1">
      <c r="A22" s="278" t="s">
        <v>632</v>
      </c>
      <c r="B22" s="279" t="s">
        <v>633</v>
      </c>
      <c r="C22" s="297" t="s">
        <v>542</v>
      </c>
      <c r="D22" s="280">
        <f t="shared" ref="D22:R22" si="30">SUM(Y22,AT22,BO22)</f>
        <v>97523</v>
      </c>
      <c r="E22" s="280">
        <f t="shared" si="30"/>
        <v>32455</v>
      </c>
      <c r="F22" s="280">
        <f t="shared" si="30"/>
        <v>132</v>
      </c>
      <c r="G22" s="280">
        <f t="shared" si="30"/>
        <v>2729</v>
      </c>
      <c r="H22" s="280">
        <f t="shared" si="30"/>
        <v>7018</v>
      </c>
      <c r="I22" s="280">
        <f t="shared" si="30"/>
        <v>5185</v>
      </c>
      <c r="J22" s="280">
        <f t="shared" si="30"/>
        <v>1620</v>
      </c>
      <c r="K22" s="280">
        <f t="shared" si="30"/>
        <v>62</v>
      </c>
      <c r="L22" s="280">
        <f t="shared" si="30"/>
        <v>5402</v>
      </c>
      <c r="M22" s="280">
        <f t="shared" si="30"/>
        <v>22</v>
      </c>
      <c r="N22" s="280">
        <f t="shared" si="30"/>
        <v>635</v>
      </c>
      <c r="O22" s="280">
        <f t="shared" si="30"/>
        <v>5548</v>
      </c>
      <c r="P22" s="280">
        <f t="shared" si="30"/>
        <v>2032</v>
      </c>
      <c r="Q22" s="280">
        <f t="shared" si="30"/>
        <v>3749</v>
      </c>
      <c r="R22" s="280">
        <f t="shared" si="30"/>
        <v>10454</v>
      </c>
      <c r="S22" s="280">
        <f t="shared" ref="S22:X22" si="31">SUM(AN22,BI22,CD22)</f>
        <v>15641</v>
      </c>
      <c r="T22" s="280">
        <f t="shared" si="31"/>
        <v>0</v>
      </c>
      <c r="U22" s="280">
        <f t="shared" si="31"/>
        <v>0</v>
      </c>
      <c r="V22" s="280">
        <f t="shared" si="31"/>
        <v>0</v>
      </c>
      <c r="W22" s="280">
        <f t="shared" si="31"/>
        <v>19</v>
      </c>
      <c r="X22" s="280">
        <f t="shared" si="31"/>
        <v>4820</v>
      </c>
      <c r="Y22" s="280">
        <f t="shared" si="1"/>
        <v>12389</v>
      </c>
      <c r="Z22" s="280">
        <v>5445</v>
      </c>
      <c r="AA22" s="280">
        <v>50</v>
      </c>
      <c r="AB22" s="280">
        <v>831</v>
      </c>
      <c r="AC22" s="280">
        <v>548</v>
      </c>
      <c r="AD22" s="280">
        <v>1250</v>
      </c>
      <c r="AE22" s="280">
        <v>910</v>
      </c>
      <c r="AF22" s="280">
        <v>15</v>
      </c>
      <c r="AG22" s="280">
        <v>3120</v>
      </c>
      <c r="AH22" s="280">
        <v>0</v>
      </c>
      <c r="AI22" s="280">
        <v>34</v>
      </c>
      <c r="AJ22" s="280" t="s">
        <v>802</v>
      </c>
      <c r="AK22" s="280" t="s">
        <v>802</v>
      </c>
      <c r="AL22" s="280" t="s">
        <v>802</v>
      </c>
      <c r="AM22" s="280" t="s">
        <v>802</v>
      </c>
      <c r="AN22" s="280" t="s">
        <v>802</v>
      </c>
      <c r="AO22" s="280" t="s">
        <v>802</v>
      </c>
      <c r="AP22" s="280" t="s">
        <v>802</v>
      </c>
      <c r="AQ22" s="280" t="s">
        <v>802</v>
      </c>
      <c r="AR22" s="280">
        <v>2</v>
      </c>
      <c r="AS22" s="280">
        <v>184</v>
      </c>
      <c r="AT22" s="280">
        <f>施設資源化量内訳!D22</f>
        <v>57683</v>
      </c>
      <c r="AU22" s="280">
        <f>施設資源化量内訳!E22</f>
        <v>1225</v>
      </c>
      <c r="AV22" s="280">
        <f>施設資源化量内訳!F22</f>
        <v>40</v>
      </c>
      <c r="AW22" s="280">
        <f>施設資源化量内訳!G22</f>
        <v>728</v>
      </c>
      <c r="AX22" s="280">
        <f>施設資源化量内訳!H22</f>
        <v>6276</v>
      </c>
      <c r="AY22" s="280">
        <f>施設資源化量内訳!I22</f>
        <v>3932</v>
      </c>
      <c r="AZ22" s="280">
        <f>施設資源化量内訳!J22</f>
        <v>710</v>
      </c>
      <c r="BA22" s="280">
        <f>施設資源化量内訳!K22</f>
        <v>47</v>
      </c>
      <c r="BB22" s="280">
        <f>施設資源化量内訳!L22</f>
        <v>2282</v>
      </c>
      <c r="BC22" s="280">
        <f>施設資源化量内訳!M22</f>
        <v>22</v>
      </c>
      <c r="BD22" s="280">
        <f>施設資源化量内訳!N22</f>
        <v>344</v>
      </c>
      <c r="BE22" s="280">
        <f>施設資源化量内訳!O22</f>
        <v>5548</v>
      </c>
      <c r="BF22" s="280">
        <f>施設資源化量内訳!P22</f>
        <v>2032</v>
      </c>
      <c r="BG22" s="280">
        <f>施設資源化量内訳!Q22</f>
        <v>3749</v>
      </c>
      <c r="BH22" s="280">
        <f>施設資源化量内訳!R22</f>
        <v>10454</v>
      </c>
      <c r="BI22" s="280">
        <f>施設資源化量内訳!S22</f>
        <v>15641</v>
      </c>
      <c r="BJ22" s="280">
        <f>施設資源化量内訳!T22</f>
        <v>0</v>
      </c>
      <c r="BK22" s="280">
        <f>施設資源化量内訳!U22</f>
        <v>0</v>
      </c>
      <c r="BL22" s="280">
        <f>施設資源化量内訳!V22</f>
        <v>0</v>
      </c>
      <c r="BM22" s="280">
        <f>施設資源化量内訳!W22</f>
        <v>17</v>
      </c>
      <c r="BN22" s="280">
        <f>施設資源化量内訳!X22</f>
        <v>4636</v>
      </c>
      <c r="BO22" s="280">
        <f t="shared" si="2"/>
        <v>27451</v>
      </c>
      <c r="BP22" s="280">
        <v>25785</v>
      </c>
      <c r="BQ22" s="280">
        <v>42</v>
      </c>
      <c r="BR22" s="280">
        <v>1170</v>
      </c>
      <c r="BS22" s="280">
        <v>194</v>
      </c>
      <c r="BT22" s="280">
        <v>3</v>
      </c>
      <c r="BU22" s="280">
        <v>0</v>
      </c>
      <c r="BV22" s="280">
        <v>0</v>
      </c>
      <c r="BW22" s="280">
        <v>0</v>
      </c>
      <c r="BX22" s="280">
        <v>0</v>
      </c>
      <c r="BY22" s="280">
        <v>257</v>
      </c>
      <c r="BZ22" s="280" t="s">
        <v>802</v>
      </c>
      <c r="CA22" s="280" t="s">
        <v>802</v>
      </c>
      <c r="CB22" s="280" t="s">
        <v>802</v>
      </c>
      <c r="CC22" s="280" t="s">
        <v>802</v>
      </c>
      <c r="CD22" s="280" t="s">
        <v>802</v>
      </c>
      <c r="CE22" s="280" t="s">
        <v>802</v>
      </c>
      <c r="CF22" s="280" t="s">
        <v>802</v>
      </c>
      <c r="CG22" s="280" t="s">
        <v>802</v>
      </c>
      <c r="CH22" s="280">
        <v>0</v>
      </c>
      <c r="CI22" s="280">
        <v>0</v>
      </c>
      <c r="CJ22" s="298">
        <v>13</v>
      </c>
    </row>
    <row r="23" spans="1:88" s="277" customFormat="1" ht="12" customHeight="1">
      <c r="A23" s="278" t="s">
        <v>604</v>
      </c>
      <c r="B23" s="279" t="s">
        <v>605</v>
      </c>
      <c r="C23" s="297" t="s">
        <v>542</v>
      </c>
      <c r="D23" s="280">
        <f t="shared" ref="D23:R23" si="32">SUM(Y23,AT23,BO23)</f>
        <v>61322</v>
      </c>
      <c r="E23" s="280">
        <f t="shared" si="32"/>
        <v>25080</v>
      </c>
      <c r="F23" s="280">
        <f t="shared" si="32"/>
        <v>92</v>
      </c>
      <c r="G23" s="280">
        <f t="shared" si="32"/>
        <v>798</v>
      </c>
      <c r="H23" s="280">
        <f t="shared" si="32"/>
        <v>8549</v>
      </c>
      <c r="I23" s="280">
        <f t="shared" si="32"/>
        <v>5850</v>
      </c>
      <c r="J23" s="280">
        <f t="shared" si="32"/>
        <v>1782</v>
      </c>
      <c r="K23" s="280">
        <f t="shared" si="32"/>
        <v>7</v>
      </c>
      <c r="L23" s="280">
        <f t="shared" si="32"/>
        <v>5101</v>
      </c>
      <c r="M23" s="280">
        <f t="shared" si="32"/>
        <v>0</v>
      </c>
      <c r="N23" s="280">
        <f t="shared" si="32"/>
        <v>222</v>
      </c>
      <c r="O23" s="280">
        <f t="shared" si="32"/>
        <v>867</v>
      </c>
      <c r="P23" s="280">
        <f t="shared" si="32"/>
        <v>0</v>
      </c>
      <c r="Q23" s="280">
        <f t="shared" si="32"/>
        <v>2838</v>
      </c>
      <c r="R23" s="280">
        <f t="shared" si="32"/>
        <v>0</v>
      </c>
      <c r="S23" s="280">
        <f t="shared" ref="S23:X23" si="33">SUM(AN23,BI23,CD23)</f>
        <v>0</v>
      </c>
      <c r="T23" s="280">
        <f t="shared" si="33"/>
        <v>4239</v>
      </c>
      <c r="U23" s="280">
        <f t="shared" si="33"/>
        <v>0</v>
      </c>
      <c r="V23" s="280">
        <f t="shared" si="33"/>
        <v>0</v>
      </c>
      <c r="W23" s="280">
        <f t="shared" si="33"/>
        <v>60</v>
      </c>
      <c r="X23" s="280">
        <f t="shared" si="33"/>
        <v>5837</v>
      </c>
      <c r="Y23" s="280">
        <f t="shared" si="1"/>
        <v>19440</v>
      </c>
      <c r="Z23" s="280">
        <v>11195</v>
      </c>
      <c r="AA23" s="280">
        <v>35</v>
      </c>
      <c r="AB23" s="280">
        <v>351</v>
      </c>
      <c r="AC23" s="280">
        <v>3271</v>
      </c>
      <c r="AD23" s="280">
        <v>1811</v>
      </c>
      <c r="AE23" s="280">
        <v>341</v>
      </c>
      <c r="AF23" s="280">
        <v>7</v>
      </c>
      <c r="AG23" s="280">
        <v>272</v>
      </c>
      <c r="AH23" s="280">
        <v>0</v>
      </c>
      <c r="AI23" s="280">
        <v>175</v>
      </c>
      <c r="AJ23" s="280" t="s">
        <v>802</v>
      </c>
      <c r="AK23" s="280" t="s">
        <v>802</v>
      </c>
      <c r="AL23" s="280" t="s">
        <v>802</v>
      </c>
      <c r="AM23" s="280" t="s">
        <v>802</v>
      </c>
      <c r="AN23" s="280" t="s">
        <v>802</v>
      </c>
      <c r="AO23" s="280" t="s">
        <v>802</v>
      </c>
      <c r="AP23" s="280" t="s">
        <v>802</v>
      </c>
      <c r="AQ23" s="280" t="s">
        <v>802</v>
      </c>
      <c r="AR23" s="280">
        <v>16</v>
      </c>
      <c r="AS23" s="280">
        <v>1966</v>
      </c>
      <c r="AT23" s="280">
        <f>施設資源化量内訳!D23</f>
        <v>31476</v>
      </c>
      <c r="AU23" s="280">
        <f>施設資源化量内訳!E23</f>
        <v>3646</v>
      </c>
      <c r="AV23" s="280">
        <f>施設資源化量内訳!F23</f>
        <v>46</v>
      </c>
      <c r="AW23" s="280">
        <f>施設資源化量内訳!G23</f>
        <v>447</v>
      </c>
      <c r="AX23" s="280">
        <f>施設資源化量内訳!H23</f>
        <v>5205</v>
      </c>
      <c r="AY23" s="280">
        <f>施設資源化量内訳!I23</f>
        <v>4014</v>
      </c>
      <c r="AZ23" s="280">
        <f>施設資源化量内訳!J23</f>
        <v>1439</v>
      </c>
      <c r="BA23" s="280">
        <f>施設資源化量内訳!K23</f>
        <v>0</v>
      </c>
      <c r="BB23" s="280">
        <f>施設資源化量内訳!L23</f>
        <v>4829</v>
      </c>
      <c r="BC23" s="280">
        <f>施設資源化量内訳!M23</f>
        <v>0</v>
      </c>
      <c r="BD23" s="280">
        <f>施設資源化量内訳!N23</f>
        <v>0</v>
      </c>
      <c r="BE23" s="280">
        <f>施設資源化量内訳!O23</f>
        <v>867</v>
      </c>
      <c r="BF23" s="280">
        <f>施設資源化量内訳!P23</f>
        <v>0</v>
      </c>
      <c r="BG23" s="280">
        <f>施設資源化量内訳!Q23</f>
        <v>2838</v>
      </c>
      <c r="BH23" s="280">
        <f>施設資源化量内訳!R23</f>
        <v>0</v>
      </c>
      <c r="BI23" s="280">
        <f>施設資源化量内訳!S23</f>
        <v>0</v>
      </c>
      <c r="BJ23" s="280">
        <f>施設資源化量内訳!T23</f>
        <v>4239</v>
      </c>
      <c r="BK23" s="280">
        <f>施設資源化量内訳!U23</f>
        <v>0</v>
      </c>
      <c r="BL23" s="280">
        <f>施設資源化量内訳!V23</f>
        <v>0</v>
      </c>
      <c r="BM23" s="280">
        <f>施設資源化量内訳!W23</f>
        <v>35</v>
      </c>
      <c r="BN23" s="280">
        <f>施設資源化量内訳!X23</f>
        <v>3871</v>
      </c>
      <c r="BO23" s="280">
        <f t="shared" si="2"/>
        <v>10406</v>
      </c>
      <c r="BP23" s="280">
        <v>10239</v>
      </c>
      <c r="BQ23" s="280">
        <v>11</v>
      </c>
      <c r="BR23" s="280">
        <v>0</v>
      </c>
      <c r="BS23" s="280">
        <v>73</v>
      </c>
      <c r="BT23" s="280">
        <v>25</v>
      </c>
      <c r="BU23" s="280">
        <v>2</v>
      </c>
      <c r="BV23" s="280">
        <v>0</v>
      </c>
      <c r="BW23" s="280">
        <v>0</v>
      </c>
      <c r="BX23" s="280">
        <v>0</v>
      </c>
      <c r="BY23" s="280">
        <v>47</v>
      </c>
      <c r="BZ23" s="280" t="s">
        <v>802</v>
      </c>
      <c r="CA23" s="280" t="s">
        <v>802</v>
      </c>
      <c r="CB23" s="280" t="s">
        <v>802</v>
      </c>
      <c r="CC23" s="280" t="s">
        <v>802</v>
      </c>
      <c r="CD23" s="280" t="s">
        <v>802</v>
      </c>
      <c r="CE23" s="280" t="s">
        <v>802</v>
      </c>
      <c r="CF23" s="280" t="s">
        <v>802</v>
      </c>
      <c r="CG23" s="280" t="s">
        <v>802</v>
      </c>
      <c r="CH23" s="280">
        <v>9</v>
      </c>
      <c r="CI23" s="280">
        <v>0</v>
      </c>
      <c r="CJ23" s="298">
        <v>17</v>
      </c>
    </row>
    <row r="24" spans="1:88" s="277" customFormat="1" ht="12" customHeight="1">
      <c r="A24" s="278" t="s">
        <v>584</v>
      </c>
      <c r="B24" s="279" t="s">
        <v>585</v>
      </c>
      <c r="C24" s="297" t="s">
        <v>542</v>
      </c>
      <c r="D24" s="280">
        <f t="shared" ref="D24:S24" si="34">SUM(Y24,AT24,BO24)</f>
        <v>46159</v>
      </c>
      <c r="E24" s="280">
        <f t="shared" si="34"/>
        <v>24644</v>
      </c>
      <c r="F24" s="280">
        <f t="shared" si="34"/>
        <v>24</v>
      </c>
      <c r="G24" s="280">
        <f t="shared" si="34"/>
        <v>955</v>
      </c>
      <c r="H24" s="280">
        <f t="shared" si="34"/>
        <v>7028</v>
      </c>
      <c r="I24" s="280">
        <f t="shared" si="34"/>
        <v>4235</v>
      </c>
      <c r="J24" s="280">
        <f t="shared" si="34"/>
        <v>1147</v>
      </c>
      <c r="K24" s="280">
        <f t="shared" si="34"/>
        <v>22</v>
      </c>
      <c r="L24" s="280">
        <f t="shared" si="34"/>
        <v>4603</v>
      </c>
      <c r="M24" s="280">
        <f t="shared" si="34"/>
        <v>1204</v>
      </c>
      <c r="N24" s="280">
        <f t="shared" si="34"/>
        <v>164</v>
      </c>
      <c r="O24" s="280">
        <f t="shared" si="34"/>
        <v>159</v>
      </c>
      <c r="P24" s="280">
        <f t="shared" si="34"/>
        <v>0</v>
      </c>
      <c r="Q24" s="280">
        <f t="shared" si="34"/>
        <v>1156</v>
      </c>
      <c r="R24" s="280">
        <f t="shared" si="34"/>
        <v>0</v>
      </c>
      <c r="S24" s="280">
        <f t="shared" si="34"/>
        <v>0</v>
      </c>
      <c r="T24" s="280">
        <f t="shared" ref="T24:X25" si="35">SUM(AO24,BJ24,CE24)</f>
        <v>0</v>
      </c>
      <c r="U24" s="280">
        <f t="shared" si="35"/>
        <v>0</v>
      </c>
      <c r="V24" s="280">
        <f t="shared" si="35"/>
        <v>0</v>
      </c>
      <c r="W24" s="280">
        <f t="shared" si="35"/>
        <v>21</v>
      </c>
      <c r="X24" s="280">
        <f t="shared" si="35"/>
        <v>797</v>
      </c>
      <c r="Y24" s="280">
        <f t="shared" si="1"/>
        <v>6332</v>
      </c>
      <c r="Z24" s="280">
        <v>3210</v>
      </c>
      <c r="AA24" s="280">
        <v>15</v>
      </c>
      <c r="AB24" s="280">
        <v>308</v>
      </c>
      <c r="AC24" s="280">
        <v>747</v>
      </c>
      <c r="AD24" s="280">
        <v>724</v>
      </c>
      <c r="AE24" s="280">
        <v>234</v>
      </c>
      <c r="AF24" s="280">
        <v>0</v>
      </c>
      <c r="AG24" s="280">
        <v>678</v>
      </c>
      <c r="AH24" s="280">
        <v>0</v>
      </c>
      <c r="AI24" s="280">
        <v>83</v>
      </c>
      <c r="AJ24" s="280" t="s">
        <v>802</v>
      </c>
      <c r="AK24" s="280" t="s">
        <v>802</v>
      </c>
      <c r="AL24" s="280" t="s">
        <v>802</v>
      </c>
      <c r="AM24" s="280" t="s">
        <v>802</v>
      </c>
      <c r="AN24" s="280" t="s">
        <v>802</v>
      </c>
      <c r="AO24" s="280" t="s">
        <v>802</v>
      </c>
      <c r="AP24" s="280" t="s">
        <v>802</v>
      </c>
      <c r="AQ24" s="280" t="s">
        <v>802</v>
      </c>
      <c r="AR24" s="280">
        <v>11</v>
      </c>
      <c r="AS24" s="280">
        <v>322</v>
      </c>
      <c r="AT24" s="280">
        <f>施設資源化量内訳!D24</f>
        <v>19168</v>
      </c>
      <c r="AU24" s="280">
        <f>施設資源化量内訳!E24</f>
        <v>1777</v>
      </c>
      <c r="AV24" s="280">
        <f>施設資源化量内訳!F24</f>
        <v>9</v>
      </c>
      <c r="AW24" s="280">
        <f>施設資源化量内訳!G24</f>
        <v>261</v>
      </c>
      <c r="AX24" s="280">
        <f>施設資源化量内訳!H24</f>
        <v>5871</v>
      </c>
      <c r="AY24" s="280">
        <f>施設資源化量内訳!I24</f>
        <v>3510</v>
      </c>
      <c r="AZ24" s="280">
        <f>施設資源化量内訳!J24</f>
        <v>883</v>
      </c>
      <c r="BA24" s="280">
        <f>施設資源化量内訳!K24</f>
        <v>22</v>
      </c>
      <c r="BB24" s="280">
        <f>施設資源化量内訳!L24</f>
        <v>3925</v>
      </c>
      <c r="BC24" s="280">
        <f>施設資源化量内訳!M24</f>
        <v>1204</v>
      </c>
      <c r="BD24" s="280">
        <f>施設資源化量内訳!N24</f>
        <v>0</v>
      </c>
      <c r="BE24" s="280">
        <f>施設資源化量内訳!O24</f>
        <v>159</v>
      </c>
      <c r="BF24" s="280">
        <f>施設資源化量内訳!P24</f>
        <v>0</v>
      </c>
      <c r="BG24" s="280">
        <f>施設資源化量内訳!Q24</f>
        <v>1156</v>
      </c>
      <c r="BH24" s="280">
        <f>施設資源化量内訳!R24</f>
        <v>0</v>
      </c>
      <c r="BI24" s="280">
        <f>施設資源化量内訳!S24</f>
        <v>0</v>
      </c>
      <c r="BJ24" s="280">
        <f>施設資源化量内訳!T24</f>
        <v>0</v>
      </c>
      <c r="BK24" s="280">
        <f>施設資源化量内訳!U24</f>
        <v>0</v>
      </c>
      <c r="BL24" s="280">
        <f>施設資源化量内訳!V24</f>
        <v>0</v>
      </c>
      <c r="BM24" s="280">
        <f>施設資源化量内訳!W24</f>
        <v>10</v>
      </c>
      <c r="BN24" s="280">
        <f>施設資源化量内訳!X24</f>
        <v>381</v>
      </c>
      <c r="BO24" s="280">
        <f t="shared" si="2"/>
        <v>20659</v>
      </c>
      <c r="BP24" s="280">
        <v>19657</v>
      </c>
      <c r="BQ24" s="280">
        <v>0</v>
      </c>
      <c r="BR24" s="280">
        <v>386</v>
      </c>
      <c r="BS24" s="280">
        <v>410</v>
      </c>
      <c r="BT24" s="280">
        <v>1</v>
      </c>
      <c r="BU24" s="280">
        <v>30</v>
      </c>
      <c r="BV24" s="280">
        <v>0</v>
      </c>
      <c r="BW24" s="280">
        <v>0</v>
      </c>
      <c r="BX24" s="280">
        <v>0</v>
      </c>
      <c r="BY24" s="280">
        <v>81</v>
      </c>
      <c r="BZ24" s="280" t="s">
        <v>802</v>
      </c>
      <c r="CA24" s="280" t="s">
        <v>802</v>
      </c>
      <c r="CB24" s="280" t="s">
        <v>802</v>
      </c>
      <c r="CC24" s="280" t="s">
        <v>802</v>
      </c>
      <c r="CD24" s="280" t="s">
        <v>802</v>
      </c>
      <c r="CE24" s="280" t="s">
        <v>802</v>
      </c>
      <c r="CF24" s="280" t="s">
        <v>802</v>
      </c>
      <c r="CG24" s="280" t="s">
        <v>802</v>
      </c>
      <c r="CH24" s="280">
        <v>0</v>
      </c>
      <c r="CI24" s="280">
        <v>94</v>
      </c>
      <c r="CJ24" s="298">
        <v>17</v>
      </c>
    </row>
    <row r="25" spans="1:88" s="277" customFormat="1" ht="12" customHeight="1">
      <c r="A25" s="278" t="s">
        <v>569</v>
      </c>
      <c r="B25" s="279" t="s">
        <v>562</v>
      </c>
      <c r="C25" s="297" t="s">
        <v>542</v>
      </c>
      <c r="D25" s="280">
        <f t="shared" ref="D25:S25" si="36">SUM(Y25,AT25,BO25)</f>
        <v>48505</v>
      </c>
      <c r="E25" s="280">
        <f t="shared" si="36"/>
        <v>26249</v>
      </c>
      <c r="F25" s="280">
        <f t="shared" si="36"/>
        <v>120</v>
      </c>
      <c r="G25" s="280">
        <f t="shared" si="36"/>
        <v>953</v>
      </c>
      <c r="H25" s="280">
        <f t="shared" si="36"/>
        <v>6531</v>
      </c>
      <c r="I25" s="280">
        <f t="shared" si="36"/>
        <v>4754</v>
      </c>
      <c r="J25" s="280">
        <f t="shared" si="36"/>
        <v>1380</v>
      </c>
      <c r="K25" s="280">
        <f t="shared" si="36"/>
        <v>27</v>
      </c>
      <c r="L25" s="280">
        <f t="shared" si="36"/>
        <v>1244</v>
      </c>
      <c r="M25" s="280">
        <f t="shared" si="36"/>
        <v>1</v>
      </c>
      <c r="N25" s="280">
        <f t="shared" si="36"/>
        <v>356</v>
      </c>
      <c r="O25" s="280">
        <f t="shared" si="36"/>
        <v>336</v>
      </c>
      <c r="P25" s="280">
        <f t="shared" si="36"/>
        <v>110</v>
      </c>
      <c r="Q25" s="280">
        <f t="shared" si="36"/>
        <v>2181</v>
      </c>
      <c r="R25" s="280">
        <f t="shared" si="36"/>
        <v>0</v>
      </c>
      <c r="S25" s="280">
        <f t="shared" si="36"/>
        <v>0</v>
      </c>
      <c r="T25" s="280">
        <f t="shared" si="35"/>
        <v>0</v>
      </c>
      <c r="U25" s="280">
        <f t="shared" si="35"/>
        <v>0</v>
      </c>
      <c r="V25" s="280">
        <f t="shared" si="35"/>
        <v>0</v>
      </c>
      <c r="W25" s="280">
        <f t="shared" si="35"/>
        <v>23</v>
      </c>
      <c r="X25" s="280">
        <f t="shared" si="35"/>
        <v>4240</v>
      </c>
      <c r="Y25" s="280">
        <f t="shared" si="1"/>
        <v>8926</v>
      </c>
      <c r="Z25" s="280">
        <v>5926</v>
      </c>
      <c r="AA25" s="280">
        <v>27</v>
      </c>
      <c r="AB25" s="280">
        <v>156</v>
      </c>
      <c r="AC25" s="280">
        <v>387</v>
      </c>
      <c r="AD25" s="280">
        <v>610</v>
      </c>
      <c r="AE25" s="280">
        <v>271</v>
      </c>
      <c r="AF25" s="280">
        <v>5</v>
      </c>
      <c r="AG25" s="280">
        <v>351</v>
      </c>
      <c r="AH25" s="280">
        <v>0</v>
      </c>
      <c r="AI25" s="280">
        <v>117</v>
      </c>
      <c r="AJ25" s="280" t="s">
        <v>802</v>
      </c>
      <c r="AK25" s="280" t="s">
        <v>802</v>
      </c>
      <c r="AL25" s="280" t="s">
        <v>802</v>
      </c>
      <c r="AM25" s="280" t="s">
        <v>802</v>
      </c>
      <c r="AN25" s="280" t="s">
        <v>802</v>
      </c>
      <c r="AO25" s="280" t="s">
        <v>802</v>
      </c>
      <c r="AP25" s="280" t="s">
        <v>802</v>
      </c>
      <c r="AQ25" s="280" t="s">
        <v>802</v>
      </c>
      <c r="AR25" s="280">
        <v>15</v>
      </c>
      <c r="AS25" s="280">
        <v>1061</v>
      </c>
      <c r="AT25" s="280">
        <f>施設資源化量内訳!D25</f>
        <v>29645</v>
      </c>
      <c r="AU25" s="280">
        <f>施設資源化量内訳!E25</f>
        <v>12204</v>
      </c>
      <c r="AV25" s="280">
        <f>施設資源化量内訳!F25</f>
        <v>53</v>
      </c>
      <c r="AW25" s="280">
        <f>施設資源化量内訳!G25</f>
        <v>694</v>
      </c>
      <c r="AX25" s="280">
        <f>施設資源化量内訳!H25</f>
        <v>5682</v>
      </c>
      <c r="AY25" s="280">
        <f>施設資源化量内訳!I25</f>
        <v>3366</v>
      </c>
      <c r="AZ25" s="280">
        <f>施設資源化量内訳!J25</f>
        <v>841</v>
      </c>
      <c r="BA25" s="280">
        <f>施設資源化量内訳!K25</f>
        <v>17</v>
      </c>
      <c r="BB25" s="280">
        <f>施設資源化量内訳!L25</f>
        <v>873</v>
      </c>
      <c r="BC25" s="280">
        <f>施設資源化量内訳!M25</f>
        <v>1</v>
      </c>
      <c r="BD25" s="280">
        <f>施設資源化量内訳!N25</f>
        <v>103</v>
      </c>
      <c r="BE25" s="280">
        <f>施設資源化量内訳!O25</f>
        <v>336</v>
      </c>
      <c r="BF25" s="280">
        <f>施設資源化量内訳!P25</f>
        <v>110</v>
      </c>
      <c r="BG25" s="280">
        <f>施設資源化量内訳!Q25</f>
        <v>2181</v>
      </c>
      <c r="BH25" s="280">
        <f>施設資源化量内訳!R25</f>
        <v>0</v>
      </c>
      <c r="BI25" s="280">
        <f>施設資源化量内訳!S25</f>
        <v>0</v>
      </c>
      <c r="BJ25" s="280">
        <f>施設資源化量内訳!T25</f>
        <v>0</v>
      </c>
      <c r="BK25" s="280">
        <f>施設資源化量内訳!U25</f>
        <v>0</v>
      </c>
      <c r="BL25" s="280">
        <f>施設資源化量内訳!V25</f>
        <v>0</v>
      </c>
      <c r="BM25" s="280">
        <f>施設資源化量内訳!W25</f>
        <v>5</v>
      </c>
      <c r="BN25" s="280">
        <f>施設資源化量内訳!X25</f>
        <v>3179</v>
      </c>
      <c r="BO25" s="280">
        <f t="shared" si="2"/>
        <v>9934</v>
      </c>
      <c r="BP25" s="280">
        <v>8119</v>
      </c>
      <c r="BQ25" s="280">
        <v>40</v>
      </c>
      <c r="BR25" s="280">
        <v>103</v>
      </c>
      <c r="BS25" s="280">
        <v>462</v>
      </c>
      <c r="BT25" s="280">
        <v>778</v>
      </c>
      <c r="BU25" s="280">
        <v>268</v>
      </c>
      <c r="BV25" s="280">
        <v>5</v>
      </c>
      <c r="BW25" s="280">
        <v>20</v>
      </c>
      <c r="BX25" s="280">
        <v>0</v>
      </c>
      <c r="BY25" s="280">
        <v>136</v>
      </c>
      <c r="BZ25" s="280" t="s">
        <v>802</v>
      </c>
      <c r="CA25" s="280" t="s">
        <v>802</v>
      </c>
      <c r="CB25" s="280" t="s">
        <v>802</v>
      </c>
      <c r="CC25" s="280" t="s">
        <v>802</v>
      </c>
      <c r="CD25" s="280" t="s">
        <v>802</v>
      </c>
      <c r="CE25" s="280" t="s">
        <v>802</v>
      </c>
      <c r="CF25" s="280" t="s">
        <v>802</v>
      </c>
      <c r="CG25" s="280" t="s">
        <v>802</v>
      </c>
      <c r="CH25" s="280">
        <v>3</v>
      </c>
      <c r="CI25" s="280">
        <v>0</v>
      </c>
      <c r="CJ25" s="298">
        <v>2</v>
      </c>
    </row>
    <row r="26" spans="1:88" s="277" customFormat="1" ht="12" customHeight="1">
      <c r="A26" s="278" t="s">
        <v>567</v>
      </c>
      <c r="B26" s="279" t="s">
        <v>593</v>
      </c>
      <c r="C26" s="297" t="s">
        <v>542</v>
      </c>
      <c r="D26" s="280">
        <f t="shared" ref="D26:R26" si="37">SUM(Y26,AT26,BO26)</f>
        <v>140895</v>
      </c>
      <c r="E26" s="280">
        <f t="shared" si="37"/>
        <v>63011</v>
      </c>
      <c r="F26" s="280">
        <f t="shared" si="37"/>
        <v>316</v>
      </c>
      <c r="G26" s="280">
        <f t="shared" si="37"/>
        <v>2277</v>
      </c>
      <c r="H26" s="280">
        <f t="shared" si="37"/>
        <v>9493</v>
      </c>
      <c r="I26" s="280">
        <f t="shared" si="37"/>
        <v>13506</v>
      </c>
      <c r="J26" s="280">
        <f t="shared" si="37"/>
        <v>2433</v>
      </c>
      <c r="K26" s="280">
        <f t="shared" si="37"/>
        <v>89</v>
      </c>
      <c r="L26" s="280">
        <f t="shared" si="37"/>
        <v>17236</v>
      </c>
      <c r="M26" s="280">
        <f t="shared" si="37"/>
        <v>2144</v>
      </c>
      <c r="N26" s="280">
        <f t="shared" si="37"/>
        <v>2634</v>
      </c>
      <c r="O26" s="280">
        <f t="shared" si="37"/>
        <v>5238</v>
      </c>
      <c r="P26" s="280">
        <f t="shared" si="37"/>
        <v>28</v>
      </c>
      <c r="Q26" s="280">
        <f t="shared" si="37"/>
        <v>1060</v>
      </c>
      <c r="R26" s="280">
        <f t="shared" si="37"/>
        <v>0</v>
      </c>
      <c r="S26" s="280">
        <f t="shared" ref="S26:X26" si="38">SUM(AN26,BI26,CD26)</f>
        <v>0</v>
      </c>
      <c r="T26" s="280">
        <f t="shared" si="38"/>
        <v>4049</v>
      </c>
      <c r="U26" s="280">
        <f t="shared" si="38"/>
        <v>1</v>
      </c>
      <c r="V26" s="280">
        <f t="shared" si="38"/>
        <v>500</v>
      </c>
      <c r="W26" s="280">
        <f t="shared" si="38"/>
        <v>99</v>
      </c>
      <c r="X26" s="280">
        <f t="shared" si="38"/>
        <v>16781</v>
      </c>
      <c r="Y26" s="280">
        <f t="shared" si="1"/>
        <v>67345</v>
      </c>
      <c r="Z26" s="280">
        <v>35571</v>
      </c>
      <c r="AA26" s="280">
        <v>94</v>
      </c>
      <c r="AB26" s="280">
        <v>1071</v>
      </c>
      <c r="AC26" s="280">
        <v>3115</v>
      </c>
      <c r="AD26" s="280">
        <v>8480</v>
      </c>
      <c r="AE26" s="280">
        <v>1127</v>
      </c>
      <c r="AF26" s="280">
        <v>37</v>
      </c>
      <c r="AG26" s="280">
        <v>6860</v>
      </c>
      <c r="AH26" s="280">
        <v>117</v>
      </c>
      <c r="AI26" s="280">
        <v>2127</v>
      </c>
      <c r="AJ26" s="280" t="s">
        <v>802</v>
      </c>
      <c r="AK26" s="280" t="s">
        <v>802</v>
      </c>
      <c r="AL26" s="280" t="s">
        <v>802</v>
      </c>
      <c r="AM26" s="280" t="s">
        <v>802</v>
      </c>
      <c r="AN26" s="280" t="s">
        <v>802</v>
      </c>
      <c r="AO26" s="280" t="s">
        <v>802</v>
      </c>
      <c r="AP26" s="280" t="s">
        <v>802</v>
      </c>
      <c r="AQ26" s="280" t="s">
        <v>802</v>
      </c>
      <c r="AR26" s="280">
        <v>73</v>
      </c>
      <c r="AS26" s="280">
        <v>8673</v>
      </c>
      <c r="AT26" s="280">
        <f>施設資源化量内訳!D26</f>
        <v>52320</v>
      </c>
      <c r="AU26" s="280">
        <f>施設資源化量内訳!E26</f>
        <v>7341</v>
      </c>
      <c r="AV26" s="280">
        <f>施設資源化量内訳!F26</f>
        <v>39</v>
      </c>
      <c r="AW26" s="280">
        <f>施設資源化量内訳!G26</f>
        <v>1063</v>
      </c>
      <c r="AX26" s="280">
        <f>施設資源化量内訳!H26</f>
        <v>6036</v>
      </c>
      <c r="AY26" s="280">
        <f>施設資源化量内訳!I26</f>
        <v>4788</v>
      </c>
      <c r="AZ26" s="280">
        <f>施設資源化量内訳!J26</f>
        <v>1306</v>
      </c>
      <c r="BA26" s="280">
        <f>施設資源化量内訳!K26</f>
        <v>52</v>
      </c>
      <c r="BB26" s="280">
        <f>施設資源化量内訳!L26</f>
        <v>10375</v>
      </c>
      <c r="BC26" s="280">
        <f>施設資源化量内訳!M26</f>
        <v>2027</v>
      </c>
      <c r="BD26" s="280">
        <f>施設資源化量内訳!N26</f>
        <v>283</v>
      </c>
      <c r="BE26" s="280">
        <f>施設資源化量内訳!O26</f>
        <v>5238</v>
      </c>
      <c r="BF26" s="280">
        <f>施設資源化量内訳!P26</f>
        <v>28</v>
      </c>
      <c r="BG26" s="280">
        <f>施設資源化量内訳!Q26</f>
        <v>1060</v>
      </c>
      <c r="BH26" s="280">
        <f>施設資源化量内訳!R26</f>
        <v>0</v>
      </c>
      <c r="BI26" s="280">
        <f>施設資源化量内訳!S26</f>
        <v>0</v>
      </c>
      <c r="BJ26" s="280">
        <f>施設資源化量内訳!T26</f>
        <v>4049</v>
      </c>
      <c r="BK26" s="280">
        <f>施設資源化量内訳!U26</f>
        <v>1</v>
      </c>
      <c r="BL26" s="280">
        <f>施設資源化量内訳!V26</f>
        <v>500</v>
      </c>
      <c r="BM26" s="280">
        <f>施設資源化量内訳!W26</f>
        <v>26</v>
      </c>
      <c r="BN26" s="280">
        <f>施設資源化量内訳!X26</f>
        <v>8108</v>
      </c>
      <c r="BO26" s="280">
        <f t="shared" si="2"/>
        <v>21230</v>
      </c>
      <c r="BP26" s="280">
        <v>20099</v>
      </c>
      <c r="BQ26" s="280">
        <v>183</v>
      </c>
      <c r="BR26" s="280">
        <v>143</v>
      </c>
      <c r="BS26" s="280">
        <v>342</v>
      </c>
      <c r="BT26" s="280">
        <v>238</v>
      </c>
      <c r="BU26" s="280">
        <v>0</v>
      </c>
      <c r="BV26" s="280">
        <v>0</v>
      </c>
      <c r="BW26" s="280">
        <v>1</v>
      </c>
      <c r="BX26" s="280">
        <v>0</v>
      </c>
      <c r="BY26" s="280">
        <v>224</v>
      </c>
      <c r="BZ26" s="280" t="s">
        <v>802</v>
      </c>
      <c r="CA26" s="280" t="s">
        <v>802</v>
      </c>
      <c r="CB26" s="280" t="s">
        <v>802</v>
      </c>
      <c r="CC26" s="280" t="s">
        <v>802</v>
      </c>
      <c r="CD26" s="280" t="s">
        <v>802</v>
      </c>
      <c r="CE26" s="280" t="s">
        <v>802</v>
      </c>
      <c r="CF26" s="280" t="s">
        <v>802</v>
      </c>
      <c r="CG26" s="280" t="s">
        <v>802</v>
      </c>
      <c r="CH26" s="280">
        <v>0</v>
      </c>
      <c r="CI26" s="280">
        <v>0</v>
      </c>
      <c r="CJ26" s="298">
        <v>55</v>
      </c>
    </row>
    <row r="27" spans="1:88" s="277" customFormat="1" ht="12" customHeight="1">
      <c r="A27" s="278" t="s">
        <v>615</v>
      </c>
      <c r="B27" s="279" t="s">
        <v>616</v>
      </c>
      <c r="C27" s="297" t="s">
        <v>542</v>
      </c>
      <c r="D27" s="280">
        <f t="shared" ref="D27:K27" si="39">SUM(Y27,AT27,BO27)</f>
        <v>124634</v>
      </c>
      <c r="E27" s="280">
        <f t="shared" si="39"/>
        <v>51060</v>
      </c>
      <c r="F27" s="280">
        <f t="shared" si="39"/>
        <v>1789</v>
      </c>
      <c r="G27" s="280">
        <f t="shared" si="39"/>
        <v>1361</v>
      </c>
      <c r="H27" s="280">
        <f t="shared" si="39"/>
        <v>12532</v>
      </c>
      <c r="I27" s="280">
        <f t="shared" si="39"/>
        <v>13207</v>
      </c>
      <c r="J27" s="280">
        <f t="shared" si="39"/>
        <v>4079</v>
      </c>
      <c r="K27" s="280">
        <f t="shared" si="39"/>
        <v>152</v>
      </c>
      <c r="L27" s="280">
        <f t="shared" ref="L27:X27" si="40">SUM(AG27,BB27,BW27)</f>
        <v>2598</v>
      </c>
      <c r="M27" s="280">
        <f t="shared" si="40"/>
        <v>552</v>
      </c>
      <c r="N27" s="280">
        <f t="shared" si="40"/>
        <v>3065</v>
      </c>
      <c r="O27" s="280">
        <f t="shared" si="40"/>
        <v>230</v>
      </c>
      <c r="P27" s="280">
        <f t="shared" si="40"/>
        <v>0</v>
      </c>
      <c r="Q27" s="280">
        <f t="shared" si="40"/>
        <v>12500</v>
      </c>
      <c r="R27" s="280">
        <f t="shared" si="40"/>
        <v>7269</v>
      </c>
      <c r="S27" s="280">
        <f t="shared" si="40"/>
        <v>3453</v>
      </c>
      <c r="T27" s="280">
        <f t="shared" si="40"/>
        <v>0</v>
      </c>
      <c r="U27" s="280">
        <f t="shared" si="40"/>
        <v>0</v>
      </c>
      <c r="V27" s="280">
        <f t="shared" si="40"/>
        <v>2002</v>
      </c>
      <c r="W27" s="280">
        <f t="shared" si="40"/>
        <v>112</v>
      </c>
      <c r="X27" s="280">
        <f t="shared" si="40"/>
        <v>8673</v>
      </c>
      <c r="Y27" s="280">
        <f t="shared" si="1"/>
        <v>19823</v>
      </c>
      <c r="Z27" s="280">
        <v>11733</v>
      </c>
      <c r="AA27" s="280">
        <v>51</v>
      </c>
      <c r="AB27" s="280">
        <v>19</v>
      </c>
      <c r="AC27" s="280">
        <v>1740</v>
      </c>
      <c r="AD27" s="280">
        <v>3029</v>
      </c>
      <c r="AE27" s="280">
        <v>1227</v>
      </c>
      <c r="AF27" s="280">
        <v>25</v>
      </c>
      <c r="AG27" s="280">
        <v>247</v>
      </c>
      <c r="AH27" s="280">
        <v>208</v>
      </c>
      <c r="AI27" s="280">
        <v>738</v>
      </c>
      <c r="AJ27" s="280" t="s">
        <v>802</v>
      </c>
      <c r="AK27" s="280" t="s">
        <v>802</v>
      </c>
      <c r="AL27" s="280" t="s">
        <v>802</v>
      </c>
      <c r="AM27" s="280" t="s">
        <v>802</v>
      </c>
      <c r="AN27" s="280" t="s">
        <v>802</v>
      </c>
      <c r="AO27" s="280" t="s">
        <v>802</v>
      </c>
      <c r="AP27" s="280" t="s">
        <v>802</v>
      </c>
      <c r="AQ27" s="280" t="s">
        <v>802</v>
      </c>
      <c r="AR27" s="280">
        <v>32</v>
      </c>
      <c r="AS27" s="280">
        <v>774</v>
      </c>
      <c r="AT27" s="280">
        <f>施設資源化量内訳!D27</f>
        <v>62614</v>
      </c>
      <c r="AU27" s="280">
        <f>施設資源化量内訳!E27</f>
        <v>2120</v>
      </c>
      <c r="AV27" s="280">
        <f>施設資源化量内訳!F27</f>
        <v>18</v>
      </c>
      <c r="AW27" s="280">
        <f>施設資源化量内訳!G27</f>
        <v>897</v>
      </c>
      <c r="AX27" s="280">
        <f>施設資源化量内訳!H27</f>
        <v>10267</v>
      </c>
      <c r="AY27" s="280">
        <f>施設資源化量内訳!I27</f>
        <v>9867</v>
      </c>
      <c r="AZ27" s="280">
        <f>施設資源化量内訳!J27</f>
        <v>2850</v>
      </c>
      <c r="BA27" s="280">
        <f>施設資源化量内訳!K27</f>
        <v>127</v>
      </c>
      <c r="BB27" s="280">
        <f>施設資源化量内訳!L27</f>
        <v>2351</v>
      </c>
      <c r="BC27" s="280">
        <f>施設資源化量内訳!M27</f>
        <v>344</v>
      </c>
      <c r="BD27" s="280">
        <f>施設資源化量内訳!N27</f>
        <v>383</v>
      </c>
      <c r="BE27" s="280">
        <f>施設資源化量内訳!O27</f>
        <v>230</v>
      </c>
      <c r="BF27" s="280">
        <f>施設資源化量内訳!P27</f>
        <v>0</v>
      </c>
      <c r="BG27" s="280">
        <f>施設資源化量内訳!Q27</f>
        <v>12500</v>
      </c>
      <c r="BH27" s="280">
        <f>施設資源化量内訳!R27</f>
        <v>7269</v>
      </c>
      <c r="BI27" s="280">
        <f>施設資源化量内訳!S27</f>
        <v>3453</v>
      </c>
      <c r="BJ27" s="280">
        <f>施設資源化量内訳!T27</f>
        <v>0</v>
      </c>
      <c r="BK27" s="280">
        <f>施設資源化量内訳!U27</f>
        <v>0</v>
      </c>
      <c r="BL27" s="280">
        <f>施設資源化量内訳!V27</f>
        <v>2002</v>
      </c>
      <c r="BM27" s="280">
        <f>施設資源化量内訳!W27</f>
        <v>80</v>
      </c>
      <c r="BN27" s="280">
        <f>施設資源化量内訳!X27</f>
        <v>7856</v>
      </c>
      <c r="BO27" s="280">
        <f t="shared" si="2"/>
        <v>42197</v>
      </c>
      <c r="BP27" s="280">
        <v>37207</v>
      </c>
      <c r="BQ27" s="280">
        <v>1720</v>
      </c>
      <c r="BR27" s="280">
        <v>445</v>
      </c>
      <c r="BS27" s="280">
        <v>525</v>
      </c>
      <c r="BT27" s="280">
        <v>311</v>
      </c>
      <c r="BU27" s="280">
        <v>2</v>
      </c>
      <c r="BV27" s="280">
        <v>0</v>
      </c>
      <c r="BW27" s="280">
        <v>0</v>
      </c>
      <c r="BX27" s="280">
        <v>0</v>
      </c>
      <c r="BY27" s="280">
        <v>1944</v>
      </c>
      <c r="BZ27" s="280" t="s">
        <v>802</v>
      </c>
      <c r="CA27" s="280" t="s">
        <v>802</v>
      </c>
      <c r="CB27" s="280" t="s">
        <v>802</v>
      </c>
      <c r="CC27" s="280" t="s">
        <v>802</v>
      </c>
      <c r="CD27" s="280" t="s">
        <v>802</v>
      </c>
      <c r="CE27" s="280" t="s">
        <v>802</v>
      </c>
      <c r="CF27" s="280" t="s">
        <v>802</v>
      </c>
      <c r="CG27" s="280" t="s">
        <v>802</v>
      </c>
      <c r="CH27" s="280">
        <v>0</v>
      </c>
      <c r="CI27" s="280">
        <v>43</v>
      </c>
      <c r="CJ27" s="298">
        <v>40</v>
      </c>
    </row>
    <row r="28" spans="1:88" s="277" customFormat="1" ht="12" customHeight="1">
      <c r="A28" s="278" t="s">
        <v>617</v>
      </c>
      <c r="B28" s="279" t="s">
        <v>618</v>
      </c>
      <c r="C28" s="297" t="s">
        <v>542</v>
      </c>
      <c r="D28" s="280">
        <f t="shared" ref="D28:R28" si="41">SUM(Y28,AT28,BO28)</f>
        <v>226655</v>
      </c>
      <c r="E28" s="280">
        <f t="shared" si="41"/>
        <v>65928</v>
      </c>
      <c r="F28" s="280">
        <f t="shared" si="41"/>
        <v>314</v>
      </c>
      <c r="G28" s="280">
        <f t="shared" si="41"/>
        <v>512</v>
      </c>
      <c r="H28" s="280">
        <f t="shared" si="41"/>
        <v>26176</v>
      </c>
      <c r="I28" s="280">
        <f t="shared" si="41"/>
        <v>23445</v>
      </c>
      <c r="J28" s="280">
        <f t="shared" si="41"/>
        <v>5257</v>
      </c>
      <c r="K28" s="280">
        <f t="shared" si="41"/>
        <v>295</v>
      </c>
      <c r="L28" s="280">
        <f t="shared" si="41"/>
        <v>20660</v>
      </c>
      <c r="M28" s="280">
        <f t="shared" si="41"/>
        <v>2516</v>
      </c>
      <c r="N28" s="280">
        <f t="shared" si="41"/>
        <v>2680</v>
      </c>
      <c r="O28" s="280">
        <f t="shared" si="41"/>
        <v>2508</v>
      </c>
      <c r="P28" s="280">
        <f t="shared" si="41"/>
        <v>0</v>
      </c>
      <c r="Q28" s="280">
        <f t="shared" si="41"/>
        <v>35878</v>
      </c>
      <c r="R28" s="280">
        <f t="shared" si="41"/>
        <v>0</v>
      </c>
      <c r="S28" s="280">
        <f t="shared" ref="S28:X28" si="42">SUM(AN28,BI28,CD28)</f>
        <v>0</v>
      </c>
      <c r="T28" s="280">
        <f t="shared" si="42"/>
        <v>10747</v>
      </c>
      <c r="U28" s="280">
        <f t="shared" si="42"/>
        <v>0</v>
      </c>
      <c r="V28" s="280">
        <f t="shared" si="42"/>
        <v>0</v>
      </c>
      <c r="W28" s="280">
        <f t="shared" si="42"/>
        <v>291</v>
      </c>
      <c r="X28" s="280">
        <f t="shared" si="42"/>
        <v>29448</v>
      </c>
      <c r="Y28" s="280">
        <f t="shared" si="1"/>
        <v>44430</v>
      </c>
      <c r="Z28" s="280">
        <v>13582</v>
      </c>
      <c r="AA28" s="280">
        <v>104</v>
      </c>
      <c r="AB28" s="280">
        <v>455</v>
      </c>
      <c r="AC28" s="280">
        <v>6308</v>
      </c>
      <c r="AD28" s="280">
        <v>9436</v>
      </c>
      <c r="AE28" s="280">
        <v>776</v>
      </c>
      <c r="AF28" s="280">
        <v>53</v>
      </c>
      <c r="AG28" s="280">
        <v>1489</v>
      </c>
      <c r="AH28" s="280">
        <v>1620</v>
      </c>
      <c r="AI28" s="280">
        <v>1641</v>
      </c>
      <c r="AJ28" s="280" t="s">
        <v>802</v>
      </c>
      <c r="AK28" s="280" t="s">
        <v>802</v>
      </c>
      <c r="AL28" s="280" t="s">
        <v>802</v>
      </c>
      <c r="AM28" s="280" t="s">
        <v>802</v>
      </c>
      <c r="AN28" s="280" t="s">
        <v>802</v>
      </c>
      <c r="AO28" s="280" t="s">
        <v>802</v>
      </c>
      <c r="AP28" s="280" t="s">
        <v>802</v>
      </c>
      <c r="AQ28" s="280" t="s">
        <v>802</v>
      </c>
      <c r="AR28" s="280">
        <v>140</v>
      </c>
      <c r="AS28" s="280">
        <v>8826</v>
      </c>
      <c r="AT28" s="280">
        <f>施設資源化量内訳!D28</f>
        <v>130997</v>
      </c>
      <c r="AU28" s="280">
        <f>施設資源化量内訳!E28</f>
        <v>4026</v>
      </c>
      <c r="AV28" s="280">
        <f>施設資源化量内訳!F28</f>
        <v>21</v>
      </c>
      <c r="AW28" s="280">
        <f>施設資源化量内訳!G28</f>
        <v>57</v>
      </c>
      <c r="AX28" s="280">
        <f>施設資源化量内訳!H28</f>
        <v>19199</v>
      </c>
      <c r="AY28" s="280">
        <f>施設資源化量内訳!I28</f>
        <v>13950</v>
      </c>
      <c r="AZ28" s="280">
        <f>施設資源化量内訳!J28</f>
        <v>4481</v>
      </c>
      <c r="BA28" s="280">
        <f>施設資源化量内訳!K28</f>
        <v>242</v>
      </c>
      <c r="BB28" s="280">
        <f>施設資源化量内訳!L28</f>
        <v>19171</v>
      </c>
      <c r="BC28" s="280">
        <f>施設資源化量内訳!M28</f>
        <v>896</v>
      </c>
      <c r="BD28" s="280">
        <f>施設資源化量内訳!N28</f>
        <v>393</v>
      </c>
      <c r="BE28" s="280">
        <f>施設資源化量内訳!O28</f>
        <v>2508</v>
      </c>
      <c r="BF28" s="280">
        <f>施設資源化量内訳!P28</f>
        <v>0</v>
      </c>
      <c r="BG28" s="280">
        <f>施設資源化量内訳!Q28</f>
        <v>35878</v>
      </c>
      <c r="BH28" s="280">
        <f>施設資源化量内訳!R28</f>
        <v>0</v>
      </c>
      <c r="BI28" s="280">
        <f>施設資源化量内訳!S28</f>
        <v>0</v>
      </c>
      <c r="BJ28" s="280">
        <f>施設資源化量内訳!T28</f>
        <v>10747</v>
      </c>
      <c r="BK28" s="280">
        <f>施設資源化量内訳!U28</f>
        <v>0</v>
      </c>
      <c r="BL28" s="280">
        <f>施設資源化量内訳!V28</f>
        <v>0</v>
      </c>
      <c r="BM28" s="280">
        <f>施設資源化量内訳!W28</f>
        <v>114</v>
      </c>
      <c r="BN28" s="280">
        <f>施設資源化量内訳!X28</f>
        <v>19314</v>
      </c>
      <c r="BO28" s="280">
        <f t="shared" si="2"/>
        <v>51228</v>
      </c>
      <c r="BP28" s="280">
        <v>48320</v>
      </c>
      <c r="BQ28" s="280">
        <v>189</v>
      </c>
      <c r="BR28" s="280">
        <v>0</v>
      </c>
      <c r="BS28" s="280">
        <v>669</v>
      </c>
      <c r="BT28" s="280">
        <v>59</v>
      </c>
      <c r="BU28" s="280">
        <v>0</v>
      </c>
      <c r="BV28" s="280">
        <v>0</v>
      </c>
      <c r="BW28" s="280">
        <v>0</v>
      </c>
      <c r="BX28" s="280">
        <v>0</v>
      </c>
      <c r="BY28" s="280">
        <v>646</v>
      </c>
      <c r="BZ28" s="280" t="s">
        <v>802</v>
      </c>
      <c r="CA28" s="280" t="s">
        <v>802</v>
      </c>
      <c r="CB28" s="280" t="s">
        <v>802</v>
      </c>
      <c r="CC28" s="280" t="s">
        <v>802</v>
      </c>
      <c r="CD28" s="280" t="s">
        <v>802</v>
      </c>
      <c r="CE28" s="280" t="s">
        <v>802</v>
      </c>
      <c r="CF28" s="280" t="s">
        <v>802</v>
      </c>
      <c r="CG28" s="280" t="s">
        <v>802</v>
      </c>
      <c r="CH28" s="280">
        <v>37</v>
      </c>
      <c r="CI28" s="280">
        <v>1308</v>
      </c>
      <c r="CJ28" s="298">
        <v>30</v>
      </c>
    </row>
    <row r="29" spans="1:88" s="277" customFormat="1" ht="12" customHeight="1">
      <c r="A29" s="278" t="s">
        <v>711</v>
      </c>
      <c r="B29" s="279" t="s">
        <v>712</v>
      </c>
      <c r="C29" s="297" t="s">
        <v>642</v>
      </c>
      <c r="D29" s="280">
        <f t="shared" ref="D29:R29" si="43">SUM(Y29,AT29,BO29)</f>
        <v>561452</v>
      </c>
      <c r="E29" s="280">
        <f t="shared" si="43"/>
        <v>238046</v>
      </c>
      <c r="F29" s="280">
        <f t="shared" si="43"/>
        <v>1568</v>
      </c>
      <c r="G29" s="280">
        <f t="shared" si="43"/>
        <v>11288</v>
      </c>
      <c r="H29" s="280">
        <f t="shared" si="43"/>
        <v>42238</v>
      </c>
      <c r="I29" s="280">
        <f t="shared" si="43"/>
        <v>43023</v>
      </c>
      <c r="J29" s="280">
        <f t="shared" si="43"/>
        <v>16911</v>
      </c>
      <c r="K29" s="280">
        <f t="shared" si="43"/>
        <v>191</v>
      </c>
      <c r="L29" s="280">
        <f t="shared" si="43"/>
        <v>52947</v>
      </c>
      <c r="M29" s="280">
        <f t="shared" si="43"/>
        <v>1533</v>
      </c>
      <c r="N29" s="280">
        <f t="shared" si="43"/>
        <v>11294</v>
      </c>
      <c r="O29" s="280">
        <f t="shared" si="43"/>
        <v>17604</v>
      </c>
      <c r="P29" s="280">
        <f t="shared" si="43"/>
        <v>1253</v>
      </c>
      <c r="Q29" s="280">
        <f t="shared" si="43"/>
        <v>64364</v>
      </c>
      <c r="R29" s="280">
        <f t="shared" si="43"/>
        <v>430</v>
      </c>
      <c r="S29" s="280">
        <f t="shared" ref="S29:X29" si="44">SUM(AN29,BI29,CD29)</f>
        <v>19</v>
      </c>
      <c r="T29" s="280">
        <f t="shared" si="44"/>
        <v>7834</v>
      </c>
      <c r="U29" s="280">
        <f t="shared" si="44"/>
        <v>0</v>
      </c>
      <c r="V29" s="280">
        <f t="shared" si="44"/>
        <v>1148</v>
      </c>
      <c r="W29" s="280">
        <f t="shared" si="44"/>
        <v>239</v>
      </c>
      <c r="X29" s="280">
        <f t="shared" si="44"/>
        <v>49522</v>
      </c>
      <c r="Y29" s="280">
        <f t="shared" si="1"/>
        <v>109219</v>
      </c>
      <c r="Z29" s="280">
        <v>68742</v>
      </c>
      <c r="AA29" s="280">
        <v>529</v>
      </c>
      <c r="AB29" s="280">
        <v>425</v>
      </c>
      <c r="AC29" s="280">
        <v>5888</v>
      </c>
      <c r="AD29" s="280">
        <v>10661</v>
      </c>
      <c r="AE29" s="280">
        <v>2606</v>
      </c>
      <c r="AF29" s="280">
        <v>22</v>
      </c>
      <c r="AG29" s="280">
        <v>6206</v>
      </c>
      <c r="AH29" s="280">
        <v>189</v>
      </c>
      <c r="AI29" s="280">
        <v>5486</v>
      </c>
      <c r="AJ29" s="280" t="s">
        <v>802</v>
      </c>
      <c r="AK29" s="280" t="s">
        <v>802</v>
      </c>
      <c r="AL29" s="280" t="s">
        <v>802</v>
      </c>
      <c r="AM29" s="280" t="s">
        <v>802</v>
      </c>
      <c r="AN29" s="280" t="s">
        <v>802</v>
      </c>
      <c r="AO29" s="280" t="s">
        <v>802</v>
      </c>
      <c r="AP29" s="280" t="s">
        <v>802</v>
      </c>
      <c r="AQ29" s="280" t="s">
        <v>802</v>
      </c>
      <c r="AR29" s="280">
        <v>189</v>
      </c>
      <c r="AS29" s="280">
        <v>8276</v>
      </c>
      <c r="AT29" s="280">
        <f>施設資源化量内訳!D29</f>
        <v>291983</v>
      </c>
      <c r="AU29" s="280">
        <f>施設資源化量内訳!E29</f>
        <v>17736</v>
      </c>
      <c r="AV29" s="280">
        <f>施設資源化量内訳!F29</f>
        <v>202</v>
      </c>
      <c r="AW29" s="280">
        <f>施設資源化量内訳!G29</f>
        <v>10261</v>
      </c>
      <c r="AX29" s="280">
        <f>施設資源化量内訳!H29</f>
        <v>34348</v>
      </c>
      <c r="AY29" s="280">
        <f>施設資源化量内訳!I29</f>
        <v>31655</v>
      </c>
      <c r="AZ29" s="280">
        <f>施設資源化量内訳!J29</f>
        <v>14293</v>
      </c>
      <c r="BA29" s="280">
        <f>施設資源化量内訳!K29</f>
        <v>169</v>
      </c>
      <c r="BB29" s="280">
        <f>施設資源化量内訳!L29</f>
        <v>46741</v>
      </c>
      <c r="BC29" s="280">
        <f>施設資源化量内訳!M29</f>
        <v>1325</v>
      </c>
      <c r="BD29" s="280">
        <f>施設資源化量内訳!N29</f>
        <v>1317</v>
      </c>
      <c r="BE29" s="280">
        <f>施設資源化量内訳!O29</f>
        <v>17604</v>
      </c>
      <c r="BF29" s="280">
        <f>施設資源化量内訳!P29</f>
        <v>1253</v>
      </c>
      <c r="BG29" s="280">
        <f>施設資源化量内訳!Q29</f>
        <v>64364</v>
      </c>
      <c r="BH29" s="280">
        <f>施設資源化量内訳!R29</f>
        <v>430</v>
      </c>
      <c r="BI29" s="280">
        <f>施設資源化量内訳!S29</f>
        <v>19</v>
      </c>
      <c r="BJ29" s="280">
        <f>施設資源化量内訳!T29</f>
        <v>7834</v>
      </c>
      <c r="BK29" s="280">
        <f>施設資源化量内訳!U29</f>
        <v>0</v>
      </c>
      <c r="BL29" s="280">
        <f>施設資源化量内訳!V29</f>
        <v>1148</v>
      </c>
      <c r="BM29" s="280">
        <f>施設資源化量内訳!W29</f>
        <v>50</v>
      </c>
      <c r="BN29" s="280">
        <f>施設資源化量内訳!X29</f>
        <v>41234</v>
      </c>
      <c r="BO29" s="280">
        <f t="shared" si="2"/>
        <v>160250</v>
      </c>
      <c r="BP29" s="280">
        <v>151568</v>
      </c>
      <c r="BQ29" s="280">
        <v>837</v>
      </c>
      <c r="BR29" s="280">
        <v>602</v>
      </c>
      <c r="BS29" s="280">
        <v>2002</v>
      </c>
      <c r="BT29" s="280">
        <v>707</v>
      </c>
      <c r="BU29" s="280">
        <v>12</v>
      </c>
      <c r="BV29" s="280">
        <v>0</v>
      </c>
      <c r="BW29" s="280">
        <v>0</v>
      </c>
      <c r="BX29" s="280">
        <v>19</v>
      </c>
      <c r="BY29" s="280">
        <v>4491</v>
      </c>
      <c r="BZ29" s="280" t="s">
        <v>802</v>
      </c>
      <c r="CA29" s="280" t="s">
        <v>802</v>
      </c>
      <c r="CB29" s="280" t="s">
        <v>802</v>
      </c>
      <c r="CC29" s="280" t="s">
        <v>802</v>
      </c>
      <c r="CD29" s="280" t="s">
        <v>802</v>
      </c>
      <c r="CE29" s="280" t="s">
        <v>802</v>
      </c>
      <c r="CF29" s="280" t="s">
        <v>802</v>
      </c>
      <c r="CG29" s="280" t="s">
        <v>802</v>
      </c>
      <c r="CH29" s="280">
        <v>0</v>
      </c>
      <c r="CI29" s="280">
        <v>12</v>
      </c>
      <c r="CJ29" s="298">
        <v>49</v>
      </c>
    </row>
    <row r="30" spans="1:88" s="277" customFormat="1" ht="12" customHeight="1">
      <c r="A30" s="278" t="s">
        <v>554</v>
      </c>
      <c r="B30" s="279" t="s">
        <v>563</v>
      </c>
      <c r="C30" s="297" t="s">
        <v>542</v>
      </c>
      <c r="D30" s="280">
        <f t="shared" ref="D30:P30" si="45">SUM(Y30,AT30,BO30)</f>
        <v>174322</v>
      </c>
      <c r="E30" s="280">
        <f t="shared" si="45"/>
        <v>37325</v>
      </c>
      <c r="F30" s="280">
        <f t="shared" si="45"/>
        <v>217</v>
      </c>
      <c r="G30" s="280">
        <f t="shared" si="45"/>
        <v>1630</v>
      </c>
      <c r="H30" s="280">
        <f t="shared" si="45"/>
        <v>12301</v>
      </c>
      <c r="I30" s="280">
        <f t="shared" si="45"/>
        <v>8849</v>
      </c>
      <c r="J30" s="280">
        <f t="shared" si="45"/>
        <v>2626</v>
      </c>
      <c r="K30" s="280">
        <f t="shared" si="45"/>
        <v>55</v>
      </c>
      <c r="L30" s="280">
        <f t="shared" si="45"/>
        <v>9230</v>
      </c>
      <c r="M30" s="280">
        <f t="shared" si="45"/>
        <v>127</v>
      </c>
      <c r="N30" s="280">
        <f t="shared" si="45"/>
        <v>4098</v>
      </c>
      <c r="O30" s="280">
        <f t="shared" si="45"/>
        <v>1289</v>
      </c>
      <c r="P30" s="280">
        <f t="shared" si="45"/>
        <v>159</v>
      </c>
      <c r="Q30" s="280">
        <f t="shared" ref="Q30:X30" si="46">SUM(AL30,BG30,CB30)</f>
        <v>15701</v>
      </c>
      <c r="R30" s="280">
        <f t="shared" si="46"/>
        <v>46491</v>
      </c>
      <c r="S30" s="280">
        <f t="shared" si="46"/>
        <v>0</v>
      </c>
      <c r="T30" s="280">
        <f t="shared" si="46"/>
        <v>10939</v>
      </c>
      <c r="U30" s="280">
        <f t="shared" si="46"/>
        <v>81</v>
      </c>
      <c r="V30" s="280">
        <f t="shared" si="46"/>
        <v>4602</v>
      </c>
      <c r="W30" s="280">
        <f t="shared" si="46"/>
        <v>79</v>
      </c>
      <c r="X30" s="280">
        <f t="shared" si="46"/>
        <v>18523</v>
      </c>
      <c r="Y30" s="280">
        <f t="shared" si="1"/>
        <v>30466</v>
      </c>
      <c r="Z30" s="280">
        <v>18130</v>
      </c>
      <c r="AA30" s="280">
        <v>134</v>
      </c>
      <c r="AB30" s="280">
        <v>867</v>
      </c>
      <c r="AC30" s="280">
        <v>3226</v>
      </c>
      <c r="AD30" s="280">
        <v>2722</v>
      </c>
      <c r="AE30" s="280">
        <v>650</v>
      </c>
      <c r="AF30" s="280">
        <v>15</v>
      </c>
      <c r="AG30" s="280">
        <v>173</v>
      </c>
      <c r="AH30" s="280">
        <v>127</v>
      </c>
      <c r="AI30" s="280">
        <v>3377</v>
      </c>
      <c r="AJ30" s="280" t="s">
        <v>802</v>
      </c>
      <c r="AK30" s="280" t="s">
        <v>802</v>
      </c>
      <c r="AL30" s="280" t="s">
        <v>802</v>
      </c>
      <c r="AM30" s="280" t="s">
        <v>802</v>
      </c>
      <c r="AN30" s="280" t="s">
        <v>802</v>
      </c>
      <c r="AO30" s="280" t="s">
        <v>802</v>
      </c>
      <c r="AP30" s="280" t="s">
        <v>802</v>
      </c>
      <c r="AQ30" s="280" t="s">
        <v>802</v>
      </c>
      <c r="AR30" s="280">
        <v>68</v>
      </c>
      <c r="AS30" s="280">
        <v>977</v>
      </c>
      <c r="AT30" s="280">
        <f>施設資源化量内訳!D30</f>
        <v>126119</v>
      </c>
      <c r="AU30" s="280">
        <f>施設資源化量内訳!E30</f>
        <v>3039</v>
      </c>
      <c r="AV30" s="280">
        <f>施設資源化量内訳!F30</f>
        <v>15</v>
      </c>
      <c r="AW30" s="280">
        <f>施設資源化量内訳!G30</f>
        <v>54</v>
      </c>
      <c r="AX30" s="280">
        <f>施設資源化量内訳!H30</f>
        <v>8878</v>
      </c>
      <c r="AY30" s="280">
        <f>施設資源化量内訳!I30</f>
        <v>6037</v>
      </c>
      <c r="AZ30" s="280">
        <f>施設資源化量内訳!J30</f>
        <v>1971</v>
      </c>
      <c r="BA30" s="280">
        <f>施設資源化量内訳!K30</f>
        <v>40</v>
      </c>
      <c r="BB30" s="280">
        <f>施設資源化量内訳!L30</f>
        <v>9057</v>
      </c>
      <c r="BC30" s="280">
        <f>施設資源化量内訳!M30</f>
        <v>0</v>
      </c>
      <c r="BD30" s="280">
        <f>施設資源化量内訳!N30</f>
        <v>209</v>
      </c>
      <c r="BE30" s="280">
        <f>施設資源化量内訳!O30</f>
        <v>1289</v>
      </c>
      <c r="BF30" s="280">
        <f>施設資源化量内訳!P30</f>
        <v>159</v>
      </c>
      <c r="BG30" s="280">
        <f>施設資源化量内訳!Q30</f>
        <v>15701</v>
      </c>
      <c r="BH30" s="280">
        <f>施設資源化量内訳!R30</f>
        <v>46491</v>
      </c>
      <c r="BI30" s="280">
        <f>施設資源化量内訳!S30</f>
        <v>0</v>
      </c>
      <c r="BJ30" s="280">
        <f>施設資源化量内訳!T30</f>
        <v>10939</v>
      </c>
      <c r="BK30" s="280">
        <f>施設資源化量内訳!U30</f>
        <v>81</v>
      </c>
      <c r="BL30" s="280">
        <f>施設資源化量内訳!V30</f>
        <v>4602</v>
      </c>
      <c r="BM30" s="280">
        <f>施設資源化量内訳!W30</f>
        <v>11</v>
      </c>
      <c r="BN30" s="280">
        <f>施設資源化量内訳!X30</f>
        <v>17546</v>
      </c>
      <c r="BO30" s="280">
        <f t="shared" si="2"/>
        <v>17737</v>
      </c>
      <c r="BP30" s="280">
        <v>16156</v>
      </c>
      <c r="BQ30" s="280">
        <v>68</v>
      </c>
      <c r="BR30" s="280">
        <v>709</v>
      </c>
      <c r="BS30" s="280">
        <v>197</v>
      </c>
      <c r="BT30" s="280">
        <v>90</v>
      </c>
      <c r="BU30" s="280">
        <v>5</v>
      </c>
      <c r="BV30" s="280">
        <v>0</v>
      </c>
      <c r="BW30" s="280">
        <v>0</v>
      </c>
      <c r="BX30" s="280">
        <v>0</v>
      </c>
      <c r="BY30" s="280">
        <v>512</v>
      </c>
      <c r="BZ30" s="280" t="s">
        <v>802</v>
      </c>
      <c r="CA30" s="280" t="s">
        <v>802</v>
      </c>
      <c r="CB30" s="280" t="s">
        <v>802</v>
      </c>
      <c r="CC30" s="280" t="s">
        <v>802</v>
      </c>
      <c r="CD30" s="280" t="s">
        <v>802</v>
      </c>
      <c r="CE30" s="280" t="s">
        <v>802</v>
      </c>
      <c r="CF30" s="280" t="s">
        <v>802</v>
      </c>
      <c r="CG30" s="280" t="s">
        <v>802</v>
      </c>
      <c r="CH30" s="280">
        <v>0</v>
      </c>
      <c r="CI30" s="280">
        <v>0</v>
      </c>
      <c r="CJ30" s="298">
        <v>25</v>
      </c>
    </row>
    <row r="31" spans="1:88" s="277" customFormat="1" ht="12" customHeight="1">
      <c r="A31" s="278" t="s">
        <v>579</v>
      </c>
      <c r="B31" s="279" t="s">
        <v>591</v>
      </c>
      <c r="C31" s="297" t="s">
        <v>542</v>
      </c>
      <c r="D31" s="280">
        <f t="shared" ref="D31:R31" si="47">SUM(Y31,AT31,BO31)</f>
        <v>83252</v>
      </c>
      <c r="E31" s="280">
        <f t="shared" si="47"/>
        <v>34973</v>
      </c>
      <c r="F31" s="280">
        <f t="shared" si="47"/>
        <v>175</v>
      </c>
      <c r="G31" s="280">
        <f t="shared" si="47"/>
        <v>1840</v>
      </c>
      <c r="H31" s="280">
        <f t="shared" si="47"/>
        <v>7033</v>
      </c>
      <c r="I31" s="280">
        <f t="shared" si="47"/>
        <v>7646</v>
      </c>
      <c r="J31" s="280">
        <f t="shared" si="47"/>
        <v>2943</v>
      </c>
      <c r="K31" s="280">
        <f t="shared" si="47"/>
        <v>123</v>
      </c>
      <c r="L31" s="280">
        <f t="shared" si="47"/>
        <v>5868</v>
      </c>
      <c r="M31" s="280">
        <f t="shared" si="47"/>
        <v>379</v>
      </c>
      <c r="N31" s="280">
        <f t="shared" si="47"/>
        <v>2083</v>
      </c>
      <c r="O31" s="280">
        <f t="shared" si="47"/>
        <v>3401</v>
      </c>
      <c r="P31" s="280">
        <f t="shared" si="47"/>
        <v>0</v>
      </c>
      <c r="Q31" s="280">
        <f t="shared" si="47"/>
        <v>2743</v>
      </c>
      <c r="R31" s="280">
        <f t="shared" si="47"/>
        <v>9769</v>
      </c>
      <c r="S31" s="280">
        <f t="shared" ref="S31:X31" si="48">SUM(AN31,BI31,CD31)</f>
        <v>0</v>
      </c>
      <c r="T31" s="280">
        <f t="shared" si="48"/>
        <v>0</v>
      </c>
      <c r="U31" s="280">
        <f t="shared" si="48"/>
        <v>0</v>
      </c>
      <c r="V31" s="280">
        <f t="shared" si="48"/>
        <v>0</v>
      </c>
      <c r="W31" s="280">
        <f t="shared" si="48"/>
        <v>102</v>
      </c>
      <c r="X31" s="280">
        <f t="shared" si="48"/>
        <v>4174</v>
      </c>
      <c r="Y31" s="280">
        <f t="shared" si="1"/>
        <v>23164</v>
      </c>
      <c r="Z31" s="280">
        <v>14874</v>
      </c>
      <c r="AA31" s="280">
        <v>137</v>
      </c>
      <c r="AB31" s="280">
        <v>973</v>
      </c>
      <c r="AC31" s="280">
        <v>1286</v>
      </c>
      <c r="AD31" s="280">
        <v>3972</v>
      </c>
      <c r="AE31" s="280">
        <v>372</v>
      </c>
      <c r="AF31" s="280">
        <v>6</v>
      </c>
      <c r="AG31" s="280">
        <v>0</v>
      </c>
      <c r="AH31" s="280">
        <v>0</v>
      </c>
      <c r="AI31" s="280">
        <v>1190</v>
      </c>
      <c r="AJ31" s="280" t="s">
        <v>802</v>
      </c>
      <c r="AK31" s="280" t="s">
        <v>802</v>
      </c>
      <c r="AL31" s="280" t="s">
        <v>802</v>
      </c>
      <c r="AM31" s="280" t="s">
        <v>802</v>
      </c>
      <c r="AN31" s="280" t="s">
        <v>802</v>
      </c>
      <c r="AO31" s="280" t="s">
        <v>802</v>
      </c>
      <c r="AP31" s="280" t="s">
        <v>802</v>
      </c>
      <c r="AQ31" s="280" t="s">
        <v>802</v>
      </c>
      <c r="AR31" s="280">
        <v>56</v>
      </c>
      <c r="AS31" s="280">
        <v>298</v>
      </c>
      <c r="AT31" s="280">
        <f>施設資源化量内訳!D31</f>
        <v>39506</v>
      </c>
      <c r="AU31" s="280">
        <f>施設資源化量内訳!E31</f>
        <v>1427</v>
      </c>
      <c r="AV31" s="280">
        <f>施設資源化量内訳!F31</f>
        <v>10</v>
      </c>
      <c r="AW31" s="280">
        <f>施設資源化量内訳!G31</f>
        <v>20</v>
      </c>
      <c r="AX31" s="280">
        <f>施設資源化量内訳!H31</f>
        <v>5640</v>
      </c>
      <c r="AY31" s="280">
        <f>施設資源化量内訳!I31</f>
        <v>3669</v>
      </c>
      <c r="AZ31" s="280">
        <f>施設資源化量内訳!J31</f>
        <v>2534</v>
      </c>
      <c r="BA31" s="280">
        <f>施設資源化量内訳!K31</f>
        <v>117</v>
      </c>
      <c r="BB31" s="280">
        <f>施設資源化量内訳!L31</f>
        <v>5868</v>
      </c>
      <c r="BC31" s="280">
        <f>施設資源化量内訳!M31</f>
        <v>355</v>
      </c>
      <c r="BD31" s="280">
        <f>施設資源化量内訳!N31</f>
        <v>31</v>
      </c>
      <c r="BE31" s="280">
        <f>施設資源化量内訳!O31</f>
        <v>3401</v>
      </c>
      <c r="BF31" s="280">
        <f>施設資源化量内訳!P31</f>
        <v>0</v>
      </c>
      <c r="BG31" s="280">
        <f>施設資源化量内訳!Q31</f>
        <v>2743</v>
      </c>
      <c r="BH31" s="280">
        <f>施設資源化量内訳!R31</f>
        <v>9769</v>
      </c>
      <c r="BI31" s="280">
        <f>施設資源化量内訳!S31</f>
        <v>0</v>
      </c>
      <c r="BJ31" s="280">
        <f>施設資源化量内訳!T31</f>
        <v>0</v>
      </c>
      <c r="BK31" s="280">
        <f>施設資源化量内訳!U31</f>
        <v>0</v>
      </c>
      <c r="BL31" s="280">
        <f>施設資源化量内訳!V31</f>
        <v>0</v>
      </c>
      <c r="BM31" s="280">
        <f>施設資源化量内訳!W31</f>
        <v>46</v>
      </c>
      <c r="BN31" s="280">
        <f>施設資源化量内訳!X31</f>
        <v>3876</v>
      </c>
      <c r="BO31" s="280">
        <f t="shared" si="2"/>
        <v>20582</v>
      </c>
      <c r="BP31" s="280">
        <v>18672</v>
      </c>
      <c r="BQ31" s="280">
        <v>28</v>
      </c>
      <c r="BR31" s="280">
        <v>847</v>
      </c>
      <c r="BS31" s="280">
        <v>107</v>
      </c>
      <c r="BT31" s="280">
        <v>5</v>
      </c>
      <c r="BU31" s="280">
        <v>37</v>
      </c>
      <c r="BV31" s="280">
        <v>0</v>
      </c>
      <c r="BW31" s="280">
        <v>0</v>
      </c>
      <c r="BX31" s="280">
        <v>24</v>
      </c>
      <c r="BY31" s="280">
        <v>862</v>
      </c>
      <c r="BZ31" s="280" t="s">
        <v>802</v>
      </c>
      <c r="CA31" s="280" t="s">
        <v>802</v>
      </c>
      <c r="CB31" s="280" t="s">
        <v>802</v>
      </c>
      <c r="CC31" s="280" t="s">
        <v>802</v>
      </c>
      <c r="CD31" s="280" t="s">
        <v>802</v>
      </c>
      <c r="CE31" s="280" t="s">
        <v>802</v>
      </c>
      <c r="CF31" s="280" t="s">
        <v>802</v>
      </c>
      <c r="CG31" s="280" t="s">
        <v>802</v>
      </c>
      <c r="CH31" s="280">
        <v>0</v>
      </c>
      <c r="CI31" s="280">
        <v>0</v>
      </c>
      <c r="CJ31" s="298">
        <v>18</v>
      </c>
    </row>
    <row r="32" spans="1:88" s="277" customFormat="1" ht="12" customHeight="1">
      <c r="A32" s="278" t="s">
        <v>588</v>
      </c>
      <c r="B32" s="279" t="s">
        <v>589</v>
      </c>
      <c r="C32" s="297" t="s">
        <v>542</v>
      </c>
      <c r="D32" s="280">
        <f t="shared" ref="D32:S32" si="49">SUM(Y32,AT32,BO32)</f>
        <v>129237</v>
      </c>
      <c r="E32" s="280">
        <f t="shared" si="49"/>
        <v>57428</v>
      </c>
      <c r="F32" s="280">
        <f t="shared" si="49"/>
        <v>171</v>
      </c>
      <c r="G32" s="280">
        <f t="shared" si="49"/>
        <v>290</v>
      </c>
      <c r="H32" s="280">
        <f t="shared" si="49"/>
        <v>9179</v>
      </c>
      <c r="I32" s="280">
        <f t="shared" si="49"/>
        <v>11506</v>
      </c>
      <c r="J32" s="280">
        <f t="shared" si="49"/>
        <v>4763</v>
      </c>
      <c r="K32" s="280">
        <f t="shared" si="49"/>
        <v>667</v>
      </c>
      <c r="L32" s="280">
        <f t="shared" si="49"/>
        <v>16436</v>
      </c>
      <c r="M32" s="280">
        <f t="shared" si="49"/>
        <v>471</v>
      </c>
      <c r="N32" s="280">
        <f t="shared" si="49"/>
        <v>3317</v>
      </c>
      <c r="O32" s="280">
        <f t="shared" si="49"/>
        <v>490</v>
      </c>
      <c r="P32" s="280">
        <f t="shared" si="49"/>
        <v>1188</v>
      </c>
      <c r="Q32" s="280">
        <f t="shared" si="49"/>
        <v>0</v>
      </c>
      <c r="R32" s="280">
        <f t="shared" si="49"/>
        <v>4402</v>
      </c>
      <c r="S32" s="280">
        <f t="shared" si="49"/>
        <v>0</v>
      </c>
      <c r="T32" s="280">
        <f>SUM(AO32,BJ32,CE32)</f>
        <v>0</v>
      </c>
      <c r="U32" s="280">
        <f>SUM(AP32,BK32,CF32)</f>
        <v>0</v>
      </c>
      <c r="V32" s="280">
        <f>SUM(AQ32,BL32,CG32)</f>
        <v>0</v>
      </c>
      <c r="W32" s="280">
        <f>SUM(AR32,BM32,CH32)</f>
        <v>81</v>
      </c>
      <c r="X32" s="280">
        <f>SUM(AS32,BN32,CI32)</f>
        <v>18848</v>
      </c>
      <c r="Y32" s="280">
        <f t="shared" si="1"/>
        <v>19313</v>
      </c>
      <c r="Z32" s="280">
        <v>1414</v>
      </c>
      <c r="AA32" s="280">
        <v>39</v>
      </c>
      <c r="AB32" s="280">
        <v>0</v>
      </c>
      <c r="AC32" s="280">
        <v>402</v>
      </c>
      <c r="AD32" s="280">
        <v>617</v>
      </c>
      <c r="AE32" s="280">
        <v>10</v>
      </c>
      <c r="AF32" s="280">
        <v>2</v>
      </c>
      <c r="AG32" s="280">
        <v>247</v>
      </c>
      <c r="AH32" s="280">
        <v>30</v>
      </c>
      <c r="AI32" s="280">
        <v>186</v>
      </c>
      <c r="AJ32" s="280" t="s">
        <v>802</v>
      </c>
      <c r="AK32" s="280" t="s">
        <v>802</v>
      </c>
      <c r="AL32" s="280" t="s">
        <v>802</v>
      </c>
      <c r="AM32" s="280" t="s">
        <v>802</v>
      </c>
      <c r="AN32" s="280" t="s">
        <v>802</v>
      </c>
      <c r="AO32" s="280" t="s">
        <v>802</v>
      </c>
      <c r="AP32" s="280" t="s">
        <v>802</v>
      </c>
      <c r="AQ32" s="280" t="s">
        <v>802</v>
      </c>
      <c r="AR32" s="280">
        <v>33</v>
      </c>
      <c r="AS32" s="280">
        <v>16333</v>
      </c>
      <c r="AT32" s="280">
        <f>施設資源化量内訳!D32</f>
        <v>50907</v>
      </c>
      <c r="AU32" s="280">
        <f>施設資源化量内訳!E32</f>
        <v>814</v>
      </c>
      <c r="AV32" s="280">
        <f>施設資源化量内訳!F32</f>
        <v>93</v>
      </c>
      <c r="AW32" s="280">
        <f>施設資源化量内訳!G32</f>
        <v>209</v>
      </c>
      <c r="AX32" s="280">
        <f>施設資源化量内訳!H32</f>
        <v>8426</v>
      </c>
      <c r="AY32" s="280">
        <f>施設資源化量内訳!I32</f>
        <v>10775</v>
      </c>
      <c r="AZ32" s="280">
        <f>施設資源化量内訳!J32</f>
        <v>4744</v>
      </c>
      <c r="BA32" s="280">
        <f>施設資源化量内訳!K32</f>
        <v>665</v>
      </c>
      <c r="BB32" s="280">
        <f>施設資源化量内訳!L32</f>
        <v>16189</v>
      </c>
      <c r="BC32" s="280">
        <f>施設資源化量内訳!M32</f>
        <v>441</v>
      </c>
      <c r="BD32" s="280">
        <f>施設資源化量内訳!N32</f>
        <v>11</v>
      </c>
      <c r="BE32" s="280">
        <f>施設資源化量内訳!O32</f>
        <v>490</v>
      </c>
      <c r="BF32" s="280">
        <f>施設資源化量内訳!P32</f>
        <v>1188</v>
      </c>
      <c r="BG32" s="280">
        <f>施設資源化量内訳!Q32</f>
        <v>0</v>
      </c>
      <c r="BH32" s="280">
        <f>施設資源化量内訳!R32</f>
        <v>4402</v>
      </c>
      <c r="BI32" s="280">
        <f>施設資源化量内訳!S32</f>
        <v>0</v>
      </c>
      <c r="BJ32" s="280">
        <f>施設資源化量内訳!T32</f>
        <v>0</v>
      </c>
      <c r="BK32" s="280">
        <f>施設資源化量内訳!U32</f>
        <v>0</v>
      </c>
      <c r="BL32" s="280">
        <f>施設資源化量内訳!V32</f>
        <v>0</v>
      </c>
      <c r="BM32" s="280">
        <f>施設資源化量内訳!W32</f>
        <v>0</v>
      </c>
      <c r="BN32" s="280">
        <f>施設資源化量内訳!X32</f>
        <v>2460</v>
      </c>
      <c r="BO32" s="280">
        <f t="shared" si="2"/>
        <v>59017</v>
      </c>
      <c r="BP32" s="280">
        <v>55200</v>
      </c>
      <c r="BQ32" s="280">
        <v>39</v>
      </c>
      <c r="BR32" s="280">
        <v>81</v>
      </c>
      <c r="BS32" s="280">
        <v>351</v>
      </c>
      <c r="BT32" s="280">
        <v>114</v>
      </c>
      <c r="BU32" s="280">
        <v>9</v>
      </c>
      <c r="BV32" s="280">
        <v>0</v>
      </c>
      <c r="BW32" s="280">
        <v>0</v>
      </c>
      <c r="BX32" s="280">
        <v>0</v>
      </c>
      <c r="BY32" s="280">
        <v>3120</v>
      </c>
      <c r="BZ32" s="280" t="s">
        <v>802</v>
      </c>
      <c r="CA32" s="280" t="s">
        <v>802</v>
      </c>
      <c r="CB32" s="280" t="s">
        <v>802</v>
      </c>
      <c r="CC32" s="280" t="s">
        <v>802</v>
      </c>
      <c r="CD32" s="280" t="s">
        <v>802</v>
      </c>
      <c r="CE32" s="280" t="s">
        <v>802</v>
      </c>
      <c r="CF32" s="280" t="s">
        <v>802</v>
      </c>
      <c r="CG32" s="280" t="s">
        <v>802</v>
      </c>
      <c r="CH32" s="280">
        <v>48</v>
      </c>
      <c r="CI32" s="280">
        <v>55</v>
      </c>
      <c r="CJ32" s="298">
        <v>25</v>
      </c>
    </row>
    <row r="33" spans="1:88" s="277" customFormat="1" ht="12" customHeight="1">
      <c r="A33" s="278" t="s">
        <v>609</v>
      </c>
      <c r="B33" s="279" t="s">
        <v>610</v>
      </c>
      <c r="C33" s="297" t="s">
        <v>542</v>
      </c>
      <c r="D33" s="280">
        <f t="shared" ref="D33:R33" si="50">SUM(Y33,AT33,BO33)</f>
        <v>424653</v>
      </c>
      <c r="E33" s="280">
        <f t="shared" si="50"/>
        <v>214088</v>
      </c>
      <c r="F33" s="280">
        <f t="shared" si="50"/>
        <v>771</v>
      </c>
      <c r="G33" s="280">
        <f t="shared" si="50"/>
        <v>17725</v>
      </c>
      <c r="H33" s="280">
        <f t="shared" si="50"/>
        <v>34466</v>
      </c>
      <c r="I33" s="280">
        <f t="shared" si="50"/>
        <v>42103</v>
      </c>
      <c r="J33" s="280">
        <f t="shared" si="50"/>
        <v>16932</v>
      </c>
      <c r="K33" s="280">
        <f t="shared" si="50"/>
        <v>39</v>
      </c>
      <c r="L33" s="280">
        <f t="shared" si="50"/>
        <v>50411</v>
      </c>
      <c r="M33" s="280">
        <f t="shared" si="50"/>
        <v>350</v>
      </c>
      <c r="N33" s="280">
        <f t="shared" si="50"/>
        <v>15488</v>
      </c>
      <c r="O33" s="280">
        <f t="shared" si="50"/>
        <v>0</v>
      </c>
      <c r="P33" s="280">
        <f t="shared" si="50"/>
        <v>0</v>
      </c>
      <c r="Q33" s="280">
        <f t="shared" si="50"/>
        <v>22118</v>
      </c>
      <c r="R33" s="280">
        <f t="shared" si="50"/>
        <v>0</v>
      </c>
      <c r="S33" s="280">
        <f t="shared" ref="S33:X33" si="51">SUM(AN33,BI33,CD33)</f>
        <v>0</v>
      </c>
      <c r="T33" s="280">
        <f t="shared" si="51"/>
        <v>0</v>
      </c>
      <c r="U33" s="280">
        <f t="shared" si="51"/>
        <v>0</v>
      </c>
      <c r="V33" s="280">
        <f t="shared" si="51"/>
        <v>866</v>
      </c>
      <c r="W33" s="280">
        <f t="shared" si="51"/>
        <v>22</v>
      </c>
      <c r="X33" s="280">
        <f t="shared" si="51"/>
        <v>9274</v>
      </c>
      <c r="Y33" s="280">
        <f t="shared" si="1"/>
        <v>40988</v>
      </c>
      <c r="Z33" s="280">
        <v>16716</v>
      </c>
      <c r="AA33" s="280">
        <v>182</v>
      </c>
      <c r="AB33" s="280">
        <v>6854</v>
      </c>
      <c r="AC33" s="280">
        <v>787</v>
      </c>
      <c r="AD33" s="280">
        <v>2783</v>
      </c>
      <c r="AE33" s="280">
        <v>1027</v>
      </c>
      <c r="AF33" s="280">
        <v>1</v>
      </c>
      <c r="AG33" s="280">
        <v>1946</v>
      </c>
      <c r="AH33" s="280">
        <v>0</v>
      </c>
      <c r="AI33" s="280">
        <v>2990</v>
      </c>
      <c r="AJ33" s="280" t="s">
        <v>802</v>
      </c>
      <c r="AK33" s="280" t="s">
        <v>802</v>
      </c>
      <c r="AL33" s="280" t="s">
        <v>802</v>
      </c>
      <c r="AM33" s="280" t="s">
        <v>802</v>
      </c>
      <c r="AN33" s="280" t="s">
        <v>802</v>
      </c>
      <c r="AO33" s="280" t="s">
        <v>802</v>
      </c>
      <c r="AP33" s="280" t="s">
        <v>802</v>
      </c>
      <c r="AQ33" s="280" t="s">
        <v>802</v>
      </c>
      <c r="AR33" s="280">
        <v>21</v>
      </c>
      <c r="AS33" s="280">
        <v>7681</v>
      </c>
      <c r="AT33" s="280">
        <f>施設資源化量内訳!D33</f>
        <v>175860</v>
      </c>
      <c r="AU33" s="280">
        <f>施設資源化量内訳!E33</f>
        <v>14040</v>
      </c>
      <c r="AV33" s="280">
        <f>施設資源化量内訳!F33</f>
        <v>55</v>
      </c>
      <c r="AW33" s="280">
        <f>施設資源化量内訳!G33</f>
        <v>671</v>
      </c>
      <c r="AX33" s="280">
        <f>施設資源化量内訳!H33</f>
        <v>31193</v>
      </c>
      <c r="AY33" s="280">
        <f>施設資源化量内訳!I33</f>
        <v>39235</v>
      </c>
      <c r="AZ33" s="280">
        <f>施設資源化量内訳!J33</f>
        <v>15861</v>
      </c>
      <c r="BA33" s="280">
        <f>施設資源化量内訳!K33</f>
        <v>38</v>
      </c>
      <c r="BB33" s="280">
        <f>施設資源化量内訳!L33</f>
        <v>48465</v>
      </c>
      <c r="BC33" s="280">
        <f>施設資源化量内訳!M33</f>
        <v>350</v>
      </c>
      <c r="BD33" s="280">
        <f>施設資源化量内訳!N33</f>
        <v>1536</v>
      </c>
      <c r="BE33" s="280">
        <f>施設資源化量内訳!O33</f>
        <v>0</v>
      </c>
      <c r="BF33" s="280">
        <f>施設資源化量内訳!P33</f>
        <v>0</v>
      </c>
      <c r="BG33" s="280">
        <f>施設資源化量内訳!Q33</f>
        <v>22118</v>
      </c>
      <c r="BH33" s="280">
        <f>施設資源化量内訳!R33</f>
        <v>0</v>
      </c>
      <c r="BI33" s="280">
        <f>施設資源化量内訳!S33</f>
        <v>0</v>
      </c>
      <c r="BJ33" s="280">
        <f>施設資源化量内訳!T33</f>
        <v>0</v>
      </c>
      <c r="BK33" s="280">
        <f>施設資源化量内訳!U33</f>
        <v>0</v>
      </c>
      <c r="BL33" s="280">
        <f>施設資源化量内訳!V33</f>
        <v>866</v>
      </c>
      <c r="BM33" s="280">
        <f>施設資源化量内訳!W33</f>
        <v>0</v>
      </c>
      <c r="BN33" s="280">
        <f>施設資源化量内訳!X33</f>
        <v>1432</v>
      </c>
      <c r="BO33" s="280">
        <f t="shared" si="2"/>
        <v>207805</v>
      </c>
      <c r="BP33" s="280">
        <v>183332</v>
      </c>
      <c r="BQ33" s="280">
        <v>534</v>
      </c>
      <c r="BR33" s="280">
        <v>10200</v>
      </c>
      <c r="BS33" s="280">
        <v>2486</v>
      </c>
      <c r="BT33" s="280">
        <v>85</v>
      </c>
      <c r="BU33" s="280">
        <v>44</v>
      </c>
      <c r="BV33" s="280">
        <v>0</v>
      </c>
      <c r="BW33" s="280">
        <v>0</v>
      </c>
      <c r="BX33" s="280">
        <v>0</v>
      </c>
      <c r="BY33" s="280">
        <v>10962</v>
      </c>
      <c r="BZ33" s="280" t="s">
        <v>802</v>
      </c>
      <c r="CA33" s="280" t="s">
        <v>802</v>
      </c>
      <c r="CB33" s="280" t="s">
        <v>802</v>
      </c>
      <c r="CC33" s="280" t="s">
        <v>802</v>
      </c>
      <c r="CD33" s="280" t="s">
        <v>802</v>
      </c>
      <c r="CE33" s="280" t="s">
        <v>802</v>
      </c>
      <c r="CF33" s="280" t="s">
        <v>802</v>
      </c>
      <c r="CG33" s="280" t="s">
        <v>802</v>
      </c>
      <c r="CH33" s="280">
        <v>1</v>
      </c>
      <c r="CI33" s="280">
        <v>161</v>
      </c>
      <c r="CJ33" s="298">
        <v>43</v>
      </c>
    </row>
    <row r="34" spans="1:88" s="277" customFormat="1" ht="12" customHeight="1">
      <c r="A34" s="278" t="s">
        <v>559</v>
      </c>
      <c r="B34" s="279" t="s">
        <v>574</v>
      </c>
      <c r="C34" s="297" t="s">
        <v>542</v>
      </c>
      <c r="D34" s="280">
        <f t="shared" ref="D34:R34" si="52">SUM(Y34,AT34,BO34)</f>
        <v>322715.37669316866</v>
      </c>
      <c r="E34" s="280">
        <f t="shared" si="52"/>
        <v>171822.11329871137</v>
      </c>
      <c r="F34" s="280">
        <f t="shared" si="52"/>
        <v>1252.4202224219489</v>
      </c>
      <c r="G34" s="280">
        <f t="shared" si="52"/>
        <v>7050</v>
      </c>
      <c r="H34" s="280">
        <f t="shared" si="52"/>
        <v>29888.32459592813</v>
      </c>
      <c r="I34" s="280">
        <f t="shared" si="52"/>
        <v>21834.778459194516</v>
      </c>
      <c r="J34" s="280">
        <f t="shared" si="52"/>
        <v>11600.862788149654</v>
      </c>
      <c r="K34" s="280">
        <f t="shared" si="52"/>
        <v>580.79032988157485</v>
      </c>
      <c r="L34" s="280">
        <f t="shared" si="52"/>
        <v>18485.086998881467</v>
      </c>
      <c r="M34" s="280">
        <f t="shared" si="52"/>
        <v>3331</v>
      </c>
      <c r="N34" s="280">
        <f t="shared" si="52"/>
        <v>9139</v>
      </c>
      <c r="O34" s="280">
        <f t="shared" si="52"/>
        <v>11321</v>
      </c>
      <c r="P34" s="280">
        <f t="shared" si="52"/>
        <v>0</v>
      </c>
      <c r="Q34" s="280">
        <f t="shared" si="52"/>
        <v>12521</v>
      </c>
      <c r="R34" s="280">
        <f t="shared" si="52"/>
        <v>2627</v>
      </c>
      <c r="S34" s="280">
        <f t="shared" ref="S34:X34" si="53">SUM(AN34,BI34,CD34)</f>
        <v>497</v>
      </c>
      <c r="T34" s="280">
        <f t="shared" si="53"/>
        <v>12085</v>
      </c>
      <c r="U34" s="280">
        <f t="shared" si="53"/>
        <v>0</v>
      </c>
      <c r="V34" s="280">
        <f t="shared" si="53"/>
        <v>51</v>
      </c>
      <c r="W34" s="280">
        <f t="shared" si="53"/>
        <v>109</v>
      </c>
      <c r="X34" s="280">
        <f t="shared" si="53"/>
        <v>8520</v>
      </c>
      <c r="Y34" s="280">
        <f t="shared" si="1"/>
        <v>51348</v>
      </c>
      <c r="Z34" s="280">
        <v>29433</v>
      </c>
      <c r="AA34" s="280">
        <v>58</v>
      </c>
      <c r="AB34" s="280">
        <v>3339</v>
      </c>
      <c r="AC34" s="280">
        <v>1797</v>
      </c>
      <c r="AD34" s="280">
        <v>5275</v>
      </c>
      <c r="AE34" s="280">
        <v>379</v>
      </c>
      <c r="AF34" s="280">
        <v>5</v>
      </c>
      <c r="AG34" s="280">
        <v>139</v>
      </c>
      <c r="AH34" s="280">
        <v>997</v>
      </c>
      <c r="AI34" s="280">
        <v>3329</v>
      </c>
      <c r="AJ34" s="280" t="s">
        <v>802</v>
      </c>
      <c r="AK34" s="280" t="s">
        <v>802</v>
      </c>
      <c r="AL34" s="280" t="s">
        <v>802</v>
      </c>
      <c r="AM34" s="280" t="s">
        <v>802</v>
      </c>
      <c r="AN34" s="280" t="s">
        <v>802</v>
      </c>
      <c r="AO34" s="280" t="s">
        <v>802</v>
      </c>
      <c r="AP34" s="280" t="s">
        <v>802</v>
      </c>
      <c r="AQ34" s="280" t="s">
        <v>802</v>
      </c>
      <c r="AR34" s="280">
        <v>4</v>
      </c>
      <c r="AS34" s="280">
        <v>6593</v>
      </c>
      <c r="AT34" s="280">
        <f>施設資源化量内訳!D34</f>
        <v>118136</v>
      </c>
      <c r="AU34" s="280">
        <f>施設資源化量内訳!E34</f>
        <v>5170</v>
      </c>
      <c r="AV34" s="280">
        <f>施設資源化量内訳!F34</f>
        <v>91</v>
      </c>
      <c r="AW34" s="280">
        <f>施設資源化量内訳!G34</f>
        <v>920</v>
      </c>
      <c r="AX34" s="280">
        <f>施設資源化量内訳!H34</f>
        <v>25025</v>
      </c>
      <c r="AY34" s="280">
        <f>施設資源化量内訳!I34</f>
        <v>16006</v>
      </c>
      <c r="AZ34" s="280">
        <f>施設資源化量内訳!J34</f>
        <v>8854</v>
      </c>
      <c r="BA34" s="280">
        <f>施設資源化量内訳!K34</f>
        <v>21</v>
      </c>
      <c r="BB34" s="280">
        <f>施設資源化量内訳!L34</f>
        <v>18084</v>
      </c>
      <c r="BC34" s="280">
        <f>施設資源化量内訳!M34</f>
        <v>2223</v>
      </c>
      <c r="BD34" s="280">
        <f>施設資源化量内訳!N34</f>
        <v>634</v>
      </c>
      <c r="BE34" s="280">
        <f>施設資源化量内訳!O34</f>
        <v>11321</v>
      </c>
      <c r="BF34" s="280">
        <f>施設資源化量内訳!P34</f>
        <v>0</v>
      </c>
      <c r="BG34" s="280">
        <f>施設資源化量内訳!Q34</f>
        <v>12521</v>
      </c>
      <c r="BH34" s="280">
        <f>施設資源化量内訳!R34</f>
        <v>2627</v>
      </c>
      <c r="BI34" s="280">
        <f>施設資源化量内訳!S34</f>
        <v>497</v>
      </c>
      <c r="BJ34" s="280">
        <f>施設資源化量内訳!T34</f>
        <v>12085</v>
      </c>
      <c r="BK34" s="280">
        <f>施設資源化量内訳!U34</f>
        <v>0</v>
      </c>
      <c r="BL34" s="280">
        <f>施設資源化量内訳!V34</f>
        <v>51</v>
      </c>
      <c r="BM34" s="280">
        <f>施設資源化量内訳!W34</f>
        <v>104</v>
      </c>
      <c r="BN34" s="280">
        <f>施設資源化量内訳!X34</f>
        <v>1902</v>
      </c>
      <c r="BO34" s="280">
        <f t="shared" si="2"/>
        <v>153231.37669316868</v>
      </c>
      <c r="BP34" s="280">
        <v>137219.11329871137</v>
      </c>
      <c r="BQ34" s="280">
        <v>1103.4202224219489</v>
      </c>
      <c r="BR34" s="280">
        <v>2791</v>
      </c>
      <c r="BS34" s="280">
        <v>3066.3245959281317</v>
      </c>
      <c r="BT34" s="280">
        <v>553.7784591945159</v>
      </c>
      <c r="BU34" s="280">
        <v>2367.8627881496532</v>
      </c>
      <c r="BV34" s="280">
        <v>554.79032988157485</v>
      </c>
      <c r="BW34" s="280">
        <v>262.08699888146839</v>
      </c>
      <c r="BX34" s="280">
        <v>111</v>
      </c>
      <c r="BY34" s="280">
        <v>5176</v>
      </c>
      <c r="BZ34" s="280" t="s">
        <v>802</v>
      </c>
      <c r="CA34" s="280" t="s">
        <v>802</v>
      </c>
      <c r="CB34" s="280" t="s">
        <v>802</v>
      </c>
      <c r="CC34" s="280" t="s">
        <v>802</v>
      </c>
      <c r="CD34" s="280" t="s">
        <v>802</v>
      </c>
      <c r="CE34" s="280" t="s">
        <v>802</v>
      </c>
      <c r="CF34" s="280" t="s">
        <v>802</v>
      </c>
      <c r="CG34" s="280" t="s">
        <v>802</v>
      </c>
      <c r="CH34" s="280">
        <v>1</v>
      </c>
      <c r="CI34" s="280">
        <v>25</v>
      </c>
      <c r="CJ34" s="298">
        <v>40</v>
      </c>
    </row>
    <row r="35" spans="1:88" s="277" customFormat="1" ht="12" customHeight="1">
      <c r="A35" s="278" t="s">
        <v>116</v>
      </c>
      <c r="B35" s="279" t="s">
        <v>803</v>
      </c>
      <c r="C35" s="297" t="s">
        <v>6</v>
      </c>
      <c r="D35" s="280">
        <v>69891</v>
      </c>
      <c r="E35" s="280">
        <v>40950</v>
      </c>
      <c r="F35" s="280">
        <v>219</v>
      </c>
      <c r="G35" s="280">
        <v>911</v>
      </c>
      <c r="H35" s="280">
        <v>7270</v>
      </c>
      <c r="I35" s="280">
        <v>6685</v>
      </c>
      <c r="J35" s="280">
        <v>1898</v>
      </c>
      <c r="K35" s="280">
        <v>48</v>
      </c>
      <c r="L35" s="280">
        <v>1690</v>
      </c>
      <c r="M35" s="280">
        <v>815</v>
      </c>
      <c r="N35" s="280">
        <v>2664</v>
      </c>
      <c r="O35" s="280">
        <v>244</v>
      </c>
      <c r="P35" s="280">
        <v>0</v>
      </c>
      <c r="Q35" s="280">
        <v>0</v>
      </c>
      <c r="R35" s="280">
        <v>0</v>
      </c>
      <c r="S35" s="280">
        <v>0</v>
      </c>
      <c r="T35" s="280">
        <v>702</v>
      </c>
      <c r="U35" s="280">
        <v>0</v>
      </c>
      <c r="V35" s="280">
        <v>0</v>
      </c>
      <c r="W35" s="280">
        <v>27</v>
      </c>
      <c r="X35" s="280">
        <v>5768</v>
      </c>
      <c r="Y35" s="280">
        <v>14606</v>
      </c>
      <c r="Z35" s="280">
        <v>9989</v>
      </c>
      <c r="AA35" s="280">
        <v>96</v>
      </c>
      <c r="AB35" s="280">
        <v>122</v>
      </c>
      <c r="AC35" s="280">
        <v>1051</v>
      </c>
      <c r="AD35" s="280">
        <v>772</v>
      </c>
      <c r="AE35" s="280">
        <v>617</v>
      </c>
      <c r="AF35" s="280">
        <v>33</v>
      </c>
      <c r="AG35" s="280">
        <v>328</v>
      </c>
      <c r="AH35" s="280">
        <v>179</v>
      </c>
      <c r="AI35" s="280">
        <v>606</v>
      </c>
      <c r="AJ35" s="280" t="s">
        <v>802</v>
      </c>
      <c r="AK35" s="280" t="s">
        <v>802</v>
      </c>
      <c r="AL35" s="280" t="s">
        <v>802</v>
      </c>
      <c r="AM35" s="280" t="s">
        <v>802</v>
      </c>
      <c r="AN35" s="280" t="s">
        <v>802</v>
      </c>
      <c r="AO35" s="280" t="s">
        <v>802</v>
      </c>
      <c r="AP35" s="280" t="s">
        <v>802</v>
      </c>
      <c r="AQ35" s="280" t="s">
        <v>802</v>
      </c>
      <c r="AR35" s="280">
        <v>15</v>
      </c>
      <c r="AS35" s="280">
        <v>798</v>
      </c>
      <c r="AT35" s="280">
        <v>21453</v>
      </c>
      <c r="AU35" s="280">
        <v>232</v>
      </c>
      <c r="AV35" s="280">
        <v>23</v>
      </c>
      <c r="AW35" s="280">
        <v>139</v>
      </c>
      <c r="AX35" s="280">
        <v>5798</v>
      </c>
      <c r="AY35" s="280">
        <v>5899</v>
      </c>
      <c r="AZ35" s="280">
        <v>1281</v>
      </c>
      <c r="BA35" s="280">
        <v>15</v>
      </c>
      <c r="BB35" s="280">
        <v>1362</v>
      </c>
      <c r="BC35" s="280">
        <v>593</v>
      </c>
      <c r="BD35" s="280">
        <v>183</v>
      </c>
      <c r="BE35" s="280">
        <v>244</v>
      </c>
      <c r="BF35" s="280">
        <v>0</v>
      </c>
      <c r="BG35" s="280">
        <v>0</v>
      </c>
      <c r="BH35" s="280">
        <v>0</v>
      </c>
      <c r="BI35" s="280">
        <v>0</v>
      </c>
      <c r="BJ35" s="280">
        <v>702</v>
      </c>
      <c r="BK35" s="280">
        <v>0</v>
      </c>
      <c r="BL35" s="280">
        <v>0</v>
      </c>
      <c r="BM35" s="280">
        <v>12</v>
      </c>
      <c r="BN35" s="280">
        <v>4970</v>
      </c>
      <c r="BO35" s="280">
        <v>33832</v>
      </c>
      <c r="BP35" s="280">
        <v>30729</v>
      </c>
      <c r="BQ35" s="280">
        <v>100</v>
      </c>
      <c r="BR35" s="280">
        <v>650</v>
      </c>
      <c r="BS35" s="280">
        <v>421</v>
      </c>
      <c r="BT35" s="280">
        <v>14</v>
      </c>
      <c r="BU35" s="280">
        <v>0</v>
      </c>
      <c r="BV35" s="280">
        <v>0</v>
      </c>
      <c r="BW35" s="280">
        <v>0</v>
      </c>
      <c r="BX35" s="280">
        <v>43</v>
      </c>
      <c r="BY35" s="280">
        <v>1875</v>
      </c>
      <c r="BZ35" s="280" t="s">
        <v>802</v>
      </c>
      <c r="CA35" s="280" t="s">
        <v>802</v>
      </c>
      <c r="CB35" s="280" t="s">
        <v>802</v>
      </c>
      <c r="CC35" s="280" t="s">
        <v>802</v>
      </c>
      <c r="CD35" s="280" t="s">
        <v>802</v>
      </c>
      <c r="CE35" s="280" t="s">
        <v>802</v>
      </c>
      <c r="CF35" s="280" t="s">
        <v>802</v>
      </c>
      <c r="CG35" s="280" t="s">
        <v>802</v>
      </c>
      <c r="CH35" s="280">
        <v>0</v>
      </c>
      <c r="CI35" s="280">
        <v>0</v>
      </c>
      <c r="CJ35" s="298">
        <v>31</v>
      </c>
    </row>
    <row r="36" spans="1:88" s="277" customFormat="1" ht="12" customHeight="1">
      <c r="A36" s="278" t="s">
        <v>576</v>
      </c>
      <c r="B36" s="279" t="s">
        <v>611</v>
      </c>
      <c r="C36" s="297" t="s">
        <v>542</v>
      </c>
      <c r="D36" s="280">
        <f t="shared" ref="D36:R36" si="54">SUM(Y36,AT36,BO36)</f>
        <v>44231</v>
      </c>
      <c r="E36" s="280">
        <f t="shared" si="54"/>
        <v>17210</v>
      </c>
      <c r="F36" s="280">
        <f t="shared" si="54"/>
        <v>23</v>
      </c>
      <c r="G36" s="280">
        <f t="shared" si="54"/>
        <v>1360</v>
      </c>
      <c r="H36" s="280">
        <f t="shared" si="54"/>
        <v>7914</v>
      </c>
      <c r="I36" s="280">
        <f t="shared" si="54"/>
        <v>5658</v>
      </c>
      <c r="J36" s="280">
        <f t="shared" si="54"/>
        <v>1937</v>
      </c>
      <c r="K36" s="280">
        <f t="shared" si="54"/>
        <v>33</v>
      </c>
      <c r="L36" s="280">
        <f t="shared" si="54"/>
        <v>3441</v>
      </c>
      <c r="M36" s="280">
        <f t="shared" si="54"/>
        <v>2319</v>
      </c>
      <c r="N36" s="280">
        <f t="shared" si="54"/>
        <v>1415</v>
      </c>
      <c r="O36" s="280">
        <f t="shared" si="54"/>
        <v>0</v>
      </c>
      <c r="P36" s="280">
        <f t="shared" si="54"/>
        <v>0</v>
      </c>
      <c r="Q36" s="280">
        <f t="shared" si="54"/>
        <v>511</v>
      </c>
      <c r="R36" s="280">
        <f t="shared" si="54"/>
        <v>385</v>
      </c>
      <c r="S36" s="280">
        <f t="shared" ref="S36:X36" si="55">SUM(AN36,BI36,CD36)</f>
        <v>29</v>
      </c>
      <c r="T36" s="280">
        <f t="shared" si="55"/>
        <v>0</v>
      </c>
      <c r="U36" s="280">
        <f t="shared" si="55"/>
        <v>0</v>
      </c>
      <c r="V36" s="280">
        <f t="shared" si="55"/>
        <v>0</v>
      </c>
      <c r="W36" s="280">
        <f t="shared" si="55"/>
        <v>33</v>
      </c>
      <c r="X36" s="280">
        <f t="shared" si="55"/>
        <v>1963</v>
      </c>
      <c r="Y36" s="280">
        <f t="shared" si="1"/>
        <v>4472</v>
      </c>
      <c r="Z36" s="280">
        <v>2558</v>
      </c>
      <c r="AA36" s="280">
        <v>0</v>
      </c>
      <c r="AB36" s="280">
        <v>86</v>
      </c>
      <c r="AC36" s="280">
        <v>1165</v>
      </c>
      <c r="AD36" s="280">
        <v>178</v>
      </c>
      <c r="AE36" s="280">
        <v>126</v>
      </c>
      <c r="AF36" s="280">
        <v>1</v>
      </c>
      <c r="AG36" s="280">
        <v>195</v>
      </c>
      <c r="AH36" s="280">
        <v>129</v>
      </c>
      <c r="AI36" s="280">
        <v>19</v>
      </c>
      <c r="AJ36" s="280" t="s">
        <v>802</v>
      </c>
      <c r="AK36" s="280" t="s">
        <v>802</v>
      </c>
      <c r="AL36" s="280" t="s">
        <v>802</v>
      </c>
      <c r="AM36" s="280" t="s">
        <v>802</v>
      </c>
      <c r="AN36" s="280" t="s">
        <v>802</v>
      </c>
      <c r="AO36" s="280" t="s">
        <v>802</v>
      </c>
      <c r="AP36" s="280" t="s">
        <v>802</v>
      </c>
      <c r="AQ36" s="280" t="s">
        <v>802</v>
      </c>
      <c r="AR36" s="280">
        <v>0</v>
      </c>
      <c r="AS36" s="280">
        <v>15</v>
      </c>
      <c r="AT36" s="280">
        <f>施設資源化量内訳!D36</f>
        <v>29346</v>
      </c>
      <c r="AU36" s="280">
        <f>施設資源化量内訳!E36</f>
        <v>5937</v>
      </c>
      <c r="AV36" s="280">
        <f>施設資源化量内訳!F36</f>
        <v>13</v>
      </c>
      <c r="AW36" s="280">
        <f>施設資源化量内訳!G36</f>
        <v>539</v>
      </c>
      <c r="AX36" s="280">
        <f>施設資源化量内訳!H36</f>
        <v>6542</v>
      </c>
      <c r="AY36" s="280">
        <f>施設資源化量内訳!I36</f>
        <v>5434</v>
      </c>
      <c r="AZ36" s="280">
        <f>施設資源化量内訳!J36</f>
        <v>1777</v>
      </c>
      <c r="BA36" s="280">
        <f>施設資源化量内訳!K36</f>
        <v>32</v>
      </c>
      <c r="BB36" s="280">
        <f>施設資源化量内訳!L36</f>
        <v>3246</v>
      </c>
      <c r="BC36" s="280">
        <f>施設資源化量内訳!M36</f>
        <v>2190</v>
      </c>
      <c r="BD36" s="280">
        <f>施設資源化量内訳!N36</f>
        <v>997</v>
      </c>
      <c r="BE36" s="280">
        <f>施設資源化量内訳!O36</f>
        <v>0</v>
      </c>
      <c r="BF36" s="280">
        <f>施設資源化量内訳!P36</f>
        <v>0</v>
      </c>
      <c r="BG36" s="280">
        <f>施設資源化量内訳!Q36</f>
        <v>511</v>
      </c>
      <c r="BH36" s="280">
        <f>施設資源化量内訳!R36</f>
        <v>385</v>
      </c>
      <c r="BI36" s="280">
        <f>施設資源化量内訳!S36</f>
        <v>29</v>
      </c>
      <c r="BJ36" s="280">
        <f>施設資源化量内訳!T36</f>
        <v>0</v>
      </c>
      <c r="BK36" s="280">
        <f>施設資源化量内訳!U36</f>
        <v>0</v>
      </c>
      <c r="BL36" s="280">
        <f>施設資源化量内訳!V36</f>
        <v>0</v>
      </c>
      <c r="BM36" s="280">
        <f>施設資源化量内訳!W36</f>
        <v>33</v>
      </c>
      <c r="BN36" s="280">
        <f>施設資源化量内訳!X36</f>
        <v>1681</v>
      </c>
      <c r="BO36" s="280">
        <f t="shared" si="2"/>
        <v>10413</v>
      </c>
      <c r="BP36" s="280">
        <v>8715</v>
      </c>
      <c r="BQ36" s="280">
        <v>10</v>
      </c>
      <c r="BR36" s="280">
        <v>735</v>
      </c>
      <c r="BS36" s="280">
        <v>207</v>
      </c>
      <c r="BT36" s="280">
        <v>46</v>
      </c>
      <c r="BU36" s="280">
        <v>34</v>
      </c>
      <c r="BV36" s="280">
        <v>0</v>
      </c>
      <c r="BW36" s="280">
        <v>0</v>
      </c>
      <c r="BX36" s="280">
        <v>0</v>
      </c>
      <c r="BY36" s="280">
        <v>399</v>
      </c>
      <c r="BZ36" s="280" t="s">
        <v>802</v>
      </c>
      <c r="CA36" s="280" t="s">
        <v>802</v>
      </c>
      <c r="CB36" s="280" t="s">
        <v>802</v>
      </c>
      <c r="CC36" s="280" t="s">
        <v>802</v>
      </c>
      <c r="CD36" s="280" t="s">
        <v>802</v>
      </c>
      <c r="CE36" s="280" t="s">
        <v>802</v>
      </c>
      <c r="CF36" s="280" t="s">
        <v>802</v>
      </c>
      <c r="CG36" s="280" t="s">
        <v>802</v>
      </c>
      <c r="CH36" s="280">
        <v>0</v>
      </c>
      <c r="CI36" s="280">
        <v>267</v>
      </c>
      <c r="CJ36" s="298">
        <v>22</v>
      </c>
    </row>
    <row r="37" spans="1:88" s="277" customFormat="1" ht="12" customHeight="1">
      <c r="A37" s="278" t="s">
        <v>582</v>
      </c>
      <c r="B37" s="279" t="s">
        <v>600</v>
      </c>
      <c r="C37" s="297" t="s">
        <v>542</v>
      </c>
      <c r="D37" s="280">
        <f t="shared" ref="D37:R37" si="56">SUM(Y37,AT37,BO37)</f>
        <v>67034</v>
      </c>
      <c r="E37" s="280">
        <f t="shared" si="56"/>
        <v>43593</v>
      </c>
      <c r="F37" s="280">
        <f t="shared" si="56"/>
        <v>73</v>
      </c>
      <c r="G37" s="280">
        <f t="shared" si="56"/>
        <v>31</v>
      </c>
      <c r="H37" s="280">
        <f t="shared" si="56"/>
        <v>3593</v>
      </c>
      <c r="I37" s="280">
        <f t="shared" si="56"/>
        <v>2595</v>
      </c>
      <c r="J37" s="280">
        <f t="shared" si="56"/>
        <v>859</v>
      </c>
      <c r="K37" s="280">
        <f t="shared" si="56"/>
        <v>97</v>
      </c>
      <c r="L37" s="280">
        <f t="shared" si="56"/>
        <v>2766</v>
      </c>
      <c r="M37" s="280">
        <f t="shared" si="56"/>
        <v>307</v>
      </c>
      <c r="N37" s="280">
        <f t="shared" si="56"/>
        <v>525</v>
      </c>
      <c r="O37" s="280">
        <f t="shared" si="56"/>
        <v>3645</v>
      </c>
      <c r="P37" s="280">
        <f t="shared" si="56"/>
        <v>92</v>
      </c>
      <c r="Q37" s="280">
        <f t="shared" si="56"/>
        <v>462</v>
      </c>
      <c r="R37" s="280">
        <f t="shared" si="56"/>
        <v>250</v>
      </c>
      <c r="S37" s="280">
        <f t="shared" ref="S37:X37" si="57">SUM(AN37,BI37,CD37)</f>
        <v>0</v>
      </c>
      <c r="T37" s="280">
        <f t="shared" si="57"/>
        <v>3077</v>
      </c>
      <c r="U37" s="280">
        <f t="shared" si="57"/>
        <v>0</v>
      </c>
      <c r="V37" s="280">
        <f t="shared" si="57"/>
        <v>36</v>
      </c>
      <c r="W37" s="280">
        <f t="shared" si="57"/>
        <v>58</v>
      </c>
      <c r="X37" s="280">
        <f t="shared" si="57"/>
        <v>4975</v>
      </c>
      <c r="Y37" s="280">
        <f t="shared" si="1"/>
        <v>34673</v>
      </c>
      <c r="Z37" s="280">
        <v>33320</v>
      </c>
      <c r="AA37" s="280">
        <v>20</v>
      </c>
      <c r="AB37" s="280">
        <v>6</v>
      </c>
      <c r="AC37" s="280">
        <v>140</v>
      </c>
      <c r="AD37" s="280">
        <v>439</v>
      </c>
      <c r="AE37" s="280">
        <v>183</v>
      </c>
      <c r="AF37" s="280">
        <v>18</v>
      </c>
      <c r="AG37" s="280">
        <v>16</v>
      </c>
      <c r="AH37" s="280">
        <v>22</v>
      </c>
      <c r="AI37" s="280">
        <v>217</v>
      </c>
      <c r="AJ37" s="280" t="s">
        <v>802</v>
      </c>
      <c r="AK37" s="280" t="s">
        <v>802</v>
      </c>
      <c r="AL37" s="280" t="s">
        <v>802</v>
      </c>
      <c r="AM37" s="280" t="s">
        <v>802</v>
      </c>
      <c r="AN37" s="280" t="s">
        <v>802</v>
      </c>
      <c r="AO37" s="280" t="s">
        <v>802</v>
      </c>
      <c r="AP37" s="280" t="s">
        <v>802</v>
      </c>
      <c r="AQ37" s="280" t="s">
        <v>802</v>
      </c>
      <c r="AR37" s="280">
        <v>51</v>
      </c>
      <c r="AS37" s="280">
        <v>241</v>
      </c>
      <c r="AT37" s="280">
        <f>施設資源化量内訳!D37</f>
        <v>26714</v>
      </c>
      <c r="AU37" s="280">
        <f>施設資源化量内訳!E37</f>
        <v>4937</v>
      </c>
      <c r="AV37" s="280">
        <f>施設資源化量内訳!F37</f>
        <v>37</v>
      </c>
      <c r="AW37" s="280">
        <f>施設資源化量内訳!G37</f>
        <v>24</v>
      </c>
      <c r="AX37" s="280">
        <f>施設資源化量内訳!H37</f>
        <v>3281</v>
      </c>
      <c r="AY37" s="280">
        <f>施設資源化量内訳!I37</f>
        <v>2123</v>
      </c>
      <c r="AZ37" s="280">
        <f>施設資源化量内訳!J37</f>
        <v>672</v>
      </c>
      <c r="BA37" s="280">
        <f>施設資源化量内訳!K37</f>
        <v>79</v>
      </c>
      <c r="BB37" s="280">
        <f>施設資源化量内訳!L37</f>
        <v>2750</v>
      </c>
      <c r="BC37" s="280">
        <f>施設資源化量内訳!M37</f>
        <v>285</v>
      </c>
      <c r="BD37" s="280">
        <f>施設資源化量内訳!N37</f>
        <v>224</v>
      </c>
      <c r="BE37" s="280">
        <f>施設資源化量内訳!O37</f>
        <v>3645</v>
      </c>
      <c r="BF37" s="280">
        <f>施設資源化量内訳!P37</f>
        <v>92</v>
      </c>
      <c r="BG37" s="280">
        <f>施設資源化量内訳!Q37</f>
        <v>462</v>
      </c>
      <c r="BH37" s="280">
        <f>施設資源化量内訳!R37</f>
        <v>250</v>
      </c>
      <c r="BI37" s="280">
        <f>施設資源化量内訳!S37</f>
        <v>0</v>
      </c>
      <c r="BJ37" s="280">
        <f>施設資源化量内訳!T37</f>
        <v>3077</v>
      </c>
      <c r="BK37" s="280">
        <f>施設資源化量内訳!U37</f>
        <v>0</v>
      </c>
      <c r="BL37" s="280">
        <f>施設資源化量内訳!V37</f>
        <v>36</v>
      </c>
      <c r="BM37" s="280">
        <f>施設資源化量内訳!W37</f>
        <v>7</v>
      </c>
      <c r="BN37" s="280">
        <f>施設資源化量内訳!X37</f>
        <v>4733</v>
      </c>
      <c r="BO37" s="280">
        <f t="shared" si="2"/>
        <v>5647</v>
      </c>
      <c r="BP37" s="280">
        <v>5336</v>
      </c>
      <c r="BQ37" s="280">
        <v>16</v>
      </c>
      <c r="BR37" s="280">
        <v>1</v>
      </c>
      <c r="BS37" s="280">
        <v>172</v>
      </c>
      <c r="BT37" s="280">
        <v>33</v>
      </c>
      <c r="BU37" s="280">
        <v>4</v>
      </c>
      <c r="BV37" s="280">
        <v>0</v>
      </c>
      <c r="BW37" s="280">
        <v>0</v>
      </c>
      <c r="BX37" s="280">
        <v>0</v>
      </c>
      <c r="BY37" s="280">
        <v>84</v>
      </c>
      <c r="BZ37" s="280" t="s">
        <v>802</v>
      </c>
      <c r="CA37" s="280" t="s">
        <v>802</v>
      </c>
      <c r="CB37" s="280" t="s">
        <v>802</v>
      </c>
      <c r="CC37" s="280" t="s">
        <v>802</v>
      </c>
      <c r="CD37" s="280" t="s">
        <v>802</v>
      </c>
      <c r="CE37" s="280" t="s">
        <v>802</v>
      </c>
      <c r="CF37" s="280" t="s">
        <v>802</v>
      </c>
      <c r="CG37" s="280" t="s">
        <v>802</v>
      </c>
      <c r="CH37" s="280">
        <v>0</v>
      </c>
      <c r="CI37" s="280">
        <v>1</v>
      </c>
      <c r="CJ37" s="298">
        <v>10</v>
      </c>
    </row>
    <row r="38" spans="1:88" s="277" customFormat="1" ht="12" customHeight="1">
      <c r="A38" s="278" t="s">
        <v>612</v>
      </c>
      <c r="B38" s="279" t="s">
        <v>614</v>
      </c>
      <c r="C38" s="297" t="s">
        <v>542</v>
      </c>
      <c r="D38" s="280">
        <f t="shared" ref="D38:S38" si="58">SUM(Y38,AT38,BO38)</f>
        <v>54192</v>
      </c>
      <c r="E38" s="280">
        <f t="shared" si="58"/>
        <v>18072</v>
      </c>
      <c r="F38" s="280">
        <f t="shared" si="58"/>
        <v>58</v>
      </c>
      <c r="G38" s="280">
        <f t="shared" si="58"/>
        <v>570</v>
      </c>
      <c r="H38" s="280">
        <f t="shared" si="58"/>
        <v>5898</v>
      </c>
      <c r="I38" s="280">
        <f t="shared" si="58"/>
        <v>3567</v>
      </c>
      <c r="J38" s="280">
        <f t="shared" si="58"/>
        <v>1045</v>
      </c>
      <c r="K38" s="280">
        <f t="shared" si="58"/>
        <v>0</v>
      </c>
      <c r="L38" s="280">
        <f t="shared" si="58"/>
        <v>2938</v>
      </c>
      <c r="M38" s="280">
        <f t="shared" si="58"/>
        <v>875</v>
      </c>
      <c r="N38" s="280">
        <f t="shared" si="58"/>
        <v>552</v>
      </c>
      <c r="O38" s="280">
        <f t="shared" si="58"/>
        <v>1993</v>
      </c>
      <c r="P38" s="280">
        <f t="shared" si="58"/>
        <v>0</v>
      </c>
      <c r="Q38" s="280">
        <f t="shared" si="58"/>
        <v>8347</v>
      </c>
      <c r="R38" s="280">
        <f t="shared" si="58"/>
        <v>6341</v>
      </c>
      <c r="S38" s="280">
        <f t="shared" si="58"/>
        <v>0</v>
      </c>
      <c r="T38" s="280">
        <f t="shared" ref="T38:X39" si="59">SUM(AO38,BJ38,CE38)</f>
        <v>623</v>
      </c>
      <c r="U38" s="280">
        <f t="shared" si="59"/>
        <v>0</v>
      </c>
      <c r="V38" s="280">
        <f t="shared" si="59"/>
        <v>0</v>
      </c>
      <c r="W38" s="280">
        <f t="shared" si="59"/>
        <v>34</v>
      </c>
      <c r="X38" s="280">
        <f t="shared" si="59"/>
        <v>3279</v>
      </c>
      <c r="Y38" s="280">
        <f t="shared" si="1"/>
        <v>8410</v>
      </c>
      <c r="Z38" s="280">
        <v>5892</v>
      </c>
      <c r="AA38" s="280">
        <v>20</v>
      </c>
      <c r="AB38" s="280">
        <v>139</v>
      </c>
      <c r="AC38" s="280">
        <v>94</v>
      </c>
      <c r="AD38" s="280">
        <v>332</v>
      </c>
      <c r="AE38" s="280">
        <v>318</v>
      </c>
      <c r="AF38" s="280">
        <v>0</v>
      </c>
      <c r="AG38" s="280">
        <v>7</v>
      </c>
      <c r="AH38" s="280">
        <v>407</v>
      </c>
      <c r="AI38" s="280">
        <v>168</v>
      </c>
      <c r="AJ38" s="280" t="s">
        <v>802</v>
      </c>
      <c r="AK38" s="280" t="s">
        <v>802</v>
      </c>
      <c r="AL38" s="280" t="s">
        <v>802</v>
      </c>
      <c r="AM38" s="280" t="s">
        <v>802</v>
      </c>
      <c r="AN38" s="280" t="s">
        <v>802</v>
      </c>
      <c r="AO38" s="280" t="s">
        <v>802</v>
      </c>
      <c r="AP38" s="280" t="s">
        <v>802</v>
      </c>
      <c r="AQ38" s="280" t="s">
        <v>802</v>
      </c>
      <c r="AR38" s="280">
        <v>21</v>
      </c>
      <c r="AS38" s="280">
        <v>1012</v>
      </c>
      <c r="AT38" s="280">
        <f>施設資源化量内訳!D38</f>
        <v>43990</v>
      </c>
      <c r="AU38" s="280">
        <f>施設資源化量内訳!E38</f>
        <v>10548</v>
      </c>
      <c r="AV38" s="280">
        <f>施設資源化量内訳!F38</f>
        <v>36</v>
      </c>
      <c r="AW38" s="280">
        <f>施設資源化量内訳!G38</f>
        <v>431</v>
      </c>
      <c r="AX38" s="280">
        <f>施設資源化量内訳!H38</f>
        <v>5691</v>
      </c>
      <c r="AY38" s="280">
        <f>施設資源化量内訳!I38</f>
        <v>3220</v>
      </c>
      <c r="AZ38" s="280">
        <f>施設資源化量内訳!J38</f>
        <v>727</v>
      </c>
      <c r="BA38" s="280">
        <f>施設資源化量内訳!K38</f>
        <v>0</v>
      </c>
      <c r="BB38" s="280">
        <f>施設資源化量内訳!L38</f>
        <v>2931</v>
      </c>
      <c r="BC38" s="280">
        <f>施設資源化量内訳!M38</f>
        <v>468</v>
      </c>
      <c r="BD38" s="280">
        <f>施設資源化量内訳!N38</f>
        <v>354</v>
      </c>
      <c r="BE38" s="280">
        <f>施設資源化量内訳!O38</f>
        <v>1993</v>
      </c>
      <c r="BF38" s="280">
        <f>施設資源化量内訳!P38</f>
        <v>0</v>
      </c>
      <c r="BG38" s="280">
        <f>施設資源化量内訳!Q38</f>
        <v>8347</v>
      </c>
      <c r="BH38" s="280">
        <f>施設資源化量内訳!R38</f>
        <v>6341</v>
      </c>
      <c r="BI38" s="280">
        <f>施設資源化量内訳!S38</f>
        <v>0</v>
      </c>
      <c r="BJ38" s="280">
        <f>施設資源化量内訳!T38</f>
        <v>623</v>
      </c>
      <c r="BK38" s="280">
        <f>施設資源化量内訳!U38</f>
        <v>0</v>
      </c>
      <c r="BL38" s="280">
        <f>施設資源化量内訳!V38</f>
        <v>0</v>
      </c>
      <c r="BM38" s="280">
        <f>施設資源化量内訳!W38</f>
        <v>13</v>
      </c>
      <c r="BN38" s="280">
        <f>施設資源化量内訳!X38</f>
        <v>2267</v>
      </c>
      <c r="BO38" s="280">
        <f t="shared" si="2"/>
        <v>1792</v>
      </c>
      <c r="BP38" s="280">
        <v>1632</v>
      </c>
      <c r="BQ38" s="280">
        <v>2</v>
      </c>
      <c r="BR38" s="280">
        <v>0</v>
      </c>
      <c r="BS38" s="280">
        <v>113</v>
      </c>
      <c r="BT38" s="280">
        <v>15</v>
      </c>
      <c r="BU38" s="280">
        <v>0</v>
      </c>
      <c r="BV38" s="280">
        <v>0</v>
      </c>
      <c r="BW38" s="280">
        <v>0</v>
      </c>
      <c r="BX38" s="280">
        <v>0</v>
      </c>
      <c r="BY38" s="280">
        <v>30</v>
      </c>
      <c r="BZ38" s="280" t="s">
        <v>802</v>
      </c>
      <c r="CA38" s="280" t="s">
        <v>802</v>
      </c>
      <c r="CB38" s="280" t="s">
        <v>802</v>
      </c>
      <c r="CC38" s="280" t="s">
        <v>802</v>
      </c>
      <c r="CD38" s="280" t="s">
        <v>802</v>
      </c>
      <c r="CE38" s="280" t="s">
        <v>802</v>
      </c>
      <c r="CF38" s="280" t="s">
        <v>802</v>
      </c>
      <c r="CG38" s="280" t="s">
        <v>802</v>
      </c>
      <c r="CH38" s="280">
        <v>0</v>
      </c>
      <c r="CI38" s="280">
        <v>0</v>
      </c>
      <c r="CJ38" s="298">
        <v>18</v>
      </c>
    </row>
    <row r="39" spans="1:88" s="277" customFormat="1" ht="12" customHeight="1">
      <c r="A39" s="278" t="s">
        <v>637</v>
      </c>
      <c r="B39" s="279" t="s">
        <v>638</v>
      </c>
      <c r="C39" s="297" t="s">
        <v>542</v>
      </c>
      <c r="D39" s="280">
        <f t="shared" ref="D39:S39" si="60">SUM(Y39,AT39,BO39)</f>
        <v>216488</v>
      </c>
      <c r="E39" s="280">
        <f t="shared" si="60"/>
        <v>78550</v>
      </c>
      <c r="F39" s="280">
        <f t="shared" si="60"/>
        <v>103</v>
      </c>
      <c r="G39" s="280">
        <f t="shared" si="60"/>
        <v>1944</v>
      </c>
      <c r="H39" s="280">
        <f t="shared" si="60"/>
        <v>10870</v>
      </c>
      <c r="I39" s="280">
        <f t="shared" si="60"/>
        <v>10580</v>
      </c>
      <c r="J39" s="280">
        <f t="shared" si="60"/>
        <v>3100</v>
      </c>
      <c r="K39" s="280">
        <f t="shared" si="60"/>
        <v>129</v>
      </c>
      <c r="L39" s="280">
        <f t="shared" si="60"/>
        <v>2992</v>
      </c>
      <c r="M39" s="280">
        <f t="shared" si="60"/>
        <v>47</v>
      </c>
      <c r="N39" s="280">
        <f t="shared" si="60"/>
        <v>3946</v>
      </c>
      <c r="O39" s="280">
        <f t="shared" si="60"/>
        <v>49</v>
      </c>
      <c r="P39" s="280">
        <f t="shared" si="60"/>
        <v>0</v>
      </c>
      <c r="Q39" s="280">
        <f t="shared" si="60"/>
        <v>17519</v>
      </c>
      <c r="R39" s="280">
        <f t="shared" si="60"/>
        <v>310</v>
      </c>
      <c r="S39" s="280">
        <f t="shared" si="60"/>
        <v>0</v>
      </c>
      <c r="T39" s="280">
        <f t="shared" si="59"/>
        <v>15603</v>
      </c>
      <c r="U39" s="280">
        <f t="shared" si="59"/>
        <v>0</v>
      </c>
      <c r="V39" s="280">
        <f t="shared" si="59"/>
        <v>1123</v>
      </c>
      <c r="W39" s="280">
        <f t="shared" si="59"/>
        <v>163</v>
      </c>
      <c r="X39" s="280">
        <f t="shared" si="59"/>
        <v>69460</v>
      </c>
      <c r="Y39" s="280">
        <f t="shared" si="1"/>
        <v>17680</v>
      </c>
      <c r="Z39" s="280">
        <v>11907</v>
      </c>
      <c r="AA39" s="280">
        <v>36</v>
      </c>
      <c r="AB39" s="280">
        <v>126</v>
      </c>
      <c r="AC39" s="280">
        <v>1908</v>
      </c>
      <c r="AD39" s="280">
        <v>766</v>
      </c>
      <c r="AE39" s="280">
        <v>200</v>
      </c>
      <c r="AF39" s="280">
        <v>11</v>
      </c>
      <c r="AG39" s="280">
        <v>142</v>
      </c>
      <c r="AH39" s="280">
        <v>0</v>
      </c>
      <c r="AI39" s="280">
        <v>2231</v>
      </c>
      <c r="AJ39" s="280" t="s">
        <v>802</v>
      </c>
      <c r="AK39" s="280" t="s">
        <v>802</v>
      </c>
      <c r="AL39" s="280" t="s">
        <v>802</v>
      </c>
      <c r="AM39" s="280" t="s">
        <v>802</v>
      </c>
      <c r="AN39" s="280" t="s">
        <v>802</v>
      </c>
      <c r="AO39" s="280" t="s">
        <v>802</v>
      </c>
      <c r="AP39" s="280" t="s">
        <v>802</v>
      </c>
      <c r="AQ39" s="280" t="s">
        <v>802</v>
      </c>
      <c r="AR39" s="280">
        <v>144</v>
      </c>
      <c r="AS39" s="280">
        <v>209</v>
      </c>
      <c r="AT39" s="280">
        <f>施設資源化量内訳!D39</f>
        <v>130130</v>
      </c>
      <c r="AU39" s="280">
        <f>施設資源化量内訳!E39</f>
        <v>3491</v>
      </c>
      <c r="AV39" s="280">
        <f>施設資源化量内訳!F39</f>
        <v>7</v>
      </c>
      <c r="AW39" s="280">
        <f>施設資源化量内訳!G39</f>
        <v>49</v>
      </c>
      <c r="AX39" s="280">
        <f>施設資源化量内訳!H39</f>
        <v>7105</v>
      </c>
      <c r="AY39" s="280">
        <f>施設資源化量内訳!I39</f>
        <v>9524</v>
      </c>
      <c r="AZ39" s="280">
        <f>施設資源化量内訳!J39</f>
        <v>2783</v>
      </c>
      <c r="BA39" s="280">
        <f>施設資源化量内訳!K39</f>
        <v>115</v>
      </c>
      <c r="BB39" s="280">
        <f>施設資源化量内訳!L39</f>
        <v>2835</v>
      </c>
      <c r="BC39" s="280">
        <f>施設資源化量内訳!M39</f>
        <v>47</v>
      </c>
      <c r="BD39" s="280">
        <f>施設資源化量内訳!N39</f>
        <v>442</v>
      </c>
      <c r="BE39" s="280">
        <f>施設資源化量内訳!O39</f>
        <v>49</v>
      </c>
      <c r="BF39" s="280">
        <f>施設資源化量内訳!P39</f>
        <v>0</v>
      </c>
      <c r="BG39" s="280">
        <f>施設資源化量内訳!Q39</f>
        <v>17519</v>
      </c>
      <c r="BH39" s="280">
        <f>施設資源化量内訳!R39</f>
        <v>310</v>
      </c>
      <c r="BI39" s="280">
        <f>施設資源化量内訳!S39</f>
        <v>0</v>
      </c>
      <c r="BJ39" s="280">
        <f>施設資源化量内訳!T39</f>
        <v>15603</v>
      </c>
      <c r="BK39" s="280">
        <f>施設資源化量内訳!U39</f>
        <v>0</v>
      </c>
      <c r="BL39" s="280">
        <f>施設資源化量内訳!V39</f>
        <v>1123</v>
      </c>
      <c r="BM39" s="280">
        <f>施設資源化量内訳!W39</f>
        <v>19</v>
      </c>
      <c r="BN39" s="280">
        <f>施設資源化量内訳!X39</f>
        <v>69109</v>
      </c>
      <c r="BO39" s="280">
        <f t="shared" si="2"/>
        <v>68678</v>
      </c>
      <c r="BP39" s="280">
        <v>63152</v>
      </c>
      <c r="BQ39" s="280">
        <v>60</v>
      </c>
      <c r="BR39" s="280">
        <v>1769</v>
      </c>
      <c r="BS39" s="280">
        <v>1857</v>
      </c>
      <c r="BT39" s="280">
        <v>290</v>
      </c>
      <c r="BU39" s="280">
        <v>117</v>
      </c>
      <c r="BV39" s="280">
        <v>3</v>
      </c>
      <c r="BW39" s="280">
        <v>15</v>
      </c>
      <c r="BX39" s="280">
        <v>0</v>
      </c>
      <c r="BY39" s="280">
        <v>1273</v>
      </c>
      <c r="BZ39" s="280" t="s">
        <v>802</v>
      </c>
      <c r="CA39" s="280" t="s">
        <v>802</v>
      </c>
      <c r="CB39" s="280" t="s">
        <v>802</v>
      </c>
      <c r="CC39" s="280" t="s">
        <v>802</v>
      </c>
      <c r="CD39" s="280" t="s">
        <v>802</v>
      </c>
      <c r="CE39" s="280" t="s">
        <v>802</v>
      </c>
      <c r="CF39" s="280" t="s">
        <v>802</v>
      </c>
      <c r="CG39" s="280" t="s">
        <v>802</v>
      </c>
      <c r="CH39" s="280">
        <v>0</v>
      </c>
      <c r="CI39" s="280">
        <v>142</v>
      </c>
      <c r="CJ39" s="298">
        <v>18</v>
      </c>
    </row>
    <row r="40" spans="1:88" s="277" customFormat="1" ht="12" customHeight="1">
      <c r="A40" s="278" t="s">
        <v>564</v>
      </c>
      <c r="B40" s="279" t="s">
        <v>639</v>
      </c>
      <c r="C40" s="297" t="s">
        <v>542</v>
      </c>
      <c r="D40" s="280">
        <f t="shared" ref="D40:R40" si="61">SUM(Y40,AT40,BO40)</f>
        <v>201126</v>
      </c>
      <c r="E40" s="280">
        <f t="shared" si="61"/>
        <v>49164</v>
      </c>
      <c r="F40" s="280">
        <f t="shared" si="61"/>
        <v>113</v>
      </c>
      <c r="G40" s="280">
        <f t="shared" si="61"/>
        <v>1320</v>
      </c>
      <c r="H40" s="280">
        <f t="shared" si="61"/>
        <v>17374</v>
      </c>
      <c r="I40" s="280">
        <f t="shared" si="61"/>
        <v>14158</v>
      </c>
      <c r="J40" s="280">
        <f t="shared" si="61"/>
        <v>4610</v>
      </c>
      <c r="K40" s="280">
        <f t="shared" si="61"/>
        <v>14</v>
      </c>
      <c r="L40" s="280">
        <f t="shared" si="61"/>
        <v>22601</v>
      </c>
      <c r="M40" s="280">
        <f t="shared" si="61"/>
        <v>1841</v>
      </c>
      <c r="N40" s="280">
        <f t="shared" si="61"/>
        <v>4821</v>
      </c>
      <c r="O40" s="280">
        <f t="shared" si="61"/>
        <v>924</v>
      </c>
      <c r="P40" s="280">
        <f t="shared" si="61"/>
        <v>0</v>
      </c>
      <c r="Q40" s="280">
        <f t="shared" si="61"/>
        <v>698</v>
      </c>
      <c r="R40" s="280">
        <f t="shared" si="61"/>
        <v>73815</v>
      </c>
      <c r="S40" s="280">
        <f t="shared" ref="S40:X40" si="62">SUM(AN40,BI40,CD40)</f>
        <v>0</v>
      </c>
      <c r="T40" s="280">
        <f t="shared" si="62"/>
        <v>5586</v>
      </c>
      <c r="U40" s="280">
        <f t="shared" si="62"/>
        <v>0</v>
      </c>
      <c r="V40" s="280">
        <f t="shared" si="62"/>
        <v>2081</v>
      </c>
      <c r="W40" s="280">
        <f t="shared" si="62"/>
        <v>0</v>
      </c>
      <c r="X40" s="280">
        <f t="shared" si="62"/>
        <v>2006</v>
      </c>
      <c r="Y40" s="280">
        <f t="shared" si="1"/>
        <v>13831</v>
      </c>
      <c r="Z40" s="280">
        <v>9988</v>
      </c>
      <c r="AA40" s="280">
        <v>49</v>
      </c>
      <c r="AB40" s="280">
        <v>1206</v>
      </c>
      <c r="AC40" s="280">
        <v>282</v>
      </c>
      <c r="AD40" s="280">
        <v>762</v>
      </c>
      <c r="AE40" s="280">
        <v>313</v>
      </c>
      <c r="AF40" s="280">
        <v>1</v>
      </c>
      <c r="AG40" s="280">
        <v>39</v>
      </c>
      <c r="AH40" s="280">
        <v>0</v>
      </c>
      <c r="AI40" s="280">
        <v>1183</v>
      </c>
      <c r="AJ40" s="280" t="s">
        <v>802</v>
      </c>
      <c r="AK40" s="280" t="s">
        <v>802</v>
      </c>
      <c r="AL40" s="280" t="s">
        <v>802</v>
      </c>
      <c r="AM40" s="280" t="s">
        <v>802</v>
      </c>
      <c r="AN40" s="280" t="s">
        <v>802</v>
      </c>
      <c r="AO40" s="280" t="s">
        <v>802</v>
      </c>
      <c r="AP40" s="280" t="s">
        <v>802</v>
      </c>
      <c r="AQ40" s="280" t="s">
        <v>802</v>
      </c>
      <c r="AR40" s="280">
        <v>0</v>
      </c>
      <c r="AS40" s="280">
        <v>8</v>
      </c>
      <c r="AT40" s="280">
        <f>施設資源化量内訳!D40</f>
        <v>165831</v>
      </c>
      <c r="AU40" s="280">
        <f>施設資源化量内訳!E40</f>
        <v>18904</v>
      </c>
      <c r="AV40" s="280">
        <f>施設資源化量内訳!F40</f>
        <v>24</v>
      </c>
      <c r="AW40" s="280">
        <f>施設資源化量内訳!G40</f>
        <v>97</v>
      </c>
      <c r="AX40" s="280">
        <f>施設資源化量内訳!H40</f>
        <v>16400</v>
      </c>
      <c r="AY40" s="280">
        <f>施設資源化量内訳!I40</f>
        <v>13334</v>
      </c>
      <c r="AZ40" s="280">
        <f>施設資源化量内訳!J40</f>
        <v>4266</v>
      </c>
      <c r="BA40" s="280">
        <f>施設資源化量内訳!K40</f>
        <v>13</v>
      </c>
      <c r="BB40" s="280">
        <f>施設資源化量内訳!L40</f>
        <v>22562</v>
      </c>
      <c r="BC40" s="280">
        <f>施設資源化量内訳!M40</f>
        <v>1841</v>
      </c>
      <c r="BD40" s="280">
        <f>施設資源化量内訳!N40</f>
        <v>3288</v>
      </c>
      <c r="BE40" s="280">
        <f>施設資源化量内訳!O40</f>
        <v>924</v>
      </c>
      <c r="BF40" s="280">
        <f>施設資源化量内訳!P40</f>
        <v>0</v>
      </c>
      <c r="BG40" s="280">
        <f>施設資源化量内訳!Q40</f>
        <v>698</v>
      </c>
      <c r="BH40" s="280">
        <f>施設資源化量内訳!R40</f>
        <v>73815</v>
      </c>
      <c r="BI40" s="280">
        <f>施設資源化量内訳!S40</f>
        <v>0</v>
      </c>
      <c r="BJ40" s="280">
        <f>施設資源化量内訳!T40</f>
        <v>5586</v>
      </c>
      <c r="BK40" s="280">
        <f>施設資源化量内訳!U40</f>
        <v>0</v>
      </c>
      <c r="BL40" s="280">
        <f>施設資源化量内訳!V40</f>
        <v>2081</v>
      </c>
      <c r="BM40" s="280">
        <f>施設資源化量内訳!W40</f>
        <v>0</v>
      </c>
      <c r="BN40" s="280">
        <f>施設資源化量内訳!X40</f>
        <v>1998</v>
      </c>
      <c r="BO40" s="280">
        <f t="shared" si="2"/>
        <v>21464</v>
      </c>
      <c r="BP40" s="280">
        <v>20272</v>
      </c>
      <c r="BQ40" s="280">
        <v>40</v>
      </c>
      <c r="BR40" s="280">
        <v>17</v>
      </c>
      <c r="BS40" s="280">
        <v>692</v>
      </c>
      <c r="BT40" s="280">
        <v>62</v>
      </c>
      <c r="BU40" s="280">
        <v>31</v>
      </c>
      <c r="BV40" s="280">
        <v>0</v>
      </c>
      <c r="BW40" s="280">
        <v>0</v>
      </c>
      <c r="BX40" s="280">
        <v>0</v>
      </c>
      <c r="BY40" s="280">
        <v>350</v>
      </c>
      <c r="BZ40" s="280" t="s">
        <v>802</v>
      </c>
      <c r="CA40" s="280" t="s">
        <v>802</v>
      </c>
      <c r="CB40" s="280" t="s">
        <v>802</v>
      </c>
      <c r="CC40" s="280" t="s">
        <v>802</v>
      </c>
      <c r="CD40" s="280" t="s">
        <v>802</v>
      </c>
      <c r="CE40" s="280" t="s">
        <v>802</v>
      </c>
      <c r="CF40" s="280" t="s">
        <v>802</v>
      </c>
      <c r="CG40" s="280" t="s">
        <v>802</v>
      </c>
      <c r="CH40" s="280">
        <v>0</v>
      </c>
      <c r="CI40" s="280">
        <v>0</v>
      </c>
      <c r="CJ40" s="298">
        <v>18</v>
      </c>
    </row>
    <row r="41" spans="1:88" s="277" customFormat="1" ht="12" customHeight="1">
      <c r="A41" s="278" t="s">
        <v>586</v>
      </c>
      <c r="B41" s="279" t="s">
        <v>587</v>
      </c>
      <c r="C41" s="297" t="s">
        <v>542</v>
      </c>
      <c r="D41" s="280">
        <f t="shared" ref="D41:R41" si="63">SUM(Y41,AT41,BO41)</f>
        <v>157768</v>
      </c>
      <c r="E41" s="280">
        <f t="shared" si="63"/>
        <v>37442</v>
      </c>
      <c r="F41" s="280">
        <f t="shared" si="63"/>
        <v>117</v>
      </c>
      <c r="G41" s="280">
        <f t="shared" si="63"/>
        <v>1018</v>
      </c>
      <c r="H41" s="280">
        <f t="shared" si="63"/>
        <v>11076</v>
      </c>
      <c r="I41" s="280">
        <f t="shared" si="63"/>
        <v>8495</v>
      </c>
      <c r="J41" s="280">
        <f t="shared" si="63"/>
        <v>2496</v>
      </c>
      <c r="K41" s="280">
        <f t="shared" si="63"/>
        <v>34</v>
      </c>
      <c r="L41" s="280">
        <f t="shared" si="63"/>
        <v>11598</v>
      </c>
      <c r="M41" s="280">
        <f t="shared" si="63"/>
        <v>2881</v>
      </c>
      <c r="N41" s="280">
        <f t="shared" si="63"/>
        <v>988</v>
      </c>
      <c r="O41" s="280">
        <f t="shared" si="63"/>
        <v>40</v>
      </c>
      <c r="P41" s="280">
        <f t="shared" si="63"/>
        <v>0</v>
      </c>
      <c r="Q41" s="280">
        <f t="shared" si="63"/>
        <v>1173</v>
      </c>
      <c r="R41" s="280">
        <f t="shared" si="63"/>
        <v>6759</v>
      </c>
      <c r="S41" s="280">
        <f t="shared" ref="S41:X41" si="64">SUM(AN41,BI41,CD41)</f>
        <v>0</v>
      </c>
      <c r="T41" s="280">
        <f t="shared" si="64"/>
        <v>35709</v>
      </c>
      <c r="U41" s="280">
        <f t="shared" si="64"/>
        <v>0</v>
      </c>
      <c r="V41" s="280">
        <f t="shared" si="64"/>
        <v>0</v>
      </c>
      <c r="W41" s="280">
        <f t="shared" si="64"/>
        <v>58</v>
      </c>
      <c r="X41" s="280">
        <f t="shared" si="64"/>
        <v>37884</v>
      </c>
      <c r="Y41" s="280">
        <f t="shared" si="1"/>
        <v>26824</v>
      </c>
      <c r="Z41" s="280">
        <v>24398</v>
      </c>
      <c r="AA41" s="280">
        <v>77</v>
      </c>
      <c r="AB41" s="280">
        <v>247</v>
      </c>
      <c r="AC41" s="280">
        <v>565</v>
      </c>
      <c r="AD41" s="280">
        <v>109</v>
      </c>
      <c r="AE41" s="280">
        <v>10</v>
      </c>
      <c r="AF41" s="280">
        <v>0</v>
      </c>
      <c r="AG41" s="280">
        <v>0</v>
      </c>
      <c r="AH41" s="280">
        <v>197</v>
      </c>
      <c r="AI41" s="280">
        <v>827</v>
      </c>
      <c r="AJ41" s="280" t="s">
        <v>802</v>
      </c>
      <c r="AK41" s="280" t="s">
        <v>802</v>
      </c>
      <c r="AL41" s="280" t="s">
        <v>802</v>
      </c>
      <c r="AM41" s="280" t="s">
        <v>802</v>
      </c>
      <c r="AN41" s="280" t="s">
        <v>802</v>
      </c>
      <c r="AO41" s="280" t="s">
        <v>802</v>
      </c>
      <c r="AP41" s="280" t="s">
        <v>802</v>
      </c>
      <c r="AQ41" s="280" t="s">
        <v>802</v>
      </c>
      <c r="AR41" s="280">
        <v>0</v>
      </c>
      <c r="AS41" s="280">
        <v>394</v>
      </c>
      <c r="AT41" s="280">
        <f>施設資源化量内訳!D41</f>
        <v>118707</v>
      </c>
      <c r="AU41" s="280">
        <f>施設資源化量内訳!E41</f>
        <v>1676</v>
      </c>
      <c r="AV41" s="280">
        <f>施設資源化量内訳!F41</f>
        <v>29</v>
      </c>
      <c r="AW41" s="280">
        <f>施設資源化量内訳!G41</f>
        <v>710</v>
      </c>
      <c r="AX41" s="280">
        <f>施設資源化量内訳!H41</f>
        <v>9892</v>
      </c>
      <c r="AY41" s="280">
        <f>施設資源化量内訳!I41</f>
        <v>8335</v>
      </c>
      <c r="AZ41" s="280">
        <f>施設資源化量内訳!J41</f>
        <v>2474</v>
      </c>
      <c r="BA41" s="280">
        <f>施設資源化量内訳!K41</f>
        <v>34</v>
      </c>
      <c r="BB41" s="280">
        <f>施設資源化量内訳!L41</f>
        <v>11598</v>
      </c>
      <c r="BC41" s="280">
        <f>施設資源化量内訳!M41</f>
        <v>2684</v>
      </c>
      <c r="BD41" s="280">
        <f>施設資源化量内訳!N41</f>
        <v>65</v>
      </c>
      <c r="BE41" s="280">
        <f>施設資源化量内訳!O41</f>
        <v>40</v>
      </c>
      <c r="BF41" s="280">
        <f>施設資源化量内訳!P41</f>
        <v>0</v>
      </c>
      <c r="BG41" s="280">
        <f>施設資源化量内訳!Q41</f>
        <v>1173</v>
      </c>
      <c r="BH41" s="280">
        <f>施設資源化量内訳!R41</f>
        <v>6759</v>
      </c>
      <c r="BI41" s="280">
        <f>施設資源化量内訳!S41</f>
        <v>0</v>
      </c>
      <c r="BJ41" s="280">
        <f>施設資源化量内訳!T41</f>
        <v>35709</v>
      </c>
      <c r="BK41" s="280">
        <f>施設資源化量内訳!U41</f>
        <v>0</v>
      </c>
      <c r="BL41" s="280">
        <f>施設資源化量内訳!V41</f>
        <v>0</v>
      </c>
      <c r="BM41" s="280">
        <f>施設資源化量内訳!W41</f>
        <v>58</v>
      </c>
      <c r="BN41" s="280">
        <f>施設資源化量内訳!X41</f>
        <v>37471</v>
      </c>
      <c r="BO41" s="280">
        <f t="shared" si="2"/>
        <v>12237</v>
      </c>
      <c r="BP41" s="280">
        <v>11368</v>
      </c>
      <c r="BQ41" s="280">
        <v>11</v>
      </c>
      <c r="BR41" s="280">
        <v>61</v>
      </c>
      <c r="BS41" s="280">
        <v>619</v>
      </c>
      <c r="BT41" s="280">
        <v>51</v>
      </c>
      <c r="BU41" s="280">
        <v>12</v>
      </c>
      <c r="BV41" s="280">
        <v>0</v>
      </c>
      <c r="BW41" s="280">
        <v>0</v>
      </c>
      <c r="BX41" s="280">
        <v>0</v>
      </c>
      <c r="BY41" s="280">
        <v>96</v>
      </c>
      <c r="BZ41" s="280" t="s">
        <v>802</v>
      </c>
      <c r="CA41" s="280" t="s">
        <v>802</v>
      </c>
      <c r="CB41" s="280" t="s">
        <v>802</v>
      </c>
      <c r="CC41" s="280" t="s">
        <v>802</v>
      </c>
      <c r="CD41" s="280" t="s">
        <v>802</v>
      </c>
      <c r="CE41" s="280" t="s">
        <v>802</v>
      </c>
      <c r="CF41" s="280" t="s">
        <v>802</v>
      </c>
      <c r="CG41" s="280" t="s">
        <v>802</v>
      </c>
      <c r="CH41" s="280">
        <v>0</v>
      </c>
      <c r="CI41" s="280">
        <v>19</v>
      </c>
      <c r="CJ41" s="298">
        <v>17</v>
      </c>
    </row>
    <row r="42" spans="1:88" s="277" customFormat="1" ht="12" customHeight="1">
      <c r="A42" s="278" t="s">
        <v>575</v>
      </c>
      <c r="B42" s="279" t="s">
        <v>592</v>
      </c>
      <c r="C42" s="297" t="s">
        <v>542</v>
      </c>
      <c r="D42" s="280">
        <f t="shared" ref="D42:S42" si="65">SUM(Y42,AT42,BO42)</f>
        <v>44107</v>
      </c>
      <c r="E42" s="280">
        <f t="shared" si="65"/>
        <v>18582</v>
      </c>
      <c r="F42" s="280">
        <f t="shared" si="65"/>
        <v>62</v>
      </c>
      <c r="G42" s="280">
        <f t="shared" si="65"/>
        <v>209</v>
      </c>
      <c r="H42" s="280">
        <f t="shared" si="65"/>
        <v>5738</v>
      </c>
      <c r="I42" s="280">
        <f t="shared" si="65"/>
        <v>4253</v>
      </c>
      <c r="J42" s="280">
        <f t="shared" si="65"/>
        <v>1094</v>
      </c>
      <c r="K42" s="280">
        <f t="shared" si="65"/>
        <v>112</v>
      </c>
      <c r="L42" s="280">
        <f t="shared" si="65"/>
        <v>5795</v>
      </c>
      <c r="M42" s="280">
        <f t="shared" si="65"/>
        <v>788</v>
      </c>
      <c r="N42" s="280">
        <f t="shared" si="65"/>
        <v>386</v>
      </c>
      <c r="O42" s="280">
        <f t="shared" si="65"/>
        <v>0</v>
      </c>
      <c r="P42" s="280">
        <f t="shared" si="65"/>
        <v>0</v>
      </c>
      <c r="Q42" s="280">
        <f t="shared" si="65"/>
        <v>4001</v>
      </c>
      <c r="R42" s="280">
        <f t="shared" si="65"/>
        <v>889</v>
      </c>
      <c r="S42" s="280">
        <f t="shared" si="65"/>
        <v>0</v>
      </c>
      <c r="T42" s="280">
        <f>SUM(AO42,BJ42,CE42)</f>
        <v>0</v>
      </c>
      <c r="U42" s="280">
        <f>SUM(AP42,BK42,CF42)</f>
        <v>0</v>
      </c>
      <c r="V42" s="280">
        <f>SUM(AQ42,BL42,CG42)</f>
        <v>615</v>
      </c>
      <c r="W42" s="280">
        <f>SUM(AR42,BM42,CH42)</f>
        <v>30</v>
      </c>
      <c r="X42" s="280">
        <f>SUM(AS42,BN42,CI42)</f>
        <v>1553</v>
      </c>
      <c r="Y42" s="280">
        <f t="shared" si="1"/>
        <v>13654</v>
      </c>
      <c r="Z42" s="280">
        <v>10478</v>
      </c>
      <c r="AA42" s="280">
        <v>38</v>
      </c>
      <c r="AB42" s="280">
        <v>109</v>
      </c>
      <c r="AC42" s="280">
        <v>663</v>
      </c>
      <c r="AD42" s="280">
        <v>1460</v>
      </c>
      <c r="AE42" s="280">
        <v>178</v>
      </c>
      <c r="AF42" s="280">
        <v>4</v>
      </c>
      <c r="AG42" s="280">
        <v>13</v>
      </c>
      <c r="AH42" s="280">
        <v>45</v>
      </c>
      <c r="AI42" s="280">
        <v>175</v>
      </c>
      <c r="AJ42" s="280" t="s">
        <v>802</v>
      </c>
      <c r="AK42" s="280" t="s">
        <v>802</v>
      </c>
      <c r="AL42" s="280" t="s">
        <v>802</v>
      </c>
      <c r="AM42" s="280" t="s">
        <v>802</v>
      </c>
      <c r="AN42" s="280" t="s">
        <v>802</v>
      </c>
      <c r="AO42" s="280" t="s">
        <v>802</v>
      </c>
      <c r="AP42" s="280" t="s">
        <v>802</v>
      </c>
      <c r="AQ42" s="280" t="s">
        <v>802</v>
      </c>
      <c r="AR42" s="280">
        <v>10</v>
      </c>
      <c r="AS42" s="280">
        <v>481</v>
      </c>
      <c r="AT42" s="280">
        <f>施設資源化量内訳!D42</f>
        <v>22937</v>
      </c>
      <c r="AU42" s="280">
        <f>施設資源化量内訳!E42</f>
        <v>1090</v>
      </c>
      <c r="AV42" s="280">
        <f>施設資源化量内訳!F42</f>
        <v>0</v>
      </c>
      <c r="AW42" s="280">
        <f>施設資源化量内訳!G42</f>
        <v>40</v>
      </c>
      <c r="AX42" s="280">
        <f>施設資源化量内訳!H42</f>
        <v>4860</v>
      </c>
      <c r="AY42" s="280">
        <f>施設資源化量内訳!I42</f>
        <v>2776</v>
      </c>
      <c r="AZ42" s="280">
        <f>施設資源化量内訳!J42</f>
        <v>881</v>
      </c>
      <c r="BA42" s="280">
        <f>施設資源化量内訳!K42</f>
        <v>108</v>
      </c>
      <c r="BB42" s="280">
        <f>施設資源化量内訳!L42</f>
        <v>5782</v>
      </c>
      <c r="BC42" s="280">
        <f>施設資源化量内訳!M42</f>
        <v>743</v>
      </c>
      <c r="BD42" s="280">
        <f>施設資源化量内訳!N42</f>
        <v>92</v>
      </c>
      <c r="BE42" s="280">
        <f>施設資源化量内訳!O42</f>
        <v>0</v>
      </c>
      <c r="BF42" s="280">
        <f>施設資源化量内訳!P42</f>
        <v>0</v>
      </c>
      <c r="BG42" s="280">
        <f>施設資源化量内訳!Q42</f>
        <v>4001</v>
      </c>
      <c r="BH42" s="280">
        <f>施設資源化量内訳!R42</f>
        <v>889</v>
      </c>
      <c r="BI42" s="280">
        <f>施設資源化量内訳!S42</f>
        <v>0</v>
      </c>
      <c r="BJ42" s="280">
        <f>施設資源化量内訳!T42</f>
        <v>0</v>
      </c>
      <c r="BK42" s="280">
        <f>施設資源化量内訳!U42</f>
        <v>0</v>
      </c>
      <c r="BL42" s="280">
        <f>施設資源化量内訳!V42</f>
        <v>615</v>
      </c>
      <c r="BM42" s="280">
        <f>施設資源化量内訳!W42</f>
        <v>0</v>
      </c>
      <c r="BN42" s="280">
        <f>施設資源化量内訳!X42</f>
        <v>1060</v>
      </c>
      <c r="BO42" s="280">
        <f t="shared" si="2"/>
        <v>7516</v>
      </c>
      <c r="BP42" s="280">
        <v>7014</v>
      </c>
      <c r="BQ42" s="280">
        <v>24</v>
      </c>
      <c r="BR42" s="280">
        <v>60</v>
      </c>
      <c r="BS42" s="280">
        <v>215</v>
      </c>
      <c r="BT42" s="280">
        <v>17</v>
      </c>
      <c r="BU42" s="280">
        <v>35</v>
      </c>
      <c r="BV42" s="280">
        <v>0</v>
      </c>
      <c r="BW42" s="280">
        <v>0</v>
      </c>
      <c r="BX42" s="280">
        <v>0</v>
      </c>
      <c r="BY42" s="280">
        <v>119</v>
      </c>
      <c r="BZ42" s="280" t="s">
        <v>802</v>
      </c>
      <c r="CA42" s="280" t="s">
        <v>802</v>
      </c>
      <c r="CB42" s="280" t="s">
        <v>802</v>
      </c>
      <c r="CC42" s="280" t="s">
        <v>802</v>
      </c>
      <c r="CD42" s="280" t="s">
        <v>802</v>
      </c>
      <c r="CE42" s="280" t="s">
        <v>802</v>
      </c>
      <c r="CF42" s="280" t="s">
        <v>802</v>
      </c>
      <c r="CG42" s="280" t="s">
        <v>802</v>
      </c>
      <c r="CH42" s="280">
        <v>20</v>
      </c>
      <c r="CI42" s="280">
        <v>12</v>
      </c>
      <c r="CJ42" s="298">
        <v>20</v>
      </c>
    </row>
    <row r="43" spans="1:88" s="277" customFormat="1" ht="12" customHeight="1">
      <c r="A43" s="278" t="s">
        <v>553</v>
      </c>
      <c r="B43" s="279" t="s">
        <v>623</v>
      </c>
      <c r="C43" s="297" t="s">
        <v>542</v>
      </c>
      <c r="D43" s="280">
        <f t="shared" ref="D43:R43" si="66">SUM(Y43,AT43,BO43)</f>
        <v>58963</v>
      </c>
      <c r="E43" s="280">
        <f t="shared" si="66"/>
        <v>27507</v>
      </c>
      <c r="F43" s="280">
        <f t="shared" si="66"/>
        <v>59</v>
      </c>
      <c r="G43" s="280">
        <f t="shared" si="66"/>
        <v>1412</v>
      </c>
      <c r="H43" s="280">
        <f t="shared" si="66"/>
        <v>4696</v>
      </c>
      <c r="I43" s="280">
        <f t="shared" si="66"/>
        <v>4893</v>
      </c>
      <c r="J43" s="280">
        <f t="shared" si="66"/>
        <v>1747</v>
      </c>
      <c r="K43" s="280">
        <f t="shared" si="66"/>
        <v>6</v>
      </c>
      <c r="L43" s="280">
        <f t="shared" si="66"/>
        <v>5373</v>
      </c>
      <c r="M43" s="280">
        <f t="shared" si="66"/>
        <v>1462</v>
      </c>
      <c r="N43" s="280">
        <f t="shared" si="66"/>
        <v>1638</v>
      </c>
      <c r="O43" s="280">
        <f t="shared" si="66"/>
        <v>0</v>
      </c>
      <c r="P43" s="280">
        <f t="shared" si="66"/>
        <v>0</v>
      </c>
      <c r="Q43" s="280">
        <f t="shared" si="66"/>
        <v>2828</v>
      </c>
      <c r="R43" s="280">
        <f t="shared" si="66"/>
        <v>1147</v>
      </c>
      <c r="S43" s="280">
        <f t="shared" ref="S43:X43" si="67">SUM(AN43,BI43,CD43)</f>
        <v>0</v>
      </c>
      <c r="T43" s="280">
        <f t="shared" si="67"/>
        <v>255</v>
      </c>
      <c r="U43" s="280">
        <f t="shared" si="67"/>
        <v>0</v>
      </c>
      <c r="V43" s="280">
        <f t="shared" si="67"/>
        <v>1069</v>
      </c>
      <c r="W43" s="280">
        <f t="shared" si="67"/>
        <v>50</v>
      </c>
      <c r="X43" s="280">
        <f t="shared" si="67"/>
        <v>4821</v>
      </c>
      <c r="Y43" s="280">
        <f t="shared" si="1"/>
        <v>11920</v>
      </c>
      <c r="Z43" s="280">
        <v>8663</v>
      </c>
      <c r="AA43" s="280">
        <v>20</v>
      </c>
      <c r="AB43" s="280">
        <v>562</v>
      </c>
      <c r="AC43" s="280">
        <v>707</v>
      </c>
      <c r="AD43" s="280">
        <v>930</v>
      </c>
      <c r="AE43" s="280">
        <v>223</v>
      </c>
      <c r="AF43" s="280">
        <v>1</v>
      </c>
      <c r="AG43" s="280">
        <v>182</v>
      </c>
      <c r="AH43" s="280">
        <v>0</v>
      </c>
      <c r="AI43" s="280">
        <v>294</v>
      </c>
      <c r="AJ43" s="280" t="s">
        <v>802</v>
      </c>
      <c r="AK43" s="280" t="s">
        <v>802</v>
      </c>
      <c r="AL43" s="280" t="s">
        <v>802</v>
      </c>
      <c r="AM43" s="280" t="s">
        <v>802</v>
      </c>
      <c r="AN43" s="280" t="s">
        <v>802</v>
      </c>
      <c r="AO43" s="280" t="s">
        <v>802</v>
      </c>
      <c r="AP43" s="280" t="s">
        <v>802</v>
      </c>
      <c r="AQ43" s="280" t="s">
        <v>802</v>
      </c>
      <c r="AR43" s="280">
        <v>5</v>
      </c>
      <c r="AS43" s="280">
        <v>333</v>
      </c>
      <c r="AT43" s="280">
        <f>施設資源化量内訳!D43</f>
        <v>43623</v>
      </c>
      <c r="AU43" s="280">
        <f>施設資源化量内訳!E43</f>
        <v>15817</v>
      </c>
      <c r="AV43" s="280">
        <f>施設資源化量内訳!F43</f>
        <v>19</v>
      </c>
      <c r="AW43" s="280">
        <f>施設資源化量内訳!G43</f>
        <v>733</v>
      </c>
      <c r="AX43" s="280">
        <f>施設資源化量内訳!H43</f>
        <v>3953</v>
      </c>
      <c r="AY43" s="280">
        <f>施設資源化量内訳!I43</f>
        <v>3953</v>
      </c>
      <c r="AZ43" s="280">
        <f>施設資源化量内訳!J43</f>
        <v>1523</v>
      </c>
      <c r="BA43" s="280">
        <f>施設資源化量内訳!K43</f>
        <v>5</v>
      </c>
      <c r="BB43" s="280">
        <f>施設資源化量内訳!L43</f>
        <v>5191</v>
      </c>
      <c r="BC43" s="280">
        <f>施設資源化量内訳!M43</f>
        <v>1462</v>
      </c>
      <c r="BD43" s="280">
        <f>施設資源化量内訳!N43</f>
        <v>1135</v>
      </c>
      <c r="BE43" s="280">
        <f>施設資源化量内訳!O43</f>
        <v>0</v>
      </c>
      <c r="BF43" s="280">
        <f>施設資源化量内訳!P43</f>
        <v>0</v>
      </c>
      <c r="BG43" s="280">
        <f>施設資源化量内訳!Q43</f>
        <v>2828</v>
      </c>
      <c r="BH43" s="280">
        <f>施設資源化量内訳!R43</f>
        <v>1147</v>
      </c>
      <c r="BI43" s="280">
        <f>施設資源化量内訳!S43</f>
        <v>0</v>
      </c>
      <c r="BJ43" s="280">
        <f>施設資源化量内訳!T43</f>
        <v>255</v>
      </c>
      <c r="BK43" s="280">
        <f>施設資源化量内訳!U43</f>
        <v>0</v>
      </c>
      <c r="BL43" s="280">
        <f>施設資源化量内訳!V43</f>
        <v>1069</v>
      </c>
      <c r="BM43" s="280">
        <f>施設資源化量内訳!W43</f>
        <v>45</v>
      </c>
      <c r="BN43" s="280">
        <f>施設資源化量内訳!X43</f>
        <v>4488</v>
      </c>
      <c r="BO43" s="280">
        <f t="shared" si="2"/>
        <v>3420</v>
      </c>
      <c r="BP43" s="280">
        <v>3027</v>
      </c>
      <c r="BQ43" s="280">
        <v>20</v>
      </c>
      <c r="BR43" s="280">
        <v>117</v>
      </c>
      <c r="BS43" s="280">
        <v>36</v>
      </c>
      <c r="BT43" s="280">
        <v>10</v>
      </c>
      <c r="BU43" s="280">
        <v>1</v>
      </c>
      <c r="BV43" s="280">
        <v>0</v>
      </c>
      <c r="BW43" s="280">
        <v>0</v>
      </c>
      <c r="BX43" s="280">
        <v>0</v>
      </c>
      <c r="BY43" s="280">
        <v>209</v>
      </c>
      <c r="BZ43" s="280" t="s">
        <v>802</v>
      </c>
      <c r="CA43" s="280" t="s">
        <v>802</v>
      </c>
      <c r="CB43" s="280" t="s">
        <v>802</v>
      </c>
      <c r="CC43" s="280" t="s">
        <v>802</v>
      </c>
      <c r="CD43" s="280" t="s">
        <v>802</v>
      </c>
      <c r="CE43" s="280" t="s">
        <v>802</v>
      </c>
      <c r="CF43" s="280" t="s">
        <v>802</v>
      </c>
      <c r="CG43" s="280" t="s">
        <v>802</v>
      </c>
      <c r="CH43" s="280">
        <v>0</v>
      </c>
      <c r="CI43" s="280">
        <v>0</v>
      </c>
      <c r="CJ43" s="298">
        <v>13</v>
      </c>
    </row>
    <row r="44" spans="1:88" s="277" customFormat="1" ht="12" customHeight="1">
      <c r="A44" s="278" t="s">
        <v>613</v>
      </c>
      <c r="B44" s="279" t="s">
        <v>625</v>
      </c>
      <c r="C44" s="297" t="s">
        <v>542</v>
      </c>
      <c r="D44" s="280">
        <f t="shared" ref="D44:S44" si="68">SUM(Y44,AT44,BO44)</f>
        <v>82956</v>
      </c>
      <c r="E44" s="280">
        <f t="shared" si="68"/>
        <v>38196</v>
      </c>
      <c r="F44" s="280">
        <f t="shared" si="68"/>
        <v>69</v>
      </c>
      <c r="G44" s="280">
        <f t="shared" si="68"/>
        <v>434</v>
      </c>
      <c r="H44" s="280">
        <f t="shared" si="68"/>
        <v>9504</v>
      </c>
      <c r="I44" s="280">
        <f t="shared" si="68"/>
        <v>8490</v>
      </c>
      <c r="J44" s="280">
        <f t="shared" si="68"/>
        <v>2725</v>
      </c>
      <c r="K44" s="280">
        <f t="shared" si="68"/>
        <v>17</v>
      </c>
      <c r="L44" s="280">
        <f t="shared" si="68"/>
        <v>7235</v>
      </c>
      <c r="M44" s="280">
        <f t="shared" si="68"/>
        <v>68</v>
      </c>
      <c r="N44" s="280">
        <f t="shared" si="68"/>
        <v>650</v>
      </c>
      <c r="O44" s="280">
        <f t="shared" si="68"/>
        <v>256</v>
      </c>
      <c r="P44" s="280">
        <f t="shared" si="68"/>
        <v>0</v>
      </c>
      <c r="Q44" s="280">
        <f t="shared" si="68"/>
        <v>6841</v>
      </c>
      <c r="R44" s="280">
        <f t="shared" si="68"/>
        <v>3433</v>
      </c>
      <c r="S44" s="280">
        <f t="shared" si="68"/>
        <v>0</v>
      </c>
      <c r="T44" s="280">
        <f t="shared" ref="T44:X45" si="69">SUM(AO44,BJ44,CE44)</f>
        <v>1992</v>
      </c>
      <c r="U44" s="280">
        <f t="shared" si="69"/>
        <v>0</v>
      </c>
      <c r="V44" s="280">
        <f t="shared" si="69"/>
        <v>0</v>
      </c>
      <c r="W44" s="280">
        <f t="shared" si="69"/>
        <v>64</v>
      </c>
      <c r="X44" s="280">
        <f t="shared" si="69"/>
        <v>2982</v>
      </c>
      <c r="Y44" s="280">
        <f t="shared" si="1"/>
        <v>15983</v>
      </c>
      <c r="Z44" s="280">
        <v>13249</v>
      </c>
      <c r="AA44" s="280">
        <v>10</v>
      </c>
      <c r="AB44" s="280">
        <v>206</v>
      </c>
      <c r="AC44" s="280">
        <v>487</v>
      </c>
      <c r="AD44" s="280">
        <v>1096</v>
      </c>
      <c r="AE44" s="280">
        <v>271</v>
      </c>
      <c r="AF44" s="280">
        <v>1</v>
      </c>
      <c r="AG44" s="280">
        <v>0</v>
      </c>
      <c r="AH44" s="280">
        <v>0</v>
      </c>
      <c r="AI44" s="280">
        <v>390</v>
      </c>
      <c r="AJ44" s="280" t="s">
        <v>802</v>
      </c>
      <c r="AK44" s="280" t="s">
        <v>802</v>
      </c>
      <c r="AL44" s="280" t="s">
        <v>802</v>
      </c>
      <c r="AM44" s="280" t="s">
        <v>802</v>
      </c>
      <c r="AN44" s="280" t="s">
        <v>802</v>
      </c>
      <c r="AO44" s="280" t="s">
        <v>802</v>
      </c>
      <c r="AP44" s="280" t="s">
        <v>802</v>
      </c>
      <c r="AQ44" s="280" t="s">
        <v>802</v>
      </c>
      <c r="AR44" s="280">
        <v>30</v>
      </c>
      <c r="AS44" s="280">
        <v>243</v>
      </c>
      <c r="AT44" s="280">
        <f>施設資源化量内訳!D44</f>
        <v>57222</v>
      </c>
      <c r="AU44" s="280">
        <f>施設資源化量内訳!E44</f>
        <v>15376</v>
      </c>
      <c r="AV44" s="280">
        <f>施設資源化量内訳!F44</f>
        <v>55</v>
      </c>
      <c r="AW44" s="280">
        <f>施設資源化量内訳!G44</f>
        <v>228</v>
      </c>
      <c r="AX44" s="280">
        <f>施設資源化量内訳!H44</f>
        <v>8902</v>
      </c>
      <c r="AY44" s="280">
        <f>施設資源化量内訳!I44</f>
        <v>7389</v>
      </c>
      <c r="AZ44" s="280">
        <f>施設資源化量内訳!J44</f>
        <v>2442</v>
      </c>
      <c r="BA44" s="280">
        <f>施設資源化量内訳!K44</f>
        <v>16</v>
      </c>
      <c r="BB44" s="280">
        <f>施設資源化量内訳!L44</f>
        <v>7235</v>
      </c>
      <c r="BC44" s="280">
        <f>施設資源化量内訳!M44</f>
        <v>68</v>
      </c>
      <c r="BD44" s="280">
        <f>施設資源化量内訳!N44</f>
        <v>239</v>
      </c>
      <c r="BE44" s="280">
        <f>施設資源化量内訳!O44</f>
        <v>256</v>
      </c>
      <c r="BF44" s="280">
        <f>施設資源化量内訳!P44</f>
        <v>0</v>
      </c>
      <c r="BG44" s="280">
        <f>施設資源化量内訳!Q44</f>
        <v>6841</v>
      </c>
      <c r="BH44" s="280">
        <f>施設資源化量内訳!R44</f>
        <v>3433</v>
      </c>
      <c r="BI44" s="280">
        <f>施設資源化量内訳!S44</f>
        <v>0</v>
      </c>
      <c r="BJ44" s="280">
        <f>施設資源化量内訳!T44</f>
        <v>1992</v>
      </c>
      <c r="BK44" s="280">
        <f>施設資源化量内訳!U44</f>
        <v>0</v>
      </c>
      <c r="BL44" s="280">
        <f>施設資源化量内訳!V44</f>
        <v>0</v>
      </c>
      <c r="BM44" s="280">
        <f>施設資源化量内訳!W44</f>
        <v>34</v>
      </c>
      <c r="BN44" s="280">
        <f>施設資源化量内訳!X44</f>
        <v>2716</v>
      </c>
      <c r="BO44" s="280">
        <f t="shared" si="2"/>
        <v>9751</v>
      </c>
      <c r="BP44" s="280">
        <v>9571</v>
      </c>
      <c r="BQ44" s="280">
        <v>4</v>
      </c>
      <c r="BR44" s="280">
        <v>0</v>
      </c>
      <c r="BS44" s="280">
        <v>115</v>
      </c>
      <c r="BT44" s="280">
        <v>5</v>
      </c>
      <c r="BU44" s="280">
        <v>12</v>
      </c>
      <c r="BV44" s="280">
        <v>0</v>
      </c>
      <c r="BW44" s="280">
        <v>0</v>
      </c>
      <c r="BX44" s="280">
        <v>0</v>
      </c>
      <c r="BY44" s="280">
        <v>21</v>
      </c>
      <c r="BZ44" s="280" t="s">
        <v>802</v>
      </c>
      <c r="CA44" s="280" t="s">
        <v>802</v>
      </c>
      <c r="CB44" s="280" t="s">
        <v>802</v>
      </c>
      <c r="CC44" s="280" t="s">
        <v>802</v>
      </c>
      <c r="CD44" s="280" t="s">
        <v>802</v>
      </c>
      <c r="CE44" s="280" t="s">
        <v>802</v>
      </c>
      <c r="CF44" s="280" t="s">
        <v>802</v>
      </c>
      <c r="CG44" s="280" t="s">
        <v>802</v>
      </c>
      <c r="CH44" s="280">
        <v>0</v>
      </c>
      <c r="CI44" s="280">
        <v>23</v>
      </c>
      <c r="CJ44" s="298">
        <v>13</v>
      </c>
    </row>
    <row r="45" spans="1:88" s="277" customFormat="1" ht="12" customHeight="1">
      <c r="A45" s="278" t="s">
        <v>573</v>
      </c>
      <c r="B45" s="279" t="s">
        <v>634</v>
      </c>
      <c r="C45" s="297" t="s">
        <v>542</v>
      </c>
      <c r="D45" s="280">
        <f t="shared" ref="D45:S45" si="70">SUM(Y45,AT45,BO45)</f>
        <v>54323</v>
      </c>
      <c r="E45" s="280">
        <f t="shared" si="70"/>
        <v>11044</v>
      </c>
      <c r="F45" s="280">
        <f t="shared" si="70"/>
        <v>12</v>
      </c>
      <c r="G45" s="280">
        <f t="shared" si="70"/>
        <v>445</v>
      </c>
      <c r="H45" s="280">
        <f t="shared" si="70"/>
        <v>6698</v>
      </c>
      <c r="I45" s="280">
        <f t="shared" si="70"/>
        <v>3871</v>
      </c>
      <c r="J45" s="280">
        <f t="shared" si="70"/>
        <v>794</v>
      </c>
      <c r="K45" s="280">
        <f t="shared" si="70"/>
        <v>21</v>
      </c>
      <c r="L45" s="280">
        <f t="shared" si="70"/>
        <v>3274</v>
      </c>
      <c r="M45" s="280">
        <f t="shared" si="70"/>
        <v>496</v>
      </c>
      <c r="N45" s="280">
        <f t="shared" si="70"/>
        <v>1165</v>
      </c>
      <c r="O45" s="280">
        <f t="shared" si="70"/>
        <v>327</v>
      </c>
      <c r="P45" s="280">
        <f t="shared" si="70"/>
        <v>0</v>
      </c>
      <c r="Q45" s="280">
        <f t="shared" si="70"/>
        <v>4712</v>
      </c>
      <c r="R45" s="280">
        <f t="shared" si="70"/>
        <v>7937</v>
      </c>
      <c r="S45" s="280">
        <f t="shared" si="70"/>
        <v>0</v>
      </c>
      <c r="T45" s="280">
        <f t="shared" si="69"/>
        <v>11124</v>
      </c>
      <c r="U45" s="280">
        <f t="shared" si="69"/>
        <v>0</v>
      </c>
      <c r="V45" s="280">
        <f t="shared" si="69"/>
        <v>1046</v>
      </c>
      <c r="W45" s="280">
        <f t="shared" si="69"/>
        <v>3</v>
      </c>
      <c r="X45" s="280">
        <f t="shared" si="69"/>
        <v>1354</v>
      </c>
      <c r="Y45" s="280">
        <f t="shared" si="1"/>
        <v>7387</v>
      </c>
      <c r="Z45" s="280">
        <v>6039</v>
      </c>
      <c r="AA45" s="280">
        <v>4</v>
      </c>
      <c r="AB45" s="280">
        <v>156</v>
      </c>
      <c r="AC45" s="280">
        <v>33</v>
      </c>
      <c r="AD45" s="280">
        <v>205</v>
      </c>
      <c r="AE45" s="280">
        <v>81</v>
      </c>
      <c r="AF45" s="280">
        <v>0</v>
      </c>
      <c r="AG45" s="280">
        <v>201</v>
      </c>
      <c r="AH45" s="280">
        <v>6</v>
      </c>
      <c r="AI45" s="280">
        <v>548</v>
      </c>
      <c r="AJ45" s="280" t="s">
        <v>802</v>
      </c>
      <c r="AK45" s="280" t="s">
        <v>802</v>
      </c>
      <c r="AL45" s="280" t="s">
        <v>802</v>
      </c>
      <c r="AM45" s="280" t="s">
        <v>802</v>
      </c>
      <c r="AN45" s="280" t="s">
        <v>802</v>
      </c>
      <c r="AO45" s="280" t="s">
        <v>802</v>
      </c>
      <c r="AP45" s="280" t="s">
        <v>802</v>
      </c>
      <c r="AQ45" s="280" t="s">
        <v>802</v>
      </c>
      <c r="AR45" s="280">
        <v>0</v>
      </c>
      <c r="AS45" s="280">
        <v>114</v>
      </c>
      <c r="AT45" s="280">
        <f>施設資源化量内訳!D45</f>
        <v>45857</v>
      </c>
      <c r="AU45" s="280">
        <f>施設資源化量内訳!E45</f>
        <v>4108</v>
      </c>
      <c r="AV45" s="280">
        <f>施設資源化量内訳!F45</f>
        <v>6</v>
      </c>
      <c r="AW45" s="280">
        <f>施設資源化量内訳!G45</f>
        <v>276</v>
      </c>
      <c r="AX45" s="280">
        <f>施設資源化量内訳!H45</f>
        <v>6568</v>
      </c>
      <c r="AY45" s="280">
        <f>施設資源化量内訳!I45</f>
        <v>3632</v>
      </c>
      <c r="AZ45" s="280">
        <f>施設資源化量内訳!J45</f>
        <v>680</v>
      </c>
      <c r="BA45" s="280">
        <f>施設資源化量内訳!K45</f>
        <v>21</v>
      </c>
      <c r="BB45" s="280">
        <f>施設資源化量内訳!L45</f>
        <v>3073</v>
      </c>
      <c r="BC45" s="280">
        <f>施設資源化量内訳!M45</f>
        <v>490</v>
      </c>
      <c r="BD45" s="280">
        <f>施設資源化量内訳!N45</f>
        <v>617</v>
      </c>
      <c r="BE45" s="280">
        <f>施設資源化量内訳!O45</f>
        <v>327</v>
      </c>
      <c r="BF45" s="280">
        <f>施設資源化量内訳!P45</f>
        <v>0</v>
      </c>
      <c r="BG45" s="280">
        <f>施設資源化量内訳!Q45</f>
        <v>4712</v>
      </c>
      <c r="BH45" s="280">
        <f>施設資源化量内訳!R45</f>
        <v>7937</v>
      </c>
      <c r="BI45" s="280">
        <f>施設資源化量内訳!S45</f>
        <v>0</v>
      </c>
      <c r="BJ45" s="280">
        <f>施設資源化量内訳!T45</f>
        <v>11124</v>
      </c>
      <c r="BK45" s="280">
        <f>施設資源化量内訳!U45</f>
        <v>0</v>
      </c>
      <c r="BL45" s="280">
        <f>施設資源化量内訳!V45</f>
        <v>1046</v>
      </c>
      <c r="BM45" s="280">
        <f>施設資源化量内訳!W45</f>
        <v>3</v>
      </c>
      <c r="BN45" s="280">
        <f>施設資源化量内訳!X45</f>
        <v>1237</v>
      </c>
      <c r="BO45" s="280">
        <f t="shared" si="2"/>
        <v>1079</v>
      </c>
      <c r="BP45" s="280">
        <v>897</v>
      </c>
      <c r="BQ45" s="280">
        <v>2</v>
      </c>
      <c r="BR45" s="280">
        <v>13</v>
      </c>
      <c r="BS45" s="280">
        <v>97</v>
      </c>
      <c r="BT45" s="280">
        <v>34</v>
      </c>
      <c r="BU45" s="280">
        <v>33</v>
      </c>
      <c r="BV45" s="280">
        <v>0</v>
      </c>
      <c r="BW45" s="280">
        <v>0</v>
      </c>
      <c r="BX45" s="280">
        <v>0</v>
      </c>
      <c r="BY45" s="280">
        <v>0</v>
      </c>
      <c r="BZ45" s="280" t="s">
        <v>802</v>
      </c>
      <c r="CA45" s="280" t="s">
        <v>802</v>
      </c>
      <c r="CB45" s="280" t="s">
        <v>802</v>
      </c>
      <c r="CC45" s="280" t="s">
        <v>802</v>
      </c>
      <c r="CD45" s="280" t="s">
        <v>802</v>
      </c>
      <c r="CE45" s="280" t="s">
        <v>802</v>
      </c>
      <c r="CF45" s="280" t="s">
        <v>802</v>
      </c>
      <c r="CG45" s="280" t="s">
        <v>802</v>
      </c>
      <c r="CH45" s="280">
        <v>0</v>
      </c>
      <c r="CI45" s="280">
        <v>3</v>
      </c>
      <c r="CJ45" s="298">
        <v>28</v>
      </c>
    </row>
    <row r="46" spans="1:88" s="277" customFormat="1" ht="12" customHeight="1">
      <c r="A46" s="278" t="s">
        <v>561</v>
      </c>
      <c r="B46" s="279" t="s">
        <v>601</v>
      </c>
      <c r="C46" s="297" t="s">
        <v>542</v>
      </c>
      <c r="D46" s="280">
        <f t="shared" ref="D46:R46" si="71">SUM(Y46,AT46,BO46)</f>
        <v>392623</v>
      </c>
      <c r="E46" s="280">
        <f t="shared" si="71"/>
        <v>119737</v>
      </c>
      <c r="F46" s="280">
        <f t="shared" si="71"/>
        <v>317</v>
      </c>
      <c r="G46" s="280">
        <f t="shared" si="71"/>
        <v>1000</v>
      </c>
      <c r="H46" s="280">
        <f t="shared" si="71"/>
        <v>28311</v>
      </c>
      <c r="I46" s="280">
        <f t="shared" si="71"/>
        <v>18911</v>
      </c>
      <c r="J46" s="280">
        <f t="shared" si="71"/>
        <v>8038</v>
      </c>
      <c r="K46" s="280">
        <f t="shared" si="71"/>
        <v>183</v>
      </c>
      <c r="L46" s="280">
        <f t="shared" si="71"/>
        <v>8692</v>
      </c>
      <c r="M46" s="280">
        <f t="shared" si="71"/>
        <v>711</v>
      </c>
      <c r="N46" s="280">
        <f t="shared" si="71"/>
        <v>5514</v>
      </c>
      <c r="O46" s="280">
        <f t="shared" si="71"/>
        <v>1371</v>
      </c>
      <c r="P46" s="280">
        <f t="shared" si="71"/>
        <v>0</v>
      </c>
      <c r="Q46" s="280">
        <f t="shared" si="71"/>
        <v>36510</v>
      </c>
      <c r="R46" s="280">
        <f t="shared" si="71"/>
        <v>75434</v>
      </c>
      <c r="S46" s="280">
        <f t="shared" ref="S46:X46" si="72">SUM(AN46,BI46,CD46)</f>
        <v>61</v>
      </c>
      <c r="T46" s="280">
        <f t="shared" si="72"/>
        <v>13581</v>
      </c>
      <c r="U46" s="280">
        <f t="shared" si="72"/>
        <v>154</v>
      </c>
      <c r="V46" s="280">
        <f t="shared" si="72"/>
        <v>5770</v>
      </c>
      <c r="W46" s="280">
        <f t="shared" si="72"/>
        <v>117</v>
      </c>
      <c r="X46" s="280">
        <f t="shared" si="72"/>
        <v>68211</v>
      </c>
      <c r="Y46" s="280">
        <f t="shared" si="1"/>
        <v>91531</v>
      </c>
      <c r="Z46" s="280">
        <v>29934</v>
      </c>
      <c r="AA46" s="280">
        <v>71</v>
      </c>
      <c r="AB46" s="280">
        <v>475</v>
      </c>
      <c r="AC46" s="280">
        <v>1346</v>
      </c>
      <c r="AD46" s="280">
        <v>1304</v>
      </c>
      <c r="AE46" s="280">
        <v>591</v>
      </c>
      <c r="AF46" s="280">
        <v>25</v>
      </c>
      <c r="AG46" s="280">
        <v>715</v>
      </c>
      <c r="AH46" s="280">
        <v>273</v>
      </c>
      <c r="AI46" s="280">
        <v>1812</v>
      </c>
      <c r="AJ46" s="280" t="s">
        <v>802</v>
      </c>
      <c r="AK46" s="280" t="s">
        <v>802</v>
      </c>
      <c r="AL46" s="280" t="s">
        <v>802</v>
      </c>
      <c r="AM46" s="280" t="s">
        <v>802</v>
      </c>
      <c r="AN46" s="280" t="s">
        <v>802</v>
      </c>
      <c r="AO46" s="280" t="s">
        <v>802</v>
      </c>
      <c r="AP46" s="280" t="s">
        <v>802</v>
      </c>
      <c r="AQ46" s="280" t="s">
        <v>802</v>
      </c>
      <c r="AR46" s="280">
        <v>101</v>
      </c>
      <c r="AS46" s="280">
        <v>54884</v>
      </c>
      <c r="AT46" s="280">
        <f>施設資源化量内訳!D46</f>
        <v>209401</v>
      </c>
      <c r="AU46" s="280">
        <f>施設資源化量内訳!E46</f>
        <v>5305</v>
      </c>
      <c r="AV46" s="280">
        <f>施設資源化量内訳!F46</f>
        <v>231</v>
      </c>
      <c r="AW46" s="280">
        <f>施設資源化量内訳!G46</f>
        <v>157</v>
      </c>
      <c r="AX46" s="280">
        <f>施設資源化量内訳!H46</f>
        <v>25983</v>
      </c>
      <c r="AY46" s="280">
        <f>施設資源化量内訳!I46</f>
        <v>17019</v>
      </c>
      <c r="AZ46" s="280">
        <f>施設資源化量内訳!J46</f>
        <v>7349</v>
      </c>
      <c r="BA46" s="280">
        <f>施設資源化量内訳!K46</f>
        <v>127</v>
      </c>
      <c r="BB46" s="280">
        <f>施設資源化量内訳!L46</f>
        <v>7977</v>
      </c>
      <c r="BC46" s="280">
        <f>施設資源化量内訳!M46</f>
        <v>437</v>
      </c>
      <c r="BD46" s="280">
        <f>施設資源化量内訳!N46</f>
        <v>1052</v>
      </c>
      <c r="BE46" s="280">
        <f>施設資源化量内訳!O46</f>
        <v>1371</v>
      </c>
      <c r="BF46" s="280">
        <f>施設資源化量内訳!P46</f>
        <v>0</v>
      </c>
      <c r="BG46" s="280">
        <f>施設資源化量内訳!Q46</f>
        <v>36510</v>
      </c>
      <c r="BH46" s="280">
        <f>施設資源化量内訳!R46</f>
        <v>75434</v>
      </c>
      <c r="BI46" s="280">
        <f>施設資源化量内訳!S46</f>
        <v>61</v>
      </c>
      <c r="BJ46" s="280">
        <f>施設資源化量内訳!T46</f>
        <v>13581</v>
      </c>
      <c r="BK46" s="280">
        <f>施設資源化量内訳!U46</f>
        <v>154</v>
      </c>
      <c r="BL46" s="280">
        <f>施設資源化量内訳!V46</f>
        <v>5770</v>
      </c>
      <c r="BM46" s="280">
        <f>施設資源化量内訳!W46</f>
        <v>0</v>
      </c>
      <c r="BN46" s="280">
        <f>施設資源化量内訳!X46</f>
        <v>10883</v>
      </c>
      <c r="BO46" s="280">
        <f t="shared" si="2"/>
        <v>91691</v>
      </c>
      <c r="BP46" s="280">
        <v>84498</v>
      </c>
      <c r="BQ46" s="280">
        <v>15</v>
      </c>
      <c r="BR46" s="280">
        <v>368</v>
      </c>
      <c r="BS46" s="280">
        <v>982</v>
      </c>
      <c r="BT46" s="280">
        <v>588</v>
      </c>
      <c r="BU46" s="280">
        <v>98</v>
      </c>
      <c r="BV46" s="280">
        <v>31</v>
      </c>
      <c r="BW46" s="280">
        <v>0</v>
      </c>
      <c r="BX46" s="280">
        <v>1</v>
      </c>
      <c r="BY46" s="280">
        <v>2650</v>
      </c>
      <c r="BZ46" s="280" t="s">
        <v>802</v>
      </c>
      <c r="CA46" s="280" t="s">
        <v>802</v>
      </c>
      <c r="CB46" s="280" t="s">
        <v>802</v>
      </c>
      <c r="CC46" s="280" t="s">
        <v>802</v>
      </c>
      <c r="CD46" s="280" t="s">
        <v>802</v>
      </c>
      <c r="CE46" s="280" t="s">
        <v>802</v>
      </c>
      <c r="CF46" s="280" t="s">
        <v>802</v>
      </c>
      <c r="CG46" s="280" t="s">
        <v>802</v>
      </c>
      <c r="CH46" s="280">
        <v>16</v>
      </c>
      <c r="CI46" s="280">
        <v>2444</v>
      </c>
      <c r="CJ46" s="298">
        <v>43</v>
      </c>
    </row>
    <row r="47" spans="1:88" s="277" customFormat="1" ht="12" customHeight="1">
      <c r="A47" s="278" t="s">
        <v>556</v>
      </c>
      <c r="B47" s="279" t="s">
        <v>602</v>
      </c>
      <c r="C47" s="297" t="s">
        <v>542</v>
      </c>
      <c r="D47" s="280">
        <f t="shared" ref="D47:P47" si="73">SUM(Y47,AT47,BO47)</f>
        <v>55564</v>
      </c>
      <c r="E47" s="280">
        <f t="shared" si="73"/>
        <v>15119</v>
      </c>
      <c r="F47" s="280">
        <f t="shared" si="73"/>
        <v>46</v>
      </c>
      <c r="G47" s="280">
        <f t="shared" si="73"/>
        <v>366</v>
      </c>
      <c r="H47" s="280">
        <f t="shared" si="73"/>
        <v>5388</v>
      </c>
      <c r="I47" s="280">
        <f t="shared" si="73"/>
        <v>4613</v>
      </c>
      <c r="J47" s="280">
        <f t="shared" si="73"/>
        <v>1386</v>
      </c>
      <c r="K47" s="280">
        <f t="shared" si="73"/>
        <v>8</v>
      </c>
      <c r="L47" s="280">
        <f t="shared" si="73"/>
        <v>583</v>
      </c>
      <c r="M47" s="280">
        <f t="shared" si="73"/>
        <v>105</v>
      </c>
      <c r="N47" s="280">
        <f t="shared" si="73"/>
        <v>1159</v>
      </c>
      <c r="O47" s="280">
        <f t="shared" si="73"/>
        <v>2322</v>
      </c>
      <c r="P47" s="280">
        <f t="shared" si="73"/>
        <v>0</v>
      </c>
      <c r="Q47" s="280">
        <f t="shared" ref="Q47:X47" si="74">SUM(AL47,BG47,CB47)</f>
        <v>11146</v>
      </c>
      <c r="R47" s="280">
        <f t="shared" si="74"/>
        <v>0</v>
      </c>
      <c r="S47" s="280">
        <f t="shared" si="74"/>
        <v>883</v>
      </c>
      <c r="T47" s="280">
        <f t="shared" si="74"/>
        <v>6209</v>
      </c>
      <c r="U47" s="280">
        <f t="shared" si="74"/>
        <v>0</v>
      </c>
      <c r="V47" s="280">
        <f t="shared" si="74"/>
        <v>2173</v>
      </c>
      <c r="W47" s="280">
        <f t="shared" si="74"/>
        <v>168</v>
      </c>
      <c r="X47" s="280">
        <f t="shared" si="74"/>
        <v>3890</v>
      </c>
      <c r="Y47" s="280">
        <f t="shared" si="1"/>
        <v>6025</v>
      </c>
      <c r="Z47" s="280">
        <v>3236</v>
      </c>
      <c r="AA47" s="280">
        <v>4</v>
      </c>
      <c r="AB47" s="280">
        <v>247</v>
      </c>
      <c r="AC47" s="280">
        <v>150</v>
      </c>
      <c r="AD47" s="280">
        <v>40</v>
      </c>
      <c r="AE47" s="280">
        <v>45</v>
      </c>
      <c r="AF47" s="280">
        <v>1</v>
      </c>
      <c r="AG47" s="280">
        <v>0</v>
      </c>
      <c r="AH47" s="280">
        <v>0</v>
      </c>
      <c r="AI47" s="280">
        <v>290</v>
      </c>
      <c r="AJ47" s="280" t="s">
        <v>802</v>
      </c>
      <c r="AK47" s="280" t="s">
        <v>802</v>
      </c>
      <c r="AL47" s="280" t="s">
        <v>802</v>
      </c>
      <c r="AM47" s="280" t="s">
        <v>802</v>
      </c>
      <c r="AN47" s="280" t="s">
        <v>802</v>
      </c>
      <c r="AO47" s="280" t="s">
        <v>802</v>
      </c>
      <c r="AP47" s="280" t="s">
        <v>802</v>
      </c>
      <c r="AQ47" s="280" t="s">
        <v>802</v>
      </c>
      <c r="AR47" s="280">
        <v>9</v>
      </c>
      <c r="AS47" s="280">
        <v>2003</v>
      </c>
      <c r="AT47" s="280">
        <f>施設資源化量内訳!D47</f>
        <v>44152</v>
      </c>
      <c r="AU47" s="280">
        <f>施設資源化量内訳!E47</f>
        <v>7008</v>
      </c>
      <c r="AV47" s="280">
        <f>施設資源化量内訳!F47</f>
        <v>34</v>
      </c>
      <c r="AW47" s="280">
        <f>施設資源化量内訳!G47</f>
        <v>35</v>
      </c>
      <c r="AX47" s="280">
        <f>施設資源化量内訳!H47</f>
        <v>5098</v>
      </c>
      <c r="AY47" s="280">
        <f>施設資源化量内訳!I47</f>
        <v>4482</v>
      </c>
      <c r="AZ47" s="280">
        <f>施設資源化量内訳!J47</f>
        <v>1325</v>
      </c>
      <c r="BA47" s="280">
        <f>施設資源化量内訳!K47</f>
        <v>7</v>
      </c>
      <c r="BB47" s="280">
        <f>施設資源化量内訳!L47</f>
        <v>583</v>
      </c>
      <c r="BC47" s="280">
        <f>施設資源化量内訳!M47</f>
        <v>105</v>
      </c>
      <c r="BD47" s="280">
        <f>施設資源化量内訳!N47</f>
        <v>704</v>
      </c>
      <c r="BE47" s="280">
        <f>施設資源化量内訳!O47</f>
        <v>2322</v>
      </c>
      <c r="BF47" s="280">
        <f>施設資源化量内訳!P47</f>
        <v>0</v>
      </c>
      <c r="BG47" s="280">
        <f>施設資源化量内訳!Q47</f>
        <v>11146</v>
      </c>
      <c r="BH47" s="280">
        <f>施設資源化量内訳!R47</f>
        <v>0</v>
      </c>
      <c r="BI47" s="280">
        <f>施設資源化量内訳!S47</f>
        <v>883</v>
      </c>
      <c r="BJ47" s="280">
        <f>施設資源化量内訳!T47</f>
        <v>6209</v>
      </c>
      <c r="BK47" s="280">
        <f>施設資源化量内訳!U47</f>
        <v>0</v>
      </c>
      <c r="BL47" s="280">
        <f>施設資源化量内訳!V47</f>
        <v>2173</v>
      </c>
      <c r="BM47" s="280">
        <f>施設資源化量内訳!W47</f>
        <v>157</v>
      </c>
      <c r="BN47" s="280">
        <f>施設資源化量内訳!X47</f>
        <v>1881</v>
      </c>
      <c r="BO47" s="280">
        <f t="shared" si="2"/>
        <v>5387</v>
      </c>
      <c r="BP47" s="280">
        <v>4875</v>
      </c>
      <c r="BQ47" s="280">
        <v>8</v>
      </c>
      <c r="BR47" s="280">
        <v>84</v>
      </c>
      <c r="BS47" s="280">
        <v>140</v>
      </c>
      <c r="BT47" s="280">
        <v>91</v>
      </c>
      <c r="BU47" s="280">
        <v>16</v>
      </c>
      <c r="BV47" s="280">
        <v>0</v>
      </c>
      <c r="BW47" s="280">
        <v>0</v>
      </c>
      <c r="BX47" s="280">
        <v>0</v>
      </c>
      <c r="BY47" s="280">
        <v>165</v>
      </c>
      <c r="BZ47" s="280" t="s">
        <v>802</v>
      </c>
      <c r="CA47" s="280" t="s">
        <v>802</v>
      </c>
      <c r="CB47" s="280" t="s">
        <v>802</v>
      </c>
      <c r="CC47" s="280" t="s">
        <v>802</v>
      </c>
      <c r="CD47" s="280" t="s">
        <v>802</v>
      </c>
      <c r="CE47" s="280" t="s">
        <v>802</v>
      </c>
      <c r="CF47" s="280" t="s">
        <v>802</v>
      </c>
      <c r="CG47" s="280" t="s">
        <v>802</v>
      </c>
      <c r="CH47" s="280">
        <v>2</v>
      </c>
      <c r="CI47" s="280">
        <v>6</v>
      </c>
      <c r="CJ47" s="298">
        <v>14</v>
      </c>
    </row>
    <row r="48" spans="1:88" s="277" customFormat="1" ht="12" customHeight="1">
      <c r="A48" s="278" t="s">
        <v>578</v>
      </c>
      <c r="B48" s="279" t="s">
        <v>635</v>
      </c>
      <c r="C48" s="297" t="s">
        <v>542</v>
      </c>
      <c r="D48" s="280">
        <f t="shared" ref="D48:S48" si="75">SUM(Y48,AT48,BO48)</f>
        <v>74752</v>
      </c>
      <c r="E48" s="280">
        <f t="shared" si="75"/>
        <v>26394</v>
      </c>
      <c r="F48" s="280">
        <f t="shared" si="75"/>
        <v>58</v>
      </c>
      <c r="G48" s="280">
        <f t="shared" si="75"/>
        <v>467</v>
      </c>
      <c r="H48" s="280">
        <f t="shared" si="75"/>
        <v>8881</v>
      </c>
      <c r="I48" s="280">
        <f t="shared" si="75"/>
        <v>9520</v>
      </c>
      <c r="J48" s="280">
        <f t="shared" si="75"/>
        <v>3536</v>
      </c>
      <c r="K48" s="280">
        <f t="shared" si="75"/>
        <v>99</v>
      </c>
      <c r="L48" s="280">
        <f t="shared" si="75"/>
        <v>7452</v>
      </c>
      <c r="M48" s="280">
        <f t="shared" si="75"/>
        <v>33</v>
      </c>
      <c r="N48" s="280">
        <f t="shared" si="75"/>
        <v>940</v>
      </c>
      <c r="O48" s="280">
        <f t="shared" si="75"/>
        <v>504</v>
      </c>
      <c r="P48" s="280">
        <f t="shared" si="75"/>
        <v>0</v>
      </c>
      <c r="Q48" s="280">
        <f t="shared" si="75"/>
        <v>8927</v>
      </c>
      <c r="R48" s="280">
        <f t="shared" si="75"/>
        <v>264</v>
      </c>
      <c r="S48" s="280">
        <f t="shared" si="75"/>
        <v>0</v>
      </c>
      <c r="T48" s="280">
        <f>SUM(AO48,BJ48,CE48)</f>
        <v>2042</v>
      </c>
      <c r="U48" s="280">
        <f>SUM(AP48,BK48,CF48)</f>
        <v>0</v>
      </c>
      <c r="V48" s="280">
        <f>SUM(AQ48,BL48,CG48)</f>
        <v>1151</v>
      </c>
      <c r="W48" s="280">
        <f>SUM(AR48,BM48,CH48)</f>
        <v>13</v>
      </c>
      <c r="X48" s="280">
        <f>SUM(AS48,BN48,CI48)</f>
        <v>4471</v>
      </c>
      <c r="Y48" s="280">
        <f t="shared" si="1"/>
        <v>5936</v>
      </c>
      <c r="Z48" s="280">
        <v>3970</v>
      </c>
      <c r="AA48" s="280">
        <v>23</v>
      </c>
      <c r="AB48" s="280">
        <v>39</v>
      </c>
      <c r="AC48" s="280">
        <v>347</v>
      </c>
      <c r="AD48" s="280">
        <v>247</v>
      </c>
      <c r="AE48" s="280">
        <v>564</v>
      </c>
      <c r="AF48" s="280">
        <v>56</v>
      </c>
      <c r="AG48" s="280">
        <v>157</v>
      </c>
      <c r="AH48" s="280">
        <v>0</v>
      </c>
      <c r="AI48" s="280">
        <v>460</v>
      </c>
      <c r="AJ48" s="280" t="s">
        <v>802</v>
      </c>
      <c r="AK48" s="280" t="s">
        <v>802</v>
      </c>
      <c r="AL48" s="280" t="s">
        <v>802</v>
      </c>
      <c r="AM48" s="280" t="s">
        <v>802</v>
      </c>
      <c r="AN48" s="280" t="s">
        <v>802</v>
      </c>
      <c r="AO48" s="280" t="s">
        <v>802</v>
      </c>
      <c r="AP48" s="280" t="s">
        <v>802</v>
      </c>
      <c r="AQ48" s="280" t="s">
        <v>802</v>
      </c>
      <c r="AR48" s="280">
        <v>0</v>
      </c>
      <c r="AS48" s="280">
        <v>73</v>
      </c>
      <c r="AT48" s="280">
        <f>施設資源化量内訳!D48</f>
        <v>51255</v>
      </c>
      <c r="AU48" s="280">
        <f>施設資源化量内訳!E48</f>
        <v>6586</v>
      </c>
      <c r="AV48" s="280">
        <f>施設資源化量内訳!F48</f>
        <v>14</v>
      </c>
      <c r="AW48" s="280">
        <f>施設資源化量内訳!G48</f>
        <v>52</v>
      </c>
      <c r="AX48" s="280">
        <f>施設資源化量内訳!H48</f>
        <v>7816</v>
      </c>
      <c r="AY48" s="280">
        <f>施設資源化量内訳!I48</f>
        <v>8988</v>
      </c>
      <c r="AZ48" s="280">
        <f>施設資源化量内訳!J48</f>
        <v>2844</v>
      </c>
      <c r="BA48" s="280">
        <f>施設資源化量内訳!K48</f>
        <v>43</v>
      </c>
      <c r="BB48" s="280">
        <f>施設資源化量内訳!L48</f>
        <v>7295</v>
      </c>
      <c r="BC48" s="280">
        <f>施設資源化量内訳!M48</f>
        <v>24</v>
      </c>
      <c r="BD48" s="280">
        <f>施設資源化量内訳!N48</f>
        <v>294</v>
      </c>
      <c r="BE48" s="280">
        <f>施設資源化量内訳!O48</f>
        <v>504</v>
      </c>
      <c r="BF48" s="280">
        <f>施設資源化量内訳!P48</f>
        <v>0</v>
      </c>
      <c r="BG48" s="280">
        <f>施設資源化量内訳!Q48</f>
        <v>8927</v>
      </c>
      <c r="BH48" s="280">
        <f>施設資源化量内訳!R48</f>
        <v>264</v>
      </c>
      <c r="BI48" s="280">
        <f>施設資源化量内訳!S48</f>
        <v>0</v>
      </c>
      <c r="BJ48" s="280">
        <f>施設資源化量内訳!T48</f>
        <v>2042</v>
      </c>
      <c r="BK48" s="280">
        <f>施設資源化量内訳!U48</f>
        <v>0</v>
      </c>
      <c r="BL48" s="280">
        <f>施設資源化量内訳!V48</f>
        <v>1151</v>
      </c>
      <c r="BM48" s="280">
        <f>施設資源化量内訳!W48</f>
        <v>13</v>
      </c>
      <c r="BN48" s="280">
        <f>施設資源化量内訳!X48</f>
        <v>4398</v>
      </c>
      <c r="BO48" s="280">
        <f t="shared" si="2"/>
        <v>17561</v>
      </c>
      <c r="BP48" s="280">
        <v>15838</v>
      </c>
      <c r="BQ48" s="280">
        <v>21</v>
      </c>
      <c r="BR48" s="280">
        <v>376</v>
      </c>
      <c r="BS48" s="280">
        <v>718</v>
      </c>
      <c r="BT48" s="280">
        <v>285</v>
      </c>
      <c r="BU48" s="280">
        <v>128</v>
      </c>
      <c r="BV48" s="280">
        <v>0</v>
      </c>
      <c r="BW48" s="280">
        <v>0</v>
      </c>
      <c r="BX48" s="280">
        <v>9</v>
      </c>
      <c r="BY48" s="280">
        <v>186</v>
      </c>
      <c r="BZ48" s="280" t="s">
        <v>802</v>
      </c>
      <c r="CA48" s="280" t="s">
        <v>802</v>
      </c>
      <c r="CB48" s="280" t="s">
        <v>802</v>
      </c>
      <c r="CC48" s="280" t="s">
        <v>802</v>
      </c>
      <c r="CD48" s="280" t="s">
        <v>802</v>
      </c>
      <c r="CE48" s="280" t="s">
        <v>802</v>
      </c>
      <c r="CF48" s="280" t="s">
        <v>802</v>
      </c>
      <c r="CG48" s="280" t="s">
        <v>802</v>
      </c>
      <c r="CH48" s="280">
        <v>0</v>
      </c>
      <c r="CI48" s="280">
        <v>0</v>
      </c>
      <c r="CJ48" s="298">
        <v>17</v>
      </c>
    </row>
    <row r="49" spans="1:88" s="277" customFormat="1" ht="12" customHeight="1">
      <c r="A49" s="278" t="s">
        <v>555</v>
      </c>
      <c r="B49" s="279" t="s">
        <v>560</v>
      </c>
      <c r="C49" s="297" t="s">
        <v>542</v>
      </c>
      <c r="D49" s="280">
        <f t="shared" ref="D49:R49" si="76">SUM(Y49,AT49,BO49)</f>
        <v>106860</v>
      </c>
      <c r="E49" s="280">
        <f t="shared" si="76"/>
        <v>37149</v>
      </c>
      <c r="F49" s="280">
        <f t="shared" si="76"/>
        <v>118</v>
      </c>
      <c r="G49" s="280">
        <f t="shared" si="76"/>
        <v>926</v>
      </c>
      <c r="H49" s="280">
        <f t="shared" si="76"/>
        <v>12620</v>
      </c>
      <c r="I49" s="280">
        <f t="shared" si="76"/>
        <v>9910</v>
      </c>
      <c r="J49" s="280">
        <f t="shared" si="76"/>
        <v>3867</v>
      </c>
      <c r="K49" s="280">
        <f t="shared" si="76"/>
        <v>75</v>
      </c>
      <c r="L49" s="280">
        <f t="shared" si="76"/>
        <v>5889</v>
      </c>
      <c r="M49" s="280">
        <f t="shared" si="76"/>
        <v>880</v>
      </c>
      <c r="N49" s="280">
        <f t="shared" si="76"/>
        <v>3318</v>
      </c>
      <c r="O49" s="280">
        <f t="shared" si="76"/>
        <v>2215</v>
      </c>
      <c r="P49" s="280">
        <f t="shared" si="76"/>
        <v>0</v>
      </c>
      <c r="Q49" s="280">
        <f t="shared" si="76"/>
        <v>1020</v>
      </c>
      <c r="R49" s="280">
        <f t="shared" si="76"/>
        <v>19942</v>
      </c>
      <c r="S49" s="280">
        <f t="shared" ref="S49:X49" si="77">SUM(AN49,BI49,CD49)</f>
        <v>0</v>
      </c>
      <c r="T49" s="280">
        <f t="shared" si="77"/>
        <v>2727</v>
      </c>
      <c r="U49" s="280">
        <f t="shared" si="77"/>
        <v>0</v>
      </c>
      <c r="V49" s="280">
        <f t="shared" si="77"/>
        <v>3316</v>
      </c>
      <c r="W49" s="280">
        <f t="shared" si="77"/>
        <v>62</v>
      </c>
      <c r="X49" s="280">
        <f t="shared" si="77"/>
        <v>2826</v>
      </c>
      <c r="Y49" s="280">
        <f t="shared" si="1"/>
        <v>12950</v>
      </c>
      <c r="Z49" s="280">
        <v>5522</v>
      </c>
      <c r="AA49" s="280">
        <v>48</v>
      </c>
      <c r="AB49" s="280">
        <v>385</v>
      </c>
      <c r="AC49" s="280">
        <v>1416</v>
      </c>
      <c r="AD49" s="280">
        <v>3074</v>
      </c>
      <c r="AE49" s="280">
        <v>625</v>
      </c>
      <c r="AF49" s="280">
        <v>20</v>
      </c>
      <c r="AG49" s="280">
        <v>488</v>
      </c>
      <c r="AH49" s="280">
        <v>159</v>
      </c>
      <c r="AI49" s="280">
        <v>901</v>
      </c>
      <c r="AJ49" s="280" t="s">
        <v>802</v>
      </c>
      <c r="AK49" s="280" t="s">
        <v>802</v>
      </c>
      <c r="AL49" s="280" t="s">
        <v>802</v>
      </c>
      <c r="AM49" s="280" t="s">
        <v>802</v>
      </c>
      <c r="AN49" s="280" t="s">
        <v>802</v>
      </c>
      <c r="AO49" s="280" t="s">
        <v>802</v>
      </c>
      <c r="AP49" s="280" t="s">
        <v>802</v>
      </c>
      <c r="AQ49" s="280" t="s">
        <v>802</v>
      </c>
      <c r="AR49" s="280">
        <v>27</v>
      </c>
      <c r="AS49" s="280">
        <v>285</v>
      </c>
      <c r="AT49" s="280">
        <f>施設資源化量内訳!D49</f>
        <v>74168</v>
      </c>
      <c r="AU49" s="280">
        <f>施設資源化量内訳!E49</f>
        <v>18051</v>
      </c>
      <c r="AV49" s="280">
        <f>施設資源化量内訳!F49</f>
        <v>59</v>
      </c>
      <c r="AW49" s="280">
        <f>施設資源化量内訳!G49</f>
        <v>354</v>
      </c>
      <c r="AX49" s="280">
        <f>施設資源化量内訳!H49</f>
        <v>7238</v>
      </c>
      <c r="AY49" s="280">
        <f>施設資源化量内訳!I49</f>
        <v>6018</v>
      </c>
      <c r="AZ49" s="280">
        <f>施設資源化量内訳!J49</f>
        <v>2965</v>
      </c>
      <c r="BA49" s="280">
        <f>施設資源化量内訳!K49</f>
        <v>53</v>
      </c>
      <c r="BB49" s="280">
        <f>施設資源化量内訳!L49</f>
        <v>5401</v>
      </c>
      <c r="BC49" s="280">
        <f>施設資源化量内訳!M49</f>
        <v>588</v>
      </c>
      <c r="BD49" s="280">
        <f>施設資源化量内訳!N49</f>
        <v>2038</v>
      </c>
      <c r="BE49" s="280">
        <f>施設資源化量内訳!O49</f>
        <v>2215</v>
      </c>
      <c r="BF49" s="280">
        <f>施設資源化量内訳!P49</f>
        <v>0</v>
      </c>
      <c r="BG49" s="280">
        <f>施設資源化量内訳!Q49</f>
        <v>1020</v>
      </c>
      <c r="BH49" s="280">
        <f>施設資源化量内訳!R49</f>
        <v>19942</v>
      </c>
      <c r="BI49" s="280">
        <f>施設資源化量内訳!S49</f>
        <v>0</v>
      </c>
      <c r="BJ49" s="280">
        <f>施設資源化量内訳!T49</f>
        <v>2727</v>
      </c>
      <c r="BK49" s="280">
        <f>施設資源化量内訳!U49</f>
        <v>0</v>
      </c>
      <c r="BL49" s="280">
        <f>施設資源化量内訳!V49</f>
        <v>3316</v>
      </c>
      <c r="BM49" s="280">
        <f>施設資源化量内訳!W49</f>
        <v>35</v>
      </c>
      <c r="BN49" s="280">
        <f>施設資源化量内訳!X49</f>
        <v>2148</v>
      </c>
      <c r="BO49" s="280">
        <f t="shared" si="2"/>
        <v>19742</v>
      </c>
      <c r="BP49" s="280">
        <v>13576</v>
      </c>
      <c r="BQ49" s="280">
        <v>11</v>
      </c>
      <c r="BR49" s="280">
        <v>187</v>
      </c>
      <c r="BS49" s="280">
        <v>3966</v>
      </c>
      <c r="BT49" s="280">
        <v>818</v>
      </c>
      <c r="BU49" s="280">
        <v>277</v>
      </c>
      <c r="BV49" s="280">
        <v>2</v>
      </c>
      <c r="BW49" s="280">
        <v>0</v>
      </c>
      <c r="BX49" s="280">
        <v>133</v>
      </c>
      <c r="BY49" s="280">
        <v>379</v>
      </c>
      <c r="BZ49" s="280" t="s">
        <v>802</v>
      </c>
      <c r="CA49" s="280" t="s">
        <v>802</v>
      </c>
      <c r="CB49" s="280" t="s">
        <v>802</v>
      </c>
      <c r="CC49" s="280" t="s">
        <v>802</v>
      </c>
      <c r="CD49" s="280" t="s">
        <v>802</v>
      </c>
      <c r="CE49" s="280" t="s">
        <v>802</v>
      </c>
      <c r="CF49" s="280" t="s">
        <v>802</v>
      </c>
      <c r="CG49" s="280" t="s">
        <v>802</v>
      </c>
      <c r="CH49" s="280">
        <v>0</v>
      </c>
      <c r="CI49" s="280">
        <v>393</v>
      </c>
      <c r="CJ49" s="298">
        <v>34</v>
      </c>
    </row>
    <row r="50" spans="1:88" s="277" customFormat="1" ht="12" customHeight="1">
      <c r="A50" s="278" t="s">
        <v>565</v>
      </c>
      <c r="B50" s="279" t="s">
        <v>583</v>
      </c>
      <c r="C50" s="297" t="s">
        <v>542</v>
      </c>
      <c r="D50" s="280">
        <f t="shared" ref="D50:R50" si="78">SUM(Y50,AT50,BO50)</f>
        <v>81935</v>
      </c>
      <c r="E50" s="280">
        <f t="shared" si="78"/>
        <v>27745</v>
      </c>
      <c r="F50" s="280">
        <f t="shared" si="78"/>
        <v>154</v>
      </c>
      <c r="G50" s="280">
        <f t="shared" si="78"/>
        <v>1122</v>
      </c>
      <c r="H50" s="280">
        <f t="shared" si="78"/>
        <v>8355</v>
      </c>
      <c r="I50" s="280">
        <f t="shared" si="78"/>
        <v>3803</v>
      </c>
      <c r="J50" s="280">
        <f t="shared" si="78"/>
        <v>2707</v>
      </c>
      <c r="K50" s="280">
        <f t="shared" si="78"/>
        <v>143</v>
      </c>
      <c r="L50" s="280">
        <f t="shared" si="78"/>
        <v>3675</v>
      </c>
      <c r="M50" s="280">
        <f t="shared" si="78"/>
        <v>201</v>
      </c>
      <c r="N50" s="280">
        <f t="shared" si="78"/>
        <v>1715</v>
      </c>
      <c r="O50" s="280">
        <f t="shared" si="78"/>
        <v>1111</v>
      </c>
      <c r="P50" s="280">
        <f t="shared" si="78"/>
        <v>0</v>
      </c>
      <c r="Q50" s="280">
        <f t="shared" si="78"/>
        <v>10309</v>
      </c>
      <c r="R50" s="280">
        <f t="shared" si="78"/>
        <v>3147</v>
      </c>
      <c r="S50" s="280">
        <f t="shared" ref="S50:X50" si="79">SUM(AN50,BI50,CD50)</f>
        <v>353</v>
      </c>
      <c r="T50" s="280">
        <f t="shared" si="79"/>
        <v>12046</v>
      </c>
      <c r="U50" s="280">
        <f t="shared" si="79"/>
        <v>0</v>
      </c>
      <c r="V50" s="280">
        <f t="shared" si="79"/>
        <v>2155</v>
      </c>
      <c r="W50" s="280">
        <f t="shared" si="79"/>
        <v>16</v>
      </c>
      <c r="X50" s="280">
        <f t="shared" si="79"/>
        <v>3178</v>
      </c>
      <c r="Y50" s="280">
        <f t="shared" si="1"/>
        <v>10275</v>
      </c>
      <c r="Z50" s="280">
        <v>7216</v>
      </c>
      <c r="AA50" s="280">
        <v>23</v>
      </c>
      <c r="AB50" s="280">
        <v>165</v>
      </c>
      <c r="AC50" s="280">
        <v>386</v>
      </c>
      <c r="AD50" s="280">
        <v>1072</v>
      </c>
      <c r="AE50" s="280">
        <v>171</v>
      </c>
      <c r="AF50" s="280">
        <v>6</v>
      </c>
      <c r="AG50" s="280">
        <v>104</v>
      </c>
      <c r="AH50" s="280">
        <v>201</v>
      </c>
      <c r="AI50" s="280">
        <v>645</v>
      </c>
      <c r="AJ50" s="280" t="s">
        <v>802</v>
      </c>
      <c r="AK50" s="280" t="s">
        <v>802</v>
      </c>
      <c r="AL50" s="280" t="s">
        <v>802</v>
      </c>
      <c r="AM50" s="280" t="s">
        <v>802</v>
      </c>
      <c r="AN50" s="280" t="s">
        <v>802</v>
      </c>
      <c r="AO50" s="280" t="s">
        <v>802</v>
      </c>
      <c r="AP50" s="280" t="s">
        <v>802</v>
      </c>
      <c r="AQ50" s="280" t="s">
        <v>802</v>
      </c>
      <c r="AR50" s="280">
        <v>5</v>
      </c>
      <c r="AS50" s="280">
        <v>281</v>
      </c>
      <c r="AT50" s="280">
        <f>施設資源化量内訳!D50</f>
        <v>64458</v>
      </c>
      <c r="AU50" s="280">
        <f>施設資源化量内訳!E50</f>
        <v>15272</v>
      </c>
      <c r="AV50" s="280">
        <f>施設資源化量内訳!F50</f>
        <v>116</v>
      </c>
      <c r="AW50" s="280">
        <f>施設資源化量内訳!G50</f>
        <v>957</v>
      </c>
      <c r="AX50" s="280">
        <f>施設資源化量内訳!H50</f>
        <v>7774</v>
      </c>
      <c r="AY50" s="280">
        <f>施設資源化量内訳!I50</f>
        <v>2530</v>
      </c>
      <c r="AZ50" s="280">
        <f>施設資源化量内訳!J50</f>
        <v>2469</v>
      </c>
      <c r="BA50" s="280">
        <f>施設資源化量内訳!K50</f>
        <v>137</v>
      </c>
      <c r="BB50" s="280">
        <f>施設資源化量内訳!L50</f>
        <v>3570</v>
      </c>
      <c r="BC50" s="280">
        <f>施設資源化量内訳!M50</f>
        <v>0</v>
      </c>
      <c r="BD50" s="280">
        <f>施設資源化量内訳!N50</f>
        <v>966</v>
      </c>
      <c r="BE50" s="280">
        <f>施設資源化量内訳!O50</f>
        <v>1111</v>
      </c>
      <c r="BF50" s="280">
        <f>施設資源化量内訳!P50</f>
        <v>0</v>
      </c>
      <c r="BG50" s="280">
        <f>施設資源化量内訳!Q50</f>
        <v>10309</v>
      </c>
      <c r="BH50" s="280">
        <f>施設資源化量内訳!R50</f>
        <v>3147</v>
      </c>
      <c r="BI50" s="280">
        <f>施設資源化量内訳!S50</f>
        <v>353</v>
      </c>
      <c r="BJ50" s="280">
        <f>施設資源化量内訳!T50</f>
        <v>12046</v>
      </c>
      <c r="BK50" s="280">
        <f>施設資源化量内訳!U50</f>
        <v>0</v>
      </c>
      <c r="BL50" s="280">
        <f>施設資源化量内訳!V50</f>
        <v>2155</v>
      </c>
      <c r="BM50" s="280">
        <f>施設資源化量内訳!W50</f>
        <v>0</v>
      </c>
      <c r="BN50" s="280">
        <f>施設資源化量内訳!X50</f>
        <v>1546</v>
      </c>
      <c r="BO50" s="280">
        <f t="shared" si="2"/>
        <v>7202</v>
      </c>
      <c r="BP50" s="280">
        <v>5257</v>
      </c>
      <c r="BQ50" s="280">
        <v>15</v>
      </c>
      <c r="BR50" s="280">
        <v>0</v>
      </c>
      <c r="BS50" s="280">
        <v>195</v>
      </c>
      <c r="BT50" s="280">
        <v>201</v>
      </c>
      <c r="BU50" s="280">
        <v>67</v>
      </c>
      <c r="BV50" s="280">
        <v>0</v>
      </c>
      <c r="BW50" s="280">
        <v>1</v>
      </c>
      <c r="BX50" s="280">
        <v>0</v>
      </c>
      <c r="BY50" s="280">
        <v>104</v>
      </c>
      <c r="BZ50" s="280" t="s">
        <v>802</v>
      </c>
      <c r="CA50" s="280" t="s">
        <v>802</v>
      </c>
      <c r="CB50" s="280" t="s">
        <v>802</v>
      </c>
      <c r="CC50" s="280" t="s">
        <v>802</v>
      </c>
      <c r="CD50" s="280" t="s">
        <v>802</v>
      </c>
      <c r="CE50" s="280" t="s">
        <v>802</v>
      </c>
      <c r="CF50" s="280" t="s">
        <v>802</v>
      </c>
      <c r="CG50" s="280" t="s">
        <v>802</v>
      </c>
      <c r="CH50" s="280">
        <v>11</v>
      </c>
      <c r="CI50" s="280">
        <v>1351</v>
      </c>
      <c r="CJ50" s="298">
        <v>14</v>
      </c>
    </row>
    <row r="51" spans="1:88" s="277" customFormat="1" ht="12" customHeight="1">
      <c r="A51" s="278" t="s">
        <v>607</v>
      </c>
      <c r="B51" s="279" t="s">
        <v>608</v>
      </c>
      <c r="C51" s="297" t="s">
        <v>542</v>
      </c>
      <c r="D51" s="280">
        <f t="shared" ref="D51:S51" si="80">SUM(Y51,AT51,BO51)</f>
        <v>68328</v>
      </c>
      <c r="E51" s="280">
        <f t="shared" si="80"/>
        <v>35212</v>
      </c>
      <c r="F51" s="280">
        <f t="shared" si="80"/>
        <v>87</v>
      </c>
      <c r="G51" s="280">
        <f t="shared" si="80"/>
        <v>403</v>
      </c>
      <c r="H51" s="280">
        <f t="shared" si="80"/>
        <v>8916</v>
      </c>
      <c r="I51" s="280">
        <f t="shared" si="80"/>
        <v>5748</v>
      </c>
      <c r="J51" s="280">
        <f t="shared" si="80"/>
        <v>2999</v>
      </c>
      <c r="K51" s="280">
        <f t="shared" si="80"/>
        <v>184</v>
      </c>
      <c r="L51" s="280">
        <f t="shared" si="80"/>
        <v>5628</v>
      </c>
      <c r="M51" s="280">
        <f t="shared" si="80"/>
        <v>32</v>
      </c>
      <c r="N51" s="280">
        <f t="shared" si="80"/>
        <v>2502</v>
      </c>
      <c r="O51" s="280">
        <f t="shared" si="80"/>
        <v>1313</v>
      </c>
      <c r="P51" s="280">
        <f t="shared" si="80"/>
        <v>174</v>
      </c>
      <c r="Q51" s="280">
        <f t="shared" si="80"/>
        <v>0</v>
      </c>
      <c r="R51" s="280">
        <f t="shared" si="80"/>
        <v>689</v>
      </c>
      <c r="S51" s="280">
        <f t="shared" si="80"/>
        <v>0</v>
      </c>
      <c r="T51" s="280">
        <f>SUM(AO51,BJ51,CE51)</f>
        <v>550</v>
      </c>
      <c r="U51" s="280">
        <f>SUM(AP51,BK51,CF51)</f>
        <v>0</v>
      </c>
      <c r="V51" s="280">
        <f>SUM(AQ51,BL51,CG51)</f>
        <v>0</v>
      </c>
      <c r="W51" s="280">
        <f>SUM(AR51,BM51,CH51)</f>
        <v>16</v>
      </c>
      <c r="X51" s="280">
        <f>SUM(AS51,BN51,CI51)</f>
        <v>3875</v>
      </c>
      <c r="Y51" s="280">
        <f t="shared" si="1"/>
        <v>33051</v>
      </c>
      <c r="Z51" s="280">
        <v>27287</v>
      </c>
      <c r="AA51" s="280">
        <v>50</v>
      </c>
      <c r="AB51" s="280">
        <v>224</v>
      </c>
      <c r="AC51" s="280">
        <v>689</v>
      </c>
      <c r="AD51" s="280">
        <v>182</v>
      </c>
      <c r="AE51" s="280">
        <v>79</v>
      </c>
      <c r="AF51" s="280">
        <v>0</v>
      </c>
      <c r="AG51" s="280">
        <v>8</v>
      </c>
      <c r="AH51" s="280">
        <v>0</v>
      </c>
      <c r="AI51" s="280">
        <v>1997</v>
      </c>
      <c r="AJ51" s="280" t="s">
        <v>802</v>
      </c>
      <c r="AK51" s="280" t="s">
        <v>802</v>
      </c>
      <c r="AL51" s="280" t="s">
        <v>802</v>
      </c>
      <c r="AM51" s="280" t="s">
        <v>802</v>
      </c>
      <c r="AN51" s="280" t="s">
        <v>802</v>
      </c>
      <c r="AO51" s="280" t="s">
        <v>802</v>
      </c>
      <c r="AP51" s="280" t="s">
        <v>802</v>
      </c>
      <c r="AQ51" s="280" t="s">
        <v>802</v>
      </c>
      <c r="AR51" s="280">
        <v>9</v>
      </c>
      <c r="AS51" s="280">
        <v>2526</v>
      </c>
      <c r="AT51" s="280">
        <f>施設資源化量内訳!D51</f>
        <v>33084</v>
      </c>
      <c r="AU51" s="280">
        <f>施設資源化量内訳!E51</f>
        <v>6108</v>
      </c>
      <c r="AV51" s="280">
        <f>施設資源化量内訳!F51</f>
        <v>37</v>
      </c>
      <c r="AW51" s="280">
        <f>施設資源化量内訳!G51</f>
        <v>179</v>
      </c>
      <c r="AX51" s="280">
        <f>施設資源化量内訳!H51</f>
        <v>8031</v>
      </c>
      <c r="AY51" s="280">
        <f>施設資源化量内訳!I51</f>
        <v>5489</v>
      </c>
      <c r="AZ51" s="280">
        <f>施設資源化量内訳!J51</f>
        <v>2856</v>
      </c>
      <c r="BA51" s="280">
        <f>施設資源化量内訳!K51</f>
        <v>184</v>
      </c>
      <c r="BB51" s="280">
        <f>施設資源化量内訳!L51</f>
        <v>5620</v>
      </c>
      <c r="BC51" s="280">
        <f>施設資源化量内訳!M51</f>
        <v>32</v>
      </c>
      <c r="BD51" s="280">
        <f>施設資源化量内訳!N51</f>
        <v>472</v>
      </c>
      <c r="BE51" s="280">
        <f>施設資源化量内訳!O51</f>
        <v>1313</v>
      </c>
      <c r="BF51" s="280">
        <f>施設資源化量内訳!P51</f>
        <v>174</v>
      </c>
      <c r="BG51" s="280">
        <f>施設資源化量内訳!Q51</f>
        <v>0</v>
      </c>
      <c r="BH51" s="280">
        <f>施設資源化量内訳!R51</f>
        <v>689</v>
      </c>
      <c r="BI51" s="280">
        <f>施設資源化量内訳!S51</f>
        <v>0</v>
      </c>
      <c r="BJ51" s="280">
        <f>施設資源化量内訳!T51</f>
        <v>550</v>
      </c>
      <c r="BK51" s="280">
        <f>施設資源化量内訳!U51</f>
        <v>0</v>
      </c>
      <c r="BL51" s="280">
        <f>施設資源化量内訳!V51</f>
        <v>0</v>
      </c>
      <c r="BM51" s="280">
        <f>施設資源化量内訳!W51</f>
        <v>7</v>
      </c>
      <c r="BN51" s="280">
        <f>施設資源化量内訳!X51</f>
        <v>1343</v>
      </c>
      <c r="BO51" s="280">
        <f t="shared" si="2"/>
        <v>2193</v>
      </c>
      <c r="BP51" s="280">
        <v>1817</v>
      </c>
      <c r="BQ51" s="280">
        <v>0</v>
      </c>
      <c r="BR51" s="280">
        <v>0</v>
      </c>
      <c r="BS51" s="280">
        <v>196</v>
      </c>
      <c r="BT51" s="280">
        <v>77</v>
      </c>
      <c r="BU51" s="280">
        <v>64</v>
      </c>
      <c r="BV51" s="280">
        <v>0</v>
      </c>
      <c r="BW51" s="280">
        <v>0</v>
      </c>
      <c r="BX51" s="280">
        <v>0</v>
      </c>
      <c r="BY51" s="280">
        <v>33</v>
      </c>
      <c r="BZ51" s="280" t="s">
        <v>802</v>
      </c>
      <c r="CA51" s="280" t="s">
        <v>802</v>
      </c>
      <c r="CB51" s="280" t="s">
        <v>802</v>
      </c>
      <c r="CC51" s="280" t="s">
        <v>802</v>
      </c>
      <c r="CD51" s="280" t="s">
        <v>802</v>
      </c>
      <c r="CE51" s="280" t="s">
        <v>802</v>
      </c>
      <c r="CF51" s="280" t="s">
        <v>802</v>
      </c>
      <c r="CG51" s="280" t="s">
        <v>802</v>
      </c>
      <c r="CH51" s="280">
        <v>0</v>
      </c>
      <c r="CI51" s="280">
        <v>6</v>
      </c>
      <c r="CJ51" s="298">
        <v>21</v>
      </c>
    </row>
    <row r="52" spans="1:88" s="277" customFormat="1" ht="12" customHeight="1">
      <c r="A52" s="278" t="s">
        <v>558</v>
      </c>
      <c r="B52" s="279" t="s">
        <v>577</v>
      </c>
      <c r="C52" s="297" t="s">
        <v>542</v>
      </c>
      <c r="D52" s="280">
        <f t="shared" ref="D52:R52" si="81">SUM(Y52,AT52,BO52)</f>
        <v>87350</v>
      </c>
      <c r="E52" s="280">
        <f t="shared" si="81"/>
        <v>31225</v>
      </c>
      <c r="F52" s="280">
        <f t="shared" si="81"/>
        <v>228</v>
      </c>
      <c r="G52" s="280">
        <f t="shared" si="81"/>
        <v>631</v>
      </c>
      <c r="H52" s="280">
        <f t="shared" si="81"/>
        <v>11192</v>
      </c>
      <c r="I52" s="280">
        <f t="shared" si="81"/>
        <v>8676</v>
      </c>
      <c r="J52" s="280">
        <f t="shared" si="81"/>
        <v>1954</v>
      </c>
      <c r="K52" s="280">
        <f t="shared" si="81"/>
        <v>1753</v>
      </c>
      <c r="L52" s="280">
        <f t="shared" si="81"/>
        <v>6903</v>
      </c>
      <c r="M52" s="280">
        <f t="shared" si="81"/>
        <v>87</v>
      </c>
      <c r="N52" s="280">
        <f t="shared" si="81"/>
        <v>1293</v>
      </c>
      <c r="O52" s="280">
        <f t="shared" si="81"/>
        <v>10939</v>
      </c>
      <c r="P52" s="280">
        <f t="shared" si="81"/>
        <v>0</v>
      </c>
      <c r="Q52" s="280">
        <f t="shared" si="81"/>
        <v>3755</v>
      </c>
      <c r="R52" s="280">
        <f t="shared" si="81"/>
        <v>782</v>
      </c>
      <c r="S52" s="280">
        <f t="shared" ref="S52:X52" si="82">SUM(AN52,BI52,CD52)</f>
        <v>0</v>
      </c>
      <c r="T52" s="280">
        <f t="shared" si="82"/>
        <v>2402</v>
      </c>
      <c r="U52" s="280">
        <f t="shared" si="82"/>
        <v>0</v>
      </c>
      <c r="V52" s="280">
        <f t="shared" si="82"/>
        <v>2560</v>
      </c>
      <c r="W52" s="280">
        <f t="shared" si="82"/>
        <v>133</v>
      </c>
      <c r="X52" s="280">
        <f t="shared" si="82"/>
        <v>2837</v>
      </c>
      <c r="Y52" s="280">
        <f t="shared" si="1"/>
        <v>27770</v>
      </c>
      <c r="Z52" s="280">
        <v>21644</v>
      </c>
      <c r="AA52" s="280">
        <v>60</v>
      </c>
      <c r="AB52" s="280">
        <v>221</v>
      </c>
      <c r="AC52" s="280">
        <v>1258</v>
      </c>
      <c r="AD52" s="280">
        <v>2344</v>
      </c>
      <c r="AE52" s="280">
        <v>541</v>
      </c>
      <c r="AF52" s="280">
        <v>30</v>
      </c>
      <c r="AG52" s="280">
        <v>678</v>
      </c>
      <c r="AH52" s="280">
        <v>4</v>
      </c>
      <c r="AI52" s="280">
        <v>603</v>
      </c>
      <c r="AJ52" s="280" t="s">
        <v>802</v>
      </c>
      <c r="AK52" s="280" t="s">
        <v>802</v>
      </c>
      <c r="AL52" s="280" t="s">
        <v>802</v>
      </c>
      <c r="AM52" s="280" t="s">
        <v>802</v>
      </c>
      <c r="AN52" s="280" t="s">
        <v>802</v>
      </c>
      <c r="AO52" s="280" t="s">
        <v>802</v>
      </c>
      <c r="AP52" s="280" t="s">
        <v>802</v>
      </c>
      <c r="AQ52" s="280" t="s">
        <v>802</v>
      </c>
      <c r="AR52" s="280">
        <v>49</v>
      </c>
      <c r="AS52" s="280">
        <v>338</v>
      </c>
      <c r="AT52" s="280">
        <f>施設資源化量内訳!D52</f>
        <v>56193</v>
      </c>
      <c r="AU52" s="280">
        <f>施設資源化量内訳!E52</f>
        <v>6542</v>
      </c>
      <c r="AV52" s="280">
        <f>施設資源化量内訳!F52</f>
        <v>167</v>
      </c>
      <c r="AW52" s="280">
        <f>施設資源化量内訳!G52</f>
        <v>410</v>
      </c>
      <c r="AX52" s="280">
        <f>施設資源化量内訳!H52</f>
        <v>9813</v>
      </c>
      <c r="AY52" s="280">
        <f>施設資源化量内訳!I52</f>
        <v>6131</v>
      </c>
      <c r="AZ52" s="280">
        <f>施設資源化量内訳!J52</f>
        <v>1406</v>
      </c>
      <c r="BA52" s="280">
        <f>施設資源化量内訳!K52</f>
        <v>1723</v>
      </c>
      <c r="BB52" s="280">
        <f>施設資源化量内訳!L52</f>
        <v>6222</v>
      </c>
      <c r="BC52" s="280">
        <f>施設資源化量内訳!M52</f>
        <v>83</v>
      </c>
      <c r="BD52" s="280">
        <f>施設資源化量内訳!N52</f>
        <v>689</v>
      </c>
      <c r="BE52" s="280">
        <f>施設資源化量内訳!O52</f>
        <v>10939</v>
      </c>
      <c r="BF52" s="280">
        <f>施設資源化量内訳!P52</f>
        <v>0</v>
      </c>
      <c r="BG52" s="280">
        <f>施設資源化量内訳!Q52</f>
        <v>3755</v>
      </c>
      <c r="BH52" s="280">
        <f>施設資源化量内訳!R52</f>
        <v>782</v>
      </c>
      <c r="BI52" s="280">
        <f>施設資源化量内訳!S52</f>
        <v>0</v>
      </c>
      <c r="BJ52" s="280">
        <f>施設資源化量内訳!T52</f>
        <v>2402</v>
      </c>
      <c r="BK52" s="280">
        <f>施設資源化量内訳!U52</f>
        <v>0</v>
      </c>
      <c r="BL52" s="280">
        <f>施設資源化量内訳!V52</f>
        <v>2560</v>
      </c>
      <c r="BM52" s="280">
        <f>施設資源化量内訳!W52</f>
        <v>70</v>
      </c>
      <c r="BN52" s="280">
        <f>施設資源化量内訳!X52</f>
        <v>2499</v>
      </c>
      <c r="BO52" s="280">
        <f t="shared" si="2"/>
        <v>3387</v>
      </c>
      <c r="BP52" s="280">
        <v>3039</v>
      </c>
      <c r="BQ52" s="280">
        <v>1</v>
      </c>
      <c r="BR52" s="280">
        <v>0</v>
      </c>
      <c r="BS52" s="280">
        <v>121</v>
      </c>
      <c r="BT52" s="280">
        <v>201</v>
      </c>
      <c r="BU52" s="280">
        <v>7</v>
      </c>
      <c r="BV52" s="280">
        <v>0</v>
      </c>
      <c r="BW52" s="280">
        <v>3</v>
      </c>
      <c r="BX52" s="280">
        <v>0</v>
      </c>
      <c r="BY52" s="280">
        <v>1</v>
      </c>
      <c r="BZ52" s="280" t="s">
        <v>802</v>
      </c>
      <c r="CA52" s="280" t="s">
        <v>802</v>
      </c>
      <c r="CB52" s="280" t="s">
        <v>802</v>
      </c>
      <c r="CC52" s="280" t="s">
        <v>802</v>
      </c>
      <c r="CD52" s="280" t="s">
        <v>802</v>
      </c>
      <c r="CE52" s="280" t="s">
        <v>802</v>
      </c>
      <c r="CF52" s="280" t="s">
        <v>802</v>
      </c>
      <c r="CG52" s="280" t="s">
        <v>802</v>
      </c>
      <c r="CH52" s="280">
        <v>14</v>
      </c>
      <c r="CI52" s="280">
        <v>0</v>
      </c>
      <c r="CJ52" s="298">
        <v>40</v>
      </c>
    </row>
    <row r="53" spans="1:88" s="277" customFormat="1" ht="12" customHeight="1">
      <c r="A53" s="278" t="s">
        <v>596</v>
      </c>
      <c r="B53" s="279" t="s">
        <v>597</v>
      </c>
      <c r="C53" s="297" t="s">
        <v>542</v>
      </c>
      <c r="D53" s="280">
        <f t="shared" ref="D53:R53" si="83">SUM(Y53,AT53,BO53)</f>
        <v>66641</v>
      </c>
      <c r="E53" s="280">
        <f t="shared" si="83"/>
        <v>9337</v>
      </c>
      <c r="F53" s="280">
        <f t="shared" si="83"/>
        <v>72</v>
      </c>
      <c r="G53" s="280">
        <f t="shared" si="83"/>
        <v>904</v>
      </c>
      <c r="H53" s="280">
        <f t="shared" si="83"/>
        <v>9113</v>
      </c>
      <c r="I53" s="280">
        <f t="shared" si="83"/>
        <v>12829</v>
      </c>
      <c r="J53" s="280">
        <f t="shared" si="83"/>
        <v>4671</v>
      </c>
      <c r="K53" s="280">
        <f t="shared" si="83"/>
        <v>7</v>
      </c>
      <c r="L53" s="280">
        <f t="shared" si="83"/>
        <v>1135</v>
      </c>
      <c r="M53" s="280">
        <f t="shared" si="83"/>
        <v>1635</v>
      </c>
      <c r="N53" s="280">
        <f t="shared" si="83"/>
        <v>433</v>
      </c>
      <c r="O53" s="280">
        <f t="shared" si="83"/>
        <v>5284</v>
      </c>
      <c r="P53" s="280">
        <f t="shared" si="83"/>
        <v>241</v>
      </c>
      <c r="Q53" s="280">
        <f t="shared" si="83"/>
        <v>10929</v>
      </c>
      <c r="R53" s="280">
        <f t="shared" si="83"/>
        <v>139</v>
      </c>
      <c r="S53" s="280">
        <f t="shared" ref="S53:X53" si="84">SUM(AN53,BI53,CD53)</f>
        <v>0</v>
      </c>
      <c r="T53" s="280">
        <f t="shared" si="84"/>
        <v>1470</v>
      </c>
      <c r="U53" s="280">
        <f t="shared" si="84"/>
        <v>0</v>
      </c>
      <c r="V53" s="280">
        <f t="shared" si="84"/>
        <v>2341</v>
      </c>
      <c r="W53" s="280">
        <f t="shared" si="84"/>
        <v>69</v>
      </c>
      <c r="X53" s="280">
        <f t="shared" si="84"/>
        <v>6032</v>
      </c>
      <c r="Y53" s="280">
        <f t="shared" si="1"/>
        <v>8752</v>
      </c>
      <c r="Z53" s="280">
        <v>4072</v>
      </c>
      <c r="AA53" s="280">
        <v>17</v>
      </c>
      <c r="AB53" s="280">
        <v>163</v>
      </c>
      <c r="AC53" s="280">
        <v>471</v>
      </c>
      <c r="AD53" s="280">
        <v>1477</v>
      </c>
      <c r="AE53" s="280">
        <v>405</v>
      </c>
      <c r="AF53" s="280">
        <v>0</v>
      </c>
      <c r="AG53" s="280">
        <v>763</v>
      </c>
      <c r="AH53" s="280">
        <v>0</v>
      </c>
      <c r="AI53" s="280">
        <v>113</v>
      </c>
      <c r="AJ53" s="280" t="s">
        <v>802</v>
      </c>
      <c r="AK53" s="280" t="s">
        <v>802</v>
      </c>
      <c r="AL53" s="280" t="s">
        <v>802</v>
      </c>
      <c r="AM53" s="280" t="s">
        <v>802</v>
      </c>
      <c r="AN53" s="280" t="s">
        <v>802</v>
      </c>
      <c r="AO53" s="280" t="s">
        <v>802</v>
      </c>
      <c r="AP53" s="280" t="s">
        <v>802</v>
      </c>
      <c r="AQ53" s="280" t="s">
        <v>802</v>
      </c>
      <c r="AR53" s="280">
        <v>27</v>
      </c>
      <c r="AS53" s="280">
        <v>1244</v>
      </c>
      <c r="AT53" s="280">
        <f>施設資源化量内訳!D53</f>
        <v>57358</v>
      </c>
      <c r="AU53" s="280">
        <f>施設資源化量内訳!E53</f>
        <v>4819</v>
      </c>
      <c r="AV53" s="280">
        <f>施設資源化量内訳!F53</f>
        <v>55</v>
      </c>
      <c r="AW53" s="280">
        <f>施設資源化量内訳!G53</f>
        <v>710</v>
      </c>
      <c r="AX53" s="280">
        <f>施設資源化量内訳!H53</f>
        <v>8593</v>
      </c>
      <c r="AY53" s="280">
        <f>施設資源化量内訳!I53</f>
        <v>11349</v>
      </c>
      <c r="AZ53" s="280">
        <f>施設資源化量内訳!J53</f>
        <v>4266</v>
      </c>
      <c r="BA53" s="280">
        <f>施設資源化量内訳!K53</f>
        <v>7</v>
      </c>
      <c r="BB53" s="280">
        <f>施設資源化量内訳!L53</f>
        <v>372</v>
      </c>
      <c r="BC53" s="280">
        <f>施設資源化量内訳!M53</f>
        <v>1635</v>
      </c>
      <c r="BD53" s="280">
        <f>施設資源化量内訳!N53</f>
        <v>320</v>
      </c>
      <c r="BE53" s="280">
        <f>施設資源化量内訳!O53</f>
        <v>5284</v>
      </c>
      <c r="BF53" s="280">
        <f>施設資源化量内訳!P53</f>
        <v>241</v>
      </c>
      <c r="BG53" s="280">
        <f>施設資源化量内訳!Q53</f>
        <v>10929</v>
      </c>
      <c r="BH53" s="280">
        <f>施設資源化量内訳!R53</f>
        <v>139</v>
      </c>
      <c r="BI53" s="280">
        <f>施設資源化量内訳!S53</f>
        <v>0</v>
      </c>
      <c r="BJ53" s="280">
        <f>施設資源化量内訳!T53</f>
        <v>1470</v>
      </c>
      <c r="BK53" s="280">
        <f>施設資源化量内訳!U53</f>
        <v>0</v>
      </c>
      <c r="BL53" s="280">
        <f>施設資源化量内訳!V53</f>
        <v>2341</v>
      </c>
      <c r="BM53" s="280">
        <f>施設資源化量内訳!W53</f>
        <v>41</v>
      </c>
      <c r="BN53" s="280">
        <f>施設資源化量内訳!X53</f>
        <v>4787</v>
      </c>
      <c r="BO53" s="280">
        <f t="shared" si="2"/>
        <v>531</v>
      </c>
      <c r="BP53" s="280">
        <v>446</v>
      </c>
      <c r="BQ53" s="280">
        <v>0</v>
      </c>
      <c r="BR53" s="280">
        <v>31</v>
      </c>
      <c r="BS53" s="280">
        <v>49</v>
      </c>
      <c r="BT53" s="280">
        <v>3</v>
      </c>
      <c r="BU53" s="280">
        <v>0</v>
      </c>
      <c r="BV53" s="280">
        <v>0</v>
      </c>
      <c r="BW53" s="280">
        <v>0</v>
      </c>
      <c r="BX53" s="280">
        <v>0</v>
      </c>
      <c r="BY53" s="280">
        <v>0</v>
      </c>
      <c r="BZ53" s="280" t="s">
        <v>802</v>
      </c>
      <c r="CA53" s="280" t="s">
        <v>802</v>
      </c>
      <c r="CB53" s="280" t="s">
        <v>802</v>
      </c>
      <c r="CC53" s="280" t="s">
        <v>802</v>
      </c>
      <c r="CD53" s="280" t="s">
        <v>802</v>
      </c>
      <c r="CE53" s="280" t="s">
        <v>802</v>
      </c>
      <c r="CF53" s="280" t="s">
        <v>802</v>
      </c>
      <c r="CG53" s="280" t="s">
        <v>802</v>
      </c>
      <c r="CH53" s="280">
        <v>1</v>
      </c>
      <c r="CI53" s="280">
        <v>1</v>
      </c>
      <c r="CJ53" s="298">
        <v>27</v>
      </c>
    </row>
    <row r="54" spans="1:88" s="277" customFormat="1" ht="12" customHeight="1">
      <c r="A54" s="278" t="s">
        <v>787</v>
      </c>
      <c r="B54" s="279" t="s">
        <v>788</v>
      </c>
      <c r="C54" s="297" t="s">
        <v>542</v>
      </c>
      <c r="D54" s="280">
        <f t="shared" ref="D54:AI54" si="85">SUM(D7:D53)</f>
        <v>8792949.2786931694</v>
      </c>
      <c r="E54" s="280">
        <f t="shared" si="85"/>
        <v>3744837.4432987114</v>
      </c>
      <c r="F54" s="280">
        <f t="shared" si="85"/>
        <v>17046.139522421949</v>
      </c>
      <c r="G54" s="280">
        <f t="shared" si="85"/>
        <v>121190.86</v>
      </c>
      <c r="H54" s="280">
        <f t="shared" si="85"/>
        <v>820765.15659592801</v>
      </c>
      <c r="I54" s="280">
        <f t="shared" si="85"/>
        <v>779299.09985919448</v>
      </c>
      <c r="J54" s="280">
        <f t="shared" si="85"/>
        <v>296286.78278814966</v>
      </c>
      <c r="K54" s="280">
        <f t="shared" si="85"/>
        <v>7565.1003298815749</v>
      </c>
      <c r="L54" s="280">
        <f t="shared" si="85"/>
        <v>661204.33699888142</v>
      </c>
      <c r="M54" s="280">
        <f t="shared" si="85"/>
        <v>54961.33</v>
      </c>
      <c r="N54" s="280">
        <f t="shared" si="85"/>
        <v>186737.0963</v>
      </c>
      <c r="O54" s="280">
        <f t="shared" si="85"/>
        <v>141668</v>
      </c>
      <c r="P54" s="280">
        <f t="shared" si="85"/>
        <v>5603</v>
      </c>
      <c r="Q54" s="280">
        <f t="shared" si="85"/>
        <v>546793</v>
      </c>
      <c r="R54" s="280">
        <f t="shared" si="85"/>
        <v>338580</v>
      </c>
      <c r="S54" s="280">
        <f t="shared" si="85"/>
        <v>23399</v>
      </c>
      <c r="T54" s="280">
        <f t="shared" si="85"/>
        <v>356881</v>
      </c>
      <c r="U54" s="280">
        <f t="shared" si="85"/>
        <v>15397</v>
      </c>
      <c r="V54" s="280">
        <f t="shared" si="85"/>
        <v>36981</v>
      </c>
      <c r="W54" s="280">
        <f t="shared" si="85"/>
        <v>4117</v>
      </c>
      <c r="X54" s="280">
        <f t="shared" si="85"/>
        <v>633636.93299999996</v>
      </c>
      <c r="Y54" s="280">
        <f t="shared" si="85"/>
        <v>1963854.463</v>
      </c>
      <c r="Z54" s="280">
        <f t="shared" si="85"/>
        <v>1205333.8900000001</v>
      </c>
      <c r="AA54" s="280">
        <f t="shared" si="85"/>
        <v>5948.92</v>
      </c>
      <c r="AB54" s="280">
        <f t="shared" si="85"/>
        <v>41933</v>
      </c>
      <c r="AC54" s="280">
        <f t="shared" si="85"/>
        <v>108955</v>
      </c>
      <c r="AD54" s="280">
        <f t="shared" si="85"/>
        <v>193468</v>
      </c>
      <c r="AE54" s="280">
        <f t="shared" si="85"/>
        <v>64777</v>
      </c>
      <c r="AF54" s="280">
        <f t="shared" si="85"/>
        <v>917</v>
      </c>
      <c r="AG54" s="280">
        <f t="shared" si="85"/>
        <v>68042</v>
      </c>
      <c r="AH54" s="280">
        <f t="shared" si="85"/>
        <v>7250</v>
      </c>
      <c r="AI54" s="280">
        <f t="shared" si="85"/>
        <v>80804</v>
      </c>
      <c r="AJ54" s="280">
        <f t="shared" ref="AJ54:BO54" si="86">SUM(AJ7:AJ53)</f>
        <v>0</v>
      </c>
      <c r="AK54" s="280">
        <f t="shared" si="86"/>
        <v>0</v>
      </c>
      <c r="AL54" s="280">
        <f t="shared" si="86"/>
        <v>0</v>
      </c>
      <c r="AM54" s="280">
        <f t="shared" si="86"/>
        <v>0</v>
      </c>
      <c r="AN54" s="280">
        <f t="shared" si="86"/>
        <v>0</v>
      </c>
      <c r="AO54" s="280">
        <f t="shared" si="86"/>
        <v>0</v>
      </c>
      <c r="AP54" s="280">
        <f t="shared" si="86"/>
        <v>0</v>
      </c>
      <c r="AQ54" s="280">
        <f t="shared" si="86"/>
        <v>0</v>
      </c>
      <c r="AR54" s="280">
        <f t="shared" si="86"/>
        <v>2249</v>
      </c>
      <c r="AS54" s="280">
        <f t="shared" si="86"/>
        <v>184176.65299999999</v>
      </c>
      <c r="AT54" s="280">
        <f t="shared" si="86"/>
        <v>4558671.51</v>
      </c>
      <c r="AU54" s="280">
        <f t="shared" si="86"/>
        <v>474525.83999999997</v>
      </c>
      <c r="AV54" s="280">
        <f t="shared" si="86"/>
        <v>3338</v>
      </c>
      <c r="AW54" s="280">
        <f t="shared" si="86"/>
        <v>43234.86</v>
      </c>
      <c r="AX54" s="280">
        <f t="shared" si="86"/>
        <v>663458.71</v>
      </c>
      <c r="AY54" s="280">
        <f t="shared" si="86"/>
        <v>560599.29</v>
      </c>
      <c r="AZ54" s="280">
        <f t="shared" si="86"/>
        <v>224019.91999999998</v>
      </c>
      <c r="BA54" s="280">
        <f t="shared" si="86"/>
        <v>6022.3099999999995</v>
      </c>
      <c r="BB54" s="280">
        <f t="shared" si="86"/>
        <v>592420.25</v>
      </c>
      <c r="BC54" s="280">
        <f t="shared" si="86"/>
        <v>47284.33</v>
      </c>
      <c r="BD54" s="280">
        <f t="shared" si="86"/>
        <v>35887</v>
      </c>
      <c r="BE54" s="280">
        <f t="shared" si="86"/>
        <v>141668</v>
      </c>
      <c r="BF54" s="280">
        <f t="shared" si="86"/>
        <v>5603</v>
      </c>
      <c r="BG54" s="280">
        <f t="shared" si="86"/>
        <v>546793</v>
      </c>
      <c r="BH54" s="280">
        <f t="shared" si="86"/>
        <v>338580</v>
      </c>
      <c r="BI54" s="280">
        <f t="shared" si="86"/>
        <v>23399</v>
      </c>
      <c r="BJ54" s="280">
        <f t="shared" si="86"/>
        <v>356881</v>
      </c>
      <c r="BK54" s="280">
        <f t="shared" si="86"/>
        <v>15397</v>
      </c>
      <c r="BL54" s="280">
        <f t="shared" si="86"/>
        <v>36981</v>
      </c>
      <c r="BM54" s="280">
        <f t="shared" si="86"/>
        <v>1416</v>
      </c>
      <c r="BN54" s="280">
        <f t="shared" si="86"/>
        <v>441163</v>
      </c>
      <c r="BO54" s="280">
        <f t="shared" si="86"/>
        <v>2270423.3056931687</v>
      </c>
      <c r="BP54" s="280">
        <f t="shared" ref="BP54:CJ54" si="87">SUM(BP7:BP53)</f>
        <v>2064977.7132987115</v>
      </c>
      <c r="BQ54" s="280">
        <f t="shared" si="87"/>
        <v>7759.2195224219495</v>
      </c>
      <c r="BR54" s="280">
        <f t="shared" si="87"/>
        <v>36023</v>
      </c>
      <c r="BS54" s="280">
        <f t="shared" si="87"/>
        <v>48351.446595928137</v>
      </c>
      <c r="BT54" s="280">
        <f t="shared" si="87"/>
        <v>25231.809859194516</v>
      </c>
      <c r="BU54" s="280">
        <f t="shared" si="87"/>
        <v>7489.8627881496532</v>
      </c>
      <c r="BV54" s="280">
        <f t="shared" si="87"/>
        <v>625.79032988157485</v>
      </c>
      <c r="BW54" s="280">
        <f t="shared" si="87"/>
        <v>742.08699888146839</v>
      </c>
      <c r="BX54" s="280">
        <f t="shared" si="87"/>
        <v>427</v>
      </c>
      <c r="BY54" s="280">
        <f t="shared" si="87"/>
        <v>70046.096300000005</v>
      </c>
      <c r="BZ54" s="280">
        <f t="shared" si="87"/>
        <v>0</v>
      </c>
      <c r="CA54" s="280">
        <f t="shared" si="87"/>
        <v>0</v>
      </c>
      <c r="CB54" s="280">
        <f t="shared" si="87"/>
        <v>0</v>
      </c>
      <c r="CC54" s="280">
        <f t="shared" si="87"/>
        <v>0</v>
      </c>
      <c r="CD54" s="280">
        <f t="shared" si="87"/>
        <v>0</v>
      </c>
      <c r="CE54" s="280">
        <f t="shared" si="87"/>
        <v>0</v>
      </c>
      <c r="CF54" s="280">
        <f t="shared" si="87"/>
        <v>0</v>
      </c>
      <c r="CG54" s="280">
        <f t="shared" si="87"/>
        <v>0</v>
      </c>
      <c r="CH54" s="280">
        <f t="shared" si="87"/>
        <v>452</v>
      </c>
      <c r="CI54" s="280">
        <f t="shared" si="87"/>
        <v>8297.2799999999988</v>
      </c>
      <c r="CJ54" s="298">
        <f t="shared" si="87"/>
        <v>1445</v>
      </c>
    </row>
  </sheetData>
  <mergeCells count="88">
    <mergeCell ref="AP3:AP5"/>
    <mergeCell ref="AA3:AA5"/>
    <mergeCell ref="AB3:AB5"/>
    <mergeCell ref="AQ3:AQ5"/>
    <mergeCell ref="AF3:AF5"/>
    <mergeCell ref="AG3:AG5"/>
    <mergeCell ref="AI3:AI5"/>
    <mergeCell ref="AO3:AO5"/>
    <mergeCell ref="AM3:AM5"/>
    <mergeCell ref="BY3:BY5"/>
    <mergeCell ref="BZ3:BZ5"/>
    <mergeCell ref="BX3:BX5"/>
    <mergeCell ref="BK3:BK5"/>
    <mergeCell ref="BA3:BA5"/>
    <mergeCell ref="BB3:BB5"/>
    <mergeCell ref="BF3:BF5"/>
    <mergeCell ref="BG3:BG5"/>
    <mergeCell ref="BE3:BE5"/>
    <mergeCell ref="BH3:BH5"/>
    <mergeCell ref="BD3:BD5"/>
    <mergeCell ref="BV3:BV5"/>
    <mergeCell ref="BW3:BW5"/>
    <mergeCell ref="BR3:BR5"/>
    <mergeCell ref="BS3:BS5"/>
    <mergeCell ref="BT3:BT5"/>
    <mergeCell ref="CI3:CI5"/>
    <mergeCell ref="CA3:CA5"/>
    <mergeCell ref="CB3:CB5"/>
    <mergeCell ref="CD3:CD5"/>
    <mergeCell ref="CE3:CE5"/>
    <mergeCell ref="CH3:CH5"/>
    <mergeCell ref="CC3:CC5"/>
    <mergeCell ref="CF3:CF5"/>
    <mergeCell ref="CG3:CG5"/>
    <mergeCell ref="AZ3:AZ5"/>
    <mergeCell ref="BI3:BI5"/>
    <mergeCell ref="BJ3:BJ5"/>
    <mergeCell ref="BC3:BC5"/>
    <mergeCell ref="BU3:BU5"/>
    <mergeCell ref="BP3:BP5"/>
    <mergeCell ref="BQ3:BQ5"/>
    <mergeCell ref="H3:H5"/>
    <mergeCell ref="I3:I5"/>
    <mergeCell ref="T3:T5"/>
    <mergeCell ref="M3:M5"/>
    <mergeCell ref="AH3:AH5"/>
    <mergeCell ref="X3:X5"/>
    <mergeCell ref="Z3:Z5"/>
    <mergeCell ref="Y3:Y5"/>
    <mergeCell ref="J3:J5"/>
    <mergeCell ref="K3:K5"/>
    <mergeCell ref="L3:L5"/>
    <mergeCell ref="N3:N5"/>
    <mergeCell ref="O3:O5"/>
    <mergeCell ref="P3:P5"/>
    <mergeCell ref="U3:U5"/>
    <mergeCell ref="CJ2:CJ6"/>
    <mergeCell ref="AC3:AC5"/>
    <mergeCell ref="AD3:AD5"/>
    <mergeCell ref="AE3:AE5"/>
    <mergeCell ref="AR3:AR5"/>
    <mergeCell ref="BO3:BO5"/>
    <mergeCell ref="AL3:AL5"/>
    <mergeCell ref="AK3:AK5"/>
    <mergeCell ref="AJ3:AJ5"/>
    <mergeCell ref="AN3:AN5"/>
    <mergeCell ref="BL3:BL5"/>
    <mergeCell ref="BM3:BM5"/>
    <mergeCell ref="BN3:BN5"/>
    <mergeCell ref="AW3:AW5"/>
    <mergeCell ref="AX3:AX5"/>
    <mergeCell ref="AY3:AY5"/>
    <mergeCell ref="AV3:AV5"/>
    <mergeCell ref="AT3:AT5"/>
    <mergeCell ref="AS3:AS5"/>
    <mergeCell ref="AU3:AU5"/>
    <mergeCell ref="A2:A6"/>
    <mergeCell ref="B2:B6"/>
    <mergeCell ref="C2:C6"/>
    <mergeCell ref="D3:D5"/>
    <mergeCell ref="S3:S5"/>
    <mergeCell ref="W3:W5"/>
    <mergeCell ref="R3:R5"/>
    <mergeCell ref="Q3:Q5"/>
    <mergeCell ref="V3:V5"/>
    <mergeCell ref="E3:E5"/>
    <mergeCell ref="F3:F5"/>
    <mergeCell ref="G3:G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&amp;L&amp;"MS ゴシック,標準"&amp;14ごみ資源化の状況（平成27年度実績）</oddHeader>
  </headerFooter>
  <colBreaks count="3" manualBreakCount="3">
    <brk id="24" max="1048575" man="1"/>
    <brk id="45" max="1048575" man="1"/>
    <brk id="6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O54"/>
  <sheetViews>
    <sheetView zoomScaleNormal="100" workbookViewId="0">
      <pane xSplit="3" ySplit="6" topLeftCell="D7" activePane="bottomRight" state="frozen"/>
      <selection activeCell="F39" sqref="F39"/>
      <selection pane="topRight" activeCell="F39" sqref="F39"/>
      <selection pane="bottomLeft" activeCell="F39" sqref="F39"/>
      <selection pane="bottomRight" activeCell="D7" sqref="D7"/>
    </sheetView>
  </sheetViews>
  <sheetFormatPr defaultRowHeight="13.5"/>
  <cols>
    <col min="1" max="1" width="10.75" style="299" customWidth="1"/>
    <col min="2" max="2" width="8.75" style="300" customWidth="1"/>
    <col min="3" max="3" width="12.625" style="299" customWidth="1"/>
    <col min="4" max="171" width="10.625" style="301" customWidth="1"/>
    <col min="172" max="16384" width="9" style="303"/>
  </cols>
  <sheetData>
    <row r="1" spans="1:171" s="285" customFormat="1" ht="17.25">
      <c r="A1" s="293" t="s">
        <v>793</v>
      </c>
      <c r="B1" s="294"/>
      <c r="C1" s="294"/>
      <c r="D1" s="292"/>
      <c r="E1" s="291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1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1"/>
      <c r="AV1" s="292"/>
      <c r="AW1" s="292"/>
      <c r="AX1" s="292"/>
      <c r="AY1" s="292"/>
      <c r="AZ1" s="292"/>
      <c r="BA1" s="292"/>
      <c r="BB1" s="292"/>
      <c r="BC1" s="292"/>
      <c r="BD1" s="292"/>
      <c r="BE1" s="292"/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1"/>
      <c r="BQ1" s="292"/>
      <c r="BR1" s="292"/>
      <c r="BS1" s="292"/>
      <c r="BT1" s="292"/>
      <c r="BU1" s="292"/>
      <c r="BV1" s="292"/>
      <c r="BW1" s="292"/>
      <c r="BX1" s="292"/>
      <c r="BY1" s="292"/>
      <c r="BZ1" s="292"/>
      <c r="CA1" s="292"/>
      <c r="CB1" s="292"/>
      <c r="CC1" s="292"/>
      <c r="CD1" s="292"/>
      <c r="CE1" s="292"/>
      <c r="CF1" s="292"/>
      <c r="CG1" s="292"/>
      <c r="CH1" s="292"/>
      <c r="CI1" s="292"/>
      <c r="CJ1" s="292"/>
      <c r="CK1" s="291"/>
      <c r="CL1" s="292"/>
      <c r="CM1" s="292"/>
      <c r="CN1" s="292"/>
      <c r="CO1" s="292"/>
      <c r="CP1" s="292"/>
      <c r="CQ1" s="292"/>
      <c r="CR1" s="292"/>
      <c r="CS1" s="292"/>
      <c r="CT1" s="292"/>
      <c r="CU1" s="292"/>
      <c r="CV1" s="292"/>
      <c r="CW1" s="292"/>
      <c r="CX1" s="292"/>
      <c r="CY1" s="292"/>
      <c r="CZ1" s="292"/>
      <c r="DA1" s="292"/>
      <c r="DB1" s="292"/>
      <c r="DC1" s="292"/>
      <c r="DD1" s="292"/>
      <c r="DE1" s="292"/>
      <c r="DF1" s="291"/>
      <c r="DG1" s="292"/>
      <c r="DH1" s="292"/>
      <c r="DI1" s="292"/>
      <c r="DJ1" s="292"/>
      <c r="DK1" s="292"/>
      <c r="DL1" s="292"/>
      <c r="DM1" s="292"/>
      <c r="DN1" s="292"/>
      <c r="DO1" s="292"/>
      <c r="DP1" s="292"/>
      <c r="DQ1" s="292"/>
      <c r="DR1" s="292"/>
      <c r="DS1" s="292"/>
      <c r="DT1" s="292"/>
      <c r="DU1" s="292"/>
      <c r="DV1" s="292"/>
      <c r="DW1" s="292"/>
      <c r="DX1" s="292"/>
      <c r="DY1" s="292"/>
      <c r="DZ1" s="292"/>
      <c r="EA1" s="291"/>
      <c r="EB1" s="292"/>
      <c r="EC1" s="292"/>
      <c r="ED1" s="292"/>
      <c r="EE1" s="292"/>
      <c r="EF1" s="292"/>
      <c r="EG1" s="292"/>
      <c r="EH1" s="292"/>
      <c r="EI1" s="292"/>
      <c r="EJ1" s="292"/>
      <c r="EK1" s="292"/>
      <c r="EL1" s="292"/>
      <c r="EM1" s="292"/>
      <c r="EN1" s="292"/>
      <c r="EO1" s="292"/>
      <c r="EP1" s="292"/>
      <c r="EQ1" s="292"/>
      <c r="ER1" s="292"/>
      <c r="ES1" s="292"/>
      <c r="ET1" s="292"/>
      <c r="EU1" s="292"/>
      <c r="EV1" s="291"/>
      <c r="EW1" s="292"/>
      <c r="EX1" s="292"/>
      <c r="EY1" s="292"/>
      <c r="EZ1" s="292"/>
      <c r="FA1" s="292"/>
      <c r="FB1" s="292"/>
      <c r="FC1" s="292"/>
      <c r="FD1" s="292"/>
      <c r="FE1" s="292"/>
      <c r="FF1" s="292"/>
      <c r="FG1" s="292"/>
      <c r="FH1" s="292"/>
      <c r="FI1" s="292"/>
      <c r="FJ1" s="292"/>
      <c r="FK1" s="292"/>
      <c r="FL1" s="292"/>
      <c r="FM1" s="292"/>
      <c r="FN1" s="292"/>
      <c r="FO1" s="292"/>
    </row>
    <row r="2" spans="1:171" s="181" customFormat="1" ht="25.5" customHeight="1">
      <c r="A2" s="340" t="s">
        <v>216</v>
      </c>
      <c r="B2" s="340" t="s">
        <v>213</v>
      </c>
      <c r="C2" s="343" t="s">
        <v>215</v>
      </c>
      <c r="D2" s="231" t="s">
        <v>281</v>
      </c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6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6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6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6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6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5"/>
      <c r="DQ2" s="235"/>
      <c r="DR2" s="235"/>
      <c r="DS2" s="235"/>
      <c r="DT2" s="235"/>
      <c r="DU2" s="235"/>
      <c r="DV2" s="235"/>
      <c r="DW2" s="235"/>
      <c r="DX2" s="235"/>
      <c r="DY2" s="235"/>
      <c r="DZ2" s="236"/>
      <c r="EA2" s="235"/>
      <c r="EB2" s="235"/>
      <c r="EC2" s="235"/>
      <c r="ED2" s="235"/>
      <c r="EE2" s="235"/>
      <c r="EF2" s="235"/>
      <c r="EG2" s="235"/>
      <c r="EH2" s="235"/>
      <c r="EI2" s="235"/>
      <c r="EJ2" s="235"/>
      <c r="EK2" s="235"/>
      <c r="EL2" s="235"/>
      <c r="EM2" s="235"/>
      <c r="EN2" s="235"/>
      <c r="EO2" s="235"/>
      <c r="EP2" s="235"/>
      <c r="EQ2" s="235"/>
      <c r="ER2" s="235"/>
      <c r="ES2" s="235"/>
      <c r="ET2" s="235"/>
      <c r="EU2" s="237"/>
      <c r="EV2" s="235"/>
      <c r="EW2" s="235"/>
      <c r="EX2" s="235"/>
      <c r="EY2" s="235"/>
      <c r="EZ2" s="235"/>
      <c r="FA2" s="235"/>
      <c r="FB2" s="235"/>
      <c r="FC2" s="235"/>
      <c r="FD2" s="235"/>
      <c r="FE2" s="235"/>
      <c r="FF2" s="235"/>
      <c r="FG2" s="235"/>
      <c r="FH2" s="235"/>
      <c r="FI2" s="235"/>
      <c r="FJ2" s="235"/>
      <c r="FK2" s="235"/>
      <c r="FL2" s="235"/>
      <c r="FM2" s="235"/>
      <c r="FN2" s="235"/>
      <c r="FO2" s="238"/>
    </row>
    <row r="3" spans="1:171" s="181" customFormat="1" ht="25.5" customHeight="1">
      <c r="A3" s="341"/>
      <c r="B3" s="341"/>
      <c r="C3" s="344"/>
      <c r="D3" s="365" t="s">
        <v>3</v>
      </c>
      <c r="E3" s="363" t="s">
        <v>144</v>
      </c>
      <c r="F3" s="363" t="s">
        <v>145</v>
      </c>
      <c r="G3" s="363" t="s">
        <v>146</v>
      </c>
      <c r="H3" s="363" t="s">
        <v>147</v>
      </c>
      <c r="I3" s="363" t="s">
        <v>148</v>
      </c>
      <c r="J3" s="361" t="s">
        <v>270</v>
      </c>
      <c r="K3" s="363" t="s">
        <v>149</v>
      </c>
      <c r="L3" s="361" t="s">
        <v>223</v>
      </c>
      <c r="M3" s="361" t="s">
        <v>224</v>
      </c>
      <c r="N3" s="363" t="s">
        <v>150</v>
      </c>
      <c r="O3" s="363" t="s">
        <v>151</v>
      </c>
      <c r="P3" s="363" t="s">
        <v>152</v>
      </c>
      <c r="Q3" s="363" t="s">
        <v>153</v>
      </c>
      <c r="R3" s="321" t="s">
        <v>211</v>
      </c>
      <c r="S3" s="326" t="s">
        <v>271</v>
      </c>
      <c r="T3" s="363" t="s">
        <v>154</v>
      </c>
      <c r="U3" s="361" t="s">
        <v>218</v>
      </c>
      <c r="V3" s="361" t="s">
        <v>155</v>
      </c>
      <c r="W3" s="361" t="s">
        <v>156</v>
      </c>
      <c r="X3" s="361" t="s">
        <v>157</v>
      </c>
      <c r="Y3" s="239" t="s">
        <v>283</v>
      </c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1"/>
      <c r="AR3" s="241"/>
      <c r="AS3" s="242"/>
      <c r="AT3" s="239" t="s">
        <v>286</v>
      </c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1"/>
      <c r="BM3" s="241"/>
      <c r="BN3" s="242"/>
      <c r="BO3" s="239" t="s">
        <v>285</v>
      </c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1"/>
      <c r="CH3" s="241"/>
      <c r="CI3" s="242"/>
      <c r="CJ3" s="239" t="s">
        <v>284</v>
      </c>
      <c r="CK3" s="240"/>
      <c r="CL3" s="240"/>
      <c r="CM3" s="240"/>
      <c r="CN3" s="240"/>
      <c r="CO3" s="240"/>
      <c r="CP3" s="240"/>
      <c r="CQ3" s="240"/>
      <c r="CR3" s="240"/>
      <c r="CS3" s="240"/>
      <c r="CT3" s="240"/>
      <c r="CU3" s="240"/>
      <c r="CV3" s="240"/>
      <c r="CW3" s="240"/>
      <c r="CX3" s="240"/>
      <c r="CY3" s="240"/>
      <c r="CZ3" s="240"/>
      <c r="DA3" s="240"/>
      <c r="DB3" s="241"/>
      <c r="DC3" s="241"/>
      <c r="DD3" s="242"/>
      <c r="DE3" s="239" t="s">
        <v>287</v>
      </c>
      <c r="DF3" s="240"/>
      <c r="DG3" s="240"/>
      <c r="DH3" s="240"/>
      <c r="DI3" s="240"/>
      <c r="DJ3" s="240"/>
      <c r="DK3" s="240"/>
      <c r="DL3" s="240"/>
      <c r="DM3" s="240"/>
      <c r="DN3" s="240"/>
      <c r="DO3" s="240"/>
      <c r="DP3" s="240"/>
      <c r="DQ3" s="240"/>
      <c r="DR3" s="240"/>
      <c r="DS3" s="240"/>
      <c r="DT3" s="240"/>
      <c r="DU3" s="240"/>
      <c r="DV3" s="240"/>
      <c r="DW3" s="241"/>
      <c r="DX3" s="241"/>
      <c r="DY3" s="242"/>
      <c r="DZ3" s="239" t="s">
        <v>288</v>
      </c>
      <c r="EA3" s="240"/>
      <c r="EB3" s="240"/>
      <c r="EC3" s="240"/>
      <c r="ED3" s="240"/>
      <c r="EE3" s="240"/>
      <c r="EF3" s="240"/>
      <c r="EG3" s="240"/>
      <c r="EH3" s="240"/>
      <c r="EI3" s="240"/>
      <c r="EJ3" s="240"/>
      <c r="EK3" s="240"/>
      <c r="EL3" s="240"/>
      <c r="EM3" s="240"/>
      <c r="EN3" s="240"/>
      <c r="EO3" s="240"/>
      <c r="EP3" s="240"/>
      <c r="EQ3" s="240"/>
      <c r="ER3" s="241"/>
      <c r="ES3" s="241"/>
      <c r="ET3" s="242"/>
      <c r="EU3" s="239" t="s">
        <v>289</v>
      </c>
      <c r="EV3" s="240"/>
      <c r="EW3" s="240"/>
      <c r="EX3" s="240"/>
      <c r="EY3" s="240"/>
      <c r="EZ3" s="240"/>
      <c r="FA3" s="240"/>
      <c r="FB3" s="240"/>
      <c r="FC3" s="240"/>
      <c r="FD3" s="240"/>
      <c r="FE3" s="240"/>
      <c r="FF3" s="240"/>
      <c r="FG3" s="240"/>
      <c r="FH3" s="240"/>
      <c r="FI3" s="240"/>
      <c r="FJ3" s="240"/>
      <c r="FK3" s="240"/>
      <c r="FL3" s="240"/>
      <c r="FM3" s="241"/>
      <c r="FN3" s="241"/>
      <c r="FO3" s="242"/>
    </row>
    <row r="4" spans="1:171" s="181" customFormat="1" ht="25.5" customHeight="1">
      <c r="A4" s="341"/>
      <c r="B4" s="341"/>
      <c r="C4" s="344"/>
      <c r="D4" s="365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28"/>
      <c r="S4" s="328"/>
      <c r="T4" s="364"/>
      <c r="U4" s="362"/>
      <c r="V4" s="362"/>
      <c r="W4" s="362"/>
      <c r="X4" s="362"/>
      <c r="Y4" s="365" t="s">
        <v>3</v>
      </c>
      <c r="Z4" s="363" t="s">
        <v>144</v>
      </c>
      <c r="AA4" s="363" t="s">
        <v>145</v>
      </c>
      <c r="AB4" s="363" t="s">
        <v>146</v>
      </c>
      <c r="AC4" s="363" t="s">
        <v>147</v>
      </c>
      <c r="AD4" s="363" t="s">
        <v>148</v>
      </c>
      <c r="AE4" s="361" t="s">
        <v>270</v>
      </c>
      <c r="AF4" s="363" t="s">
        <v>149</v>
      </c>
      <c r="AG4" s="361" t="s">
        <v>223</v>
      </c>
      <c r="AH4" s="363" t="s">
        <v>272</v>
      </c>
      <c r="AI4" s="363" t="s">
        <v>150</v>
      </c>
      <c r="AJ4" s="363" t="s">
        <v>151</v>
      </c>
      <c r="AK4" s="363" t="s">
        <v>152</v>
      </c>
      <c r="AL4" s="363" t="s">
        <v>153</v>
      </c>
      <c r="AM4" s="361" t="s">
        <v>211</v>
      </c>
      <c r="AN4" s="363" t="s">
        <v>271</v>
      </c>
      <c r="AO4" s="363" t="s">
        <v>154</v>
      </c>
      <c r="AP4" s="361" t="s">
        <v>218</v>
      </c>
      <c r="AQ4" s="361" t="s">
        <v>155</v>
      </c>
      <c r="AR4" s="361" t="s">
        <v>156</v>
      </c>
      <c r="AS4" s="361" t="s">
        <v>157</v>
      </c>
      <c r="AT4" s="365" t="s">
        <v>3</v>
      </c>
      <c r="AU4" s="363" t="s">
        <v>144</v>
      </c>
      <c r="AV4" s="363" t="s">
        <v>145</v>
      </c>
      <c r="AW4" s="363" t="s">
        <v>146</v>
      </c>
      <c r="AX4" s="363" t="s">
        <v>147</v>
      </c>
      <c r="AY4" s="363" t="s">
        <v>148</v>
      </c>
      <c r="AZ4" s="361" t="s">
        <v>270</v>
      </c>
      <c r="BA4" s="363" t="s">
        <v>149</v>
      </c>
      <c r="BB4" s="361" t="s">
        <v>223</v>
      </c>
      <c r="BC4" s="363" t="s">
        <v>272</v>
      </c>
      <c r="BD4" s="363" t="s">
        <v>150</v>
      </c>
      <c r="BE4" s="363" t="s">
        <v>151</v>
      </c>
      <c r="BF4" s="363" t="s">
        <v>152</v>
      </c>
      <c r="BG4" s="363" t="s">
        <v>153</v>
      </c>
      <c r="BH4" s="361" t="s">
        <v>211</v>
      </c>
      <c r="BI4" s="363" t="s">
        <v>271</v>
      </c>
      <c r="BJ4" s="363" t="s">
        <v>154</v>
      </c>
      <c r="BK4" s="361" t="s">
        <v>218</v>
      </c>
      <c r="BL4" s="361" t="s">
        <v>155</v>
      </c>
      <c r="BM4" s="361" t="s">
        <v>156</v>
      </c>
      <c r="BN4" s="361" t="s">
        <v>157</v>
      </c>
      <c r="BO4" s="365" t="s">
        <v>3</v>
      </c>
      <c r="BP4" s="363" t="s">
        <v>144</v>
      </c>
      <c r="BQ4" s="363" t="s">
        <v>145</v>
      </c>
      <c r="BR4" s="363" t="s">
        <v>146</v>
      </c>
      <c r="BS4" s="363" t="s">
        <v>147</v>
      </c>
      <c r="BT4" s="363" t="s">
        <v>148</v>
      </c>
      <c r="BU4" s="361" t="s">
        <v>270</v>
      </c>
      <c r="BV4" s="363" t="s">
        <v>149</v>
      </c>
      <c r="BW4" s="361" t="s">
        <v>223</v>
      </c>
      <c r="BX4" s="363" t="s">
        <v>272</v>
      </c>
      <c r="BY4" s="363" t="s">
        <v>150</v>
      </c>
      <c r="BZ4" s="363" t="s">
        <v>151</v>
      </c>
      <c r="CA4" s="363" t="s">
        <v>152</v>
      </c>
      <c r="CB4" s="363" t="s">
        <v>153</v>
      </c>
      <c r="CC4" s="361" t="s">
        <v>211</v>
      </c>
      <c r="CD4" s="363" t="s">
        <v>271</v>
      </c>
      <c r="CE4" s="363" t="s">
        <v>154</v>
      </c>
      <c r="CF4" s="361" t="s">
        <v>218</v>
      </c>
      <c r="CG4" s="361" t="s">
        <v>155</v>
      </c>
      <c r="CH4" s="361" t="s">
        <v>156</v>
      </c>
      <c r="CI4" s="361" t="s">
        <v>157</v>
      </c>
      <c r="CJ4" s="365" t="s">
        <v>3</v>
      </c>
      <c r="CK4" s="363" t="s">
        <v>144</v>
      </c>
      <c r="CL4" s="363" t="s">
        <v>145</v>
      </c>
      <c r="CM4" s="363" t="s">
        <v>146</v>
      </c>
      <c r="CN4" s="363" t="s">
        <v>147</v>
      </c>
      <c r="CO4" s="363" t="s">
        <v>148</v>
      </c>
      <c r="CP4" s="361" t="s">
        <v>270</v>
      </c>
      <c r="CQ4" s="363" t="s">
        <v>149</v>
      </c>
      <c r="CR4" s="361" t="s">
        <v>223</v>
      </c>
      <c r="CS4" s="363" t="s">
        <v>272</v>
      </c>
      <c r="CT4" s="363" t="s">
        <v>150</v>
      </c>
      <c r="CU4" s="363" t="s">
        <v>151</v>
      </c>
      <c r="CV4" s="363" t="s">
        <v>152</v>
      </c>
      <c r="CW4" s="363" t="s">
        <v>153</v>
      </c>
      <c r="CX4" s="361" t="s">
        <v>211</v>
      </c>
      <c r="CY4" s="363" t="s">
        <v>271</v>
      </c>
      <c r="CZ4" s="363" t="s">
        <v>154</v>
      </c>
      <c r="DA4" s="361" t="s">
        <v>218</v>
      </c>
      <c r="DB4" s="361" t="s">
        <v>155</v>
      </c>
      <c r="DC4" s="361" t="s">
        <v>156</v>
      </c>
      <c r="DD4" s="361" t="s">
        <v>157</v>
      </c>
      <c r="DE4" s="365" t="s">
        <v>3</v>
      </c>
      <c r="DF4" s="363" t="s">
        <v>144</v>
      </c>
      <c r="DG4" s="363" t="s">
        <v>145</v>
      </c>
      <c r="DH4" s="363" t="s">
        <v>146</v>
      </c>
      <c r="DI4" s="363" t="s">
        <v>147</v>
      </c>
      <c r="DJ4" s="363" t="s">
        <v>148</v>
      </c>
      <c r="DK4" s="361" t="s">
        <v>270</v>
      </c>
      <c r="DL4" s="363" t="s">
        <v>149</v>
      </c>
      <c r="DM4" s="361" t="s">
        <v>223</v>
      </c>
      <c r="DN4" s="363" t="s">
        <v>272</v>
      </c>
      <c r="DO4" s="363" t="s">
        <v>150</v>
      </c>
      <c r="DP4" s="363" t="s">
        <v>151</v>
      </c>
      <c r="DQ4" s="363" t="s">
        <v>152</v>
      </c>
      <c r="DR4" s="363" t="s">
        <v>153</v>
      </c>
      <c r="DS4" s="361" t="s">
        <v>211</v>
      </c>
      <c r="DT4" s="363" t="s">
        <v>271</v>
      </c>
      <c r="DU4" s="363" t="s">
        <v>154</v>
      </c>
      <c r="DV4" s="361" t="s">
        <v>218</v>
      </c>
      <c r="DW4" s="361" t="s">
        <v>155</v>
      </c>
      <c r="DX4" s="361" t="s">
        <v>156</v>
      </c>
      <c r="DY4" s="361" t="s">
        <v>157</v>
      </c>
      <c r="DZ4" s="365" t="s">
        <v>3</v>
      </c>
      <c r="EA4" s="363" t="s">
        <v>144</v>
      </c>
      <c r="EB4" s="363" t="s">
        <v>145</v>
      </c>
      <c r="EC4" s="363" t="s">
        <v>146</v>
      </c>
      <c r="ED4" s="363" t="s">
        <v>147</v>
      </c>
      <c r="EE4" s="363" t="s">
        <v>148</v>
      </c>
      <c r="EF4" s="361" t="s">
        <v>270</v>
      </c>
      <c r="EG4" s="363" t="s">
        <v>149</v>
      </c>
      <c r="EH4" s="361" t="s">
        <v>223</v>
      </c>
      <c r="EI4" s="363" t="s">
        <v>272</v>
      </c>
      <c r="EJ4" s="363" t="s">
        <v>150</v>
      </c>
      <c r="EK4" s="363" t="s">
        <v>151</v>
      </c>
      <c r="EL4" s="363" t="s">
        <v>152</v>
      </c>
      <c r="EM4" s="363" t="s">
        <v>153</v>
      </c>
      <c r="EN4" s="361" t="s">
        <v>211</v>
      </c>
      <c r="EO4" s="363" t="s">
        <v>271</v>
      </c>
      <c r="EP4" s="363" t="s">
        <v>154</v>
      </c>
      <c r="EQ4" s="361" t="s">
        <v>218</v>
      </c>
      <c r="ER4" s="361" t="s">
        <v>155</v>
      </c>
      <c r="ES4" s="361" t="s">
        <v>156</v>
      </c>
      <c r="ET4" s="361" t="s">
        <v>157</v>
      </c>
      <c r="EU4" s="365" t="s">
        <v>3</v>
      </c>
      <c r="EV4" s="363" t="s">
        <v>144</v>
      </c>
      <c r="EW4" s="363" t="s">
        <v>145</v>
      </c>
      <c r="EX4" s="363" t="s">
        <v>146</v>
      </c>
      <c r="EY4" s="363" t="s">
        <v>147</v>
      </c>
      <c r="EZ4" s="363" t="s">
        <v>148</v>
      </c>
      <c r="FA4" s="361" t="s">
        <v>270</v>
      </c>
      <c r="FB4" s="363" t="s">
        <v>149</v>
      </c>
      <c r="FC4" s="361" t="s">
        <v>223</v>
      </c>
      <c r="FD4" s="363" t="s">
        <v>272</v>
      </c>
      <c r="FE4" s="363" t="s">
        <v>150</v>
      </c>
      <c r="FF4" s="363" t="s">
        <v>151</v>
      </c>
      <c r="FG4" s="363" t="s">
        <v>152</v>
      </c>
      <c r="FH4" s="363" t="s">
        <v>153</v>
      </c>
      <c r="FI4" s="361" t="s">
        <v>211</v>
      </c>
      <c r="FJ4" s="363" t="s">
        <v>271</v>
      </c>
      <c r="FK4" s="363" t="s">
        <v>154</v>
      </c>
      <c r="FL4" s="361" t="s">
        <v>218</v>
      </c>
      <c r="FM4" s="361" t="s">
        <v>155</v>
      </c>
      <c r="FN4" s="361" t="s">
        <v>156</v>
      </c>
      <c r="FO4" s="361" t="s">
        <v>157</v>
      </c>
    </row>
    <row r="5" spans="1:171" s="181" customFormat="1" ht="25.5" customHeight="1">
      <c r="A5" s="341"/>
      <c r="B5" s="341"/>
      <c r="C5" s="344"/>
      <c r="D5" s="365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28"/>
      <c r="S5" s="328"/>
      <c r="T5" s="364"/>
      <c r="U5" s="362"/>
      <c r="V5" s="362"/>
      <c r="W5" s="362"/>
      <c r="X5" s="362"/>
      <c r="Y5" s="365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4"/>
      <c r="AO5" s="364"/>
      <c r="AP5" s="364"/>
      <c r="AQ5" s="362"/>
      <c r="AR5" s="362"/>
      <c r="AS5" s="362"/>
      <c r="AT5" s="365"/>
      <c r="AU5" s="364"/>
      <c r="AV5" s="364"/>
      <c r="AW5" s="364"/>
      <c r="AX5" s="364"/>
      <c r="AY5" s="364"/>
      <c r="AZ5" s="364"/>
      <c r="BA5" s="364"/>
      <c r="BB5" s="364"/>
      <c r="BC5" s="364"/>
      <c r="BD5" s="364"/>
      <c r="BE5" s="364"/>
      <c r="BF5" s="364"/>
      <c r="BG5" s="364"/>
      <c r="BH5" s="364"/>
      <c r="BI5" s="364"/>
      <c r="BJ5" s="364"/>
      <c r="BK5" s="364"/>
      <c r="BL5" s="362"/>
      <c r="BM5" s="362"/>
      <c r="BN5" s="362"/>
      <c r="BO5" s="365"/>
      <c r="BP5" s="364"/>
      <c r="BQ5" s="364"/>
      <c r="BR5" s="364"/>
      <c r="BS5" s="364"/>
      <c r="BT5" s="364"/>
      <c r="BU5" s="364"/>
      <c r="BV5" s="364"/>
      <c r="BW5" s="364"/>
      <c r="BX5" s="364"/>
      <c r="BY5" s="364"/>
      <c r="BZ5" s="364"/>
      <c r="CA5" s="364"/>
      <c r="CB5" s="364"/>
      <c r="CC5" s="364"/>
      <c r="CD5" s="364"/>
      <c r="CE5" s="364"/>
      <c r="CF5" s="364"/>
      <c r="CG5" s="362"/>
      <c r="CH5" s="362"/>
      <c r="CI5" s="362"/>
      <c r="CJ5" s="365"/>
      <c r="CK5" s="364"/>
      <c r="CL5" s="364"/>
      <c r="CM5" s="364"/>
      <c r="CN5" s="364"/>
      <c r="CO5" s="364"/>
      <c r="CP5" s="364"/>
      <c r="CQ5" s="364"/>
      <c r="CR5" s="364"/>
      <c r="CS5" s="364"/>
      <c r="CT5" s="364"/>
      <c r="CU5" s="364"/>
      <c r="CV5" s="364"/>
      <c r="CW5" s="364"/>
      <c r="CX5" s="364"/>
      <c r="CY5" s="364"/>
      <c r="CZ5" s="364"/>
      <c r="DA5" s="364"/>
      <c r="DB5" s="362"/>
      <c r="DC5" s="362"/>
      <c r="DD5" s="362"/>
      <c r="DE5" s="365"/>
      <c r="DF5" s="364"/>
      <c r="DG5" s="364"/>
      <c r="DH5" s="364"/>
      <c r="DI5" s="364"/>
      <c r="DJ5" s="364"/>
      <c r="DK5" s="364"/>
      <c r="DL5" s="364"/>
      <c r="DM5" s="364"/>
      <c r="DN5" s="364"/>
      <c r="DO5" s="364"/>
      <c r="DP5" s="364"/>
      <c r="DQ5" s="364"/>
      <c r="DR5" s="364"/>
      <c r="DS5" s="364"/>
      <c r="DT5" s="364"/>
      <c r="DU5" s="364"/>
      <c r="DV5" s="364"/>
      <c r="DW5" s="362"/>
      <c r="DX5" s="362"/>
      <c r="DY5" s="362"/>
      <c r="DZ5" s="365"/>
      <c r="EA5" s="364"/>
      <c r="EB5" s="364"/>
      <c r="EC5" s="364"/>
      <c r="ED5" s="364"/>
      <c r="EE5" s="364"/>
      <c r="EF5" s="364"/>
      <c r="EG5" s="364"/>
      <c r="EH5" s="364"/>
      <c r="EI5" s="364"/>
      <c r="EJ5" s="364"/>
      <c r="EK5" s="364"/>
      <c r="EL5" s="364"/>
      <c r="EM5" s="364"/>
      <c r="EN5" s="364"/>
      <c r="EO5" s="364"/>
      <c r="EP5" s="364"/>
      <c r="EQ5" s="364"/>
      <c r="ER5" s="362"/>
      <c r="ES5" s="362"/>
      <c r="ET5" s="362"/>
      <c r="EU5" s="365"/>
      <c r="EV5" s="364"/>
      <c r="EW5" s="364"/>
      <c r="EX5" s="364"/>
      <c r="EY5" s="364"/>
      <c r="EZ5" s="364"/>
      <c r="FA5" s="364"/>
      <c r="FB5" s="364"/>
      <c r="FC5" s="364"/>
      <c r="FD5" s="364"/>
      <c r="FE5" s="364"/>
      <c r="FF5" s="364"/>
      <c r="FG5" s="364"/>
      <c r="FH5" s="364"/>
      <c r="FI5" s="364"/>
      <c r="FJ5" s="364"/>
      <c r="FK5" s="364"/>
      <c r="FL5" s="364"/>
      <c r="FM5" s="362"/>
      <c r="FN5" s="362"/>
      <c r="FO5" s="362"/>
    </row>
    <row r="6" spans="1:171" s="182" customFormat="1">
      <c r="A6" s="342"/>
      <c r="B6" s="342"/>
      <c r="C6" s="344"/>
      <c r="D6" s="243" t="s">
        <v>25</v>
      </c>
      <c r="E6" s="233" t="s">
        <v>25</v>
      </c>
      <c r="F6" s="233" t="s">
        <v>25</v>
      </c>
      <c r="G6" s="233" t="s">
        <v>25</v>
      </c>
      <c r="H6" s="233" t="s">
        <v>25</v>
      </c>
      <c r="I6" s="233" t="s">
        <v>25</v>
      </c>
      <c r="J6" s="233" t="s">
        <v>25</v>
      </c>
      <c r="K6" s="233" t="s">
        <v>25</v>
      </c>
      <c r="L6" s="233"/>
      <c r="M6" s="233" t="s">
        <v>25</v>
      </c>
      <c r="N6" s="233" t="s">
        <v>25</v>
      </c>
      <c r="O6" s="233" t="s">
        <v>25</v>
      </c>
      <c r="P6" s="233" t="s">
        <v>25</v>
      </c>
      <c r="Q6" s="233" t="s">
        <v>25</v>
      </c>
      <c r="R6" s="233" t="s">
        <v>25</v>
      </c>
      <c r="S6" s="233" t="s">
        <v>25</v>
      </c>
      <c r="T6" s="233" t="s">
        <v>25</v>
      </c>
      <c r="U6" s="234" t="s">
        <v>219</v>
      </c>
      <c r="V6" s="233" t="s">
        <v>25</v>
      </c>
      <c r="W6" s="233" t="s">
        <v>25</v>
      </c>
      <c r="X6" s="233" t="s">
        <v>25</v>
      </c>
      <c r="Y6" s="233" t="s">
        <v>25</v>
      </c>
      <c r="Z6" s="233" t="s">
        <v>25</v>
      </c>
      <c r="AA6" s="233" t="s">
        <v>25</v>
      </c>
      <c r="AB6" s="233" t="s">
        <v>25</v>
      </c>
      <c r="AC6" s="233" t="s">
        <v>25</v>
      </c>
      <c r="AD6" s="233" t="s">
        <v>25</v>
      </c>
      <c r="AE6" s="233" t="s">
        <v>25</v>
      </c>
      <c r="AF6" s="233" t="s">
        <v>25</v>
      </c>
      <c r="AG6" s="233" t="s">
        <v>25</v>
      </c>
      <c r="AH6" s="233" t="s">
        <v>25</v>
      </c>
      <c r="AI6" s="233" t="s">
        <v>25</v>
      </c>
      <c r="AJ6" s="233" t="s">
        <v>25</v>
      </c>
      <c r="AK6" s="233" t="s">
        <v>25</v>
      </c>
      <c r="AL6" s="233" t="s">
        <v>25</v>
      </c>
      <c r="AM6" s="233" t="s">
        <v>25</v>
      </c>
      <c r="AN6" s="233" t="s">
        <v>25</v>
      </c>
      <c r="AO6" s="233" t="s">
        <v>25</v>
      </c>
      <c r="AP6" s="234" t="s">
        <v>219</v>
      </c>
      <c r="AQ6" s="233" t="s">
        <v>25</v>
      </c>
      <c r="AR6" s="233" t="s">
        <v>25</v>
      </c>
      <c r="AS6" s="233" t="s">
        <v>25</v>
      </c>
      <c r="AT6" s="233" t="s">
        <v>25</v>
      </c>
      <c r="AU6" s="233" t="s">
        <v>25</v>
      </c>
      <c r="AV6" s="233" t="s">
        <v>25</v>
      </c>
      <c r="AW6" s="233" t="s">
        <v>25</v>
      </c>
      <c r="AX6" s="233" t="s">
        <v>25</v>
      </c>
      <c r="AY6" s="233" t="s">
        <v>25</v>
      </c>
      <c r="AZ6" s="233" t="s">
        <v>25</v>
      </c>
      <c r="BA6" s="233" t="s">
        <v>25</v>
      </c>
      <c r="BB6" s="233" t="s">
        <v>25</v>
      </c>
      <c r="BC6" s="233" t="s">
        <v>25</v>
      </c>
      <c r="BD6" s="233" t="s">
        <v>25</v>
      </c>
      <c r="BE6" s="233" t="s">
        <v>25</v>
      </c>
      <c r="BF6" s="233" t="s">
        <v>25</v>
      </c>
      <c r="BG6" s="233" t="s">
        <v>25</v>
      </c>
      <c r="BH6" s="233" t="s">
        <v>25</v>
      </c>
      <c r="BI6" s="233" t="s">
        <v>25</v>
      </c>
      <c r="BJ6" s="233" t="s">
        <v>25</v>
      </c>
      <c r="BK6" s="234" t="s">
        <v>219</v>
      </c>
      <c r="BL6" s="233" t="s">
        <v>25</v>
      </c>
      <c r="BM6" s="233" t="s">
        <v>25</v>
      </c>
      <c r="BN6" s="233" t="s">
        <v>25</v>
      </c>
      <c r="BO6" s="233" t="s">
        <v>25</v>
      </c>
      <c r="BP6" s="233" t="s">
        <v>25</v>
      </c>
      <c r="BQ6" s="233" t="s">
        <v>25</v>
      </c>
      <c r="BR6" s="233" t="s">
        <v>25</v>
      </c>
      <c r="BS6" s="233" t="s">
        <v>25</v>
      </c>
      <c r="BT6" s="233" t="s">
        <v>25</v>
      </c>
      <c r="BU6" s="233" t="s">
        <v>25</v>
      </c>
      <c r="BV6" s="233" t="s">
        <v>25</v>
      </c>
      <c r="BW6" s="233" t="s">
        <v>25</v>
      </c>
      <c r="BX6" s="233" t="s">
        <v>25</v>
      </c>
      <c r="BY6" s="233" t="s">
        <v>25</v>
      </c>
      <c r="BZ6" s="233" t="s">
        <v>25</v>
      </c>
      <c r="CA6" s="233" t="s">
        <v>25</v>
      </c>
      <c r="CB6" s="233" t="s">
        <v>25</v>
      </c>
      <c r="CC6" s="233" t="s">
        <v>25</v>
      </c>
      <c r="CD6" s="233" t="s">
        <v>25</v>
      </c>
      <c r="CE6" s="233" t="s">
        <v>25</v>
      </c>
      <c r="CF6" s="234" t="s">
        <v>219</v>
      </c>
      <c r="CG6" s="233" t="s">
        <v>25</v>
      </c>
      <c r="CH6" s="233" t="s">
        <v>25</v>
      </c>
      <c r="CI6" s="233" t="s">
        <v>25</v>
      </c>
      <c r="CJ6" s="233" t="s">
        <v>25</v>
      </c>
      <c r="CK6" s="233" t="s">
        <v>25</v>
      </c>
      <c r="CL6" s="233" t="s">
        <v>25</v>
      </c>
      <c r="CM6" s="233" t="s">
        <v>25</v>
      </c>
      <c r="CN6" s="233" t="s">
        <v>25</v>
      </c>
      <c r="CO6" s="233" t="s">
        <v>25</v>
      </c>
      <c r="CP6" s="233" t="s">
        <v>25</v>
      </c>
      <c r="CQ6" s="233" t="s">
        <v>25</v>
      </c>
      <c r="CR6" s="233" t="s">
        <v>25</v>
      </c>
      <c r="CS6" s="233" t="s">
        <v>25</v>
      </c>
      <c r="CT6" s="233" t="s">
        <v>25</v>
      </c>
      <c r="CU6" s="233" t="s">
        <v>25</v>
      </c>
      <c r="CV6" s="233" t="s">
        <v>25</v>
      </c>
      <c r="CW6" s="233" t="s">
        <v>25</v>
      </c>
      <c r="CX6" s="233" t="s">
        <v>25</v>
      </c>
      <c r="CY6" s="233" t="s">
        <v>25</v>
      </c>
      <c r="CZ6" s="233" t="s">
        <v>25</v>
      </c>
      <c r="DA6" s="234" t="s">
        <v>219</v>
      </c>
      <c r="DB6" s="233" t="s">
        <v>25</v>
      </c>
      <c r="DC6" s="233" t="s">
        <v>25</v>
      </c>
      <c r="DD6" s="233" t="s">
        <v>25</v>
      </c>
      <c r="DE6" s="233" t="s">
        <v>25</v>
      </c>
      <c r="DF6" s="233" t="s">
        <v>25</v>
      </c>
      <c r="DG6" s="233" t="s">
        <v>25</v>
      </c>
      <c r="DH6" s="233" t="s">
        <v>25</v>
      </c>
      <c r="DI6" s="233" t="s">
        <v>25</v>
      </c>
      <c r="DJ6" s="233" t="s">
        <v>25</v>
      </c>
      <c r="DK6" s="233" t="s">
        <v>25</v>
      </c>
      <c r="DL6" s="233" t="s">
        <v>25</v>
      </c>
      <c r="DM6" s="233" t="s">
        <v>25</v>
      </c>
      <c r="DN6" s="233" t="s">
        <v>25</v>
      </c>
      <c r="DO6" s="233" t="s">
        <v>25</v>
      </c>
      <c r="DP6" s="233" t="s">
        <v>25</v>
      </c>
      <c r="DQ6" s="233" t="s">
        <v>25</v>
      </c>
      <c r="DR6" s="233" t="s">
        <v>25</v>
      </c>
      <c r="DS6" s="233" t="s">
        <v>25</v>
      </c>
      <c r="DT6" s="233" t="s">
        <v>25</v>
      </c>
      <c r="DU6" s="233" t="s">
        <v>25</v>
      </c>
      <c r="DV6" s="234" t="s">
        <v>219</v>
      </c>
      <c r="DW6" s="233" t="s">
        <v>25</v>
      </c>
      <c r="DX6" s="233" t="s">
        <v>25</v>
      </c>
      <c r="DY6" s="233" t="s">
        <v>25</v>
      </c>
      <c r="DZ6" s="233" t="s">
        <v>25</v>
      </c>
      <c r="EA6" s="233" t="s">
        <v>25</v>
      </c>
      <c r="EB6" s="233" t="s">
        <v>25</v>
      </c>
      <c r="EC6" s="233" t="s">
        <v>25</v>
      </c>
      <c r="ED6" s="233" t="s">
        <v>25</v>
      </c>
      <c r="EE6" s="233" t="s">
        <v>25</v>
      </c>
      <c r="EF6" s="233" t="s">
        <v>25</v>
      </c>
      <c r="EG6" s="233" t="s">
        <v>25</v>
      </c>
      <c r="EH6" s="233" t="s">
        <v>25</v>
      </c>
      <c r="EI6" s="233" t="s">
        <v>25</v>
      </c>
      <c r="EJ6" s="233" t="s">
        <v>25</v>
      </c>
      <c r="EK6" s="233" t="s">
        <v>25</v>
      </c>
      <c r="EL6" s="233" t="s">
        <v>25</v>
      </c>
      <c r="EM6" s="233" t="s">
        <v>25</v>
      </c>
      <c r="EN6" s="233" t="s">
        <v>25</v>
      </c>
      <c r="EO6" s="233" t="s">
        <v>25</v>
      </c>
      <c r="EP6" s="233" t="s">
        <v>25</v>
      </c>
      <c r="EQ6" s="234" t="s">
        <v>219</v>
      </c>
      <c r="ER6" s="233" t="s">
        <v>25</v>
      </c>
      <c r="ES6" s="233" t="s">
        <v>25</v>
      </c>
      <c r="ET6" s="233" t="s">
        <v>25</v>
      </c>
      <c r="EU6" s="233" t="s">
        <v>25</v>
      </c>
      <c r="EV6" s="233" t="s">
        <v>25</v>
      </c>
      <c r="EW6" s="233" t="s">
        <v>25</v>
      </c>
      <c r="EX6" s="233" t="s">
        <v>25</v>
      </c>
      <c r="EY6" s="233" t="s">
        <v>25</v>
      </c>
      <c r="EZ6" s="233" t="s">
        <v>25</v>
      </c>
      <c r="FA6" s="233" t="s">
        <v>25</v>
      </c>
      <c r="FB6" s="233" t="s">
        <v>25</v>
      </c>
      <c r="FC6" s="233" t="s">
        <v>25</v>
      </c>
      <c r="FD6" s="233" t="s">
        <v>25</v>
      </c>
      <c r="FE6" s="233" t="s">
        <v>25</v>
      </c>
      <c r="FF6" s="233" t="s">
        <v>25</v>
      </c>
      <c r="FG6" s="233" t="s">
        <v>25</v>
      </c>
      <c r="FH6" s="233" t="s">
        <v>25</v>
      </c>
      <c r="FI6" s="233" t="s">
        <v>25</v>
      </c>
      <c r="FJ6" s="233" t="s">
        <v>25</v>
      </c>
      <c r="FK6" s="233" t="s">
        <v>25</v>
      </c>
      <c r="FL6" s="234" t="s">
        <v>219</v>
      </c>
      <c r="FM6" s="233" t="s">
        <v>25</v>
      </c>
      <c r="FN6" s="233" t="s">
        <v>25</v>
      </c>
      <c r="FO6" s="233" t="s">
        <v>25</v>
      </c>
    </row>
    <row r="7" spans="1:171" s="284" customFormat="1" ht="12" customHeight="1">
      <c r="A7" s="278" t="s">
        <v>620</v>
      </c>
      <c r="B7" s="279" t="s">
        <v>621</v>
      </c>
      <c r="C7" s="297" t="s">
        <v>542</v>
      </c>
      <c r="D7" s="280">
        <f t="shared" ref="D7:D53" si="0">SUM(Y7,AT7,BO7,CJ7,DE7,DZ7,EU7)</f>
        <v>294366</v>
      </c>
      <c r="E7" s="280">
        <f t="shared" ref="E7:E53" si="1">SUM(Z7,AU7,BP7,CK7,DF7,EA7,EV7)</f>
        <v>51840</v>
      </c>
      <c r="F7" s="280">
        <f t="shared" ref="F7:F53" si="2">SUM(AA7,AV7,BQ7,CL7,DG7,EB7,EW7)</f>
        <v>489</v>
      </c>
      <c r="G7" s="280">
        <f t="shared" ref="G7:G53" si="3">SUM(AB7,AW7,BR7,CM7,DH7,EC7,EX7)</f>
        <v>8462</v>
      </c>
      <c r="H7" s="280">
        <f t="shared" ref="H7:H53" si="4">SUM(AC7,AX7,BS7,CN7,DI7,ED7,EY7)</f>
        <v>32390</v>
      </c>
      <c r="I7" s="280">
        <f t="shared" ref="I7:I53" si="5">SUM(AD7,AY7,BT7,CO7,DJ7,EE7,EZ7)</f>
        <v>35957</v>
      </c>
      <c r="J7" s="280">
        <f t="shared" ref="J7:J53" si="6">SUM(AE7,AZ7,BU7,CP7,DK7,EF7,FA7)</f>
        <v>18550</v>
      </c>
      <c r="K7" s="280">
        <f t="shared" ref="K7:K53" si="7">SUM(AF7,BA7,BV7,CQ7,DL7,EG7,FB7)</f>
        <v>289</v>
      </c>
      <c r="L7" s="280">
        <f t="shared" ref="L7:L53" si="8">SUM(AG7,BB7,BW7,CR7,DM7,EH7,FC7)</f>
        <v>54444</v>
      </c>
      <c r="M7" s="280">
        <f t="shared" ref="M7:M53" si="9">SUM(AH7,BC7,BX7,CS7,DN7,EI7,FD7)</f>
        <v>1440</v>
      </c>
      <c r="N7" s="280">
        <f t="shared" ref="N7:N53" si="10">SUM(AI7,BD7,BY7,CT7,DO7,EJ7,FE7)</f>
        <v>499</v>
      </c>
      <c r="O7" s="280">
        <f t="shared" ref="O7:O53" si="11">SUM(AJ7,BE7,BZ7,CU7,DP7,EK7,FF7)</f>
        <v>15804</v>
      </c>
      <c r="P7" s="280">
        <f t="shared" ref="P7:P53" si="12">SUM(AK7,BF7,CA7,CV7,DQ7,EL7,FG7)</f>
        <v>35</v>
      </c>
      <c r="Q7" s="280">
        <f t="shared" ref="Q7:Q53" si="13">SUM(AL7,BG7,CB7,CW7,DR7,EM7,FH7)</f>
        <v>5815</v>
      </c>
      <c r="R7" s="280">
        <f t="shared" ref="R7:R53" si="14">SUM(AM7,BH7,CC7,CX7,DS7,EN7,FI7)</f>
        <v>21802</v>
      </c>
      <c r="S7" s="280">
        <f t="shared" ref="S7:S53" si="15">SUM(AN7,BI7,CD7,CY7,DT7,EO7,FJ7)</f>
        <v>478</v>
      </c>
      <c r="T7" s="280">
        <f t="shared" ref="T7:T53" si="16">SUM(AO7,BJ7,CE7,CZ7,DU7,EP7,FK7)</f>
        <v>14875</v>
      </c>
      <c r="U7" s="280">
        <f t="shared" ref="U7:U53" si="17">SUM(AP7,BK7,CF7,DA7,DV7,EQ7,FL7)</f>
        <v>0</v>
      </c>
      <c r="V7" s="280">
        <f t="shared" ref="V7:V53" si="18">SUM(AQ7,BL7,CG7,DB7,DW7,ER7,FM7)</f>
        <v>0</v>
      </c>
      <c r="W7" s="280">
        <f t="shared" ref="W7:W53" si="19">SUM(AR7,BM7,CH7,DC7,DX7,ES7,FN7)</f>
        <v>73</v>
      </c>
      <c r="X7" s="280">
        <f t="shared" ref="X7:X53" si="20">SUM(AS7,BN7,CI7,DD7,DY7,ET7,FO7)</f>
        <v>31124</v>
      </c>
      <c r="Y7" s="280">
        <f t="shared" ref="Y7:Y53" si="21">SUM(Z7:AS7)</f>
        <v>22544</v>
      </c>
      <c r="Z7" s="280">
        <v>68</v>
      </c>
      <c r="AA7" s="280">
        <v>0</v>
      </c>
      <c r="AB7" s="280">
        <v>0</v>
      </c>
      <c r="AC7" s="280">
        <v>1169</v>
      </c>
      <c r="AD7" s="280">
        <v>0</v>
      </c>
      <c r="AE7" s="280">
        <v>0</v>
      </c>
      <c r="AF7" s="280">
        <v>0</v>
      </c>
      <c r="AG7" s="280">
        <v>53</v>
      </c>
      <c r="AH7" s="280">
        <v>0</v>
      </c>
      <c r="AI7" s="280">
        <v>1</v>
      </c>
      <c r="AJ7" s="280" t="s">
        <v>802</v>
      </c>
      <c r="AK7" s="280" t="s">
        <v>802</v>
      </c>
      <c r="AL7" s="280">
        <v>5815</v>
      </c>
      <c r="AM7" s="280" t="s">
        <v>802</v>
      </c>
      <c r="AN7" s="280" t="s">
        <v>802</v>
      </c>
      <c r="AO7" s="280">
        <v>14875</v>
      </c>
      <c r="AP7" s="280" t="s">
        <v>802</v>
      </c>
      <c r="AQ7" s="280">
        <v>0</v>
      </c>
      <c r="AR7" s="280" t="s">
        <v>802</v>
      </c>
      <c r="AS7" s="280">
        <v>563</v>
      </c>
      <c r="AT7" s="280">
        <f t="shared" ref="AT7:AT53" si="22">SUM(AU7:BN7)</f>
        <v>14298</v>
      </c>
      <c r="AU7" s="280">
        <v>52</v>
      </c>
      <c r="AV7" s="280">
        <v>0</v>
      </c>
      <c r="AW7" s="280">
        <v>0</v>
      </c>
      <c r="AX7" s="280">
        <v>13173</v>
      </c>
      <c r="AY7" s="280">
        <v>10</v>
      </c>
      <c r="AZ7" s="280">
        <v>0</v>
      </c>
      <c r="BA7" s="280">
        <v>0</v>
      </c>
      <c r="BB7" s="280">
        <v>243</v>
      </c>
      <c r="BC7" s="280">
        <v>5</v>
      </c>
      <c r="BD7" s="280">
        <v>57</v>
      </c>
      <c r="BE7" s="280" t="s">
        <v>802</v>
      </c>
      <c r="BF7" s="280" t="s">
        <v>802</v>
      </c>
      <c r="BG7" s="280" t="s">
        <v>802</v>
      </c>
      <c r="BH7" s="280" t="s">
        <v>802</v>
      </c>
      <c r="BI7" s="280" t="s">
        <v>802</v>
      </c>
      <c r="BJ7" s="280" t="s">
        <v>802</v>
      </c>
      <c r="BK7" s="280" t="s">
        <v>802</v>
      </c>
      <c r="BL7" s="280" t="s">
        <v>802</v>
      </c>
      <c r="BM7" s="280" t="s">
        <v>802</v>
      </c>
      <c r="BN7" s="280">
        <v>758</v>
      </c>
      <c r="BO7" s="280">
        <f t="shared" ref="BO7:BO53" si="23">SUM(BP7:CI7)</f>
        <v>15962</v>
      </c>
      <c r="BP7" s="280">
        <v>0</v>
      </c>
      <c r="BQ7" s="280">
        <v>0</v>
      </c>
      <c r="BR7" s="280">
        <v>0</v>
      </c>
      <c r="BS7" s="280">
        <v>0</v>
      </c>
      <c r="BT7" s="280">
        <v>0</v>
      </c>
      <c r="BU7" s="280">
        <v>0</v>
      </c>
      <c r="BV7" s="280">
        <v>0</v>
      </c>
      <c r="BW7" s="280">
        <v>0</v>
      </c>
      <c r="BX7" s="280">
        <v>0</v>
      </c>
      <c r="BY7" s="280">
        <v>0</v>
      </c>
      <c r="BZ7" s="280">
        <v>14359</v>
      </c>
      <c r="CA7" s="280">
        <v>35</v>
      </c>
      <c r="CB7" s="280" t="s">
        <v>802</v>
      </c>
      <c r="CC7" s="280" t="s">
        <v>802</v>
      </c>
      <c r="CD7" s="280" t="s">
        <v>802</v>
      </c>
      <c r="CE7" s="280" t="s">
        <v>802</v>
      </c>
      <c r="CF7" s="280" t="s">
        <v>802</v>
      </c>
      <c r="CG7" s="280" t="s">
        <v>802</v>
      </c>
      <c r="CH7" s="280" t="s">
        <v>802</v>
      </c>
      <c r="CI7" s="280">
        <v>1568</v>
      </c>
      <c r="CJ7" s="280">
        <f t="shared" ref="CJ7:CJ53" si="24">SUM(CK7:DD7)</f>
        <v>0</v>
      </c>
      <c r="CK7" s="280">
        <v>0</v>
      </c>
      <c r="CL7" s="280">
        <v>0</v>
      </c>
      <c r="CM7" s="280">
        <v>0</v>
      </c>
      <c r="CN7" s="280">
        <v>0</v>
      </c>
      <c r="CO7" s="280">
        <v>0</v>
      </c>
      <c r="CP7" s="280">
        <v>0</v>
      </c>
      <c r="CQ7" s="280">
        <v>0</v>
      </c>
      <c r="CR7" s="280">
        <v>0</v>
      </c>
      <c r="CS7" s="280">
        <v>0</v>
      </c>
      <c r="CT7" s="280">
        <v>0</v>
      </c>
      <c r="CU7" s="280">
        <v>0</v>
      </c>
      <c r="CV7" s="280">
        <v>0</v>
      </c>
      <c r="CW7" s="280" t="s">
        <v>802</v>
      </c>
      <c r="CX7" s="280" t="s">
        <v>802</v>
      </c>
      <c r="CY7" s="280" t="s">
        <v>802</v>
      </c>
      <c r="CZ7" s="280" t="s">
        <v>802</v>
      </c>
      <c r="DA7" s="280" t="s">
        <v>802</v>
      </c>
      <c r="DB7" s="280" t="s">
        <v>802</v>
      </c>
      <c r="DC7" s="280" t="s">
        <v>802</v>
      </c>
      <c r="DD7" s="280">
        <v>0</v>
      </c>
      <c r="DE7" s="280">
        <f t="shared" ref="DE7:DE53" si="25">SUM(DF7:DY7)</f>
        <v>6023</v>
      </c>
      <c r="DF7" s="280">
        <v>0</v>
      </c>
      <c r="DG7" s="280">
        <v>0</v>
      </c>
      <c r="DH7" s="280">
        <v>0</v>
      </c>
      <c r="DI7" s="280">
        <v>0</v>
      </c>
      <c r="DJ7" s="280">
        <v>0</v>
      </c>
      <c r="DK7" s="280">
        <v>0</v>
      </c>
      <c r="DL7" s="280">
        <v>0</v>
      </c>
      <c r="DM7" s="280">
        <v>0</v>
      </c>
      <c r="DN7" s="280">
        <v>0</v>
      </c>
      <c r="DO7" s="280">
        <v>0</v>
      </c>
      <c r="DP7" s="280">
        <v>319</v>
      </c>
      <c r="DQ7" s="280">
        <v>0</v>
      </c>
      <c r="DR7" s="280" t="s">
        <v>802</v>
      </c>
      <c r="DS7" s="280" t="s">
        <v>802</v>
      </c>
      <c r="DT7" s="280">
        <v>413</v>
      </c>
      <c r="DU7" s="280" t="s">
        <v>802</v>
      </c>
      <c r="DV7" s="280" t="s">
        <v>802</v>
      </c>
      <c r="DW7" s="280" t="s">
        <v>802</v>
      </c>
      <c r="DX7" s="280" t="s">
        <v>802</v>
      </c>
      <c r="DY7" s="280">
        <v>5291</v>
      </c>
      <c r="DZ7" s="280">
        <f t="shared" ref="DZ7:DZ53" si="26">SUM(EA7:ET7)</f>
        <v>24778</v>
      </c>
      <c r="EA7" s="280">
        <v>2097</v>
      </c>
      <c r="EB7" s="280">
        <v>0</v>
      </c>
      <c r="EC7" s="280">
        <v>48</v>
      </c>
      <c r="ED7" s="280">
        <v>0</v>
      </c>
      <c r="EE7" s="280">
        <v>0</v>
      </c>
      <c r="EF7" s="280">
        <v>68</v>
      </c>
      <c r="EG7" s="280">
        <v>2</v>
      </c>
      <c r="EH7" s="280">
        <v>445</v>
      </c>
      <c r="EI7" s="280">
        <v>220</v>
      </c>
      <c r="EJ7" s="280">
        <v>0</v>
      </c>
      <c r="EK7" s="280" t="s">
        <v>802</v>
      </c>
      <c r="EL7" s="280" t="s">
        <v>802</v>
      </c>
      <c r="EM7" s="280" t="s">
        <v>802</v>
      </c>
      <c r="EN7" s="280">
        <v>21802</v>
      </c>
      <c r="EO7" s="280">
        <v>65</v>
      </c>
      <c r="EP7" s="280" t="s">
        <v>802</v>
      </c>
      <c r="EQ7" s="280" t="s">
        <v>802</v>
      </c>
      <c r="ER7" s="280" t="s">
        <v>802</v>
      </c>
      <c r="ES7" s="280">
        <v>21</v>
      </c>
      <c r="ET7" s="280">
        <v>10</v>
      </c>
      <c r="EU7" s="280">
        <f t="shared" ref="EU7:EU53" si="27">SUM(EV7:FO7)</f>
        <v>210761</v>
      </c>
      <c r="EV7" s="280">
        <v>49623</v>
      </c>
      <c r="EW7" s="280">
        <v>489</v>
      </c>
      <c r="EX7" s="280">
        <v>8414</v>
      </c>
      <c r="EY7" s="280">
        <v>18048</v>
      </c>
      <c r="EZ7" s="280">
        <v>35947</v>
      </c>
      <c r="FA7" s="280">
        <v>18482</v>
      </c>
      <c r="FB7" s="280">
        <v>287</v>
      </c>
      <c r="FC7" s="280">
        <v>53703</v>
      </c>
      <c r="FD7" s="280">
        <v>1215</v>
      </c>
      <c r="FE7" s="280">
        <v>441</v>
      </c>
      <c r="FF7" s="280">
        <v>1126</v>
      </c>
      <c r="FG7" s="280">
        <v>0</v>
      </c>
      <c r="FH7" s="280" t="s">
        <v>802</v>
      </c>
      <c r="FI7" s="280" t="s">
        <v>802</v>
      </c>
      <c r="FJ7" s="280" t="s">
        <v>802</v>
      </c>
      <c r="FK7" s="280">
        <v>0</v>
      </c>
      <c r="FL7" s="280">
        <v>0</v>
      </c>
      <c r="FM7" s="280">
        <v>0</v>
      </c>
      <c r="FN7" s="280">
        <v>52</v>
      </c>
      <c r="FO7" s="280">
        <v>22934</v>
      </c>
    </row>
    <row r="8" spans="1:171" s="284" customFormat="1" ht="12" customHeight="1">
      <c r="A8" s="278" t="s">
        <v>598</v>
      </c>
      <c r="B8" s="279" t="s">
        <v>590</v>
      </c>
      <c r="C8" s="297" t="s">
        <v>542</v>
      </c>
      <c r="D8" s="280">
        <f t="shared" si="0"/>
        <v>52270</v>
      </c>
      <c r="E8" s="280">
        <f t="shared" si="1"/>
        <v>9122</v>
      </c>
      <c r="F8" s="280">
        <f t="shared" si="2"/>
        <v>54</v>
      </c>
      <c r="G8" s="280">
        <f t="shared" si="3"/>
        <v>872</v>
      </c>
      <c r="H8" s="280">
        <f t="shared" si="4"/>
        <v>11669</v>
      </c>
      <c r="I8" s="280">
        <f t="shared" si="5"/>
        <v>8627</v>
      </c>
      <c r="J8" s="280">
        <f t="shared" si="6"/>
        <v>2511</v>
      </c>
      <c r="K8" s="280">
        <f t="shared" si="7"/>
        <v>2</v>
      </c>
      <c r="L8" s="280">
        <f t="shared" si="8"/>
        <v>2316</v>
      </c>
      <c r="M8" s="280">
        <f t="shared" si="9"/>
        <v>122</v>
      </c>
      <c r="N8" s="280">
        <f t="shared" si="10"/>
        <v>67</v>
      </c>
      <c r="O8" s="280">
        <f t="shared" si="11"/>
        <v>1346</v>
      </c>
      <c r="P8" s="280">
        <f t="shared" si="12"/>
        <v>0</v>
      </c>
      <c r="Q8" s="280">
        <f t="shared" si="13"/>
        <v>7787</v>
      </c>
      <c r="R8" s="280">
        <f t="shared" si="14"/>
        <v>0</v>
      </c>
      <c r="S8" s="280">
        <f t="shared" si="15"/>
        <v>0</v>
      </c>
      <c r="T8" s="280">
        <f t="shared" si="16"/>
        <v>6101</v>
      </c>
      <c r="U8" s="280">
        <f t="shared" si="17"/>
        <v>111</v>
      </c>
      <c r="V8" s="280">
        <f t="shared" si="18"/>
        <v>1315</v>
      </c>
      <c r="W8" s="280">
        <f t="shared" si="19"/>
        <v>33</v>
      </c>
      <c r="X8" s="280">
        <f t="shared" si="20"/>
        <v>215</v>
      </c>
      <c r="Y8" s="280">
        <f t="shared" si="21"/>
        <v>15591</v>
      </c>
      <c r="Z8" s="280">
        <v>0</v>
      </c>
      <c r="AA8" s="280">
        <v>0</v>
      </c>
      <c r="AB8" s="280">
        <v>0</v>
      </c>
      <c r="AC8" s="280">
        <v>388</v>
      </c>
      <c r="AD8" s="280">
        <v>0</v>
      </c>
      <c r="AE8" s="280">
        <v>0</v>
      </c>
      <c r="AF8" s="280">
        <v>0</v>
      </c>
      <c r="AG8" s="280">
        <v>0</v>
      </c>
      <c r="AH8" s="280">
        <v>0</v>
      </c>
      <c r="AI8" s="280">
        <v>0</v>
      </c>
      <c r="AJ8" s="280" t="s">
        <v>802</v>
      </c>
      <c r="AK8" s="280" t="s">
        <v>802</v>
      </c>
      <c r="AL8" s="280">
        <v>7787</v>
      </c>
      <c r="AM8" s="280" t="s">
        <v>802</v>
      </c>
      <c r="AN8" s="280" t="s">
        <v>802</v>
      </c>
      <c r="AO8" s="280">
        <v>6101</v>
      </c>
      <c r="AP8" s="280" t="s">
        <v>802</v>
      </c>
      <c r="AQ8" s="280">
        <v>1315</v>
      </c>
      <c r="AR8" s="280" t="s">
        <v>802</v>
      </c>
      <c r="AS8" s="280">
        <v>0</v>
      </c>
      <c r="AT8" s="280">
        <f t="shared" si="22"/>
        <v>5753</v>
      </c>
      <c r="AU8" s="280">
        <v>0</v>
      </c>
      <c r="AV8" s="280">
        <v>0</v>
      </c>
      <c r="AW8" s="280">
        <v>0</v>
      </c>
      <c r="AX8" s="280">
        <v>5753</v>
      </c>
      <c r="AY8" s="280">
        <v>0</v>
      </c>
      <c r="AZ8" s="280">
        <v>0</v>
      </c>
      <c r="BA8" s="280">
        <v>0</v>
      </c>
      <c r="BB8" s="280">
        <v>0</v>
      </c>
      <c r="BC8" s="280">
        <v>0</v>
      </c>
      <c r="BD8" s="280">
        <v>0</v>
      </c>
      <c r="BE8" s="280" t="s">
        <v>802</v>
      </c>
      <c r="BF8" s="280" t="s">
        <v>802</v>
      </c>
      <c r="BG8" s="280" t="s">
        <v>802</v>
      </c>
      <c r="BH8" s="280" t="s">
        <v>802</v>
      </c>
      <c r="BI8" s="280" t="s">
        <v>802</v>
      </c>
      <c r="BJ8" s="280" t="s">
        <v>802</v>
      </c>
      <c r="BK8" s="280" t="s">
        <v>802</v>
      </c>
      <c r="BL8" s="280" t="s">
        <v>802</v>
      </c>
      <c r="BM8" s="280" t="s">
        <v>802</v>
      </c>
      <c r="BN8" s="280">
        <v>0</v>
      </c>
      <c r="BO8" s="280">
        <f t="shared" si="23"/>
        <v>1346</v>
      </c>
      <c r="BP8" s="280">
        <v>0</v>
      </c>
      <c r="BQ8" s="280">
        <v>0</v>
      </c>
      <c r="BR8" s="280">
        <v>0</v>
      </c>
      <c r="BS8" s="280">
        <v>0</v>
      </c>
      <c r="BT8" s="280">
        <v>0</v>
      </c>
      <c r="BU8" s="280">
        <v>0</v>
      </c>
      <c r="BV8" s="280">
        <v>0</v>
      </c>
      <c r="BW8" s="280">
        <v>0</v>
      </c>
      <c r="BX8" s="280">
        <v>0</v>
      </c>
      <c r="BY8" s="280">
        <v>0</v>
      </c>
      <c r="BZ8" s="280">
        <v>1346</v>
      </c>
      <c r="CA8" s="280">
        <v>0</v>
      </c>
      <c r="CB8" s="280" t="s">
        <v>802</v>
      </c>
      <c r="CC8" s="280" t="s">
        <v>802</v>
      </c>
      <c r="CD8" s="280" t="s">
        <v>802</v>
      </c>
      <c r="CE8" s="280" t="s">
        <v>802</v>
      </c>
      <c r="CF8" s="280" t="s">
        <v>802</v>
      </c>
      <c r="CG8" s="280" t="s">
        <v>802</v>
      </c>
      <c r="CH8" s="280" t="s">
        <v>802</v>
      </c>
      <c r="CI8" s="280">
        <v>0</v>
      </c>
      <c r="CJ8" s="280">
        <f t="shared" si="24"/>
        <v>0</v>
      </c>
      <c r="CK8" s="280">
        <v>0</v>
      </c>
      <c r="CL8" s="280">
        <v>0</v>
      </c>
      <c r="CM8" s="280">
        <v>0</v>
      </c>
      <c r="CN8" s="280">
        <v>0</v>
      </c>
      <c r="CO8" s="280">
        <v>0</v>
      </c>
      <c r="CP8" s="280">
        <v>0</v>
      </c>
      <c r="CQ8" s="280">
        <v>0</v>
      </c>
      <c r="CR8" s="280">
        <v>0</v>
      </c>
      <c r="CS8" s="280">
        <v>0</v>
      </c>
      <c r="CT8" s="280">
        <v>0</v>
      </c>
      <c r="CU8" s="280">
        <v>0</v>
      </c>
      <c r="CV8" s="280">
        <v>0</v>
      </c>
      <c r="CW8" s="280" t="s">
        <v>802</v>
      </c>
      <c r="CX8" s="280" t="s">
        <v>802</v>
      </c>
      <c r="CY8" s="280" t="s">
        <v>802</v>
      </c>
      <c r="CZ8" s="280" t="s">
        <v>802</v>
      </c>
      <c r="DA8" s="280" t="s">
        <v>802</v>
      </c>
      <c r="DB8" s="280" t="s">
        <v>802</v>
      </c>
      <c r="DC8" s="280" t="s">
        <v>802</v>
      </c>
      <c r="DD8" s="280">
        <v>0</v>
      </c>
      <c r="DE8" s="280">
        <f t="shared" si="25"/>
        <v>0</v>
      </c>
      <c r="DF8" s="280">
        <v>0</v>
      </c>
      <c r="DG8" s="280">
        <v>0</v>
      </c>
      <c r="DH8" s="280">
        <v>0</v>
      </c>
      <c r="DI8" s="280">
        <v>0</v>
      </c>
      <c r="DJ8" s="280">
        <v>0</v>
      </c>
      <c r="DK8" s="280">
        <v>0</v>
      </c>
      <c r="DL8" s="280">
        <v>0</v>
      </c>
      <c r="DM8" s="280">
        <v>0</v>
      </c>
      <c r="DN8" s="280">
        <v>0</v>
      </c>
      <c r="DO8" s="280">
        <v>0</v>
      </c>
      <c r="DP8" s="280">
        <v>0</v>
      </c>
      <c r="DQ8" s="280">
        <v>0</v>
      </c>
      <c r="DR8" s="280" t="s">
        <v>802</v>
      </c>
      <c r="DS8" s="280" t="s">
        <v>802</v>
      </c>
      <c r="DT8" s="280">
        <v>0</v>
      </c>
      <c r="DU8" s="280" t="s">
        <v>802</v>
      </c>
      <c r="DV8" s="280" t="s">
        <v>802</v>
      </c>
      <c r="DW8" s="280" t="s">
        <v>802</v>
      </c>
      <c r="DX8" s="280" t="s">
        <v>802</v>
      </c>
      <c r="DY8" s="280">
        <v>0</v>
      </c>
      <c r="DZ8" s="280">
        <f t="shared" si="26"/>
        <v>33</v>
      </c>
      <c r="EA8" s="280">
        <v>0</v>
      </c>
      <c r="EB8" s="280">
        <v>0</v>
      </c>
      <c r="EC8" s="280">
        <v>0</v>
      </c>
      <c r="ED8" s="280">
        <v>0</v>
      </c>
      <c r="EE8" s="280">
        <v>0</v>
      </c>
      <c r="EF8" s="280">
        <v>0</v>
      </c>
      <c r="EG8" s="280">
        <v>0</v>
      </c>
      <c r="EH8" s="280">
        <v>0</v>
      </c>
      <c r="EI8" s="280">
        <v>0</v>
      </c>
      <c r="EJ8" s="280">
        <v>0</v>
      </c>
      <c r="EK8" s="280" t="s">
        <v>802</v>
      </c>
      <c r="EL8" s="280" t="s">
        <v>802</v>
      </c>
      <c r="EM8" s="280" t="s">
        <v>802</v>
      </c>
      <c r="EN8" s="280">
        <v>0</v>
      </c>
      <c r="EO8" s="280">
        <v>0</v>
      </c>
      <c r="EP8" s="280" t="s">
        <v>802</v>
      </c>
      <c r="EQ8" s="280" t="s">
        <v>802</v>
      </c>
      <c r="ER8" s="280" t="s">
        <v>802</v>
      </c>
      <c r="ES8" s="280">
        <v>33</v>
      </c>
      <c r="ET8" s="280">
        <v>0</v>
      </c>
      <c r="EU8" s="280">
        <f t="shared" si="27"/>
        <v>29547</v>
      </c>
      <c r="EV8" s="280">
        <v>9122</v>
      </c>
      <c r="EW8" s="280">
        <v>54</v>
      </c>
      <c r="EX8" s="280">
        <v>872</v>
      </c>
      <c r="EY8" s="280">
        <v>5528</v>
      </c>
      <c r="EZ8" s="280">
        <v>8627</v>
      </c>
      <c r="FA8" s="280">
        <v>2511</v>
      </c>
      <c r="FB8" s="280">
        <v>2</v>
      </c>
      <c r="FC8" s="280">
        <v>2316</v>
      </c>
      <c r="FD8" s="280">
        <v>122</v>
      </c>
      <c r="FE8" s="280">
        <v>67</v>
      </c>
      <c r="FF8" s="280">
        <v>0</v>
      </c>
      <c r="FG8" s="280">
        <v>0</v>
      </c>
      <c r="FH8" s="280" t="s">
        <v>802</v>
      </c>
      <c r="FI8" s="280" t="s">
        <v>802</v>
      </c>
      <c r="FJ8" s="280" t="s">
        <v>802</v>
      </c>
      <c r="FK8" s="280">
        <v>0</v>
      </c>
      <c r="FL8" s="280">
        <v>111</v>
      </c>
      <c r="FM8" s="280">
        <v>0</v>
      </c>
      <c r="FN8" s="280">
        <v>0</v>
      </c>
      <c r="FO8" s="280">
        <v>215</v>
      </c>
    </row>
    <row r="9" spans="1:171" s="284" customFormat="1" ht="12" customHeight="1">
      <c r="A9" s="278" t="s">
        <v>626</v>
      </c>
      <c r="B9" s="279" t="s">
        <v>627</v>
      </c>
      <c r="C9" s="297" t="s">
        <v>542</v>
      </c>
      <c r="D9" s="280">
        <f t="shared" si="0"/>
        <v>41107.51</v>
      </c>
      <c r="E9" s="280">
        <f t="shared" si="1"/>
        <v>4687.84</v>
      </c>
      <c r="F9" s="280">
        <f t="shared" si="2"/>
        <v>42</v>
      </c>
      <c r="G9" s="280">
        <f t="shared" si="3"/>
        <v>663.86</v>
      </c>
      <c r="H9" s="280">
        <f t="shared" si="4"/>
        <v>8932.7099999999991</v>
      </c>
      <c r="I9" s="280">
        <f t="shared" si="5"/>
        <v>7085.29</v>
      </c>
      <c r="J9" s="280">
        <f t="shared" si="6"/>
        <v>2129.92</v>
      </c>
      <c r="K9" s="280">
        <f t="shared" si="7"/>
        <v>18.310000000000002</v>
      </c>
      <c r="L9" s="280">
        <f t="shared" si="8"/>
        <v>3476.25</v>
      </c>
      <c r="M9" s="280">
        <f t="shared" si="9"/>
        <v>3.33</v>
      </c>
      <c r="N9" s="280">
        <f t="shared" si="10"/>
        <v>118</v>
      </c>
      <c r="O9" s="280">
        <f t="shared" si="11"/>
        <v>800</v>
      </c>
      <c r="P9" s="280">
        <f t="shared" si="12"/>
        <v>0</v>
      </c>
      <c r="Q9" s="280">
        <f t="shared" si="13"/>
        <v>7437</v>
      </c>
      <c r="R9" s="280">
        <f t="shared" si="14"/>
        <v>0</v>
      </c>
      <c r="S9" s="280">
        <f t="shared" si="15"/>
        <v>16</v>
      </c>
      <c r="T9" s="280">
        <f t="shared" si="16"/>
        <v>5019</v>
      </c>
      <c r="U9" s="280">
        <f t="shared" si="17"/>
        <v>232</v>
      </c>
      <c r="V9" s="280">
        <f t="shared" si="18"/>
        <v>0</v>
      </c>
      <c r="W9" s="280">
        <f t="shared" si="19"/>
        <v>15</v>
      </c>
      <c r="X9" s="280">
        <f t="shared" si="20"/>
        <v>431</v>
      </c>
      <c r="Y9" s="280">
        <f t="shared" si="21"/>
        <v>14227.84</v>
      </c>
      <c r="Z9" s="280">
        <v>324.83999999999997</v>
      </c>
      <c r="AA9" s="280">
        <v>0</v>
      </c>
      <c r="AB9" s="280">
        <v>0</v>
      </c>
      <c r="AC9" s="280">
        <v>1447</v>
      </c>
      <c r="AD9" s="280">
        <v>0</v>
      </c>
      <c r="AE9" s="280">
        <v>0</v>
      </c>
      <c r="AF9" s="280">
        <v>0</v>
      </c>
      <c r="AG9" s="280">
        <v>0</v>
      </c>
      <c r="AH9" s="280">
        <v>0</v>
      </c>
      <c r="AI9" s="280">
        <v>0</v>
      </c>
      <c r="AJ9" s="280" t="s">
        <v>802</v>
      </c>
      <c r="AK9" s="280" t="s">
        <v>802</v>
      </c>
      <c r="AL9" s="280">
        <v>7437</v>
      </c>
      <c r="AM9" s="280" t="s">
        <v>802</v>
      </c>
      <c r="AN9" s="280" t="s">
        <v>802</v>
      </c>
      <c r="AO9" s="280">
        <v>5019</v>
      </c>
      <c r="AP9" s="280" t="s">
        <v>802</v>
      </c>
      <c r="AQ9" s="280">
        <v>0</v>
      </c>
      <c r="AR9" s="280" t="s">
        <v>802</v>
      </c>
      <c r="AS9" s="280">
        <v>0</v>
      </c>
      <c r="AT9" s="280">
        <f t="shared" si="22"/>
        <v>3489.79</v>
      </c>
      <c r="AU9" s="280">
        <v>0</v>
      </c>
      <c r="AV9" s="280">
        <v>0</v>
      </c>
      <c r="AW9" s="280">
        <v>0</v>
      </c>
      <c r="AX9" s="280">
        <v>3485.79</v>
      </c>
      <c r="AY9" s="280">
        <v>0</v>
      </c>
      <c r="AZ9" s="280">
        <v>0</v>
      </c>
      <c r="BA9" s="280">
        <v>0</v>
      </c>
      <c r="BB9" s="280">
        <v>0</v>
      </c>
      <c r="BC9" s="280">
        <v>0</v>
      </c>
      <c r="BD9" s="280">
        <v>0</v>
      </c>
      <c r="BE9" s="280" t="s">
        <v>802</v>
      </c>
      <c r="BF9" s="280" t="s">
        <v>802</v>
      </c>
      <c r="BG9" s="280" t="s">
        <v>802</v>
      </c>
      <c r="BH9" s="280" t="s">
        <v>802</v>
      </c>
      <c r="BI9" s="280" t="s">
        <v>802</v>
      </c>
      <c r="BJ9" s="280" t="s">
        <v>802</v>
      </c>
      <c r="BK9" s="280" t="s">
        <v>802</v>
      </c>
      <c r="BL9" s="280" t="s">
        <v>802</v>
      </c>
      <c r="BM9" s="280" t="s">
        <v>802</v>
      </c>
      <c r="BN9" s="280">
        <v>4</v>
      </c>
      <c r="BO9" s="280">
        <f t="shared" si="23"/>
        <v>775</v>
      </c>
      <c r="BP9" s="280">
        <v>0</v>
      </c>
      <c r="BQ9" s="280">
        <v>0</v>
      </c>
      <c r="BR9" s="280">
        <v>0</v>
      </c>
      <c r="BS9" s="280">
        <v>0</v>
      </c>
      <c r="BT9" s="280">
        <v>0</v>
      </c>
      <c r="BU9" s="280">
        <v>0</v>
      </c>
      <c r="BV9" s="280">
        <v>0</v>
      </c>
      <c r="BW9" s="280">
        <v>0</v>
      </c>
      <c r="BX9" s="280">
        <v>0</v>
      </c>
      <c r="BY9" s="280">
        <v>0</v>
      </c>
      <c r="BZ9" s="280">
        <v>499</v>
      </c>
      <c r="CA9" s="280">
        <v>0</v>
      </c>
      <c r="CB9" s="280" t="s">
        <v>802</v>
      </c>
      <c r="CC9" s="280" t="s">
        <v>802</v>
      </c>
      <c r="CD9" s="280" t="s">
        <v>802</v>
      </c>
      <c r="CE9" s="280" t="s">
        <v>802</v>
      </c>
      <c r="CF9" s="280" t="s">
        <v>802</v>
      </c>
      <c r="CG9" s="280" t="s">
        <v>802</v>
      </c>
      <c r="CH9" s="280" t="s">
        <v>802</v>
      </c>
      <c r="CI9" s="280">
        <v>276</v>
      </c>
      <c r="CJ9" s="280">
        <f t="shared" si="24"/>
        <v>0</v>
      </c>
      <c r="CK9" s="280">
        <v>0</v>
      </c>
      <c r="CL9" s="280">
        <v>0</v>
      </c>
      <c r="CM9" s="280">
        <v>0</v>
      </c>
      <c r="CN9" s="280">
        <v>0</v>
      </c>
      <c r="CO9" s="280">
        <v>0</v>
      </c>
      <c r="CP9" s="280">
        <v>0</v>
      </c>
      <c r="CQ9" s="280">
        <v>0</v>
      </c>
      <c r="CR9" s="280">
        <v>0</v>
      </c>
      <c r="CS9" s="280">
        <v>0</v>
      </c>
      <c r="CT9" s="280">
        <v>0</v>
      </c>
      <c r="CU9" s="280">
        <v>0</v>
      </c>
      <c r="CV9" s="280">
        <v>0</v>
      </c>
      <c r="CW9" s="280" t="s">
        <v>802</v>
      </c>
      <c r="CX9" s="280" t="s">
        <v>802</v>
      </c>
      <c r="CY9" s="280" t="s">
        <v>802</v>
      </c>
      <c r="CZ9" s="280" t="s">
        <v>802</v>
      </c>
      <c r="DA9" s="280" t="s">
        <v>802</v>
      </c>
      <c r="DB9" s="280" t="s">
        <v>802</v>
      </c>
      <c r="DC9" s="280" t="s">
        <v>802</v>
      </c>
      <c r="DD9" s="280">
        <v>0</v>
      </c>
      <c r="DE9" s="280">
        <f t="shared" si="25"/>
        <v>181</v>
      </c>
      <c r="DF9" s="280">
        <v>0</v>
      </c>
      <c r="DG9" s="280">
        <v>0</v>
      </c>
      <c r="DH9" s="280">
        <v>0</v>
      </c>
      <c r="DI9" s="280">
        <v>0</v>
      </c>
      <c r="DJ9" s="280">
        <v>0</v>
      </c>
      <c r="DK9" s="280">
        <v>0</v>
      </c>
      <c r="DL9" s="280">
        <v>0</v>
      </c>
      <c r="DM9" s="280">
        <v>0</v>
      </c>
      <c r="DN9" s="280">
        <v>0</v>
      </c>
      <c r="DO9" s="280">
        <v>0</v>
      </c>
      <c r="DP9" s="280">
        <v>165</v>
      </c>
      <c r="DQ9" s="280">
        <v>0</v>
      </c>
      <c r="DR9" s="280" t="s">
        <v>802</v>
      </c>
      <c r="DS9" s="280" t="s">
        <v>802</v>
      </c>
      <c r="DT9" s="280">
        <v>16</v>
      </c>
      <c r="DU9" s="280" t="s">
        <v>802</v>
      </c>
      <c r="DV9" s="280" t="s">
        <v>802</v>
      </c>
      <c r="DW9" s="280" t="s">
        <v>802</v>
      </c>
      <c r="DX9" s="280" t="s">
        <v>802</v>
      </c>
      <c r="DY9" s="280">
        <v>0</v>
      </c>
      <c r="DZ9" s="280">
        <f t="shared" si="26"/>
        <v>15</v>
      </c>
      <c r="EA9" s="280">
        <v>0</v>
      </c>
      <c r="EB9" s="280">
        <v>0</v>
      </c>
      <c r="EC9" s="280">
        <v>0</v>
      </c>
      <c r="ED9" s="280">
        <v>0</v>
      </c>
      <c r="EE9" s="280">
        <v>0</v>
      </c>
      <c r="EF9" s="280">
        <v>0</v>
      </c>
      <c r="EG9" s="280">
        <v>0</v>
      </c>
      <c r="EH9" s="280">
        <v>0</v>
      </c>
      <c r="EI9" s="280">
        <v>0</v>
      </c>
      <c r="EJ9" s="280">
        <v>0</v>
      </c>
      <c r="EK9" s="280" t="s">
        <v>802</v>
      </c>
      <c r="EL9" s="280" t="s">
        <v>802</v>
      </c>
      <c r="EM9" s="280" t="s">
        <v>802</v>
      </c>
      <c r="EN9" s="280">
        <v>0</v>
      </c>
      <c r="EO9" s="280">
        <v>0</v>
      </c>
      <c r="EP9" s="280" t="s">
        <v>802</v>
      </c>
      <c r="EQ9" s="280" t="s">
        <v>802</v>
      </c>
      <c r="ER9" s="280" t="s">
        <v>802</v>
      </c>
      <c r="ES9" s="280">
        <v>15</v>
      </c>
      <c r="ET9" s="280">
        <v>0</v>
      </c>
      <c r="EU9" s="280">
        <f t="shared" si="27"/>
        <v>22418.880000000001</v>
      </c>
      <c r="EV9" s="280">
        <v>4363</v>
      </c>
      <c r="EW9" s="280">
        <v>42</v>
      </c>
      <c r="EX9" s="280">
        <v>663.86</v>
      </c>
      <c r="EY9" s="280">
        <v>3999.92</v>
      </c>
      <c r="EZ9" s="280">
        <v>7085.29</v>
      </c>
      <c r="FA9" s="280">
        <v>2129.92</v>
      </c>
      <c r="FB9" s="280">
        <v>18.310000000000002</v>
      </c>
      <c r="FC9" s="280">
        <v>3476.25</v>
      </c>
      <c r="FD9" s="280">
        <v>3.33</v>
      </c>
      <c r="FE9" s="280">
        <v>118</v>
      </c>
      <c r="FF9" s="280">
        <v>136</v>
      </c>
      <c r="FG9" s="280">
        <v>0</v>
      </c>
      <c r="FH9" s="280" t="s">
        <v>802</v>
      </c>
      <c r="FI9" s="280" t="s">
        <v>802</v>
      </c>
      <c r="FJ9" s="280" t="s">
        <v>802</v>
      </c>
      <c r="FK9" s="280">
        <v>0</v>
      </c>
      <c r="FL9" s="280">
        <v>232</v>
      </c>
      <c r="FM9" s="280">
        <v>0</v>
      </c>
      <c r="FN9" s="280">
        <v>0</v>
      </c>
      <c r="FO9" s="280">
        <v>151</v>
      </c>
    </row>
    <row r="10" spans="1:171" s="284" customFormat="1" ht="12" customHeight="1">
      <c r="A10" s="278" t="s">
        <v>566</v>
      </c>
      <c r="B10" s="279" t="s">
        <v>628</v>
      </c>
      <c r="C10" s="297" t="s">
        <v>542</v>
      </c>
      <c r="D10" s="280">
        <f t="shared" si="0"/>
        <v>92066</v>
      </c>
      <c r="E10" s="280">
        <f t="shared" si="1"/>
        <v>31343</v>
      </c>
      <c r="F10" s="280">
        <f t="shared" si="2"/>
        <v>64</v>
      </c>
      <c r="G10" s="280">
        <f t="shared" si="3"/>
        <v>1056</v>
      </c>
      <c r="H10" s="280">
        <f t="shared" si="4"/>
        <v>13324</v>
      </c>
      <c r="I10" s="280">
        <f t="shared" si="5"/>
        <v>17280</v>
      </c>
      <c r="J10" s="280">
        <f t="shared" si="6"/>
        <v>7083</v>
      </c>
      <c r="K10" s="280">
        <f t="shared" si="7"/>
        <v>99</v>
      </c>
      <c r="L10" s="280">
        <f t="shared" si="8"/>
        <v>15882</v>
      </c>
      <c r="M10" s="280">
        <f t="shared" si="9"/>
        <v>925</v>
      </c>
      <c r="N10" s="280">
        <f t="shared" si="10"/>
        <v>646</v>
      </c>
      <c r="O10" s="280">
        <f t="shared" si="11"/>
        <v>1079</v>
      </c>
      <c r="P10" s="280">
        <f t="shared" si="12"/>
        <v>0</v>
      </c>
      <c r="Q10" s="280">
        <f t="shared" si="13"/>
        <v>2016</v>
      </c>
      <c r="R10" s="280">
        <f t="shared" si="14"/>
        <v>142</v>
      </c>
      <c r="S10" s="280">
        <f t="shared" si="15"/>
        <v>0</v>
      </c>
      <c r="T10" s="280">
        <f t="shared" si="16"/>
        <v>0</v>
      </c>
      <c r="U10" s="280">
        <f t="shared" si="17"/>
        <v>0</v>
      </c>
      <c r="V10" s="280">
        <f t="shared" si="18"/>
        <v>0</v>
      </c>
      <c r="W10" s="280">
        <f t="shared" si="19"/>
        <v>5</v>
      </c>
      <c r="X10" s="280">
        <f t="shared" si="20"/>
        <v>1122</v>
      </c>
      <c r="Y10" s="280">
        <f t="shared" si="21"/>
        <v>2414</v>
      </c>
      <c r="Z10" s="280">
        <v>82</v>
      </c>
      <c r="AA10" s="280">
        <v>0</v>
      </c>
      <c r="AB10" s="280">
        <v>0</v>
      </c>
      <c r="AC10" s="280">
        <v>316</v>
      </c>
      <c r="AD10" s="280">
        <v>0</v>
      </c>
      <c r="AE10" s="280">
        <v>0</v>
      </c>
      <c r="AF10" s="280">
        <v>0</v>
      </c>
      <c r="AG10" s="280">
        <v>0</v>
      </c>
      <c r="AH10" s="280">
        <v>0</v>
      </c>
      <c r="AI10" s="280">
        <v>0</v>
      </c>
      <c r="AJ10" s="280" t="s">
        <v>802</v>
      </c>
      <c r="AK10" s="280" t="s">
        <v>802</v>
      </c>
      <c r="AL10" s="280">
        <v>2016</v>
      </c>
      <c r="AM10" s="280" t="s">
        <v>802</v>
      </c>
      <c r="AN10" s="280" t="s">
        <v>802</v>
      </c>
      <c r="AO10" s="280">
        <v>0</v>
      </c>
      <c r="AP10" s="280" t="s">
        <v>802</v>
      </c>
      <c r="AQ10" s="280">
        <v>0</v>
      </c>
      <c r="AR10" s="280" t="s">
        <v>802</v>
      </c>
      <c r="AS10" s="280">
        <v>0</v>
      </c>
      <c r="AT10" s="280">
        <f t="shared" si="22"/>
        <v>12790</v>
      </c>
      <c r="AU10" s="280">
        <v>212</v>
      </c>
      <c r="AV10" s="280">
        <v>0</v>
      </c>
      <c r="AW10" s="280">
        <v>91</v>
      </c>
      <c r="AX10" s="280">
        <v>5868</v>
      </c>
      <c r="AY10" s="280">
        <v>3951</v>
      </c>
      <c r="AZ10" s="280">
        <v>708</v>
      </c>
      <c r="BA10" s="280">
        <v>82</v>
      </c>
      <c r="BB10" s="280">
        <v>1579</v>
      </c>
      <c r="BC10" s="280">
        <v>210</v>
      </c>
      <c r="BD10" s="280">
        <v>0</v>
      </c>
      <c r="BE10" s="280" t="s">
        <v>802</v>
      </c>
      <c r="BF10" s="280" t="s">
        <v>802</v>
      </c>
      <c r="BG10" s="280" t="s">
        <v>802</v>
      </c>
      <c r="BH10" s="280" t="s">
        <v>802</v>
      </c>
      <c r="BI10" s="280" t="s">
        <v>802</v>
      </c>
      <c r="BJ10" s="280" t="s">
        <v>802</v>
      </c>
      <c r="BK10" s="280" t="s">
        <v>802</v>
      </c>
      <c r="BL10" s="280" t="s">
        <v>802</v>
      </c>
      <c r="BM10" s="280" t="s">
        <v>802</v>
      </c>
      <c r="BN10" s="280">
        <v>89</v>
      </c>
      <c r="BO10" s="280">
        <f t="shared" si="23"/>
        <v>1348</v>
      </c>
      <c r="BP10" s="280">
        <v>0</v>
      </c>
      <c r="BQ10" s="280">
        <v>0</v>
      </c>
      <c r="BR10" s="280">
        <v>0</v>
      </c>
      <c r="BS10" s="280">
        <v>0</v>
      </c>
      <c r="BT10" s="280">
        <v>0</v>
      </c>
      <c r="BU10" s="280">
        <v>0</v>
      </c>
      <c r="BV10" s="280">
        <v>0</v>
      </c>
      <c r="BW10" s="280">
        <v>0</v>
      </c>
      <c r="BX10" s="280">
        <v>0</v>
      </c>
      <c r="BY10" s="280">
        <v>0</v>
      </c>
      <c r="BZ10" s="280">
        <v>1079</v>
      </c>
      <c r="CA10" s="280">
        <v>0</v>
      </c>
      <c r="CB10" s="280" t="s">
        <v>802</v>
      </c>
      <c r="CC10" s="280" t="s">
        <v>802</v>
      </c>
      <c r="CD10" s="280" t="s">
        <v>802</v>
      </c>
      <c r="CE10" s="280" t="s">
        <v>802</v>
      </c>
      <c r="CF10" s="280" t="s">
        <v>802</v>
      </c>
      <c r="CG10" s="280" t="s">
        <v>802</v>
      </c>
      <c r="CH10" s="280" t="s">
        <v>802</v>
      </c>
      <c r="CI10" s="280">
        <v>269</v>
      </c>
      <c r="CJ10" s="280">
        <f t="shared" si="24"/>
        <v>0</v>
      </c>
      <c r="CK10" s="280">
        <v>0</v>
      </c>
      <c r="CL10" s="280">
        <v>0</v>
      </c>
      <c r="CM10" s="280">
        <v>0</v>
      </c>
      <c r="CN10" s="280">
        <v>0</v>
      </c>
      <c r="CO10" s="280">
        <v>0</v>
      </c>
      <c r="CP10" s="280">
        <v>0</v>
      </c>
      <c r="CQ10" s="280">
        <v>0</v>
      </c>
      <c r="CR10" s="280">
        <v>0</v>
      </c>
      <c r="CS10" s="280">
        <v>0</v>
      </c>
      <c r="CT10" s="280">
        <v>0</v>
      </c>
      <c r="CU10" s="280">
        <v>0</v>
      </c>
      <c r="CV10" s="280">
        <v>0</v>
      </c>
      <c r="CW10" s="280" t="s">
        <v>802</v>
      </c>
      <c r="CX10" s="280" t="s">
        <v>802</v>
      </c>
      <c r="CY10" s="280" t="s">
        <v>802</v>
      </c>
      <c r="CZ10" s="280" t="s">
        <v>802</v>
      </c>
      <c r="DA10" s="280" t="s">
        <v>802</v>
      </c>
      <c r="DB10" s="280" t="s">
        <v>802</v>
      </c>
      <c r="DC10" s="280" t="s">
        <v>802</v>
      </c>
      <c r="DD10" s="280">
        <v>0</v>
      </c>
      <c r="DE10" s="280">
        <f t="shared" si="25"/>
        <v>0</v>
      </c>
      <c r="DF10" s="280">
        <v>0</v>
      </c>
      <c r="DG10" s="280">
        <v>0</v>
      </c>
      <c r="DH10" s="280">
        <v>0</v>
      </c>
      <c r="DI10" s="280">
        <v>0</v>
      </c>
      <c r="DJ10" s="280">
        <v>0</v>
      </c>
      <c r="DK10" s="280">
        <v>0</v>
      </c>
      <c r="DL10" s="280">
        <v>0</v>
      </c>
      <c r="DM10" s="280">
        <v>0</v>
      </c>
      <c r="DN10" s="280">
        <v>0</v>
      </c>
      <c r="DO10" s="280">
        <v>0</v>
      </c>
      <c r="DP10" s="280">
        <v>0</v>
      </c>
      <c r="DQ10" s="280">
        <v>0</v>
      </c>
      <c r="DR10" s="280" t="s">
        <v>802</v>
      </c>
      <c r="DS10" s="280" t="s">
        <v>802</v>
      </c>
      <c r="DT10" s="280">
        <v>0</v>
      </c>
      <c r="DU10" s="280" t="s">
        <v>802</v>
      </c>
      <c r="DV10" s="280" t="s">
        <v>802</v>
      </c>
      <c r="DW10" s="280" t="s">
        <v>802</v>
      </c>
      <c r="DX10" s="280" t="s">
        <v>802</v>
      </c>
      <c r="DY10" s="280">
        <v>0</v>
      </c>
      <c r="DZ10" s="280">
        <f t="shared" si="26"/>
        <v>142</v>
      </c>
      <c r="EA10" s="280">
        <v>0</v>
      </c>
      <c r="EB10" s="280">
        <v>0</v>
      </c>
      <c r="EC10" s="280">
        <v>0</v>
      </c>
      <c r="ED10" s="280">
        <v>0</v>
      </c>
      <c r="EE10" s="280">
        <v>0</v>
      </c>
      <c r="EF10" s="280">
        <v>0</v>
      </c>
      <c r="EG10" s="280">
        <v>0</v>
      </c>
      <c r="EH10" s="280">
        <v>0</v>
      </c>
      <c r="EI10" s="280">
        <v>0</v>
      </c>
      <c r="EJ10" s="280">
        <v>0</v>
      </c>
      <c r="EK10" s="280" t="s">
        <v>802</v>
      </c>
      <c r="EL10" s="280" t="s">
        <v>802</v>
      </c>
      <c r="EM10" s="280" t="s">
        <v>802</v>
      </c>
      <c r="EN10" s="280">
        <v>142</v>
      </c>
      <c r="EO10" s="280">
        <v>0</v>
      </c>
      <c r="EP10" s="280" t="s">
        <v>802</v>
      </c>
      <c r="EQ10" s="280" t="s">
        <v>802</v>
      </c>
      <c r="ER10" s="280" t="s">
        <v>802</v>
      </c>
      <c r="ES10" s="280">
        <v>0</v>
      </c>
      <c r="ET10" s="280">
        <v>0</v>
      </c>
      <c r="EU10" s="280">
        <f t="shared" si="27"/>
        <v>75372</v>
      </c>
      <c r="EV10" s="280">
        <v>31049</v>
      </c>
      <c r="EW10" s="280">
        <v>64</v>
      </c>
      <c r="EX10" s="280">
        <v>965</v>
      </c>
      <c r="EY10" s="280">
        <v>7140</v>
      </c>
      <c r="EZ10" s="280">
        <v>13329</v>
      </c>
      <c r="FA10" s="280">
        <v>6375</v>
      </c>
      <c r="FB10" s="280">
        <v>17</v>
      </c>
      <c r="FC10" s="280">
        <v>14303</v>
      </c>
      <c r="FD10" s="280">
        <v>715</v>
      </c>
      <c r="FE10" s="280">
        <v>646</v>
      </c>
      <c r="FF10" s="280">
        <v>0</v>
      </c>
      <c r="FG10" s="280">
        <v>0</v>
      </c>
      <c r="FH10" s="280" t="s">
        <v>802</v>
      </c>
      <c r="FI10" s="280" t="s">
        <v>802</v>
      </c>
      <c r="FJ10" s="280" t="s">
        <v>802</v>
      </c>
      <c r="FK10" s="280">
        <v>0</v>
      </c>
      <c r="FL10" s="280">
        <v>0</v>
      </c>
      <c r="FM10" s="280">
        <v>0</v>
      </c>
      <c r="FN10" s="280">
        <v>5</v>
      </c>
      <c r="FO10" s="280">
        <v>764</v>
      </c>
    </row>
    <row r="11" spans="1:171" s="284" customFormat="1" ht="12" customHeight="1">
      <c r="A11" s="278" t="s">
        <v>570</v>
      </c>
      <c r="B11" s="279" t="s">
        <v>624</v>
      </c>
      <c r="C11" s="297" t="s">
        <v>542</v>
      </c>
      <c r="D11" s="280">
        <f t="shared" si="0"/>
        <v>38128</v>
      </c>
      <c r="E11" s="280">
        <f t="shared" si="1"/>
        <v>6851</v>
      </c>
      <c r="F11" s="280">
        <f t="shared" si="2"/>
        <v>0</v>
      </c>
      <c r="G11" s="280">
        <f t="shared" si="3"/>
        <v>6</v>
      </c>
      <c r="H11" s="280">
        <f t="shared" si="4"/>
        <v>5931</v>
      </c>
      <c r="I11" s="280">
        <f t="shared" si="5"/>
        <v>7550</v>
      </c>
      <c r="J11" s="280">
        <f t="shared" si="6"/>
        <v>2217</v>
      </c>
      <c r="K11" s="280">
        <f t="shared" si="7"/>
        <v>68</v>
      </c>
      <c r="L11" s="280">
        <f t="shared" si="8"/>
        <v>341</v>
      </c>
      <c r="M11" s="280">
        <f t="shared" si="9"/>
        <v>155</v>
      </c>
      <c r="N11" s="280">
        <f t="shared" si="10"/>
        <v>156</v>
      </c>
      <c r="O11" s="280">
        <f t="shared" si="11"/>
        <v>117</v>
      </c>
      <c r="P11" s="280">
        <f t="shared" si="12"/>
        <v>0</v>
      </c>
      <c r="Q11" s="280">
        <f t="shared" si="13"/>
        <v>11892</v>
      </c>
      <c r="R11" s="280">
        <f t="shared" si="14"/>
        <v>0</v>
      </c>
      <c r="S11" s="280">
        <f t="shared" si="15"/>
        <v>0</v>
      </c>
      <c r="T11" s="280">
        <f t="shared" si="16"/>
        <v>1548</v>
      </c>
      <c r="U11" s="280">
        <f t="shared" si="17"/>
        <v>0</v>
      </c>
      <c r="V11" s="280">
        <f t="shared" si="18"/>
        <v>0</v>
      </c>
      <c r="W11" s="280">
        <f t="shared" si="19"/>
        <v>4</v>
      </c>
      <c r="X11" s="280">
        <f t="shared" si="20"/>
        <v>1292</v>
      </c>
      <c r="Y11" s="280">
        <f t="shared" si="21"/>
        <v>11951</v>
      </c>
      <c r="Z11" s="280">
        <v>0</v>
      </c>
      <c r="AA11" s="280">
        <v>0</v>
      </c>
      <c r="AB11" s="280">
        <v>0</v>
      </c>
      <c r="AC11" s="280">
        <v>59</v>
      </c>
      <c r="AD11" s="280">
        <v>0</v>
      </c>
      <c r="AE11" s="280">
        <v>0</v>
      </c>
      <c r="AF11" s="280">
        <v>0</v>
      </c>
      <c r="AG11" s="280">
        <v>0</v>
      </c>
      <c r="AH11" s="280">
        <v>0</v>
      </c>
      <c r="AI11" s="280">
        <v>0</v>
      </c>
      <c r="AJ11" s="280" t="s">
        <v>802</v>
      </c>
      <c r="AK11" s="280" t="s">
        <v>802</v>
      </c>
      <c r="AL11" s="280">
        <v>11892</v>
      </c>
      <c r="AM11" s="280" t="s">
        <v>802</v>
      </c>
      <c r="AN11" s="280" t="s">
        <v>802</v>
      </c>
      <c r="AO11" s="280">
        <v>0</v>
      </c>
      <c r="AP11" s="280" t="s">
        <v>802</v>
      </c>
      <c r="AQ11" s="280">
        <v>0</v>
      </c>
      <c r="AR11" s="280" t="s">
        <v>802</v>
      </c>
      <c r="AS11" s="280">
        <v>0</v>
      </c>
      <c r="AT11" s="280">
        <f t="shared" si="22"/>
        <v>3221</v>
      </c>
      <c r="AU11" s="280">
        <v>0</v>
      </c>
      <c r="AV11" s="280">
        <v>0</v>
      </c>
      <c r="AW11" s="280">
        <v>0</v>
      </c>
      <c r="AX11" s="280">
        <v>2772</v>
      </c>
      <c r="AY11" s="280">
        <v>281</v>
      </c>
      <c r="AZ11" s="280">
        <v>71</v>
      </c>
      <c r="BA11" s="280">
        <v>0</v>
      </c>
      <c r="BB11" s="280">
        <v>36</v>
      </c>
      <c r="BC11" s="280">
        <v>0</v>
      </c>
      <c r="BD11" s="280">
        <v>0</v>
      </c>
      <c r="BE11" s="280" t="s">
        <v>802</v>
      </c>
      <c r="BF11" s="280" t="s">
        <v>802</v>
      </c>
      <c r="BG11" s="280" t="s">
        <v>802</v>
      </c>
      <c r="BH11" s="280" t="s">
        <v>802</v>
      </c>
      <c r="BI11" s="280" t="s">
        <v>802</v>
      </c>
      <c r="BJ11" s="280" t="s">
        <v>802</v>
      </c>
      <c r="BK11" s="280" t="s">
        <v>802</v>
      </c>
      <c r="BL11" s="280" t="s">
        <v>802</v>
      </c>
      <c r="BM11" s="280" t="s">
        <v>802</v>
      </c>
      <c r="BN11" s="280">
        <v>61</v>
      </c>
      <c r="BO11" s="280">
        <f t="shared" si="23"/>
        <v>797</v>
      </c>
      <c r="BP11" s="280">
        <v>0</v>
      </c>
      <c r="BQ11" s="280">
        <v>0</v>
      </c>
      <c r="BR11" s="280">
        <v>0</v>
      </c>
      <c r="BS11" s="280">
        <v>0</v>
      </c>
      <c r="BT11" s="280">
        <v>0</v>
      </c>
      <c r="BU11" s="280">
        <v>0</v>
      </c>
      <c r="BV11" s="280">
        <v>0</v>
      </c>
      <c r="BW11" s="280">
        <v>0</v>
      </c>
      <c r="BX11" s="280">
        <v>0</v>
      </c>
      <c r="BY11" s="280">
        <v>0</v>
      </c>
      <c r="BZ11" s="280">
        <v>117</v>
      </c>
      <c r="CA11" s="280">
        <v>0</v>
      </c>
      <c r="CB11" s="280" t="s">
        <v>802</v>
      </c>
      <c r="CC11" s="280" t="s">
        <v>802</v>
      </c>
      <c r="CD11" s="280" t="s">
        <v>802</v>
      </c>
      <c r="CE11" s="280" t="s">
        <v>802</v>
      </c>
      <c r="CF11" s="280" t="s">
        <v>802</v>
      </c>
      <c r="CG11" s="280" t="s">
        <v>802</v>
      </c>
      <c r="CH11" s="280" t="s">
        <v>802</v>
      </c>
      <c r="CI11" s="280">
        <v>680</v>
      </c>
      <c r="CJ11" s="280">
        <f t="shared" si="24"/>
        <v>0</v>
      </c>
      <c r="CK11" s="280">
        <v>0</v>
      </c>
      <c r="CL11" s="280">
        <v>0</v>
      </c>
      <c r="CM11" s="280">
        <v>0</v>
      </c>
      <c r="CN11" s="280">
        <v>0</v>
      </c>
      <c r="CO11" s="280">
        <v>0</v>
      </c>
      <c r="CP11" s="280">
        <v>0</v>
      </c>
      <c r="CQ11" s="280">
        <v>0</v>
      </c>
      <c r="CR11" s="280">
        <v>0</v>
      </c>
      <c r="CS11" s="280">
        <v>0</v>
      </c>
      <c r="CT11" s="280">
        <v>0</v>
      </c>
      <c r="CU11" s="280">
        <v>0</v>
      </c>
      <c r="CV11" s="280">
        <v>0</v>
      </c>
      <c r="CW11" s="280" t="s">
        <v>802</v>
      </c>
      <c r="CX11" s="280" t="s">
        <v>802</v>
      </c>
      <c r="CY11" s="280" t="s">
        <v>802</v>
      </c>
      <c r="CZ11" s="280" t="s">
        <v>802</v>
      </c>
      <c r="DA11" s="280" t="s">
        <v>802</v>
      </c>
      <c r="DB11" s="280" t="s">
        <v>802</v>
      </c>
      <c r="DC11" s="280" t="s">
        <v>802</v>
      </c>
      <c r="DD11" s="280">
        <v>0</v>
      </c>
      <c r="DE11" s="280">
        <f t="shared" si="25"/>
        <v>0</v>
      </c>
      <c r="DF11" s="280">
        <v>0</v>
      </c>
      <c r="DG11" s="280">
        <v>0</v>
      </c>
      <c r="DH11" s="280">
        <v>0</v>
      </c>
      <c r="DI11" s="280">
        <v>0</v>
      </c>
      <c r="DJ11" s="280">
        <v>0</v>
      </c>
      <c r="DK11" s="280">
        <v>0</v>
      </c>
      <c r="DL11" s="280">
        <v>0</v>
      </c>
      <c r="DM11" s="280">
        <v>0</v>
      </c>
      <c r="DN11" s="280">
        <v>0</v>
      </c>
      <c r="DO11" s="280">
        <v>0</v>
      </c>
      <c r="DP11" s="280">
        <v>0</v>
      </c>
      <c r="DQ11" s="280">
        <v>0</v>
      </c>
      <c r="DR11" s="280" t="s">
        <v>802</v>
      </c>
      <c r="DS11" s="280" t="s">
        <v>802</v>
      </c>
      <c r="DT11" s="280">
        <v>0</v>
      </c>
      <c r="DU11" s="280" t="s">
        <v>802</v>
      </c>
      <c r="DV11" s="280" t="s">
        <v>802</v>
      </c>
      <c r="DW11" s="280" t="s">
        <v>802</v>
      </c>
      <c r="DX11" s="280" t="s">
        <v>802</v>
      </c>
      <c r="DY11" s="280">
        <v>0</v>
      </c>
      <c r="DZ11" s="280">
        <f t="shared" si="26"/>
        <v>4</v>
      </c>
      <c r="EA11" s="280">
        <v>0</v>
      </c>
      <c r="EB11" s="280">
        <v>0</v>
      </c>
      <c r="EC11" s="280">
        <v>0</v>
      </c>
      <c r="ED11" s="280">
        <v>0</v>
      </c>
      <c r="EE11" s="280">
        <v>0</v>
      </c>
      <c r="EF11" s="280">
        <v>0</v>
      </c>
      <c r="EG11" s="280">
        <v>0</v>
      </c>
      <c r="EH11" s="280">
        <v>0</v>
      </c>
      <c r="EI11" s="280">
        <v>0</v>
      </c>
      <c r="EJ11" s="280">
        <v>0</v>
      </c>
      <c r="EK11" s="280" t="s">
        <v>802</v>
      </c>
      <c r="EL11" s="280" t="s">
        <v>802</v>
      </c>
      <c r="EM11" s="280" t="s">
        <v>802</v>
      </c>
      <c r="EN11" s="280">
        <v>0</v>
      </c>
      <c r="EO11" s="280">
        <v>0</v>
      </c>
      <c r="EP11" s="280" t="s">
        <v>802</v>
      </c>
      <c r="EQ11" s="280" t="s">
        <v>802</v>
      </c>
      <c r="ER11" s="280" t="s">
        <v>802</v>
      </c>
      <c r="ES11" s="280">
        <v>4</v>
      </c>
      <c r="ET11" s="280">
        <v>0</v>
      </c>
      <c r="EU11" s="280">
        <f t="shared" si="27"/>
        <v>22155</v>
      </c>
      <c r="EV11" s="280">
        <v>6851</v>
      </c>
      <c r="EW11" s="280">
        <v>0</v>
      </c>
      <c r="EX11" s="280">
        <v>6</v>
      </c>
      <c r="EY11" s="280">
        <v>3100</v>
      </c>
      <c r="EZ11" s="280">
        <v>7269</v>
      </c>
      <c r="FA11" s="280">
        <v>2146</v>
      </c>
      <c r="FB11" s="280">
        <v>68</v>
      </c>
      <c r="FC11" s="280">
        <v>305</v>
      </c>
      <c r="FD11" s="280">
        <v>155</v>
      </c>
      <c r="FE11" s="280">
        <v>156</v>
      </c>
      <c r="FF11" s="280">
        <v>0</v>
      </c>
      <c r="FG11" s="280">
        <v>0</v>
      </c>
      <c r="FH11" s="280" t="s">
        <v>802</v>
      </c>
      <c r="FI11" s="280" t="s">
        <v>802</v>
      </c>
      <c r="FJ11" s="280" t="s">
        <v>802</v>
      </c>
      <c r="FK11" s="280">
        <v>1548</v>
      </c>
      <c r="FL11" s="280">
        <v>0</v>
      </c>
      <c r="FM11" s="280">
        <v>0</v>
      </c>
      <c r="FN11" s="280">
        <v>0</v>
      </c>
      <c r="FO11" s="280">
        <v>551</v>
      </c>
    </row>
    <row r="12" spans="1:171" s="284" customFormat="1" ht="12" customHeight="1">
      <c r="A12" s="278" t="s">
        <v>551</v>
      </c>
      <c r="B12" s="279" t="s">
        <v>571</v>
      </c>
      <c r="C12" s="297" t="s">
        <v>542</v>
      </c>
      <c r="D12" s="280">
        <f t="shared" si="0"/>
        <v>21006</v>
      </c>
      <c r="E12" s="280">
        <f t="shared" si="1"/>
        <v>1298</v>
      </c>
      <c r="F12" s="280">
        <f t="shared" si="2"/>
        <v>26</v>
      </c>
      <c r="G12" s="280">
        <f t="shared" si="3"/>
        <v>74</v>
      </c>
      <c r="H12" s="280">
        <f t="shared" si="4"/>
        <v>5694</v>
      </c>
      <c r="I12" s="280">
        <f t="shared" si="5"/>
        <v>4957</v>
      </c>
      <c r="J12" s="280">
        <f t="shared" si="6"/>
        <v>2308</v>
      </c>
      <c r="K12" s="280">
        <f t="shared" si="7"/>
        <v>108</v>
      </c>
      <c r="L12" s="280">
        <f t="shared" si="8"/>
        <v>1731</v>
      </c>
      <c r="M12" s="280">
        <f t="shared" si="9"/>
        <v>1097</v>
      </c>
      <c r="N12" s="280">
        <f t="shared" si="10"/>
        <v>114</v>
      </c>
      <c r="O12" s="280">
        <f t="shared" si="11"/>
        <v>2006</v>
      </c>
      <c r="P12" s="280">
        <f t="shared" si="12"/>
        <v>3</v>
      </c>
      <c r="Q12" s="280">
        <f t="shared" si="13"/>
        <v>1436</v>
      </c>
      <c r="R12" s="280">
        <f t="shared" si="14"/>
        <v>0</v>
      </c>
      <c r="S12" s="280">
        <f t="shared" si="15"/>
        <v>0</v>
      </c>
      <c r="T12" s="280">
        <f t="shared" si="16"/>
        <v>0</v>
      </c>
      <c r="U12" s="280">
        <f t="shared" si="17"/>
        <v>0</v>
      </c>
      <c r="V12" s="280">
        <f t="shared" si="18"/>
        <v>0</v>
      </c>
      <c r="W12" s="280">
        <f t="shared" si="19"/>
        <v>46</v>
      </c>
      <c r="X12" s="280">
        <f t="shared" si="20"/>
        <v>108</v>
      </c>
      <c r="Y12" s="280">
        <f t="shared" si="21"/>
        <v>1550</v>
      </c>
      <c r="Z12" s="280">
        <v>0</v>
      </c>
      <c r="AA12" s="280">
        <v>0</v>
      </c>
      <c r="AB12" s="280">
        <v>0</v>
      </c>
      <c r="AC12" s="280">
        <v>114</v>
      </c>
      <c r="AD12" s="280">
        <v>0</v>
      </c>
      <c r="AE12" s="280">
        <v>0</v>
      </c>
      <c r="AF12" s="280">
        <v>0</v>
      </c>
      <c r="AG12" s="280">
        <v>0</v>
      </c>
      <c r="AH12" s="280">
        <v>0</v>
      </c>
      <c r="AI12" s="280">
        <v>0</v>
      </c>
      <c r="AJ12" s="280" t="s">
        <v>802</v>
      </c>
      <c r="AK12" s="280" t="s">
        <v>802</v>
      </c>
      <c r="AL12" s="280">
        <v>1436</v>
      </c>
      <c r="AM12" s="280" t="s">
        <v>802</v>
      </c>
      <c r="AN12" s="280" t="s">
        <v>802</v>
      </c>
      <c r="AO12" s="280">
        <v>0</v>
      </c>
      <c r="AP12" s="280" t="s">
        <v>802</v>
      </c>
      <c r="AQ12" s="280">
        <v>0</v>
      </c>
      <c r="AR12" s="280" t="s">
        <v>802</v>
      </c>
      <c r="AS12" s="280">
        <v>0</v>
      </c>
      <c r="AT12" s="280">
        <f t="shared" si="22"/>
        <v>3715</v>
      </c>
      <c r="AU12" s="280">
        <v>0</v>
      </c>
      <c r="AV12" s="280">
        <v>0</v>
      </c>
      <c r="AW12" s="280">
        <v>0</v>
      </c>
      <c r="AX12" s="280">
        <v>2581</v>
      </c>
      <c r="AY12" s="280">
        <v>0</v>
      </c>
      <c r="AZ12" s="280">
        <v>0</v>
      </c>
      <c r="BA12" s="280">
        <v>0</v>
      </c>
      <c r="BB12" s="280">
        <v>0</v>
      </c>
      <c r="BC12" s="280">
        <v>1097</v>
      </c>
      <c r="BD12" s="280">
        <v>0</v>
      </c>
      <c r="BE12" s="280" t="s">
        <v>802</v>
      </c>
      <c r="BF12" s="280" t="s">
        <v>802</v>
      </c>
      <c r="BG12" s="280" t="s">
        <v>802</v>
      </c>
      <c r="BH12" s="280" t="s">
        <v>802</v>
      </c>
      <c r="BI12" s="280" t="s">
        <v>802</v>
      </c>
      <c r="BJ12" s="280" t="s">
        <v>802</v>
      </c>
      <c r="BK12" s="280" t="s">
        <v>802</v>
      </c>
      <c r="BL12" s="280" t="s">
        <v>802</v>
      </c>
      <c r="BM12" s="280" t="s">
        <v>802</v>
      </c>
      <c r="BN12" s="280">
        <v>37</v>
      </c>
      <c r="BO12" s="280">
        <f t="shared" si="23"/>
        <v>2006</v>
      </c>
      <c r="BP12" s="280">
        <v>0</v>
      </c>
      <c r="BQ12" s="280">
        <v>0</v>
      </c>
      <c r="BR12" s="280">
        <v>0</v>
      </c>
      <c r="BS12" s="280">
        <v>0</v>
      </c>
      <c r="BT12" s="280">
        <v>0</v>
      </c>
      <c r="BU12" s="280">
        <v>0</v>
      </c>
      <c r="BV12" s="280">
        <v>0</v>
      </c>
      <c r="BW12" s="280">
        <v>0</v>
      </c>
      <c r="BX12" s="280">
        <v>0</v>
      </c>
      <c r="BY12" s="280">
        <v>0</v>
      </c>
      <c r="BZ12" s="280">
        <v>2006</v>
      </c>
      <c r="CA12" s="280">
        <v>0</v>
      </c>
      <c r="CB12" s="280" t="s">
        <v>802</v>
      </c>
      <c r="CC12" s="280" t="s">
        <v>802</v>
      </c>
      <c r="CD12" s="280" t="s">
        <v>802</v>
      </c>
      <c r="CE12" s="280" t="s">
        <v>802</v>
      </c>
      <c r="CF12" s="280" t="s">
        <v>802</v>
      </c>
      <c r="CG12" s="280" t="s">
        <v>802</v>
      </c>
      <c r="CH12" s="280" t="s">
        <v>802</v>
      </c>
      <c r="CI12" s="280">
        <v>0</v>
      </c>
      <c r="CJ12" s="280">
        <f t="shared" si="24"/>
        <v>3</v>
      </c>
      <c r="CK12" s="280">
        <v>0</v>
      </c>
      <c r="CL12" s="280">
        <v>0</v>
      </c>
      <c r="CM12" s="280">
        <v>0</v>
      </c>
      <c r="CN12" s="280">
        <v>0</v>
      </c>
      <c r="CO12" s="280">
        <v>0</v>
      </c>
      <c r="CP12" s="280">
        <v>0</v>
      </c>
      <c r="CQ12" s="280">
        <v>0</v>
      </c>
      <c r="CR12" s="280">
        <v>0</v>
      </c>
      <c r="CS12" s="280">
        <v>0</v>
      </c>
      <c r="CT12" s="280">
        <v>0</v>
      </c>
      <c r="CU12" s="280">
        <v>0</v>
      </c>
      <c r="CV12" s="280">
        <v>3</v>
      </c>
      <c r="CW12" s="280" t="s">
        <v>802</v>
      </c>
      <c r="CX12" s="280" t="s">
        <v>802</v>
      </c>
      <c r="CY12" s="280" t="s">
        <v>802</v>
      </c>
      <c r="CZ12" s="280" t="s">
        <v>802</v>
      </c>
      <c r="DA12" s="280" t="s">
        <v>802</v>
      </c>
      <c r="DB12" s="280" t="s">
        <v>802</v>
      </c>
      <c r="DC12" s="280" t="s">
        <v>802</v>
      </c>
      <c r="DD12" s="280">
        <v>0</v>
      </c>
      <c r="DE12" s="280">
        <f t="shared" si="25"/>
        <v>0</v>
      </c>
      <c r="DF12" s="280">
        <v>0</v>
      </c>
      <c r="DG12" s="280">
        <v>0</v>
      </c>
      <c r="DH12" s="280">
        <v>0</v>
      </c>
      <c r="DI12" s="280">
        <v>0</v>
      </c>
      <c r="DJ12" s="280">
        <v>0</v>
      </c>
      <c r="DK12" s="280">
        <v>0</v>
      </c>
      <c r="DL12" s="280">
        <v>0</v>
      </c>
      <c r="DM12" s="280">
        <v>0</v>
      </c>
      <c r="DN12" s="280">
        <v>0</v>
      </c>
      <c r="DO12" s="280">
        <v>0</v>
      </c>
      <c r="DP12" s="280">
        <v>0</v>
      </c>
      <c r="DQ12" s="280">
        <v>0</v>
      </c>
      <c r="DR12" s="280" t="s">
        <v>802</v>
      </c>
      <c r="DS12" s="280" t="s">
        <v>802</v>
      </c>
      <c r="DT12" s="280">
        <v>0</v>
      </c>
      <c r="DU12" s="280" t="s">
        <v>802</v>
      </c>
      <c r="DV12" s="280" t="s">
        <v>802</v>
      </c>
      <c r="DW12" s="280" t="s">
        <v>802</v>
      </c>
      <c r="DX12" s="280" t="s">
        <v>802</v>
      </c>
      <c r="DY12" s="280">
        <v>0</v>
      </c>
      <c r="DZ12" s="280">
        <f t="shared" si="26"/>
        <v>34</v>
      </c>
      <c r="EA12" s="280">
        <v>0</v>
      </c>
      <c r="EB12" s="280">
        <v>0</v>
      </c>
      <c r="EC12" s="280">
        <v>0</v>
      </c>
      <c r="ED12" s="280">
        <v>0</v>
      </c>
      <c r="EE12" s="280">
        <v>0</v>
      </c>
      <c r="EF12" s="280">
        <v>0</v>
      </c>
      <c r="EG12" s="280">
        <v>0</v>
      </c>
      <c r="EH12" s="280">
        <v>0</v>
      </c>
      <c r="EI12" s="280">
        <v>0</v>
      </c>
      <c r="EJ12" s="280">
        <v>0</v>
      </c>
      <c r="EK12" s="280" t="s">
        <v>802</v>
      </c>
      <c r="EL12" s="280" t="s">
        <v>802</v>
      </c>
      <c r="EM12" s="280" t="s">
        <v>802</v>
      </c>
      <c r="EN12" s="280">
        <v>0</v>
      </c>
      <c r="EO12" s="280">
        <v>0</v>
      </c>
      <c r="EP12" s="280" t="s">
        <v>802</v>
      </c>
      <c r="EQ12" s="280" t="s">
        <v>802</v>
      </c>
      <c r="ER12" s="280" t="s">
        <v>802</v>
      </c>
      <c r="ES12" s="280">
        <v>34</v>
      </c>
      <c r="ET12" s="280">
        <v>0</v>
      </c>
      <c r="EU12" s="280">
        <f t="shared" si="27"/>
        <v>13698</v>
      </c>
      <c r="EV12" s="280">
        <v>1298</v>
      </c>
      <c r="EW12" s="280">
        <v>26</v>
      </c>
      <c r="EX12" s="280">
        <v>74</v>
      </c>
      <c r="EY12" s="280">
        <v>2999</v>
      </c>
      <c r="EZ12" s="280">
        <v>4957</v>
      </c>
      <c r="FA12" s="280">
        <v>2308</v>
      </c>
      <c r="FB12" s="280">
        <v>108</v>
      </c>
      <c r="FC12" s="280">
        <v>1731</v>
      </c>
      <c r="FD12" s="280">
        <v>0</v>
      </c>
      <c r="FE12" s="280">
        <v>114</v>
      </c>
      <c r="FF12" s="280">
        <v>0</v>
      </c>
      <c r="FG12" s="280">
        <v>0</v>
      </c>
      <c r="FH12" s="280" t="s">
        <v>802</v>
      </c>
      <c r="FI12" s="280" t="s">
        <v>802</v>
      </c>
      <c r="FJ12" s="280" t="s">
        <v>802</v>
      </c>
      <c r="FK12" s="280">
        <v>0</v>
      </c>
      <c r="FL12" s="280">
        <v>0</v>
      </c>
      <c r="FM12" s="280">
        <v>0</v>
      </c>
      <c r="FN12" s="280">
        <v>12</v>
      </c>
      <c r="FO12" s="280">
        <v>71</v>
      </c>
    </row>
    <row r="13" spans="1:171" s="284" customFormat="1" ht="12" customHeight="1">
      <c r="A13" s="278" t="s">
        <v>580</v>
      </c>
      <c r="B13" s="279" t="s">
        <v>629</v>
      </c>
      <c r="C13" s="297" t="s">
        <v>542</v>
      </c>
      <c r="D13" s="280">
        <f t="shared" si="0"/>
        <v>47502</v>
      </c>
      <c r="E13" s="280">
        <f t="shared" si="1"/>
        <v>822</v>
      </c>
      <c r="F13" s="280">
        <f t="shared" si="2"/>
        <v>15</v>
      </c>
      <c r="G13" s="280">
        <f t="shared" si="3"/>
        <v>241</v>
      </c>
      <c r="H13" s="280">
        <f t="shared" si="4"/>
        <v>12752</v>
      </c>
      <c r="I13" s="280">
        <f t="shared" si="5"/>
        <v>9600</v>
      </c>
      <c r="J13" s="280">
        <f t="shared" si="6"/>
        <v>4675</v>
      </c>
      <c r="K13" s="280">
        <f t="shared" si="7"/>
        <v>95</v>
      </c>
      <c r="L13" s="280">
        <f t="shared" si="8"/>
        <v>7747</v>
      </c>
      <c r="M13" s="280">
        <f t="shared" si="9"/>
        <v>687</v>
      </c>
      <c r="N13" s="280">
        <f t="shared" si="10"/>
        <v>46</v>
      </c>
      <c r="O13" s="280">
        <f t="shared" si="11"/>
        <v>0</v>
      </c>
      <c r="P13" s="280">
        <f t="shared" si="12"/>
        <v>0</v>
      </c>
      <c r="Q13" s="280">
        <f t="shared" si="13"/>
        <v>686</v>
      </c>
      <c r="R13" s="280">
        <f t="shared" si="14"/>
        <v>0</v>
      </c>
      <c r="S13" s="280">
        <f t="shared" si="15"/>
        <v>0</v>
      </c>
      <c r="T13" s="280">
        <f t="shared" si="16"/>
        <v>0</v>
      </c>
      <c r="U13" s="280">
        <f t="shared" si="17"/>
        <v>0</v>
      </c>
      <c r="V13" s="280">
        <f t="shared" si="18"/>
        <v>0</v>
      </c>
      <c r="W13" s="280">
        <f t="shared" si="19"/>
        <v>14</v>
      </c>
      <c r="X13" s="280">
        <f t="shared" si="20"/>
        <v>10122</v>
      </c>
      <c r="Y13" s="280">
        <f t="shared" si="21"/>
        <v>10695</v>
      </c>
      <c r="Z13" s="280">
        <v>0</v>
      </c>
      <c r="AA13" s="280">
        <v>0</v>
      </c>
      <c r="AB13" s="280">
        <v>0</v>
      </c>
      <c r="AC13" s="280">
        <v>218</v>
      </c>
      <c r="AD13" s="280">
        <v>0</v>
      </c>
      <c r="AE13" s="280">
        <v>0</v>
      </c>
      <c r="AF13" s="280">
        <v>0</v>
      </c>
      <c r="AG13" s="280">
        <v>0</v>
      </c>
      <c r="AH13" s="280">
        <v>0</v>
      </c>
      <c r="AI13" s="280">
        <v>0</v>
      </c>
      <c r="AJ13" s="280" t="s">
        <v>802</v>
      </c>
      <c r="AK13" s="280" t="s">
        <v>802</v>
      </c>
      <c r="AL13" s="280">
        <v>686</v>
      </c>
      <c r="AM13" s="280" t="s">
        <v>802</v>
      </c>
      <c r="AN13" s="280" t="s">
        <v>802</v>
      </c>
      <c r="AO13" s="280">
        <v>0</v>
      </c>
      <c r="AP13" s="280" t="s">
        <v>802</v>
      </c>
      <c r="AQ13" s="280">
        <v>0</v>
      </c>
      <c r="AR13" s="280" t="s">
        <v>802</v>
      </c>
      <c r="AS13" s="280">
        <v>9791</v>
      </c>
      <c r="AT13" s="280">
        <f t="shared" si="22"/>
        <v>13044</v>
      </c>
      <c r="AU13" s="280">
        <v>544</v>
      </c>
      <c r="AV13" s="280">
        <v>5</v>
      </c>
      <c r="AW13" s="280">
        <v>56</v>
      </c>
      <c r="AX13" s="280">
        <v>8827</v>
      </c>
      <c r="AY13" s="280">
        <v>1869</v>
      </c>
      <c r="AZ13" s="280">
        <v>927</v>
      </c>
      <c r="BA13" s="280">
        <v>8</v>
      </c>
      <c r="BB13" s="280">
        <v>648</v>
      </c>
      <c r="BC13" s="280">
        <v>2</v>
      </c>
      <c r="BD13" s="280">
        <v>2</v>
      </c>
      <c r="BE13" s="280" t="s">
        <v>802</v>
      </c>
      <c r="BF13" s="280" t="s">
        <v>802</v>
      </c>
      <c r="BG13" s="280" t="s">
        <v>802</v>
      </c>
      <c r="BH13" s="280" t="s">
        <v>802</v>
      </c>
      <c r="BI13" s="280" t="s">
        <v>802</v>
      </c>
      <c r="BJ13" s="280" t="s">
        <v>802</v>
      </c>
      <c r="BK13" s="280" t="s">
        <v>802</v>
      </c>
      <c r="BL13" s="280" t="s">
        <v>802</v>
      </c>
      <c r="BM13" s="280" t="s">
        <v>802</v>
      </c>
      <c r="BN13" s="280">
        <v>156</v>
      </c>
      <c r="BO13" s="280">
        <f t="shared" si="23"/>
        <v>129</v>
      </c>
      <c r="BP13" s="280">
        <v>0</v>
      </c>
      <c r="BQ13" s="280">
        <v>0</v>
      </c>
      <c r="BR13" s="280">
        <v>0</v>
      </c>
      <c r="BS13" s="280">
        <v>0</v>
      </c>
      <c r="BT13" s="280">
        <v>0</v>
      </c>
      <c r="BU13" s="280">
        <v>0</v>
      </c>
      <c r="BV13" s="280">
        <v>0</v>
      </c>
      <c r="BW13" s="280">
        <v>0</v>
      </c>
      <c r="BX13" s="280">
        <v>0</v>
      </c>
      <c r="BY13" s="280">
        <v>0</v>
      </c>
      <c r="BZ13" s="280">
        <v>0</v>
      </c>
      <c r="CA13" s="280">
        <v>0</v>
      </c>
      <c r="CB13" s="280" t="s">
        <v>802</v>
      </c>
      <c r="CC13" s="280" t="s">
        <v>802</v>
      </c>
      <c r="CD13" s="280" t="s">
        <v>802</v>
      </c>
      <c r="CE13" s="280" t="s">
        <v>802</v>
      </c>
      <c r="CF13" s="280" t="s">
        <v>802</v>
      </c>
      <c r="CG13" s="280" t="s">
        <v>802</v>
      </c>
      <c r="CH13" s="280" t="s">
        <v>802</v>
      </c>
      <c r="CI13" s="280">
        <v>129</v>
      </c>
      <c r="CJ13" s="280">
        <f t="shared" si="24"/>
        <v>0</v>
      </c>
      <c r="CK13" s="280">
        <v>0</v>
      </c>
      <c r="CL13" s="280">
        <v>0</v>
      </c>
      <c r="CM13" s="280">
        <v>0</v>
      </c>
      <c r="CN13" s="280">
        <v>0</v>
      </c>
      <c r="CO13" s="280">
        <v>0</v>
      </c>
      <c r="CP13" s="280">
        <v>0</v>
      </c>
      <c r="CQ13" s="280">
        <v>0</v>
      </c>
      <c r="CR13" s="280">
        <v>0</v>
      </c>
      <c r="CS13" s="280">
        <v>0</v>
      </c>
      <c r="CT13" s="280">
        <v>0</v>
      </c>
      <c r="CU13" s="280">
        <v>0</v>
      </c>
      <c r="CV13" s="280">
        <v>0</v>
      </c>
      <c r="CW13" s="280" t="s">
        <v>802</v>
      </c>
      <c r="CX13" s="280" t="s">
        <v>802</v>
      </c>
      <c r="CY13" s="280" t="s">
        <v>802</v>
      </c>
      <c r="CZ13" s="280" t="s">
        <v>802</v>
      </c>
      <c r="DA13" s="280" t="s">
        <v>802</v>
      </c>
      <c r="DB13" s="280" t="s">
        <v>802</v>
      </c>
      <c r="DC13" s="280" t="s">
        <v>802</v>
      </c>
      <c r="DD13" s="280">
        <v>0</v>
      </c>
      <c r="DE13" s="280">
        <f t="shared" si="25"/>
        <v>0</v>
      </c>
      <c r="DF13" s="280">
        <v>0</v>
      </c>
      <c r="DG13" s="280">
        <v>0</v>
      </c>
      <c r="DH13" s="280">
        <v>0</v>
      </c>
      <c r="DI13" s="280">
        <v>0</v>
      </c>
      <c r="DJ13" s="280">
        <v>0</v>
      </c>
      <c r="DK13" s="280">
        <v>0</v>
      </c>
      <c r="DL13" s="280">
        <v>0</v>
      </c>
      <c r="DM13" s="280">
        <v>0</v>
      </c>
      <c r="DN13" s="280">
        <v>0</v>
      </c>
      <c r="DO13" s="280">
        <v>0</v>
      </c>
      <c r="DP13" s="280">
        <v>0</v>
      </c>
      <c r="DQ13" s="280">
        <v>0</v>
      </c>
      <c r="DR13" s="280" t="s">
        <v>802</v>
      </c>
      <c r="DS13" s="280" t="s">
        <v>802</v>
      </c>
      <c r="DT13" s="280">
        <v>0</v>
      </c>
      <c r="DU13" s="280" t="s">
        <v>802</v>
      </c>
      <c r="DV13" s="280" t="s">
        <v>802</v>
      </c>
      <c r="DW13" s="280" t="s">
        <v>802</v>
      </c>
      <c r="DX13" s="280" t="s">
        <v>802</v>
      </c>
      <c r="DY13" s="280">
        <v>0</v>
      </c>
      <c r="DZ13" s="280">
        <f t="shared" si="26"/>
        <v>68</v>
      </c>
      <c r="EA13" s="280">
        <v>0</v>
      </c>
      <c r="EB13" s="280">
        <v>0</v>
      </c>
      <c r="EC13" s="280">
        <v>0</v>
      </c>
      <c r="ED13" s="280">
        <v>0</v>
      </c>
      <c r="EE13" s="280">
        <v>0</v>
      </c>
      <c r="EF13" s="280">
        <v>0</v>
      </c>
      <c r="EG13" s="280">
        <v>0</v>
      </c>
      <c r="EH13" s="280">
        <v>0</v>
      </c>
      <c r="EI13" s="280">
        <v>54</v>
      </c>
      <c r="EJ13" s="280">
        <v>0</v>
      </c>
      <c r="EK13" s="280" t="s">
        <v>802</v>
      </c>
      <c r="EL13" s="280" t="s">
        <v>802</v>
      </c>
      <c r="EM13" s="280" t="s">
        <v>802</v>
      </c>
      <c r="EN13" s="280">
        <v>0</v>
      </c>
      <c r="EO13" s="280">
        <v>0</v>
      </c>
      <c r="EP13" s="280" t="s">
        <v>802</v>
      </c>
      <c r="EQ13" s="280" t="s">
        <v>802</v>
      </c>
      <c r="ER13" s="280" t="s">
        <v>802</v>
      </c>
      <c r="ES13" s="280">
        <v>14</v>
      </c>
      <c r="ET13" s="280">
        <v>0</v>
      </c>
      <c r="EU13" s="280">
        <f t="shared" si="27"/>
        <v>23566</v>
      </c>
      <c r="EV13" s="280">
        <v>278</v>
      </c>
      <c r="EW13" s="280">
        <v>10</v>
      </c>
      <c r="EX13" s="280">
        <v>185</v>
      </c>
      <c r="EY13" s="280">
        <v>3707</v>
      </c>
      <c r="EZ13" s="280">
        <v>7731</v>
      </c>
      <c r="FA13" s="280">
        <v>3748</v>
      </c>
      <c r="FB13" s="280">
        <v>87</v>
      </c>
      <c r="FC13" s="280">
        <v>7099</v>
      </c>
      <c r="FD13" s="280">
        <v>631</v>
      </c>
      <c r="FE13" s="280">
        <v>44</v>
      </c>
      <c r="FF13" s="280">
        <v>0</v>
      </c>
      <c r="FG13" s="280">
        <v>0</v>
      </c>
      <c r="FH13" s="280" t="s">
        <v>802</v>
      </c>
      <c r="FI13" s="280" t="s">
        <v>802</v>
      </c>
      <c r="FJ13" s="280" t="s">
        <v>802</v>
      </c>
      <c r="FK13" s="280">
        <v>0</v>
      </c>
      <c r="FL13" s="280">
        <v>0</v>
      </c>
      <c r="FM13" s="280">
        <v>0</v>
      </c>
      <c r="FN13" s="280">
        <v>0</v>
      </c>
      <c r="FO13" s="280">
        <v>46</v>
      </c>
    </row>
    <row r="14" spans="1:171" s="284" customFormat="1" ht="12" customHeight="1">
      <c r="A14" s="278" t="s">
        <v>552</v>
      </c>
      <c r="B14" s="279" t="s">
        <v>568</v>
      </c>
      <c r="C14" s="297" t="s">
        <v>542</v>
      </c>
      <c r="D14" s="280">
        <f t="shared" si="0"/>
        <v>115040</v>
      </c>
      <c r="E14" s="280">
        <f t="shared" si="1"/>
        <v>9710</v>
      </c>
      <c r="F14" s="280">
        <f t="shared" si="2"/>
        <v>315</v>
      </c>
      <c r="G14" s="280">
        <f t="shared" si="3"/>
        <v>53</v>
      </c>
      <c r="H14" s="280">
        <f t="shared" si="4"/>
        <v>19810</v>
      </c>
      <c r="I14" s="280">
        <f t="shared" si="5"/>
        <v>13918</v>
      </c>
      <c r="J14" s="280">
        <f t="shared" si="6"/>
        <v>4293</v>
      </c>
      <c r="K14" s="280">
        <f t="shared" si="7"/>
        <v>70</v>
      </c>
      <c r="L14" s="280">
        <f t="shared" si="8"/>
        <v>2210</v>
      </c>
      <c r="M14" s="280">
        <f t="shared" si="9"/>
        <v>611</v>
      </c>
      <c r="N14" s="280">
        <f t="shared" si="10"/>
        <v>672</v>
      </c>
      <c r="O14" s="280">
        <f t="shared" si="11"/>
        <v>874</v>
      </c>
      <c r="P14" s="280">
        <f t="shared" si="12"/>
        <v>16</v>
      </c>
      <c r="Q14" s="280">
        <f t="shared" si="13"/>
        <v>26784</v>
      </c>
      <c r="R14" s="280">
        <f t="shared" si="14"/>
        <v>25147</v>
      </c>
      <c r="S14" s="280">
        <f t="shared" si="15"/>
        <v>0</v>
      </c>
      <c r="T14" s="280">
        <f t="shared" si="16"/>
        <v>0</v>
      </c>
      <c r="U14" s="280">
        <f t="shared" si="17"/>
        <v>0</v>
      </c>
      <c r="V14" s="280">
        <f t="shared" si="18"/>
        <v>0</v>
      </c>
      <c r="W14" s="280">
        <f t="shared" si="19"/>
        <v>78</v>
      </c>
      <c r="X14" s="280">
        <f t="shared" si="20"/>
        <v>10479</v>
      </c>
      <c r="Y14" s="280">
        <f t="shared" si="21"/>
        <v>30127</v>
      </c>
      <c r="Z14" s="280">
        <v>501</v>
      </c>
      <c r="AA14" s="280">
        <v>0</v>
      </c>
      <c r="AB14" s="280">
        <v>0</v>
      </c>
      <c r="AC14" s="280">
        <v>1338</v>
      </c>
      <c r="AD14" s="280">
        <v>0</v>
      </c>
      <c r="AE14" s="280">
        <v>8</v>
      </c>
      <c r="AF14" s="280">
        <v>0</v>
      </c>
      <c r="AG14" s="280">
        <v>0</v>
      </c>
      <c r="AH14" s="280">
        <v>0</v>
      </c>
      <c r="AI14" s="280">
        <v>17</v>
      </c>
      <c r="AJ14" s="280" t="s">
        <v>802</v>
      </c>
      <c r="AK14" s="280" t="s">
        <v>802</v>
      </c>
      <c r="AL14" s="280">
        <v>26784</v>
      </c>
      <c r="AM14" s="280" t="s">
        <v>802</v>
      </c>
      <c r="AN14" s="280" t="s">
        <v>802</v>
      </c>
      <c r="AO14" s="280">
        <v>0</v>
      </c>
      <c r="AP14" s="280" t="s">
        <v>802</v>
      </c>
      <c r="AQ14" s="280">
        <v>0</v>
      </c>
      <c r="AR14" s="280" t="s">
        <v>802</v>
      </c>
      <c r="AS14" s="280">
        <v>1479</v>
      </c>
      <c r="AT14" s="280">
        <f t="shared" si="22"/>
        <v>14868</v>
      </c>
      <c r="AU14" s="280">
        <v>637</v>
      </c>
      <c r="AV14" s="280">
        <v>22</v>
      </c>
      <c r="AW14" s="280">
        <v>0</v>
      </c>
      <c r="AX14" s="280">
        <v>10808</v>
      </c>
      <c r="AY14" s="280">
        <v>2007</v>
      </c>
      <c r="AZ14" s="280">
        <v>337</v>
      </c>
      <c r="BA14" s="280">
        <v>0</v>
      </c>
      <c r="BB14" s="280">
        <v>0</v>
      </c>
      <c r="BC14" s="280">
        <v>0</v>
      </c>
      <c r="BD14" s="280">
        <v>67</v>
      </c>
      <c r="BE14" s="280" t="s">
        <v>802</v>
      </c>
      <c r="BF14" s="280" t="s">
        <v>802</v>
      </c>
      <c r="BG14" s="280" t="s">
        <v>802</v>
      </c>
      <c r="BH14" s="280" t="s">
        <v>802</v>
      </c>
      <c r="BI14" s="280" t="s">
        <v>802</v>
      </c>
      <c r="BJ14" s="280" t="s">
        <v>802</v>
      </c>
      <c r="BK14" s="280" t="s">
        <v>802</v>
      </c>
      <c r="BL14" s="280" t="s">
        <v>802</v>
      </c>
      <c r="BM14" s="280" t="s">
        <v>802</v>
      </c>
      <c r="BN14" s="280">
        <v>990</v>
      </c>
      <c r="BO14" s="280">
        <f t="shared" si="23"/>
        <v>1267</v>
      </c>
      <c r="BP14" s="280">
        <v>0</v>
      </c>
      <c r="BQ14" s="280">
        <v>0</v>
      </c>
      <c r="BR14" s="280">
        <v>0</v>
      </c>
      <c r="BS14" s="280">
        <v>0</v>
      </c>
      <c r="BT14" s="280">
        <v>0</v>
      </c>
      <c r="BU14" s="280">
        <v>0</v>
      </c>
      <c r="BV14" s="280">
        <v>0</v>
      </c>
      <c r="BW14" s="280">
        <v>0</v>
      </c>
      <c r="BX14" s="280">
        <v>0</v>
      </c>
      <c r="BY14" s="280">
        <v>0</v>
      </c>
      <c r="BZ14" s="280">
        <v>874</v>
      </c>
      <c r="CA14" s="280">
        <v>16</v>
      </c>
      <c r="CB14" s="280" t="s">
        <v>802</v>
      </c>
      <c r="CC14" s="280" t="s">
        <v>802</v>
      </c>
      <c r="CD14" s="280" t="s">
        <v>802</v>
      </c>
      <c r="CE14" s="280" t="s">
        <v>802</v>
      </c>
      <c r="CF14" s="280" t="s">
        <v>802</v>
      </c>
      <c r="CG14" s="280" t="s">
        <v>802</v>
      </c>
      <c r="CH14" s="280" t="s">
        <v>802</v>
      </c>
      <c r="CI14" s="280">
        <v>377</v>
      </c>
      <c r="CJ14" s="280">
        <f t="shared" si="24"/>
        <v>0</v>
      </c>
      <c r="CK14" s="280">
        <v>0</v>
      </c>
      <c r="CL14" s="280">
        <v>0</v>
      </c>
      <c r="CM14" s="280">
        <v>0</v>
      </c>
      <c r="CN14" s="280">
        <v>0</v>
      </c>
      <c r="CO14" s="280">
        <v>0</v>
      </c>
      <c r="CP14" s="280">
        <v>0</v>
      </c>
      <c r="CQ14" s="280">
        <v>0</v>
      </c>
      <c r="CR14" s="280">
        <v>0</v>
      </c>
      <c r="CS14" s="280">
        <v>0</v>
      </c>
      <c r="CT14" s="280">
        <v>0</v>
      </c>
      <c r="CU14" s="280">
        <v>0</v>
      </c>
      <c r="CV14" s="280">
        <v>0</v>
      </c>
      <c r="CW14" s="280" t="s">
        <v>802</v>
      </c>
      <c r="CX14" s="280" t="s">
        <v>802</v>
      </c>
      <c r="CY14" s="280" t="s">
        <v>802</v>
      </c>
      <c r="CZ14" s="280" t="s">
        <v>802</v>
      </c>
      <c r="DA14" s="280" t="s">
        <v>802</v>
      </c>
      <c r="DB14" s="280" t="s">
        <v>802</v>
      </c>
      <c r="DC14" s="280" t="s">
        <v>802</v>
      </c>
      <c r="DD14" s="280">
        <v>0</v>
      </c>
      <c r="DE14" s="280">
        <f t="shared" si="25"/>
        <v>0</v>
      </c>
      <c r="DF14" s="280">
        <v>0</v>
      </c>
      <c r="DG14" s="280">
        <v>0</v>
      </c>
      <c r="DH14" s="280">
        <v>0</v>
      </c>
      <c r="DI14" s="280">
        <v>0</v>
      </c>
      <c r="DJ14" s="280">
        <v>0</v>
      </c>
      <c r="DK14" s="280">
        <v>0</v>
      </c>
      <c r="DL14" s="280">
        <v>0</v>
      </c>
      <c r="DM14" s="280">
        <v>0</v>
      </c>
      <c r="DN14" s="280">
        <v>0</v>
      </c>
      <c r="DO14" s="280">
        <v>0</v>
      </c>
      <c r="DP14" s="280">
        <v>0</v>
      </c>
      <c r="DQ14" s="280">
        <v>0</v>
      </c>
      <c r="DR14" s="280" t="s">
        <v>802</v>
      </c>
      <c r="DS14" s="280" t="s">
        <v>802</v>
      </c>
      <c r="DT14" s="280">
        <v>0</v>
      </c>
      <c r="DU14" s="280" t="s">
        <v>802</v>
      </c>
      <c r="DV14" s="280" t="s">
        <v>802</v>
      </c>
      <c r="DW14" s="280" t="s">
        <v>802</v>
      </c>
      <c r="DX14" s="280" t="s">
        <v>802</v>
      </c>
      <c r="DY14" s="280">
        <v>0</v>
      </c>
      <c r="DZ14" s="280">
        <f t="shared" si="26"/>
        <v>25236</v>
      </c>
      <c r="EA14" s="280">
        <v>0</v>
      </c>
      <c r="EB14" s="280">
        <v>0</v>
      </c>
      <c r="EC14" s="280">
        <v>0</v>
      </c>
      <c r="ED14" s="280">
        <v>36</v>
      </c>
      <c r="EE14" s="280">
        <v>0</v>
      </c>
      <c r="EF14" s="280">
        <v>0</v>
      </c>
      <c r="EG14" s="280">
        <v>0</v>
      </c>
      <c r="EH14" s="280">
        <v>0</v>
      </c>
      <c r="EI14" s="280">
        <v>0</v>
      </c>
      <c r="EJ14" s="280">
        <v>0</v>
      </c>
      <c r="EK14" s="280" t="s">
        <v>802</v>
      </c>
      <c r="EL14" s="280" t="s">
        <v>802</v>
      </c>
      <c r="EM14" s="280" t="s">
        <v>802</v>
      </c>
      <c r="EN14" s="280">
        <v>25147</v>
      </c>
      <c r="EO14" s="280">
        <v>0</v>
      </c>
      <c r="EP14" s="280" t="s">
        <v>802</v>
      </c>
      <c r="EQ14" s="280" t="s">
        <v>802</v>
      </c>
      <c r="ER14" s="280" t="s">
        <v>802</v>
      </c>
      <c r="ES14" s="280">
        <v>53</v>
      </c>
      <c r="ET14" s="280">
        <v>0</v>
      </c>
      <c r="EU14" s="280">
        <f t="shared" si="27"/>
        <v>43542</v>
      </c>
      <c r="EV14" s="280">
        <v>8572</v>
      </c>
      <c r="EW14" s="280">
        <v>293</v>
      </c>
      <c r="EX14" s="280">
        <v>53</v>
      </c>
      <c r="EY14" s="280">
        <v>7628</v>
      </c>
      <c r="EZ14" s="280">
        <v>11911</v>
      </c>
      <c r="FA14" s="280">
        <v>3948</v>
      </c>
      <c r="FB14" s="280">
        <v>70</v>
      </c>
      <c r="FC14" s="280">
        <v>2210</v>
      </c>
      <c r="FD14" s="280">
        <v>611</v>
      </c>
      <c r="FE14" s="280">
        <v>588</v>
      </c>
      <c r="FF14" s="280">
        <v>0</v>
      </c>
      <c r="FG14" s="280">
        <v>0</v>
      </c>
      <c r="FH14" s="280" t="s">
        <v>802</v>
      </c>
      <c r="FI14" s="280" t="s">
        <v>802</v>
      </c>
      <c r="FJ14" s="280" t="s">
        <v>802</v>
      </c>
      <c r="FK14" s="280">
        <v>0</v>
      </c>
      <c r="FL14" s="280">
        <v>0</v>
      </c>
      <c r="FM14" s="280">
        <v>0</v>
      </c>
      <c r="FN14" s="280">
        <v>25</v>
      </c>
      <c r="FO14" s="280">
        <v>7633</v>
      </c>
    </row>
    <row r="15" spans="1:171" s="284" customFormat="1" ht="12" customHeight="1">
      <c r="A15" s="278" t="s">
        <v>599</v>
      </c>
      <c r="B15" s="279" t="s">
        <v>636</v>
      </c>
      <c r="C15" s="297" t="s">
        <v>542</v>
      </c>
      <c r="D15" s="280">
        <f t="shared" si="0"/>
        <v>53339</v>
      </c>
      <c r="E15" s="280">
        <f t="shared" si="1"/>
        <v>8796</v>
      </c>
      <c r="F15" s="280">
        <f t="shared" si="2"/>
        <v>131</v>
      </c>
      <c r="G15" s="280">
        <f t="shared" si="3"/>
        <v>0</v>
      </c>
      <c r="H15" s="280">
        <f t="shared" si="4"/>
        <v>12238</v>
      </c>
      <c r="I15" s="280">
        <f t="shared" si="5"/>
        <v>7118</v>
      </c>
      <c r="J15" s="280">
        <f t="shared" si="6"/>
        <v>3618</v>
      </c>
      <c r="K15" s="280">
        <f t="shared" si="7"/>
        <v>30</v>
      </c>
      <c r="L15" s="280">
        <f t="shared" si="8"/>
        <v>5815</v>
      </c>
      <c r="M15" s="280">
        <f t="shared" si="9"/>
        <v>0</v>
      </c>
      <c r="N15" s="280">
        <f t="shared" si="10"/>
        <v>1540</v>
      </c>
      <c r="O15" s="280">
        <f t="shared" si="11"/>
        <v>2936</v>
      </c>
      <c r="P15" s="280">
        <f t="shared" si="12"/>
        <v>0</v>
      </c>
      <c r="Q15" s="280">
        <f t="shared" si="13"/>
        <v>10605</v>
      </c>
      <c r="R15" s="280">
        <f t="shared" si="14"/>
        <v>0</v>
      </c>
      <c r="S15" s="280">
        <f t="shared" si="15"/>
        <v>0</v>
      </c>
      <c r="T15" s="280">
        <f t="shared" si="16"/>
        <v>0</v>
      </c>
      <c r="U15" s="280">
        <f t="shared" si="17"/>
        <v>0</v>
      </c>
      <c r="V15" s="280">
        <f t="shared" si="18"/>
        <v>0</v>
      </c>
      <c r="W15" s="280">
        <f t="shared" si="19"/>
        <v>12</v>
      </c>
      <c r="X15" s="280">
        <f t="shared" si="20"/>
        <v>500</v>
      </c>
      <c r="Y15" s="280">
        <f t="shared" si="21"/>
        <v>11646</v>
      </c>
      <c r="Z15" s="280">
        <v>133</v>
      </c>
      <c r="AA15" s="280">
        <v>0</v>
      </c>
      <c r="AB15" s="280">
        <v>0</v>
      </c>
      <c r="AC15" s="280">
        <v>798</v>
      </c>
      <c r="AD15" s="280">
        <v>0</v>
      </c>
      <c r="AE15" s="280">
        <v>0</v>
      </c>
      <c r="AF15" s="280">
        <v>0</v>
      </c>
      <c r="AG15" s="280">
        <v>0</v>
      </c>
      <c r="AH15" s="280">
        <v>0</v>
      </c>
      <c r="AI15" s="280">
        <v>0</v>
      </c>
      <c r="AJ15" s="280" t="s">
        <v>802</v>
      </c>
      <c r="AK15" s="280" t="s">
        <v>802</v>
      </c>
      <c r="AL15" s="280">
        <v>10605</v>
      </c>
      <c r="AM15" s="280" t="s">
        <v>802</v>
      </c>
      <c r="AN15" s="280" t="s">
        <v>802</v>
      </c>
      <c r="AO15" s="280">
        <v>0</v>
      </c>
      <c r="AP15" s="280" t="s">
        <v>802</v>
      </c>
      <c r="AQ15" s="280">
        <v>0</v>
      </c>
      <c r="AR15" s="280" t="s">
        <v>802</v>
      </c>
      <c r="AS15" s="280">
        <v>110</v>
      </c>
      <c r="AT15" s="280">
        <f t="shared" si="22"/>
        <v>7293</v>
      </c>
      <c r="AU15" s="280">
        <v>0</v>
      </c>
      <c r="AV15" s="280">
        <v>0</v>
      </c>
      <c r="AW15" s="280">
        <v>0</v>
      </c>
      <c r="AX15" s="280">
        <v>4868</v>
      </c>
      <c r="AY15" s="280">
        <v>1998</v>
      </c>
      <c r="AZ15" s="280">
        <v>274</v>
      </c>
      <c r="BA15" s="280">
        <v>0</v>
      </c>
      <c r="BB15" s="280">
        <v>0</v>
      </c>
      <c r="BC15" s="280">
        <v>0</v>
      </c>
      <c r="BD15" s="280">
        <v>0</v>
      </c>
      <c r="BE15" s="280" t="s">
        <v>802</v>
      </c>
      <c r="BF15" s="280" t="s">
        <v>802</v>
      </c>
      <c r="BG15" s="280" t="s">
        <v>802</v>
      </c>
      <c r="BH15" s="280" t="s">
        <v>802</v>
      </c>
      <c r="BI15" s="280" t="s">
        <v>802</v>
      </c>
      <c r="BJ15" s="280" t="s">
        <v>802</v>
      </c>
      <c r="BK15" s="280" t="s">
        <v>802</v>
      </c>
      <c r="BL15" s="280" t="s">
        <v>802</v>
      </c>
      <c r="BM15" s="280" t="s">
        <v>802</v>
      </c>
      <c r="BN15" s="280">
        <v>153</v>
      </c>
      <c r="BO15" s="280">
        <f t="shared" si="23"/>
        <v>2936</v>
      </c>
      <c r="BP15" s="280">
        <v>0</v>
      </c>
      <c r="BQ15" s="280">
        <v>0</v>
      </c>
      <c r="BR15" s="280">
        <v>0</v>
      </c>
      <c r="BS15" s="280">
        <v>0</v>
      </c>
      <c r="BT15" s="280">
        <v>0</v>
      </c>
      <c r="BU15" s="280">
        <v>0</v>
      </c>
      <c r="BV15" s="280">
        <v>0</v>
      </c>
      <c r="BW15" s="280">
        <v>0</v>
      </c>
      <c r="BX15" s="280">
        <v>0</v>
      </c>
      <c r="BY15" s="280">
        <v>0</v>
      </c>
      <c r="BZ15" s="280">
        <v>2936</v>
      </c>
      <c r="CA15" s="280">
        <v>0</v>
      </c>
      <c r="CB15" s="280" t="s">
        <v>802</v>
      </c>
      <c r="CC15" s="280" t="s">
        <v>802</v>
      </c>
      <c r="CD15" s="280" t="s">
        <v>802</v>
      </c>
      <c r="CE15" s="280" t="s">
        <v>802</v>
      </c>
      <c r="CF15" s="280" t="s">
        <v>802</v>
      </c>
      <c r="CG15" s="280" t="s">
        <v>802</v>
      </c>
      <c r="CH15" s="280" t="s">
        <v>802</v>
      </c>
      <c r="CI15" s="280">
        <v>0</v>
      </c>
      <c r="CJ15" s="280">
        <f t="shared" si="24"/>
        <v>0</v>
      </c>
      <c r="CK15" s="280">
        <v>0</v>
      </c>
      <c r="CL15" s="280">
        <v>0</v>
      </c>
      <c r="CM15" s="280">
        <v>0</v>
      </c>
      <c r="CN15" s="280">
        <v>0</v>
      </c>
      <c r="CO15" s="280">
        <v>0</v>
      </c>
      <c r="CP15" s="280">
        <v>0</v>
      </c>
      <c r="CQ15" s="280">
        <v>0</v>
      </c>
      <c r="CR15" s="280">
        <v>0</v>
      </c>
      <c r="CS15" s="280">
        <v>0</v>
      </c>
      <c r="CT15" s="280">
        <v>0</v>
      </c>
      <c r="CU15" s="280">
        <v>0</v>
      </c>
      <c r="CV15" s="280">
        <v>0</v>
      </c>
      <c r="CW15" s="280" t="s">
        <v>802</v>
      </c>
      <c r="CX15" s="280" t="s">
        <v>802</v>
      </c>
      <c r="CY15" s="280" t="s">
        <v>802</v>
      </c>
      <c r="CZ15" s="280" t="s">
        <v>802</v>
      </c>
      <c r="DA15" s="280" t="s">
        <v>802</v>
      </c>
      <c r="DB15" s="280" t="s">
        <v>802</v>
      </c>
      <c r="DC15" s="280" t="s">
        <v>802</v>
      </c>
      <c r="DD15" s="280">
        <v>0</v>
      </c>
      <c r="DE15" s="280">
        <f t="shared" si="25"/>
        <v>0</v>
      </c>
      <c r="DF15" s="280">
        <v>0</v>
      </c>
      <c r="DG15" s="280">
        <v>0</v>
      </c>
      <c r="DH15" s="280">
        <v>0</v>
      </c>
      <c r="DI15" s="280">
        <v>0</v>
      </c>
      <c r="DJ15" s="280">
        <v>0</v>
      </c>
      <c r="DK15" s="280">
        <v>0</v>
      </c>
      <c r="DL15" s="280">
        <v>0</v>
      </c>
      <c r="DM15" s="280">
        <v>0</v>
      </c>
      <c r="DN15" s="280">
        <v>0</v>
      </c>
      <c r="DO15" s="280">
        <v>0</v>
      </c>
      <c r="DP15" s="280">
        <v>0</v>
      </c>
      <c r="DQ15" s="280">
        <v>0</v>
      </c>
      <c r="DR15" s="280" t="s">
        <v>802</v>
      </c>
      <c r="DS15" s="280" t="s">
        <v>802</v>
      </c>
      <c r="DT15" s="280">
        <v>0</v>
      </c>
      <c r="DU15" s="280" t="s">
        <v>802</v>
      </c>
      <c r="DV15" s="280" t="s">
        <v>802</v>
      </c>
      <c r="DW15" s="280" t="s">
        <v>802</v>
      </c>
      <c r="DX15" s="280" t="s">
        <v>802</v>
      </c>
      <c r="DY15" s="280">
        <v>0</v>
      </c>
      <c r="DZ15" s="280">
        <f t="shared" si="26"/>
        <v>9</v>
      </c>
      <c r="EA15" s="280">
        <v>0</v>
      </c>
      <c r="EB15" s="280">
        <v>0</v>
      </c>
      <c r="EC15" s="280">
        <v>0</v>
      </c>
      <c r="ED15" s="280">
        <v>0</v>
      </c>
      <c r="EE15" s="280">
        <v>0</v>
      </c>
      <c r="EF15" s="280">
        <v>0</v>
      </c>
      <c r="EG15" s="280">
        <v>0</v>
      </c>
      <c r="EH15" s="280">
        <v>0</v>
      </c>
      <c r="EI15" s="280">
        <v>0</v>
      </c>
      <c r="EJ15" s="280">
        <v>0</v>
      </c>
      <c r="EK15" s="280" t="s">
        <v>802</v>
      </c>
      <c r="EL15" s="280" t="s">
        <v>802</v>
      </c>
      <c r="EM15" s="280" t="s">
        <v>802</v>
      </c>
      <c r="EN15" s="280">
        <v>0</v>
      </c>
      <c r="EO15" s="280">
        <v>0</v>
      </c>
      <c r="EP15" s="280" t="s">
        <v>802</v>
      </c>
      <c r="EQ15" s="280" t="s">
        <v>802</v>
      </c>
      <c r="ER15" s="280" t="s">
        <v>802</v>
      </c>
      <c r="ES15" s="280">
        <v>9</v>
      </c>
      <c r="ET15" s="280">
        <v>0</v>
      </c>
      <c r="EU15" s="280">
        <f t="shared" si="27"/>
        <v>31455</v>
      </c>
      <c r="EV15" s="280">
        <v>8663</v>
      </c>
      <c r="EW15" s="280">
        <v>131</v>
      </c>
      <c r="EX15" s="280">
        <v>0</v>
      </c>
      <c r="EY15" s="280">
        <v>6572</v>
      </c>
      <c r="EZ15" s="280">
        <v>5120</v>
      </c>
      <c r="FA15" s="280">
        <v>3344</v>
      </c>
      <c r="FB15" s="280">
        <v>30</v>
      </c>
      <c r="FC15" s="280">
        <v>5815</v>
      </c>
      <c r="FD15" s="280">
        <v>0</v>
      </c>
      <c r="FE15" s="280">
        <v>1540</v>
      </c>
      <c r="FF15" s="280">
        <v>0</v>
      </c>
      <c r="FG15" s="280">
        <v>0</v>
      </c>
      <c r="FH15" s="280" t="s">
        <v>802</v>
      </c>
      <c r="FI15" s="280" t="s">
        <v>802</v>
      </c>
      <c r="FJ15" s="280" t="s">
        <v>802</v>
      </c>
      <c r="FK15" s="280">
        <v>0</v>
      </c>
      <c r="FL15" s="280">
        <v>0</v>
      </c>
      <c r="FM15" s="280">
        <v>0</v>
      </c>
      <c r="FN15" s="280">
        <v>3</v>
      </c>
      <c r="FO15" s="280">
        <v>237</v>
      </c>
    </row>
    <row r="16" spans="1:171" s="284" customFormat="1" ht="12" customHeight="1">
      <c r="A16" s="278" t="s">
        <v>594</v>
      </c>
      <c r="B16" s="279" t="s">
        <v>595</v>
      </c>
      <c r="C16" s="297" t="s">
        <v>542</v>
      </c>
      <c r="D16" s="280">
        <f t="shared" si="0"/>
        <v>51304</v>
      </c>
      <c r="E16" s="280">
        <f t="shared" si="1"/>
        <v>1439</v>
      </c>
      <c r="F16" s="280">
        <f t="shared" si="2"/>
        <v>93</v>
      </c>
      <c r="G16" s="280">
        <f t="shared" si="3"/>
        <v>0</v>
      </c>
      <c r="H16" s="280">
        <f t="shared" si="4"/>
        <v>13204</v>
      </c>
      <c r="I16" s="280">
        <f t="shared" si="5"/>
        <v>10003</v>
      </c>
      <c r="J16" s="280">
        <f t="shared" si="6"/>
        <v>2917</v>
      </c>
      <c r="K16" s="280">
        <f t="shared" si="7"/>
        <v>33</v>
      </c>
      <c r="L16" s="280">
        <f t="shared" si="8"/>
        <v>2875</v>
      </c>
      <c r="M16" s="280">
        <f t="shared" si="9"/>
        <v>507</v>
      </c>
      <c r="N16" s="280">
        <f t="shared" si="10"/>
        <v>130</v>
      </c>
      <c r="O16" s="280">
        <f t="shared" si="11"/>
        <v>191</v>
      </c>
      <c r="P16" s="280">
        <f t="shared" si="12"/>
        <v>25</v>
      </c>
      <c r="Q16" s="280">
        <f t="shared" si="13"/>
        <v>5242</v>
      </c>
      <c r="R16" s="280">
        <f t="shared" si="14"/>
        <v>3548</v>
      </c>
      <c r="S16" s="280">
        <f t="shared" si="15"/>
        <v>0</v>
      </c>
      <c r="T16" s="280">
        <f t="shared" si="16"/>
        <v>1473</v>
      </c>
      <c r="U16" s="280">
        <f t="shared" si="17"/>
        <v>0</v>
      </c>
      <c r="V16" s="280">
        <f t="shared" si="18"/>
        <v>0</v>
      </c>
      <c r="W16" s="280">
        <f t="shared" si="19"/>
        <v>26</v>
      </c>
      <c r="X16" s="280">
        <f t="shared" si="20"/>
        <v>9598</v>
      </c>
      <c r="Y16" s="280">
        <f t="shared" si="21"/>
        <v>7569</v>
      </c>
      <c r="Z16" s="280">
        <v>334</v>
      </c>
      <c r="AA16" s="280">
        <v>0</v>
      </c>
      <c r="AB16" s="280">
        <v>0</v>
      </c>
      <c r="AC16" s="280">
        <v>514</v>
      </c>
      <c r="AD16" s="280">
        <v>0</v>
      </c>
      <c r="AE16" s="280">
        <v>0</v>
      </c>
      <c r="AF16" s="280">
        <v>0</v>
      </c>
      <c r="AG16" s="280">
        <v>0</v>
      </c>
      <c r="AH16" s="280">
        <v>6</v>
      </c>
      <c r="AI16" s="280">
        <v>0</v>
      </c>
      <c r="AJ16" s="280" t="s">
        <v>802</v>
      </c>
      <c r="AK16" s="280" t="s">
        <v>802</v>
      </c>
      <c r="AL16" s="280">
        <v>5242</v>
      </c>
      <c r="AM16" s="280" t="s">
        <v>802</v>
      </c>
      <c r="AN16" s="280" t="s">
        <v>802</v>
      </c>
      <c r="AO16" s="280">
        <v>1473</v>
      </c>
      <c r="AP16" s="280" t="s">
        <v>802</v>
      </c>
      <c r="AQ16" s="280">
        <v>0</v>
      </c>
      <c r="AR16" s="280" t="s">
        <v>802</v>
      </c>
      <c r="AS16" s="280">
        <v>0</v>
      </c>
      <c r="AT16" s="280">
        <f t="shared" si="22"/>
        <v>18488</v>
      </c>
      <c r="AU16" s="280">
        <v>0</v>
      </c>
      <c r="AV16" s="280">
        <v>46</v>
      </c>
      <c r="AW16" s="280">
        <v>0</v>
      </c>
      <c r="AX16" s="280">
        <v>10836</v>
      </c>
      <c r="AY16" s="280">
        <v>3831</v>
      </c>
      <c r="AZ16" s="280">
        <v>553</v>
      </c>
      <c r="BA16" s="280">
        <v>27</v>
      </c>
      <c r="BB16" s="280">
        <v>2012</v>
      </c>
      <c r="BC16" s="280">
        <v>79</v>
      </c>
      <c r="BD16" s="280">
        <v>87</v>
      </c>
      <c r="BE16" s="280" t="s">
        <v>802</v>
      </c>
      <c r="BF16" s="280" t="s">
        <v>802</v>
      </c>
      <c r="BG16" s="280" t="s">
        <v>802</v>
      </c>
      <c r="BH16" s="280" t="s">
        <v>802</v>
      </c>
      <c r="BI16" s="280" t="s">
        <v>802</v>
      </c>
      <c r="BJ16" s="280" t="s">
        <v>802</v>
      </c>
      <c r="BK16" s="280" t="s">
        <v>802</v>
      </c>
      <c r="BL16" s="280" t="s">
        <v>802</v>
      </c>
      <c r="BM16" s="280" t="s">
        <v>802</v>
      </c>
      <c r="BN16" s="280">
        <v>1017</v>
      </c>
      <c r="BO16" s="280">
        <f t="shared" si="23"/>
        <v>180</v>
      </c>
      <c r="BP16" s="280">
        <v>0</v>
      </c>
      <c r="BQ16" s="280">
        <v>0</v>
      </c>
      <c r="BR16" s="280">
        <v>0</v>
      </c>
      <c r="BS16" s="280">
        <v>0</v>
      </c>
      <c r="BT16" s="280">
        <v>0</v>
      </c>
      <c r="BU16" s="280">
        <v>0</v>
      </c>
      <c r="BV16" s="280">
        <v>0</v>
      </c>
      <c r="BW16" s="280">
        <v>0</v>
      </c>
      <c r="BX16" s="280">
        <v>0</v>
      </c>
      <c r="BY16" s="280">
        <v>0</v>
      </c>
      <c r="BZ16" s="280">
        <v>180</v>
      </c>
      <c r="CA16" s="280">
        <v>0</v>
      </c>
      <c r="CB16" s="280" t="s">
        <v>802</v>
      </c>
      <c r="CC16" s="280" t="s">
        <v>802</v>
      </c>
      <c r="CD16" s="280" t="s">
        <v>802</v>
      </c>
      <c r="CE16" s="280" t="s">
        <v>802</v>
      </c>
      <c r="CF16" s="280" t="s">
        <v>802</v>
      </c>
      <c r="CG16" s="280" t="s">
        <v>802</v>
      </c>
      <c r="CH16" s="280" t="s">
        <v>802</v>
      </c>
      <c r="CI16" s="280">
        <v>0</v>
      </c>
      <c r="CJ16" s="280">
        <f t="shared" si="24"/>
        <v>25</v>
      </c>
      <c r="CK16" s="280">
        <v>0</v>
      </c>
      <c r="CL16" s="280">
        <v>0</v>
      </c>
      <c r="CM16" s="280">
        <v>0</v>
      </c>
      <c r="CN16" s="280">
        <v>0</v>
      </c>
      <c r="CO16" s="280">
        <v>0</v>
      </c>
      <c r="CP16" s="280">
        <v>0</v>
      </c>
      <c r="CQ16" s="280">
        <v>0</v>
      </c>
      <c r="CR16" s="280">
        <v>0</v>
      </c>
      <c r="CS16" s="280">
        <v>0</v>
      </c>
      <c r="CT16" s="280">
        <v>0</v>
      </c>
      <c r="CU16" s="280">
        <v>0</v>
      </c>
      <c r="CV16" s="280">
        <v>25</v>
      </c>
      <c r="CW16" s="280" t="s">
        <v>802</v>
      </c>
      <c r="CX16" s="280" t="s">
        <v>802</v>
      </c>
      <c r="CY16" s="280" t="s">
        <v>802</v>
      </c>
      <c r="CZ16" s="280" t="s">
        <v>802</v>
      </c>
      <c r="DA16" s="280" t="s">
        <v>802</v>
      </c>
      <c r="DB16" s="280" t="s">
        <v>802</v>
      </c>
      <c r="DC16" s="280" t="s">
        <v>802</v>
      </c>
      <c r="DD16" s="280">
        <v>0</v>
      </c>
      <c r="DE16" s="280">
        <f t="shared" si="25"/>
        <v>0</v>
      </c>
      <c r="DF16" s="280">
        <v>0</v>
      </c>
      <c r="DG16" s="280">
        <v>0</v>
      </c>
      <c r="DH16" s="280">
        <v>0</v>
      </c>
      <c r="DI16" s="280">
        <v>0</v>
      </c>
      <c r="DJ16" s="280">
        <v>0</v>
      </c>
      <c r="DK16" s="280">
        <v>0</v>
      </c>
      <c r="DL16" s="280">
        <v>0</v>
      </c>
      <c r="DM16" s="280">
        <v>0</v>
      </c>
      <c r="DN16" s="280">
        <v>0</v>
      </c>
      <c r="DO16" s="280">
        <v>0</v>
      </c>
      <c r="DP16" s="280">
        <v>0</v>
      </c>
      <c r="DQ16" s="280">
        <v>0</v>
      </c>
      <c r="DR16" s="280" t="s">
        <v>802</v>
      </c>
      <c r="DS16" s="280" t="s">
        <v>802</v>
      </c>
      <c r="DT16" s="280">
        <v>0</v>
      </c>
      <c r="DU16" s="280" t="s">
        <v>802</v>
      </c>
      <c r="DV16" s="280" t="s">
        <v>802</v>
      </c>
      <c r="DW16" s="280" t="s">
        <v>802</v>
      </c>
      <c r="DX16" s="280" t="s">
        <v>802</v>
      </c>
      <c r="DY16" s="280">
        <v>0</v>
      </c>
      <c r="DZ16" s="280">
        <f t="shared" si="26"/>
        <v>3555</v>
      </c>
      <c r="EA16" s="280">
        <v>0</v>
      </c>
      <c r="EB16" s="280">
        <v>0</v>
      </c>
      <c r="EC16" s="280">
        <v>0</v>
      </c>
      <c r="ED16" s="280">
        <v>0</v>
      </c>
      <c r="EE16" s="280">
        <v>0</v>
      </c>
      <c r="EF16" s="280">
        <v>0</v>
      </c>
      <c r="EG16" s="280">
        <v>0</v>
      </c>
      <c r="EH16" s="280">
        <v>0</v>
      </c>
      <c r="EI16" s="280">
        <v>0</v>
      </c>
      <c r="EJ16" s="280">
        <v>0</v>
      </c>
      <c r="EK16" s="280" t="s">
        <v>802</v>
      </c>
      <c r="EL16" s="280" t="s">
        <v>802</v>
      </c>
      <c r="EM16" s="280" t="s">
        <v>802</v>
      </c>
      <c r="EN16" s="280">
        <v>3548</v>
      </c>
      <c r="EO16" s="280">
        <v>0</v>
      </c>
      <c r="EP16" s="280" t="s">
        <v>802</v>
      </c>
      <c r="EQ16" s="280" t="s">
        <v>802</v>
      </c>
      <c r="ER16" s="280" t="s">
        <v>802</v>
      </c>
      <c r="ES16" s="280">
        <v>7</v>
      </c>
      <c r="ET16" s="280">
        <v>0</v>
      </c>
      <c r="EU16" s="280">
        <f t="shared" si="27"/>
        <v>21487</v>
      </c>
      <c r="EV16" s="280">
        <v>1105</v>
      </c>
      <c r="EW16" s="280">
        <v>47</v>
      </c>
      <c r="EX16" s="280">
        <v>0</v>
      </c>
      <c r="EY16" s="280">
        <v>1854</v>
      </c>
      <c r="EZ16" s="280">
        <v>6172</v>
      </c>
      <c r="FA16" s="280">
        <v>2364</v>
      </c>
      <c r="FB16" s="280">
        <v>6</v>
      </c>
      <c r="FC16" s="280">
        <v>863</v>
      </c>
      <c r="FD16" s="280">
        <v>422</v>
      </c>
      <c r="FE16" s="280">
        <v>43</v>
      </c>
      <c r="FF16" s="280">
        <v>11</v>
      </c>
      <c r="FG16" s="280">
        <v>0</v>
      </c>
      <c r="FH16" s="280" t="s">
        <v>802</v>
      </c>
      <c r="FI16" s="280" t="s">
        <v>802</v>
      </c>
      <c r="FJ16" s="280" t="s">
        <v>802</v>
      </c>
      <c r="FK16" s="280">
        <v>0</v>
      </c>
      <c r="FL16" s="280">
        <v>0</v>
      </c>
      <c r="FM16" s="280">
        <v>0</v>
      </c>
      <c r="FN16" s="280">
        <v>19</v>
      </c>
      <c r="FO16" s="280">
        <v>8581</v>
      </c>
    </row>
    <row r="17" spans="1:171" s="284" customFormat="1" ht="12" customHeight="1">
      <c r="A17" s="278" t="s">
        <v>572</v>
      </c>
      <c r="B17" s="279" t="s">
        <v>581</v>
      </c>
      <c r="C17" s="297" t="s">
        <v>542</v>
      </c>
      <c r="D17" s="280">
        <f t="shared" si="0"/>
        <v>309947</v>
      </c>
      <c r="E17" s="280">
        <f t="shared" si="1"/>
        <v>8233</v>
      </c>
      <c r="F17" s="280">
        <f t="shared" si="2"/>
        <v>28</v>
      </c>
      <c r="G17" s="280">
        <f t="shared" si="3"/>
        <v>1933</v>
      </c>
      <c r="H17" s="280">
        <f t="shared" si="4"/>
        <v>48412</v>
      </c>
      <c r="I17" s="280">
        <f t="shared" si="5"/>
        <v>33667</v>
      </c>
      <c r="J17" s="280">
        <f t="shared" si="6"/>
        <v>13471</v>
      </c>
      <c r="K17" s="280">
        <f t="shared" si="7"/>
        <v>0</v>
      </c>
      <c r="L17" s="280">
        <f t="shared" si="8"/>
        <v>29436</v>
      </c>
      <c r="M17" s="280">
        <f t="shared" si="9"/>
        <v>7513</v>
      </c>
      <c r="N17" s="280">
        <f t="shared" si="10"/>
        <v>2328</v>
      </c>
      <c r="O17" s="280">
        <f t="shared" si="11"/>
        <v>1468</v>
      </c>
      <c r="P17" s="280">
        <f t="shared" si="12"/>
        <v>0</v>
      </c>
      <c r="Q17" s="280">
        <f t="shared" si="13"/>
        <v>40188</v>
      </c>
      <c r="R17" s="280">
        <f t="shared" si="14"/>
        <v>1489</v>
      </c>
      <c r="S17" s="280">
        <f t="shared" si="15"/>
        <v>0</v>
      </c>
      <c r="T17" s="280">
        <f t="shared" si="16"/>
        <v>59033</v>
      </c>
      <c r="U17" s="280">
        <f t="shared" si="17"/>
        <v>14818</v>
      </c>
      <c r="V17" s="280">
        <f t="shared" si="18"/>
        <v>0</v>
      </c>
      <c r="W17" s="280">
        <f t="shared" si="19"/>
        <v>15</v>
      </c>
      <c r="X17" s="280">
        <f t="shared" si="20"/>
        <v>47915</v>
      </c>
      <c r="Y17" s="280">
        <f t="shared" si="21"/>
        <v>139629</v>
      </c>
      <c r="Z17" s="280">
        <v>413</v>
      </c>
      <c r="AA17" s="280">
        <v>0</v>
      </c>
      <c r="AB17" s="280">
        <v>0</v>
      </c>
      <c r="AC17" s="280">
        <v>5789</v>
      </c>
      <c r="AD17" s="280">
        <v>0</v>
      </c>
      <c r="AE17" s="280">
        <v>0</v>
      </c>
      <c r="AF17" s="280">
        <v>0</v>
      </c>
      <c r="AG17" s="280">
        <v>0</v>
      </c>
      <c r="AH17" s="280">
        <v>0</v>
      </c>
      <c r="AI17" s="280">
        <v>34</v>
      </c>
      <c r="AJ17" s="280" t="s">
        <v>802</v>
      </c>
      <c r="AK17" s="280" t="s">
        <v>802</v>
      </c>
      <c r="AL17" s="280">
        <v>40188</v>
      </c>
      <c r="AM17" s="280" t="s">
        <v>802</v>
      </c>
      <c r="AN17" s="280" t="s">
        <v>802</v>
      </c>
      <c r="AO17" s="280">
        <v>59033</v>
      </c>
      <c r="AP17" s="280" t="s">
        <v>802</v>
      </c>
      <c r="AQ17" s="280">
        <v>0</v>
      </c>
      <c r="AR17" s="280" t="s">
        <v>802</v>
      </c>
      <c r="AS17" s="280">
        <v>34172</v>
      </c>
      <c r="AT17" s="280">
        <f t="shared" si="22"/>
        <v>23580</v>
      </c>
      <c r="AU17" s="280">
        <v>552</v>
      </c>
      <c r="AV17" s="280">
        <v>0</v>
      </c>
      <c r="AW17" s="280">
        <v>0</v>
      </c>
      <c r="AX17" s="280">
        <v>19209</v>
      </c>
      <c r="AY17" s="280">
        <v>1305</v>
      </c>
      <c r="AZ17" s="280">
        <v>21</v>
      </c>
      <c r="BA17" s="280">
        <v>0</v>
      </c>
      <c r="BB17" s="280">
        <v>104</v>
      </c>
      <c r="BC17" s="280">
        <v>863</v>
      </c>
      <c r="BD17" s="280">
        <v>119</v>
      </c>
      <c r="BE17" s="280" t="s">
        <v>802</v>
      </c>
      <c r="BF17" s="280" t="s">
        <v>802</v>
      </c>
      <c r="BG17" s="280" t="s">
        <v>802</v>
      </c>
      <c r="BH17" s="280" t="s">
        <v>802</v>
      </c>
      <c r="BI17" s="280" t="s">
        <v>802</v>
      </c>
      <c r="BJ17" s="280" t="s">
        <v>802</v>
      </c>
      <c r="BK17" s="280" t="s">
        <v>802</v>
      </c>
      <c r="BL17" s="280" t="s">
        <v>802</v>
      </c>
      <c r="BM17" s="280" t="s">
        <v>802</v>
      </c>
      <c r="BN17" s="280">
        <v>1407</v>
      </c>
      <c r="BO17" s="280">
        <f t="shared" si="23"/>
        <v>1607</v>
      </c>
      <c r="BP17" s="280">
        <v>0</v>
      </c>
      <c r="BQ17" s="280">
        <v>0</v>
      </c>
      <c r="BR17" s="280">
        <v>0</v>
      </c>
      <c r="BS17" s="280">
        <v>0</v>
      </c>
      <c r="BT17" s="280">
        <v>0</v>
      </c>
      <c r="BU17" s="280">
        <v>0</v>
      </c>
      <c r="BV17" s="280">
        <v>0</v>
      </c>
      <c r="BW17" s="280">
        <v>0</v>
      </c>
      <c r="BX17" s="280">
        <v>0</v>
      </c>
      <c r="BY17" s="280">
        <v>0</v>
      </c>
      <c r="BZ17" s="280">
        <v>1468</v>
      </c>
      <c r="CA17" s="280">
        <v>0</v>
      </c>
      <c r="CB17" s="280" t="s">
        <v>802</v>
      </c>
      <c r="CC17" s="280" t="s">
        <v>802</v>
      </c>
      <c r="CD17" s="280" t="s">
        <v>802</v>
      </c>
      <c r="CE17" s="280" t="s">
        <v>802</v>
      </c>
      <c r="CF17" s="280" t="s">
        <v>802</v>
      </c>
      <c r="CG17" s="280" t="s">
        <v>802</v>
      </c>
      <c r="CH17" s="280" t="s">
        <v>802</v>
      </c>
      <c r="CI17" s="280">
        <v>139</v>
      </c>
      <c r="CJ17" s="280">
        <f t="shared" si="24"/>
        <v>0</v>
      </c>
      <c r="CK17" s="280">
        <v>0</v>
      </c>
      <c r="CL17" s="280">
        <v>0</v>
      </c>
      <c r="CM17" s="280">
        <v>0</v>
      </c>
      <c r="CN17" s="280">
        <v>0</v>
      </c>
      <c r="CO17" s="280">
        <v>0</v>
      </c>
      <c r="CP17" s="280">
        <v>0</v>
      </c>
      <c r="CQ17" s="280">
        <v>0</v>
      </c>
      <c r="CR17" s="280">
        <v>0</v>
      </c>
      <c r="CS17" s="280">
        <v>0</v>
      </c>
      <c r="CT17" s="280">
        <v>0</v>
      </c>
      <c r="CU17" s="280">
        <v>0</v>
      </c>
      <c r="CV17" s="280">
        <v>0</v>
      </c>
      <c r="CW17" s="280" t="s">
        <v>802</v>
      </c>
      <c r="CX17" s="280" t="s">
        <v>802</v>
      </c>
      <c r="CY17" s="280" t="s">
        <v>802</v>
      </c>
      <c r="CZ17" s="280" t="s">
        <v>802</v>
      </c>
      <c r="DA17" s="280" t="s">
        <v>802</v>
      </c>
      <c r="DB17" s="280" t="s">
        <v>802</v>
      </c>
      <c r="DC17" s="280" t="s">
        <v>802</v>
      </c>
      <c r="DD17" s="280">
        <v>0</v>
      </c>
      <c r="DE17" s="280">
        <f t="shared" si="25"/>
        <v>0</v>
      </c>
      <c r="DF17" s="280">
        <v>0</v>
      </c>
      <c r="DG17" s="280">
        <v>0</v>
      </c>
      <c r="DH17" s="280">
        <v>0</v>
      </c>
      <c r="DI17" s="280">
        <v>0</v>
      </c>
      <c r="DJ17" s="280">
        <v>0</v>
      </c>
      <c r="DK17" s="280">
        <v>0</v>
      </c>
      <c r="DL17" s="280">
        <v>0</v>
      </c>
      <c r="DM17" s="280">
        <v>0</v>
      </c>
      <c r="DN17" s="280">
        <v>0</v>
      </c>
      <c r="DO17" s="280">
        <v>0</v>
      </c>
      <c r="DP17" s="280">
        <v>0</v>
      </c>
      <c r="DQ17" s="280">
        <v>0</v>
      </c>
      <c r="DR17" s="280" t="s">
        <v>802</v>
      </c>
      <c r="DS17" s="280" t="s">
        <v>802</v>
      </c>
      <c r="DT17" s="280">
        <v>0</v>
      </c>
      <c r="DU17" s="280" t="s">
        <v>802</v>
      </c>
      <c r="DV17" s="280" t="s">
        <v>802</v>
      </c>
      <c r="DW17" s="280" t="s">
        <v>802</v>
      </c>
      <c r="DX17" s="280" t="s">
        <v>802</v>
      </c>
      <c r="DY17" s="280">
        <v>0</v>
      </c>
      <c r="DZ17" s="280">
        <f t="shared" si="26"/>
        <v>1489</v>
      </c>
      <c r="EA17" s="280">
        <v>0</v>
      </c>
      <c r="EB17" s="280">
        <v>0</v>
      </c>
      <c r="EC17" s="280">
        <v>0</v>
      </c>
      <c r="ED17" s="280">
        <v>0</v>
      </c>
      <c r="EE17" s="280">
        <v>0</v>
      </c>
      <c r="EF17" s="280">
        <v>0</v>
      </c>
      <c r="EG17" s="280">
        <v>0</v>
      </c>
      <c r="EH17" s="280">
        <v>0</v>
      </c>
      <c r="EI17" s="280">
        <v>0</v>
      </c>
      <c r="EJ17" s="280">
        <v>0</v>
      </c>
      <c r="EK17" s="280" t="s">
        <v>802</v>
      </c>
      <c r="EL17" s="280" t="s">
        <v>802</v>
      </c>
      <c r="EM17" s="280" t="s">
        <v>802</v>
      </c>
      <c r="EN17" s="280">
        <v>1489</v>
      </c>
      <c r="EO17" s="280">
        <v>0</v>
      </c>
      <c r="EP17" s="280" t="s">
        <v>802</v>
      </c>
      <c r="EQ17" s="280" t="s">
        <v>802</v>
      </c>
      <c r="ER17" s="280" t="s">
        <v>802</v>
      </c>
      <c r="ES17" s="280">
        <v>0</v>
      </c>
      <c r="ET17" s="280">
        <v>0</v>
      </c>
      <c r="EU17" s="280">
        <f t="shared" si="27"/>
        <v>143642</v>
      </c>
      <c r="EV17" s="280">
        <v>7268</v>
      </c>
      <c r="EW17" s="280">
        <v>28</v>
      </c>
      <c r="EX17" s="280">
        <v>1933</v>
      </c>
      <c r="EY17" s="280">
        <v>23414</v>
      </c>
      <c r="EZ17" s="280">
        <v>32362</v>
      </c>
      <c r="FA17" s="280">
        <v>13450</v>
      </c>
      <c r="FB17" s="280">
        <v>0</v>
      </c>
      <c r="FC17" s="280">
        <v>29332</v>
      </c>
      <c r="FD17" s="280">
        <v>6650</v>
      </c>
      <c r="FE17" s="280">
        <v>2175</v>
      </c>
      <c r="FF17" s="280">
        <v>0</v>
      </c>
      <c r="FG17" s="280">
        <v>0</v>
      </c>
      <c r="FH17" s="280" t="s">
        <v>802</v>
      </c>
      <c r="FI17" s="280" t="s">
        <v>802</v>
      </c>
      <c r="FJ17" s="280" t="s">
        <v>802</v>
      </c>
      <c r="FK17" s="280">
        <v>0</v>
      </c>
      <c r="FL17" s="280">
        <v>14818</v>
      </c>
      <c r="FM17" s="280">
        <v>0</v>
      </c>
      <c r="FN17" s="280">
        <v>15</v>
      </c>
      <c r="FO17" s="280">
        <v>12197</v>
      </c>
    </row>
    <row r="18" spans="1:171" s="284" customFormat="1" ht="12" customHeight="1">
      <c r="A18" s="278" t="s">
        <v>675</v>
      </c>
      <c r="B18" s="279" t="s">
        <v>676</v>
      </c>
      <c r="C18" s="297" t="s">
        <v>677</v>
      </c>
      <c r="D18" s="280">
        <f t="shared" si="0"/>
        <v>251473</v>
      </c>
      <c r="E18" s="280">
        <f t="shared" si="1"/>
        <v>42483</v>
      </c>
      <c r="F18" s="280">
        <f t="shared" si="2"/>
        <v>124</v>
      </c>
      <c r="G18" s="280">
        <f t="shared" si="3"/>
        <v>1470</v>
      </c>
      <c r="H18" s="280">
        <f t="shared" si="4"/>
        <v>44127</v>
      </c>
      <c r="I18" s="280">
        <f t="shared" si="5"/>
        <v>35906</v>
      </c>
      <c r="J18" s="280">
        <f t="shared" si="6"/>
        <v>12766</v>
      </c>
      <c r="K18" s="280">
        <f t="shared" si="7"/>
        <v>1</v>
      </c>
      <c r="L18" s="280">
        <f t="shared" si="8"/>
        <v>25009</v>
      </c>
      <c r="M18" s="280">
        <f t="shared" si="9"/>
        <v>1189</v>
      </c>
      <c r="N18" s="280">
        <f t="shared" si="10"/>
        <v>3315</v>
      </c>
      <c r="O18" s="280">
        <f t="shared" si="11"/>
        <v>6130</v>
      </c>
      <c r="P18" s="280">
        <f t="shared" si="12"/>
        <v>154</v>
      </c>
      <c r="Q18" s="280">
        <f t="shared" si="13"/>
        <v>50109</v>
      </c>
      <c r="R18" s="280">
        <f t="shared" si="14"/>
        <v>53</v>
      </c>
      <c r="S18" s="280">
        <f t="shared" si="15"/>
        <v>222</v>
      </c>
      <c r="T18" s="280">
        <f t="shared" si="16"/>
        <v>8540</v>
      </c>
      <c r="U18" s="280">
        <f t="shared" si="17"/>
        <v>0</v>
      </c>
      <c r="V18" s="280">
        <f t="shared" si="18"/>
        <v>0</v>
      </c>
      <c r="W18" s="280">
        <f t="shared" si="19"/>
        <v>7</v>
      </c>
      <c r="X18" s="280">
        <f t="shared" si="20"/>
        <v>19868</v>
      </c>
      <c r="Y18" s="280">
        <f t="shared" si="21"/>
        <v>74196</v>
      </c>
      <c r="Z18" s="280">
        <v>0</v>
      </c>
      <c r="AA18" s="280">
        <v>0</v>
      </c>
      <c r="AB18" s="280">
        <v>1</v>
      </c>
      <c r="AC18" s="280">
        <v>4746</v>
      </c>
      <c r="AD18" s="280">
        <v>0</v>
      </c>
      <c r="AE18" s="280">
        <v>0</v>
      </c>
      <c r="AF18" s="280">
        <v>0</v>
      </c>
      <c r="AG18" s="280">
        <v>0</v>
      </c>
      <c r="AH18" s="280">
        <v>0</v>
      </c>
      <c r="AI18" s="280">
        <v>3</v>
      </c>
      <c r="AJ18" s="280" t="s">
        <v>802</v>
      </c>
      <c r="AK18" s="280" t="s">
        <v>802</v>
      </c>
      <c r="AL18" s="280">
        <v>50109</v>
      </c>
      <c r="AM18" s="280" t="s">
        <v>802</v>
      </c>
      <c r="AN18" s="280" t="s">
        <v>802</v>
      </c>
      <c r="AO18" s="280">
        <v>8540</v>
      </c>
      <c r="AP18" s="280" t="s">
        <v>802</v>
      </c>
      <c r="AQ18" s="280">
        <v>0</v>
      </c>
      <c r="AR18" s="280" t="s">
        <v>802</v>
      </c>
      <c r="AS18" s="280">
        <v>10797</v>
      </c>
      <c r="AT18" s="280">
        <f t="shared" si="22"/>
        <v>38343</v>
      </c>
      <c r="AU18" s="280">
        <v>740</v>
      </c>
      <c r="AV18" s="280">
        <v>0</v>
      </c>
      <c r="AW18" s="280">
        <v>0</v>
      </c>
      <c r="AX18" s="280">
        <v>19795</v>
      </c>
      <c r="AY18" s="280">
        <v>5263</v>
      </c>
      <c r="AZ18" s="280">
        <v>1306</v>
      </c>
      <c r="BA18" s="280">
        <v>0</v>
      </c>
      <c r="BB18" s="280">
        <v>5441</v>
      </c>
      <c r="BC18" s="280">
        <v>404</v>
      </c>
      <c r="BD18" s="280">
        <v>173</v>
      </c>
      <c r="BE18" s="280" t="s">
        <v>802</v>
      </c>
      <c r="BF18" s="280" t="s">
        <v>802</v>
      </c>
      <c r="BG18" s="280" t="s">
        <v>802</v>
      </c>
      <c r="BH18" s="280" t="s">
        <v>802</v>
      </c>
      <c r="BI18" s="280" t="s">
        <v>802</v>
      </c>
      <c r="BJ18" s="280" t="s">
        <v>802</v>
      </c>
      <c r="BK18" s="280" t="s">
        <v>802</v>
      </c>
      <c r="BL18" s="280" t="s">
        <v>802</v>
      </c>
      <c r="BM18" s="280" t="s">
        <v>802</v>
      </c>
      <c r="BN18" s="280">
        <v>5221</v>
      </c>
      <c r="BO18" s="280">
        <f t="shared" si="23"/>
        <v>7217</v>
      </c>
      <c r="BP18" s="280">
        <v>0</v>
      </c>
      <c r="BQ18" s="280">
        <v>0</v>
      </c>
      <c r="BR18" s="280">
        <v>0</v>
      </c>
      <c r="BS18" s="280">
        <v>0</v>
      </c>
      <c r="BT18" s="280">
        <v>0</v>
      </c>
      <c r="BU18" s="280">
        <v>0</v>
      </c>
      <c r="BV18" s="280">
        <v>0</v>
      </c>
      <c r="BW18" s="280">
        <v>0</v>
      </c>
      <c r="BX18" s="280">
        <v>0</v>
      </c>
      <c r="BY18" s="280">
        <v>0</v>
      </c>
      <c r="BZ18" s="280">
        <v>6111</v>
      </c>
      <c r="CA18" s="280">
        <v>0</v>
      </c>
      <c r="CB18" s="280" t="s">
        <v>802</v>
      </c>
      <c r="CC18" s="280" t="s">
        <v>802</v>
      </c>
      <c r="CD18" s="280" t="s">
        <v>802</v>
      </c>
      <c r="CE18" s="280" t="s">
        <v>802</v>
      </c>
      <c r="CF18" s="280" t="s">
        <v>802</v>
      </c>
      <c r="CG18" s="280" t="s">
        <v>802</v>
      </c>
      <c r="CH18" s="280" t="s">
        <v>802</v>
      </c>
      <c r="CI18" s="280">
        <v>1106</v>
      </c>
      <c r="CJ18" s="280">
        <f t="shared" si="24"/>
        <v>154</v>
      </c>
      <c r="CK18" s="280">
        <v>0</v>
      </c>
      <c r="CL18" s="280">
        <v>0</v>
      </c>
      <c r="CM18" s="280">
        <v>0</v>
      </c>
      <c r="CN18" s="280">
        <v>0</v>
      </c>
      <c r="CO18" s="280">
        <v>0</v>
      </c>
      <c r="CP18" s="280">
        <v>0</v>
      </c>
      <c r="CQ18" s="280">
        <v>0</v>
      </c>
      <c r="CR18" s="280">
        <v>0</v>
      </c>
      <c r="CS18" s="280">
        <v>0</v>
      </c>
      <c r="CT18" s="280">
        <v>0</v>
      </c>
      <c r="CU18" s="280">
        <v>0</v>
      </c>
      <c r="CV18" s="280">
        <v>154</v>
      </c>
      <c r="CW18" s="280" t="s">
        <v>802</v>
      </c>
      <c r="CX18" s="280" t="s">
        <v>802</v>
      </c>
      <c r="CY18" s="280" t="s">
        <v>802</v>
      </c>
      <c r="CZ18" s="280" t="s">
        <v>802</v>
      </c>
      <c r="DA18" s="280" t="s">
        <v>802</v>
      </c>
      <c r="DB18" s="280" t="s">
        <v>802</v>
      </c>
      <c r="DC18" s="280" t="s">
        <v>802</v>
      </c>
      <c r="DD18" s="280">
        <v>0</v>
      </c>
      <c r="DE18" s="280">
        <f t="shared" si="25"/>
        <v>222</v>
      </c>
      <c r="DF18" s="280">
        <v>0</v>
      </c>
      <c r="DG18" s="280">
        <v>0</v>
      </c>
      <c r="DH18" s="280">
        <v>0</v>
      </c>
      <c r="DI18" s="280">
        <v>0</v>
      </c>
      <c r="DJ18" s="280">
        <v>0</v>
      </c>
      <c r="DK18" s="280">
        <v>0</v>
      </c>
      <c r="DL18" s="280">
        <v>0</v>
      </c>
      <c r="DM18" s="280">
        <v>0</v>
      </c>
      <c r="DN18" s="280">
        <v>0</v>
      </c>
      <c r="DO18" s="280">
        <v>0</v>
      </c>
      <c r="DP18" s="280">
        <v>0</v>
      </c>
      <c r="DQ18" s="280">
        <v>0</v>
      </c>
      <c r="DR18" s="280" t="s">
        <v>802</v>
      </c>
      <c r="DS18" s="280" t="s">
        <v>802</v>
      </c>
      <c r="DT18" s="280">
        <v>222</v>
      </c>
      <c r="DU18" s="280" t="s">
        <v>802</v>
      </c>
      <c r="DV18" s="280" t="s">
        <v>802</v>
      </c>
      <c r="DW18" s="280" t="s">
        <v>802</v>
      </c>
      <c r="DX18" s="280" t="s">
        <v>802</v>
      </c>
      <c r="DY18" s="280">
        <v>0</v>
      </c>
      <c r="DZ18" s="280">
        <f t="shared" si="26"/>
        <v>278</v>
      </c>
      <c r="EA18" s="280">
        <v>0</v>
      </c>
      <c r="EB18" s="280">
        <v>0</v>
      </c>
      <c r="EC18" s="280">
        <v>0</v>
      </c>
      <c r="ED18" s="280">
        <v>0</v>
      </c>
      <c r="EE18" s="280">
        <v>0</v>
      </c>
      <c r="EF18" s="280">
        <v>0</v>
      </c>
      <c r="EG18" s="280">
        <v>0</v>
      </c>
      <c r="EH18" s="280">
        <v>0</v>
      </c>
      <c r="EI18" s="280">
        <v>0</v>
      </c>
      <c r="EJ18" s="280">
        <v>0</v>
      </c>
      <c r="EK18" s="280" t="s">
        <v>802</v>
      </c>
      <c r="EL18" s="280" t="s">
        <v>802</v>
      </c>
      <c r="EM18" s="280" t="s">
        <v>802</v>
      </c>
      <c r="EN18" s="280">
        <v>53</v>
      </c>
      <c r="EO18" s="280">
        <v>0</v>
      </c>
      <c r="EP18" s="280" t="s">
        <v>802</v>
      </c>
      <c r="EQ18" s="280" t="s">
        <v>802</v>
      </c>
      <c r="ER18" s="280" t="s">
        <v>802</v>
      </c>
      <c r="ES18" s="280">
        <v>0</v>
      </c>
      <c r="ET18" s="280">
        <v>225</v>
      </c>
      <c r="EU18" s="280">
        <f t="shared" si="27"/>
        <v>131063</v>
      </c>
      <c r="EV18" s="280">
        <v>41743</v>
      </c>
      <c r="EW18" s="280">
        <v>124</v>
      </c>
      <c r="EX18" s="280">
        <v>1469</v>
      </c>
      <c r="EY18" s="280">
        <v>19586</v>
      </c>
      <c r="EZ18" s="280">
        <v>30643</v>
      </c>
      <c r="FA18" s="280">
        <v>11460</v>
      </c>
      <c r="FB18" s="280">
        <v>1</v>
      </c>
      <c r="FC18" s="280">
        <v>19568</v>
      </c>
      <c r="FD18" s="280">
        <v>785</v>
      </c>
      <c r="FE18" s="280">
        <v>3139</v>
      </c>
      <c r="FF18" s="280">
        <v>19</v>
      </c>
      <c r="FG18" s="280">
        <v>0</v>
      </c>
      <c r="FH18" s="280" t="s">
        <v>802</v>
      </c>
      <c r="FI18" s="280" t="s">
        <v>802</v>
      </c>
      <c r="FJ18" s="280" t="s">
        <v>802</v>
      </c>
      <c r="FK18" s="280">
        <v>0</v>
      </c>
      <c r="FL18" s="280">
        <v>0</v>
      </c>
      <c r="FM18" s="280">
        <v>0</v>
      </c>
      <c r="FN18" s="280">
        <v>7</v>
      </c>
      <c r="FO18" s="280">
        <v>2519</v>
      </c>
    </row>
    <row r="19" spans="1:171" s="284" customFormat="1" ht="12" customHeight="1">
      <c r="A19" s="278" t="s">
        <v>682</v>
      </c>
      <c r="B19" s="279" t="s">
        <v>683</v>
      </c>
      <c r="C19" s="297" t="s">
        <v>684</v>
      </c>
      <c r="D19" s="280">
        <f t="shared" si="0"/>
        <v>290507</v>
      </c>
      <c r="E19" s="280">
        <f t="shared" si="1"/>
        <v>41225</v>
      </c>
      <c r="F19" s="280">
        <f t="shared" si="2"/>
        <v>130</v>
      </c>
      <c r="G19" s="280">
        <f t="shared" si="3"/>
        <v>4</v>
      </c>
      <c r="H19" s="280">
        <f t="shared" si="4"/>
        <v>51497</v>
      </c>
      <c r="I19" s="280">
        <f t="shared" si="5"/>
        <v>23013</v>
      </c>
      <c r="J19" s="280">
        <f t="shared" si="6"/>
        <v>10889</v>
      </c>
      <c r="K19" s="280">
        <f t="shared" si="7"/>
        <v>51</v>
      </c>
      <c r="L19" s="280">
        <f t="shared" si="8"/>
        <v>34052</v>
      </c>
      <c r="M19" s="280">
        <f t="shared" si="9"/>
        <v>4348</v>
      </c>
      <c r="N19" s="280">
        <f t="shared" si="10"/>
        <v>6312</v>
      </c>
      <c r="O19" s="280">
        <f t="shared" si="11"/>
        <v>1689</v>
      </c>
      <c r="P19" s="280">
        <f t="shared" si="12"/>
        <v>93</v>
      </c>
      <c r="Q19" s="280">
        <f t="shared" si="13"/>
        <v>12640</v>
      </c>
      <c r="R19" s="280">
        <f t="shared" si="14"/>
        <v>52</v>
      </c>
      <c r="S19" s="280">
        <f t="shared" si="15"/>
        <v>0</v>
      </c>
      <c r="T19" s="280">
        <f t="shared" si="16"/>
        <v>89762</v>
      </c>
      <c r="U19" s="280">
        <f t="shared" si="17"/>
        <v>0</v>
      </c>
      <c r="V19" s="280">
        <f t="shared" si="18"/>
        <v>0</v>
      </c>
      <c r="W19" s="280">
        <f t="shared" si="19"/>
        <v>1</v>
      </c>
      <c r="X19" s="280">
        <f t="shared" si="20"/>
        <v>14749</v>
      </c>
      <c r="Y19" s="280">
        <f t="shared" si="21"/>
        <v>112123</v>
      </c>
      <c r="Z19" s="280">
        <v>3</v>
      </c>
      <c r="AA19" s="280">
        <v>0</v>
      </c>
      <c r="AB19" s="280">
        <v>0</v>
      </c>
      <c r="AC19" s="280">
        <v>5869</v>
      </c>
      <c r="AD19" s="280">
        <v>0</v>
      </c>
      <c r="AE19" s="280">
        <v>0</v>
      </c>
      <c r="AF19" s="280">
        <v>0</v>
      </c>
      <c r="AG19" s="280">
        <v>0</v>
      </c>
      <c r="AH19" s="280">
        <v>150</v>
      </c>
      <c r="AI19" s="280">
        <v>0</v>
      </c>
      <c r="AJ19" s="280" t="s">
        <v>802</v>
      </c>
      <c r="AK19" s="280" t="s">
        <v>802</v>
      </c>
      <c r="AL19" s="280">
        <v>12640</v>
      </c>
      <c r="AM19" s="280" t="s">
        <v>802</v>
      </c>
      <c r="AN19" s="280" t="s">
        <v>802</v>
      </c>
      <c r="AO19" s="280">
        <v>89762</v>
      </c>
      <c r="AP19" s="280" t="s">
        <v>802</v>
      </c>
      <c r="AQ19" s="280">
        <v>0</v>
      </c>
      <c r="AR19" s="280" t="s">
        <v>802</v>
      </c>
      <c r="AS19" s="280">
        <v>3699</v>
      </c>
      <c r="AT19" s="280">
        <f t="shared" si="22"/>
        <v>51936</v>
      </c>
      <c r="AU19" s="280">
        <v>6474</v>
      </c>
      <c r="AV19" s="280">
        <v>22</v>
      </c>
      <c r="AW19" s="280">
        <v>0</v>
      </c>
      <c r="AX19" s="280">
        <v>22736</v>
      </c>
      <c r="AY19" s="280">
        <v>3712</v>
      </c>
      <c r="AZ19" s="280">
        <v>1487</v>
      </c>
      <c r="BA19" s="280">
        <v>20</v>
      </c>
      <c r="BB19" s="280">
        <v>9311</v>
      </c>
      <c r="BC19" s="280">
        <v>2023</v>
      </c>
      <c r="BD19" s="280">
        <v>954</v>
      </c>
      <c r="BE19" s="280" t="s">
        <v>802</v>
      </c>
      <c r="BF19" s="280" t="s">
        <v>802</v>
      </c>
      <c r="BG19" s="280" t="s">
        <v>802</v>
      </c>
      <c r="BH19" s="280" t="s">
        <v>802</v>
      </c>
      <c r="BI19" s="280" t="s">
        <v>802</v>
      </c>
      <c r="BJ19" s="280" t="s">
        <v>802</v>
      </c>
      <c r="BK19" s="280" t="s">
        <v>802</v>
      </c>
      <c r="BL19" s="280" t="s">
        <v>802</v>
      </c>
      <c r="BM19" s="280" t="s">
        <v>802</v>
      </c>
      <c r="BN19" s="280">
        <v>5197</v>
      </c>
      <c r="BO19" s="280">
        <f t="shared" si="23"/>
        <v>3076</v>
      </c>
      <c r="BP19" s="280">
        <v>0</v>
      </c>
      <c r="BQ19" s="280">
        <v>0</v>
      </c>
      <c r="BR19" s="280">
        <v>0</v>
      </c>
      <c r="BS19" s="280">
        <v>0</v>
      </c>
      <c r="BT19" s="280">
        <v>0</v>
      </c>
      <c r="BU19" s="280">
        <v>0</v>
      </c>
      <c r="BV19" s="280">
        <v>0</v>
      </c>
      <c r="BW19" s="280">
        <v>0</v>
      </c>
      <c r="BX19" s="280">
        <v>0</v>
      </c>
      <c r="BY19" s="280">
        <v>0</v>
      </c>
      <c r="BZ19" s="280">
        <v>1689</v>
      </c>
      <c r="CA19" s="280">
        <v>93</v>
      </c>
      <c r="CB19" s="280" t="s">
        <v>802</v>
      </c>
      <c r="CC19" s="280" t="s">
        <v>802</v>
      </c>
      <c r="CD19" s="280" t="s">
        <v>802</v>
      </c>
      <c r="CE19" s="280" t="s">
        <v>802</v>
      </c>
      <c r="CF19" s="280" t="s">
        <v>802</v>
      </c>
      <c r="CG19" s="280" t="s">
        <v>802</v>
      </c>
      <c r="CH19" s="280" t="s">
        <v>802</v>
      </c>
      <c r="CI19" s="280">
        <v>1294</v>
      </c>
      <c r="CJ19" s="280">
        <f t="shared" si="24"/>
        <v>0</v>
      </c>
      <c r="CK19" s="280">
        <v>0</v>
      </c>
      <c r="CL19" s="280">
        <v>0</v>
      </c>
      <c r="CM19" s="280">
        <v>0</v>
      </c>
      <c r="CN19" s="280">
        <v>0</v>
      </c>
      <c r="CO19" s="280">
        <v>0</v>
      </c>
      <c r="CP19" s="280">
        <v>0</v>
      </c>
      <c r="CQ19" s="280">
        <v>0</v>
      </c>
      <c r="CR19" s="280">
        <v>0</v>
      </c>
      <c r="CS19" s="280">
        <v>0</v>
      </c>
      <c r="CT19" s="280">
        <v>0</v>
      </c>
      <c r="CU19" s="280">
        <v>0</v>
      </c>
      <c r="CV19" s="280">
        <v>0</v>
      </c>
      <c r="CW19" s="280" t="s">
        <v>802</v>
      </c>
      <c r="CX19" s="280" t="s">
        <v>802</v>
      </c>
      <c r="CY19" s="280" t="s">
        <v>802</v>
      </c>
      <c r="CZ19" s="280" t="s">
        <v>802</v>
      </c>
      <c r="DA19" s="280" t="s">
        <v>802</v>
      </c>
      <c r="DB19" s="280" t="s">
        <v>802</v>
      </c>
      <c r="DC19" s="280" t="s">
        <v>802</v>
      </c>
      <c r="DD19" s="280">
        <v>0</v>
      </c>
      <c r="DE19" s="280">
        <f t="shared" si="25"/>
        <v>0</v>
      </c>
      <c r="DF19" s="280">
        <v>0</v>
      </c>
      <c r="DG19" s="280">
        <v>0</v>
      </c>
      <c r="DH19" s="280">
        <v>0</v>
      </c>
      <c r="DI19" s="280">
        <v>0</v>
      </c>
      <c r="DJ19" s="280">
        <v>0</v>
      </c>
      <c r="DK19" s="280">
        <v>0</v>
      </c>
      <c r="DL19" s="280">
        <v>0</v>
      </c>
      <c r="DM19" s="280">
        <v>0</v>
      </c>
      <c r="DN19" s="280">
        <v>0</v>
      </c>
      <c r="DO19" s="280">
        <v>0</v>
      </c>
      <c r="DP19" s="280">
        <v>0</v>
      </c>
      <c r="DQ19" s="280">
        <v>0</v>
      </c>
      <c r="DR19" s="280" t="s">
        <v>802</v>
      </c>
      <c r="DS19" s="280" t="s">
        <v>802</v>
      </c>
      <c r="DT19" s="280">
        <v>0</v>
      </c>
      <c r="DU19" s="280" t="s">
        <v>802</v>
      </c>
      <c r="DV19" s="280" t="s">
        <v>802</v>
      </c>
      <c r="DW19" s="280" t="s">
        <v>802</v>
      </c>
      <c r="DX19" s="280" t="s">
        <v>802</v>
      </c>
      <c r="DY19" s="280">
        <v>0</v>
      </c>
      <c r="DZ19" s="280">
        <f t="shared" si="26"/>
        <v>208</v>
      </c>
      <c r="EA19" s="280">
        <v>0</v>
      </c>
      <c r="EB19" s="280">
        <v>0</v>
      </c>
      <c r="EC19" s="280">
        <v>0</v>
      </c>
      <c r="ED19" s="280">
        <v>0</v>
      </c>
      <c r="EE19" s="280">
        <v>0</v>
      </c>
      <c r="EF19" s="280">
        <v>0</v>
      </c>
      <c r="EG19" s="280">
        <v>0</v>
      </c>
      <c r="EH19" s="280">
        <v>0</v>
      </c>
      <c r="EI19" s="280">
        <v>156</v>
      </c>
      <c r="EJ19" s="280">
        <v>0</v>
      </c>
      <c r="EK19" s="280" t="s">
        <v>802</v>
      </c>
      <c r="EL19" s="280" t="s">
        <v>802</v>
      </c>
      <c r="EM19" s="280" t="s">
        <v>802</v>
      </c>
      <c r="EN19" s="280">
        <v>52</v>
      </c>
      <c r="EO19" s="280">
        <v>0</v>
      </c>
      <c r="EP19" s="280" t="s">
        <v>802</v>
      </c>
      <c r="EQ19" s="280" t="s">
        <v>802</v>
      </c>
      <c r="ER19" s="280" t="s">
        <v>802</v>
      </c>
      <c r="ES19" s="280">
        <v>0</v>
      </c>
      <c r="ET19" s="280">
        <v>0</v>
      </c>
      <c r="EU19" s="280">
        <f t="shared" si="27"/>
        <v>123164</v>
      </c>
      <c r="EV19" s="280">
        <v>34748</v>
      </c>
      <c r="EW19" s="280">
        <v>108</v>
      </c>
      <c r="EX19" s="280">
        <v>4</v>
      </c>
      <c r="EY19" s="280">
        <v>22892</v>
      </c>
      <c r="EZ19" s="280">
        <v>19301</v>
      </c>
      <c r="FA19" s="280">
        <v>9402</v>
      </c>
      <c r="FB19" s="280">
        <v>31</v>
      </c>
      <c r="FC19" s="280">
        <v>24741</v>
      </c>
      <c r="FD19" s="280">
        <v>2019</v>
      </c>
      <c r="FE19" s="280">
        <v>5358</v>
      </c>
      <c r="FF19" s="280">
        <v>0</v>
      </c>
      <c r="FG19" s="280">
        <v>0</v>
      </c>
      <c r="FH19" s="280" t="s">
        <v>802</v>
      </c>
      <c r="FI19" s="280" t="s">
        <v>802</v>
      </c>
      <c r="FJ19" s="280" t="s">
        <v>802</v>
      </c>
      <c r="FK19" s="280">
        <v>0</v>
      </c>
      <c r="FL19" s="280">
        <v>0</v>
      </c>
      <c r="FM19" s="280">
        <v>0</v>
      </c>
      <c r="FN19" s="280">
        <v>1</v>
      </c>
      <c r="FO19" s="280">
        <v>4559</v>
      </c>
    </row>
    <row r="20" spans="1:171" s="284" customFormat="1" ht="12" customHeight="1">
      <c r="A20" s="278" t="s">
        <v>689</v>
      </c>
      <c r="B20" s="279" t="s">
        <v>690</v>
      </c>
      <c r="C20" s="297" t="s">
        <v>672</v>
      </c>
      <c r="D20" s="280">
        <f t="shared" si="0"/>
        <v>328600</v>
      </c>
      <c r="E20" s="280">
        <f t="shared" si="1"/>
        <v>18039</v>
      </c>
      <c r="F20" s="280">
        <f t="shared" si="2"/>
        <v>151</v>
      </c>
      <c r="G20" s="280">
        <f t="shared" si="3"/>
        <v>4882</v>
      </c>
      <c r="H20" s="280">
        <f t="shared" si="4"/>
        <v>38581</v>
      </c>
      <c r="I20" s="280">
        <f t="shared" si="5"/>
        <v>55021</v>
      </c>
      <c r="J20" s="280">
        <f t="shared" si="6"/>
        <v>27506</v>
      </c>
      <c r="K20" s="280">
        <f t="shared" si="7"/>
        <v>868</v>
      </c>
      <c r="L20" s="280">
        <f t="shared" si="8"/>
        <v>97252</v>
      </c>
      <c r="M20" s="280">
        <f t="shared" si="9"/>
        <v>5049</v>
      </c>
      <c r="N20" s="280">
        <f t="shared" si="10"/>
        <v>190</v>
      </c>
      <c r="O20" s="280">
        <f t="shared" si="11"/>
        <v>18976</v>
      </c>
      <c r="P20" s="280">
        <f t="shared" si="12"/>
        <v>0</v>
      </c>
      <c r="Q20" s="280">
        <f t="shared" si="13"/>
        <v>44601</v>
      </c>
      <c r="R20" s="280">
        <f t="shared" si="14"/>
        <v>3242</v>
      </c>
      <c r="S20" s="280">
        <f t="shared" si="15"/>
        <v>0</v>
      </c>
      <c r="T20" s="280">
        <f t="shared" si="16"/>
        <v>1373</v>
      </c>
      <c r="U20" s="280">
        <f t="shared" si="17"/>
        <v>0</v>
      </c>
      <c r="V20" s="280">
        <f t="shared" si="18"/>
        <v>630</v>
      </c>
      <c r="W20" s="280">
        <f t="shared" si="19"/>
        <v>0</v>
      </c>
      <c r="X20" s="280">
        <f t="shared" si="20"/>
        <v>12239</v>
      </c>
      <c r="Y20" s="280">
        <f t="shared" si="21"/>
        <v>52853</v>
      </c>
      <c r="Z20" s="280">
        <v>0</v>
      </c>
      <c r="AA20" s="280">
        <v>0</v>
      </c>
      <c r="AB20" s="280">
        <v>0</v>
      </c>
      <c r="AC20" s="280">
        <v>4681</v>
      </c>
      <c r="AD20" s="280">
        <v>493</v>
      </c>
      <c r="AE20" s="280">
        <v>0</v>
      </c>
      <c r="AF20" s="280">
        <v>0</v>
      </c>
      <c r="AG20" s="280">
        <v>0</v>
      </c>
      <c r="AH20" s="280">
        <v>0</v>
      </c>
      <c r="AI20" s="280">
        <v>0</v>
      </c>
      <c r="AJ20" s="280" t="s">
        <v>802</v>
      </c>
      <c r="AK20" s="280" t="s">
        <v>802</v>
      </c>
      <c r="AL20" s="280">
        <v>44601</v>
      </c>
      <c r="AM20" s="280" t="s">
        <v>802</v>
      </c>
      <c r="AN20" s="280" t="s">
        <v>802</v>
      </c>
      <c r="AO20" s="280">
        <v>1373</v>
      </c>
      <c r="AP20" s="280" t="s">
        <v>802</v>
      </c>
      <c r="AQ20" s="280">
        <v>630</v>
      </c>
      <c r="AR20" s="280" t="s">
        <v>802</v>
      </c>
      <c r="AS20" s="280">
        <v>1075</v>
      </c>
      <c r="AT20" s="280">
        <f t="shared" si="22"/>
        <v>16331</v>
      </c>
      <c r="AU20" s="280">
        <v>0</v>
      </c>
      <c r="AV20" s="280">
        <v>0</v>
      </c>
      <c r="AW20" s="280">
        <v>0</v>
      </c>
      <c r="AX20" s="280">
        <v>14380</v>
      </c>
      <c r="AY20" s="280">
        <v>623</v>
      </c>
      <c r="AZ20" s="280">
        <v>0</v>
      </c>
      <c r="BA20" s="280">
        <v>0</v>
      </c>
      <c r="BB20" s="280">
        <v>0</v>
      </c>
      <c r="BC20" s="280">
        <v>0</v>
      </c>
      <c r="BD20" s="280">
        <v>20</v>
      </c>
      <c r="BE20" s="280" t="s">
        <v>802</v>
      </c>
      <c r="BF20" s="280" t="s">
        <v>802</v>
      </c>
      <c r="BG20" s="280" t="s">
        <v>802</v>
      </c>
      <c r="BH20" s="280" t="s">
        <v>802</v>
      </c>
      <c r="BI20" s="280" t="s">
        <v>802</v>
      </c>
      <c r="BJ20" s="280" t="s">
        <v>802</v>
      </c>
      <c r="BK20" s="280" t="s">
        <v>802</v>
      </c>
      <c r="BL20" s="280" t="s">
        <v>802</v>
      </c>
      <c r="BM20" s="280" t="s">
        <v>802</v>
      </c>
      <c r="BN20" s="280">
        <v>1308</v>
      </c>
      <c r="BO20" s="280">
        <f t="shared" si="23"/>
        <v>18971</v>
      </c>
      <c r="BP20" s="280">
        <v>0</v>
      </c>
      <c r="BQ20" s="280">
        <v>0</v>
      </c>
      <c r="BR20" s="280">
        <v>0</v>
      </c>
      <c r="BS20" s="280">
        <v>0</v>
      </c>
      <c r="BT20" s="280">
        <v>0</v>
      </c>
      <c r="BU20" s="280">
        <v>0</v>
      </c>
      <c r="BV20" s="280">
        <v>0</v>
      </c>
      <c r="BW20" s="280">
        <v>0</v>
      </c>
      <c r="BX20" s="280">
        <v>0</v>
      </c>
      <c r="BY20" s="280">
        <v>0</v>
      </c>
      <c r="BZ20" s="280">
        <v>18971</v>
      </c>
      <c r="CA20" s="280">
        <v>0</v>
      </c>
      <c r="CB20" s="280" t="s">
        <v>802</v>
      </c>
      <c r="CC20" s="280" t="s">
        <v>802</v>
      </c>
      <c r="CD20" s="280" t="s">
        <v>802</v>
      </c>
      <c r="CE20" s="280" t="s">
        <v>802</v>
      </c>
      <c r="CF20" s="280" t="s">
        <v>802</v>
      </c>
      <c r="CG20" s="280" t="s">
        <v>802</v>
      </c>
      <c r="CH20" s="280" t="s">
        <v>802</v>
      </c>
      <c r="CI20" s="280">
        <v>0</v>
      </c>
      <c r="CJ20" s="280">
        <f t="shared" si="24"/>
        <v>0</v>
      </c>
      <c r="CK20" s="280">
        <v>0</v>
      </c>
      <c r="CL20" s="280">
        <v>0</v>
      </c>
      <c r="CM20" s="280">
        <v>0</v>
      </c>
      <c r="CN20" s="280">
        <v>0</v>
      </c>
      <c r="CO20" s="280">
        <v>0</v>
      </c>
      <c r="CP20" s="280">
        <v>0</v>
      </c>
      <c r="CQ20" s="280">
        <v>0</v>
      </c>
      <c r="CR20" s="280">
        <v>0</v>
      </c>
      <c r="CS20" s="280">
        <v>0</v>
      </c>
      <c r="CT20" s="280">
        <v>0</v>
      </c>
      <c r="CU20" s="280">
        <v>0</v>
      </c>
      <c r="CV20" s="280">
        <v>0</v>
      </c>
      <c r="CW20" s="280" t="s">
        <v>802</v>
      </c>
      <c r="CX20" s="280" t="s">
        <v>802</v>
      </c>
      <c r="CY20" s="280" t="s">
        <v>802</v>
      </c>
      <c r="CZ20" s="280" t="s">
        <v>802</v>
      </c>
      <c r="DA20" s="280" t="s">
        <v>802</v>
      </c>
      <c r="DB20" s="280" t="s">
        <v>802</v>
      </c>
      <c r="DC20" s="280" t="s">
        <v>802</v>
      </c>
      <c r="DD20" s="280">
        <v>0</v>
      </c>
      <c r="DE20" s="280">
        <f t="shared" si="25"/>
        <v>0</v>
      </c>
      <c r="DF20" s="280">
        <v>0</v>
      </c>
      <c r="DG20" s="280">
        <v>0</v>
      </c>
      <c r="DH20" s="280">
        <v>0</v>
      </c>
      <c r="DI20" s="280">
        <v>0</v>
      </c>
      <c r="DJ20" s="280">
        <v>0</v>
      </c>
      <c r="DK20" s="280">
        <v>0</v>
      </c>
      <c r="DL20" s="280">
        <v>0</v>
      </c>
      <c r="DM20" s="280">
        <v>0</v>
      </c>
      <c r="DN20" s="280">
        <v>0</v>
      </c>
      <c r="DO20" s="280">
        <v>0</v>
      </c>
      <c r="DP20" s="280">
        <v>0</v>
      </c>
      <c r="DQ20" s="280">
        <v>0</v>
      </c>
      <c r="DR20" s="280" t="s">
        <v>802</v>
      </c>
      <c r="DS20" s="280" t="s">
        <v>802</v>
      </c>
      <c r="DT20" s="280">
        <v>0</v>
      </c>
      <c r="DU20" s="280" t="s">
        <v>802</v>
      </c>
      <c r="DV20" s="280" t="s">
        <v>802</v>
      </c>
      <c r="DW20" s="280" t="s">
        <v>802</v>
      </c>
      <c r="DX20" s="280" t="s">
        <v>802</v>
      </c>
      <c r="DY20" s="280">
        <v>0</v>
      </c>
      <c r="DZ20" s="280">
        <f t="shared" si="26"/>
        <v>3942</v>
      </c>
      <c r="EA20" s="280">
        <v>0</v>
      </c>
      <c r="EB20" s="280">
        <v>0</v>
      </c>
      <c r="EC20" s="280">
        <v>0</v>
      </c>
      <c r="ED20" s="280">
        <v>0</v>
      </c>
      <c r="EE20" s="280">
        <v>0</v>
      </c>
      <c r="EF20" s="280">
        <v>0</v>
      </c>
      <c r="EG20" s="280">
        <v>0</v>
      </c>
      <c r="EH20" s="280">
        <v>0</v>
      </c>
      <c r="EI20" s="280">
        <v>0</v>
      </c>
      <c r="EJ20" s="280">
        <v>0</v>
      </c>
      <c r="EK20" s="280" t="s">
        <v>802</v>
      </c>
      <c r="EL20" s="280" t="s">
        <v>802</v>
      </c>
      <c r="EM20" s="280" t="s">
        <v>802</v>
      </c>
      <c r="EN20" s="280">
        <v>3242</v>
      </c>
      <c r="EO20" s="280">
        <v>0</v>
      </c>
      <c r="EP20" s="280" t="s">
        <v>802</v>
      </c>
      <c r="EQ20" s="280" t="s">
        <v>802</v>
      </c>
      <c r="ER20" s="280" t="s">
        <v>802</v>
      </c>
      <c r="ES20" s="280">
        <v>0</v>
      </c>
      <c r="ET20" s="280">
        <v>700</v>
      </c>
      <c r="EU20" s="280">
        <f t="shared" si="27"/>
        <v>236503</v>
      </c>
      <c r="EV20" s="280">
        <v>18039</v>
      </c>
      <c r="EW20" s="280">
        <v>151</v>
      </c>
      <c r="EX20" s="280">
        <v>4882</v>
      </c>
      <c r="EY20" s="280">
        <v>19520</v>
      </c>
      <c r="EZ20" s="280">
        <v>53905</v>
      </c>
      <c r="FA20" s="280">
        <v>27506</v>
      </c>
      <c r="FB20" s="280">
        <v>868</v>
      </c>
      <c r="FC20" s="280">
        <v>97252</v>
      </c>
      <c r="FD20" s="280">
        <v>5049</v>
      </c>
      <c r="FE20" s="280">
        <v>170</v>
      </c>
      <c r="FF20" s="280">
        <v>5</v>
      </c>
      <c r="FG20" s="280">
        <v>0</v>
      </c>
      <c r="FH20" s="280" t="s">
        <v>802</v>
      </c>
      <c r="FI20" s="280" t="s">
        <v>802</v>
      </c>
      <c r="FJ20" s="280" t="s">
        <v>802</v>
      </c>
      <c r="FK20" s="280">
        <v>0</v>
      </c>
      <c r="FL20" s="280">
        <v>0</v>
      </c>
      <c r="FM20" s="280">
        <v>0</v>
      </c>
      <c r="FN20" s="280">
        <v>0</v>
      </c>
      <c r="FO20" s="280">
        <v>9156</v>
      </c>
    </row>
    <row r="21" spans="1:171" s="284" customFormat="1" ht="12" customHeight="1">
      <c r="A21" s="278" t="s">
        <v>693</v>
      </c>
      <c r="B21" s="279" t="s">
        <v>694</v>
      </c>
      <c r="C21" s="297" t="s">
        <v>695</v>
      </c>
      <c r="D21" s="280">
        <f t="shared" si="0"/>
        <v>89723</v>
      </c>
      <c r="E21" s="280">
        <f t="shared" si="1"/>
        <v>12265</v>
      </c>
      <c r="F21" s="280">
        <f t="shared" si="2"/>
        <v>22</v>
      </c>
      <c r="G21" s="280">
        <f t="shared" si="3"/>
        <v>1116</v>
      </c>
      <c r="H21" s="280">
        <f t="shared" si="4"/>
        <v>13513</v>
      </c>
      <c r="I21" s="280">
        <f t="shared" si="5"/>
        <v>12468</v>
      </c>
      <c r="J21" s="280">
        <f t="shared" si="6"/>
        <v>3333</v>
      </c>
      <c r="K21" s="280">
        <f t="shared" si="7"/>
        <v>14</v>
      </c>
      <c r="L21" s="280">
        <f t="shared" si="8"/>
        <v>16019</v>
      </c>
      <c r="M21" s="280">
        <f t="shared" si="9"/>
        <v>675</v>
      </c>
      <c r="N21" s="280">
        <f t="shared" si="10"/>
        <v>339</v>
      </c>
      <c r="O21" s="280">
        <f t="shared" si="11"/>
        <v>6724</v>
      </c>
      <c r="P21" s="280">
        <f t="shared" si="12"/>
        <v>0</v>
      </c>
      <c r="Q21" s="280">
        <f t="shared" si="13"/>
        <v>13058</v>
      </c>
      <c r="R21" s="280">
        <f t="shared" si="14"/>
        <v>0</v>
      </c>
      <c r="S21" s="280">
        <f t="shared" si="15"/>
        <v>1747</v>
      </c>
      <c r="T21" s="280">
        <f t="shared" si="16"/>
        <v>3566</v>
      </c>
      <c r="U21" s="280">
        <f t="shared" si="17"/>
        <v>0</v>
      </c>
      <c r="V21" s="280">
        <f t="shared" si="18"/>
        <v>431</v>
      </c>
      <c r="W21" s="280">
        <f t="shared" si="19"/>
        <v>42</v>
      </c>
      <c r="X21" s="280">
        <f t="shared" si="20"/>
        <v>4391</v>
      </c>
      <c r="Y21" s="280">
        <f t="shared" si="21"/>
        <v>18975</v>
      </c>
      <c r="Z21" s="280">
        <v>15</v>
      </c>
      <c r="AA21" s="280">
        <v>0</v>
      </c>
      <c r="AB21" s="280">
        <v>0</v>
      </c>
      <c r="AC21" s="280">
        <v>1892</v>
      </c>
      <c r="AD21" s="280">
        <v>0</v>
      </c>
      <c r="AE21" s="280">
        <v>0</v>
      </c>
      <c r="AF21" s="280">
        <v>0</v>
      </c>
      <c r="AG21" s="280">
        <v>0</v>
      </c>
      <c r="AH21" s="280">
        <v>0</v>
      </c>
      <c r="AI21" s="280">
        <v>0</v>
      </c>
      <c r="AJ21" s="280" t="s">
        <v>802</v>
      </c>
      <c r="AK21" s="280" t="s">
        <v>802</v>
      </c>
      <c r="AL21" s="280">
        <v>13058</v>
      </c>
      <c r="AM21" s="280" t="s">
        <v>802</v>
      </c>
      <c r="AN21" s="280" t="s">
        <v>802</v>
      </c>
      <c r="AO21" s="280">
        <v>3331</v>
      </c>
      <c r="AP21" s="280" t="s">
        <v>802</v>
      </c>
      <c r="AQ21" s="280">
        <v>431</v>
      </c>
      <c r="AR21" s="280" t="s">
        <v>802</v>
      </c>
      <c r="AS21" s="280">
        <v>248</v>
      </c>
      <c r="AT21" s="280">
        <f t="shared" si="22"/>
        <v>7134</v>
      </c>
      <c r="AU21" s="280">
        <v>0</v>
      </c>
      <c r="AV21" s="280">
        <v>0</v>
      </c>
      <c r="AW21" s="280">
        <v>0</v>
      </c>
      <c r="AX21" s="280">
        <v>4982</v>
      </c>
      <c r="AY21" s="280">
        <v>905</v>
      </c>
      <c r="AZ21" s="280">
        <v>134</v>
      </c>
      <c r="BA21" s="280">
        <v>0</v>
      </c>
      <c r="BB21" s="280">
        <v>73</v>
      </c>
      <c r="BC21" s="280">
        <v>595</v>
      </c>
      <c r="BD21" s="280">
        <v>0</v>
      </c>
      <c r="BE21" s="280" t="s">
        <v>802</v>
      </c>
      <c r="BF21" s="280" t="s">
        <v>802</v>
      </c>
      <c r="BG21" s="280" t="s">
        <v>802</v>
      </c>
      <c r="BH21" s="280" t="s">
        <v>802</v>
      </c>
      <c r="BI21" s="280" t="s">
        <v>802</v>
      </c>
      <c r="BJ21" s="280" t="s">
        <v>802</v>
      </c>
      <c r="BK21" s="280" t="s">
        <v>802</v>
      </c>
      <c r="BL21" s="280" t="s">
        <v>802</v>
      </c>
      <c r="BM21" s="280" t="s">
        <v>802</v>
      </c>
      <c r="BN21" s="280">
        <v>445</v>
      </c>
      <c r="BO21" s="280">
        <f t="shared" si="23"/>
        <v>6462</v>
      </c>
      <c r="BP21" s="280">
        <v>0</v>
      </c>
      <c r="BQ21" s="280">
        <v>0</v>
      </c>
      <c r="BR21" s="280">
        <v>0</v>
      </c>
      <c r="BS21" s="280">
        <v>0</v>
      </c>
      <c r="BT21" s="280">
        <v>0</v>
      </c>
      <c r="BU21" s="280">
        <v>0</v>
      </c>
      <c r="BV21" s="280">
        <v>0</v>
      </c>
      <c r="BW21" s="280">
        <v>0</v>
      </c>
      <c r="BX21" s="280">
        <v>0</v>
      </c>
      <c r="BY21" s="280">
        <v>0</v>
      </c>
      <c r="BZ21" s="280">
        <v>6053</v>
      </c>
      <c r="CA21" s="280">
        <v>0</v>
      </c>
      <c r="CB21" s="280" t="s">
        <v>802</v>
      </c>
      <c r="CC21" s="280" t="s">
        <v>802</v>
      </c>
      <c r="CD21" s="280" t="s">
        <v>802</v>
      </c>
      <c r="CE21" s="280" t="s">
        <v>802</v>
      </c>
      <c r="CF21" s="280" t="s">
        <v>802</v>
      </c>
      <c r="CG21" s="280" t="s">
        <v>802</v>
      </c>
      <c r="CH21" s="280" t="s">
        <v>802</v>
      </c>
      <c r="CI21" s="280">
        <v>409</v>
      </c>
      <c r="CJ21" s="280">
        <f t="shared" si="24"/>
        <v>0</v>
      </c>
      <c r="CK21" s="280">
        <v>0</v>
      </c>
      <c r="CL21" s="280">
        <v>0</v>
      </c>
      <c r="CM21" s="280">
        <v>0</v>
      </c>
      <c r="CN21" s="280">
        <v>0</v>
      </c>
      <c r="CO21" s="280">
        <v>0</v>
      </c>
      <c r="CP21" s="280">
        <v>0</v>
      </c>
      <c r="CQ21" s="280">
        <v>0</v>
      </c>
      <c r="CR21" s="280">
        <v>0</v>
      </c>
      <c r="CS21" s="280">
        <v>0</v>
      </c>
      <c r="CT21" s="280">
        <v>0</v>
      </c>
      <c r="CU21" s="280">
        <v>0</v>
      </c>
      <c r="CV21" s="280">
        <v>0</v>
      </c>
      <c r="CW21" s="280" t="s">
        <v>802</v>
      </c>
      <c r="CX21" s="280" t="s">
        <v>802</v>
      </c>
      <c r="CY21" s="280" t="s">
        <v>802</v>
      </c>
      <c r="CZ21" s="280" t="s">
        <v>802</v>
      </c>
      <c r="DA21" s="280" t="s">
        <v>802</v>
      </c>
      <c r="DB21" s="280" t="s">
        <v>802</v>
      </c>
      <c r="DC21" s="280" t="s">
        <v>802</v>
      </c>
      <c r="DD21" s="280">
        <v>0</v>
      </c>
      <c r="DE21" s="280">
        <f t="shared" si="25"/>
        <v>2067</v>
      </c>
      <c r="DF21" s="280">
        <v>0</v>
      </c>
      <c r="DG21" s="280">
        <v>0</v>
      </c>
      <c r="DH21" s="280">
        <v>0</v>
      </c>
      <c r="DI21" s="280">
        <v>0</v>
      </c>
      <c r="DJ21" s="280">
        <v>0</v>
      </c>
      <c r="DK21" s="280">
        <v>0</v>
      </c>
      <c r="DL21" s="280">
        <v>0</v>
      </c>
      <c r="DM21" s="280">
        <v>0</v>
      </c>
      <c r="DN21" s="280">
        <v>0</v>
      </c>
      <c r="DO21" s="280">
        <v>0</v>
      </c>
      <c r="DP21" s="280">
        <v>320</v>
      </c>
      <c r="DQ21" s="280">
        <v>0</v>
      </c>
      <c r="DR21" s="280" t="s">
        <v>802</v>
      </c>
      <c r="DS21" s="280" t="s">
        <v>802</v>
      </c>
      <c r="DT21" s="280">
        <v>1747</v>
      </c>
      <c r="DU21" s="280" t="s">
        <v>802</v>
      </c>
      <c r="DV21" s="280" t="s">
        <v>802</v>
      </c>
      <c r="DW21" s="280" t="s">
        <v>802</v>
      </c>
      <c r="DX21" s="280" t="s">
        <v>802</v>
      </c>
      <c r="DY21" s="280">
        <v>0</v>
      </c>
      <c r="DZ21" s="280">
        <f t="shared" si="26"/>
        <v>15</v>
      </c>
      <c r="EA21" s="280">
        <v>0</v>
      </c>
      <c r="EB21" s="280">
        <v>0</v>
      </c>
      <c r="EC21" s="280">
        <v>0</v>
      </c>
      <c r="ED21" s="280">
        <v>0</v>
      </c>
      <c r="EE21" s="280">
        <v>0</v>
      </c>
      <c r="EF21" s="280">
        <v>0</v>
      </c>
      <c r="EG21" s="280">
        <v>0</v>
      </c>
      <c r="EH21" s="280">
        <v>0</v>
      </c>
      <c r="EI21" s="280">
        <v>0</v>
      </c>
      <c r="EJ21" s="280">
        <v>0</v>
      </c>
      <c r="EK21" s="280" t="s">
        <v>802</v>
      </c>
      <c r="EL21" s="280" t="s">
        <v>802</v>
      </c>
      <c r="EM21" s="280" t="s">
        <v>802</v>
      </c>
      <c r="EN21" s="280">
        <v>0</v>
      </c>
      <c r="EO21" s="280">
        <v>0</v>
      </c>
      <c r="EP21" s="280" t="s">
        <v>802</v>
      </c>
      <c r="EQ21" s="280" t="s">
        <v>802</v>
      </c>
      <c r="ER21" s="280" t="s">
        <v>802</v>
      </c>
      <c r="ES21" s="280">
        <v>15</v>
      </c>
      <c r="ET21" s="280">
        <v>0</v>
      </c>
      <c r="EU21" s="280">
        <f t="shared" si="27"/>
        <v>55070</v>
      </c>
      <c r="EV21" s="280">
        <v>12250</v>
      </c>
      <c r="EW21" s="280">
        <v>22</v>
      </c>
      <c r="EX21" s="280">
        <v>1116</v>
      </c>
      <c r="EY21" s="280">
        <v>6639</v>
      </c>
      <c r="EZ21" s="280">
        <v>11563</v>
      </c>
      <c r="FA21" s="280">
        <v>3199</v>
      </c>
      <c r="FB21" s="280">
        <v>14</v>
      </c>
      <c r="FC21" s="280">
        <v>15946</v>
      </c>
      <c r="FD21" s="280">
        <v>80</v>
      </c>
      <c r="FE21" s="280">
        <v>339</v>
      </c>
      <c r="FF21" s="280">
        <v>351</v>
      </c>
      <c r="FG21" s="280">
        <v>0</v>
      </c>
      <c r="FH21" s="280" t="s">
        <v>802</v>
      </c>
      <c r="FI21" s="280" t="s">
        <v>802</v>
      </c>
      <c r="FJ21" s="280" t="s">
        <v>802</v>
      </c>
      <c r="FK21" s="280">
        <v>235</v>
      </c>
      <c r="FL21" s="280">
        <v>0</v>
      </c>
      <c r="FM21" s="280">
        <v>0</v>
      </c>
      <c r="FN21" s="280">
        <v>27</v>
      </c>
      <c r="FO21" s="280">
        <v>3289</v>
      </c>
    </row>
    <row r="22" spans="1:171" s="284" customFormat="1" ht="12" customHeight="1">
      <c r="A22" s="278" t="s">
        <v>632</v>
      </c>
      <c r="B22" s="279" t="s">
        <v>633</v>
      </c>
      <c r="C22" s="297" t="s">
        <v>542</v>
      </c>
      <c r="D22" s="280">
        <f t="shared" si="0"/>
        <v>57683</v>
      </c>
      <c r="E22" s="280">
        <f t="shared" si="1"/>
        <v>1225</v>
      </c>
      <c r="F22" s="280">
        <f t="shared" si="2"/>
        <v>40</v>
      </c>
      <c r="G22" s="280">
        <f t="shared" si="3"/>
        <v>728</v>
      </c>
      <c r="H22" s="280">
        <f t="shared" si="4"/>
        <v>6276</v>
      </c>
      <c r="I22" s="280">
        <f t="shared" si="5"/>
        <v>3932</v>
      </c>
      <c r="J22" s="280">
        <f t="shared" si="6"/>
        <v>710</v>
      </c>
      <c r="K22" s="280">
        <f t="shared" si="7"/>
        <v>47</v>
      </c>
      <c r="L22" s="280">
        <f t="shared" si="8"/>
        <v>2282</v>
      </c>
      <c r="M22" s="280">
        <f t="shared" si="9"/>
        <v>22</v>
      </c>
      <c r="N22" s="280">
        <f t="shared" si="10"/>
        <v>344</v>
      </c>
      <c r="O22" s="280">
        <f t="shared" si="11"/>
        <v>5548</v>
      </c>
      <c r="P22" s="280">
        <f t="shared" si="12"/>
        <v>2032</v>
      </c>
      <c r="Q22" s="280">
        <f t="shared" si="13"/>
        <v>3749</v>
      </c>
      <c r="R22" s="280">
        <f t="shared" si="14"/>
        <v>10454</v>
      </c>
      <c r="S22" s="280">
        <f t="shared" si="15"/>
        <v>15641</v>
      </c>
      <c r="T22" s="280">
        <f t="shared" si="16"/>
        <v>0</v>
      </c>
      <c r="U22" s="280">
        <f t="shared" si="17"/>
        <v>0</v>
      </c>
      <c r="V22" s="280">
        <f t="shared" si="18"/>
        <v>0</v>
      </c>
      <c r="W22" s="280">
        <f t="shared" si="19"/>
        <v>17</v>
      </c>
      <c r="X22" s="280">
        <f t="shared" si="20"/>
        <v>4636</v>
      </c>
      <c r="Y22" s="280">
        <f t="shared" si="21"/>
        <v>3912</v>
      </c>
      <c r="Z22" s="280">
        <v>0</v>
      </c>
      <c r="AA22" s="280">
        <v>0</v>
      </c>
      <c r="AB22" s="280">
        <v>0</v>
      </c>
      <c r="AC22" s="280">
        <v>163</v>
      </c>
      <c r="AD22" s="280">
        <v>0</v>
      </c>
      <c r="AE22" s="280">
        <v>0</v>
      </c>
      <c r="AF22" s="280">
        <v>0</v>
      </c>
      <c r="AG22" s="280">
        <v>0</v>
      </c>
      <c r="AH22" s="280">
        <v>0</v>
      </c>
      <c r="AI22" s="280">
        <v>0</v>
      </c>
      <c r="AJ22" s="280" t="s">
        <v>802</v>
      </c>
      <c r="AK22" s="280" t="s">
        <v>802</v>
      </c>
      <c r="AL22" s="280">
        <v>3749</v>
      </c>
      <c r="AM22" s="280" t="s">
        <v>802</v>
      </c>
      <c r="AN22" s="280" t="s">
        <v>802</v>
      </c>
      <c r="AO22" s="280">
        <v>0</v>
      </c>
      <c r="AP22" s="280" t="s">
        <v>802</v>
      </c>
      <c r="AQ22" s="280">
        <v>0</v>
      </c>
      <c r="AR22" s="280" t="s">
        <v>802</v>
      </c>
      <c r="AS22" s="280">
        <v>0</v>
      </c>
      <c r="AT22" s="280">
        <f t="shared" si="22"/>
        <v>3530</v>
      </c>
      <c r="AU22" s="280">
        <v>0</v>
      </c>
      <c r="AV22" s="280">
        <v>0</v>
      </c>
      <c r="AW22" s="280">
        <v>0</v>
      </c>
      <c r="AX22" s="280">
        <v>3524</v>
      </c>
      <c r="AY22" s="280">
        <v>6</v>
      </c>
      <c r="AZ22" s="280">
        <v>0</v>
      </c>
      <c r="BA22" s="280">
        <v>0</v>
      </c>
      <c r="BB22" s="280">
        <v>0</v>
      </c>
      <c r="BC22" s="280">
        <v>0</v>
      </c>
      <c r="BD22" s="280">
        <v>0</v>
      </c>
      <c r="BE22" s="280" t="s">
        <v>802</v>
      </c>
      <c r="BF22" s="280" t="s">
        <v>802</v>
      </c>
      <c r="BG22" s="280" t="s">
        <v>802</v>
      </c>
      <c r="BH22" s="280" t="s">
        <v>802</v>
      </c>
      <c r="BI22" s="280" t="s">
        <v>802</v>
      </c>
      <c r="BJ22" s="280" t="s">
        <v>802</v>
      </c>
      <c r="BK22" s="280" t="s">
        <v>802</v>
      </c>
      <c r="BL22" s="280" t="s">
        <v>802</v>
      </c>
      <c r="BM22" s="280" t="s">
        <v>802</v>
      </c>
      <c r="BN22" s="280">
        <v>0</v>
      </c>
      <c r="BO22" s="280">
        <f t="shared" si="23"/>
        <v>5655</v>
      </c>
      <c r="BP22" s="280">
        <v>1</v>
      </c>
      <c r="BQ22" s="280">
        <v>0</v>
      </c>
      <c r="BR22" s="280">
        <v>0</v>
      </c>
      <c r="BS22" s="280">
        <v>0</v>
      </c>
      <c r="BT22" s="280">
        <v>0</v>
      </c>
      <c r="BU22" s="280">
        <v>0</v>
      </c>
      <c r="BV22" s="280">
        <v>0</v>
      </c>
      <c r="BW22" s="280">
        <v>0</v>
      </c>
      <c r="BX22" s="280">
        <v>0</v>
      </c>
      <c r="BY22" s="280">
        <v>0</v>
      </c>
      <c r="BZ22" s="280">
        <v>5452</v>
      </c>
      <c r="CA22" s="280">
        <v>0</v>
      </c>
      <c r="CB22" s="280" t="s">
        <v>802</v>
      </c>
      <c r="CC22" s="280" t="s">
        <v>802</v>
      </c>
      <c r="CD22" s="280" t="s">
        <v>802</v>
      </c>
      <c r="CE22" s="280" t="s">
        <v>802</v>
      </c>
      <c r="CF22" s="280" t="s">
        <v>802</v>
      </c>
      <c r="CG22" s="280" t="s">
        <v>802</v>
      </c>
      <c r="CH22" s="280" t="s">
        <v>802</v>
      </c>
      <c r="CI22" s="280">
        <v>202</v>
      </c>
      <c r="CJ22" s="280">
        <f t="shared" si="24"/>
        <v>2441</v>
      </c>
      <c r="CK22" s="280">
        <v>0</v>
      </c>
      <c r="CL22" s="280">
        <v>0</v>
      </c>
      <c r="CM22" s="280">
        <v>0</v>
      </c>
      <c r="CN22" s="280">
        <v>0</v>
      </c>
      <c r="CO22" s="280">
        <v>0</v>
      </c>
      <c r="CP22" s="280">
        <v>0</v>
      </c>
      <c r="CQ22" s="280">
        <v>0</v>
      </c>
      <c r="CR22" s="280">
        <v>0</v>
      </c>
      <c r="CS22" s="280">
        <v>0</v>
      </c>
      <c r="CT22" s="280">
        <v>0</v>
      </c>
      <c r="CU22" s="280">
        <v>96</v>
      </c>
      <c r="CV22" s="280">
        <v>2032</v>
      </c>
      <c r="CW22" s="280" t="s">
        <v>802</v>
      </c>
      <c r="CX22" s="280" t="s">
        <v>802</v>
      </c>
      <c r="CY22" s="280" t="s">
        <v>802</v>
      </c>
      <c r="CZ22" s="280" t="s">
        <v>802</v>
      </c>
      <c r="DA22" s="280" t="s">
        <v>802</v>
      </c>
      <c r="DB22" s="280" t="s">
        <v>802</v>
      </c>
      <c r="DC22" s="280" t="s">
        <v>802</v>
      </c>
      <c r="DD22" s="280">
        <v>313</v>
      </c>
      <c r="DE22" s="280">
        <f t="shared" si="25"/>
        <v>5089</v>
      </c>
      <c r="DF22" s="280">
        <v>0</v>
      </c>
      <c r="DG22" s="280">
        <v>0</v>
      </c>
      <c r="DH22" s="280">
        <v>0</v>
      </c>
      <c r="DI22" s="280">
        <v>0</v>
      </c>
      <c r="DJ22" s="280">
        <v>0</v>
      </c>
      <c r="DK22" s="280">
        <v>0</v>
      </c>
      <c r="DL22" s="280">
        <v>0</v>
      </c>
      <c r="DM22" s="280">
        <v>0</v>
      </c>
      <c r="DN22" s="280">
        <v>0</v>
      </c>
      <c r="DO22" s="280">
        <v>0</v>
      </c>
      <c r="DP22" s="280">
        <v>0</v>
      </c>
      <c r="DQ22" s="280">
        <v>0</v>
      </c>
      <c r="DR22" s="280" t="s">
        <v>802</v>
      </c>
      <c r="DS22" s="280" t="s">
        <v>802</v>
      </c>
      <c r="DT22" s="280">
        <v>4726</v>
      </c>
      <c r="DU22" s="280" t="s">
        <v>802</v>
      </c>
      <c r="DV22" s="280" t="s">
        <v>802</v>
      </c>
      <c r="DW22" s="280" t="s">
        <v>802</v>
      </c>
      <c r="DX22" s="280" t="s">
        <v>802</v>
      </c>
      <c r="DY22" s="280">
        <v>363</v>
      </c>
      <c r="DZ22" s="280">
        <f t="shared" si="26"/>
        <v>23736</v>
      </c>
      <c r="EA22" s="280">
        <v>0</v>
      </c>
      <c r="EB22" s="280">
        <v>0</v>
      </c>
      <c r="EC22" s="280">
        <v>0</v>
      </c>
      <c r="ED22" s="280">
        <v>0</v>
      </c>
      <c r="EE22" s="280">
        <v>0</v>
      </c>
      <c r="EF22" s="280">
        <v>0</v>
      </c>
      <c r="EG22" s="280">
        <v>0</v>
      </c>
      <c r="EH22" s="280">
        <v>0</v>
      </c>
      <c r="EI22" s="280">
        <v>2</v>
      </c>
      <c r="EJ22" s="280">
        <v>203</v>
      </c>
      <c r="EK22" s="280" t="s">
        <v>802</v>
      </c>
      <c r="EL22" s="280" t="s">
        <v>802</v>
      </c>
      <c r="EM22" s="280" t="s">
        <v>802</v>
      </c>
      <c r="EN22" s="280">
        <v>10454</v>
      </c>
      <c r="EO22" s="280">
        <v>10915</v>
      </c>
      <c r="EP22" s="280" t="s">
        <v>802</v>
      </c>
      <c r="EQ22" s="280" t="s">
        <v>802</v>
      </c>
      <c r="ER22" s="280" t="s">
        <v>802</v>
      </c>
      <c r="ES22" s="280">
        <v>17</v>
      </c>
      <c r="ET22" s="280">
        <v>2145</v>
      </c>
      <c r="EU22" s="280">
        <f t="shared" si="27"/>
        <v>13320</v>
      </c>
      <c r="EV22" s="280">
        <v>1224</v>
      </c>
      <c r="EW22" s="280">
        <v>40</v>
      </c>
      <c r="EX22" s="280">
        <v>728</v>
      </c>
      <c r="EY22" s="280">
        <v>2589</v>
      </c>
      <c r="EZ22" s="280">
        <v>3926</v>
      </c>
      <c r="FA22" s="280">
        <v>710</v>
      </c>
      <c r="FB22" s="280">
        <v>47</v>
      </c>
      <c r="FC22" s="280">
        <v>2282</v>
      </c>
      <c r="FD22" s="280">
        <v>20</v>
      </c>
      <c r="FE22" s="280">
        <v>141</v>
      </c>
      <c r="FF22" s="280">
        <v>0</v>
      </c>
      <c r="FG22" s="280">
        <v>0</v>
      </c>
      <c r="FH22" s="280" t="s">
        <v>802</v>
      </c>
      <c r="FI22" s="280" t="s">
        <v>802</v>
      </c>
      <c r="FJ22" s="280" t="s">
        <v>802</v>
      </c>
      <c r="FK22" s="280">
        <v>0</v>
      </c>
      <c r="FL22" s="280">
        <v>0</v>
      </c>
      <c r="FM22" s="280">
        <v>0</v>
      </c>
      <c r="FN22" s="280">
        <v>0</v>
      </c>
      <c r="FO22" s="280">
        <v>1613</v>
      </c>
    </row>
    <row r="23" spans="1:171" s="284" customFormat="1" ht="12" customHeight="1">
      <c r="A23" s="278" t="s">
        <v>604</v>
      </c>
      <c r="B23" s="279" t="s">
        <v>605</v>
      </c>
      <c r="C23" s="297" t="s">
        <v>542</v>
      </c>
      <c r="D23" s="280">
        <f t="shared" si="0"/>
        <v>31476</v>
      </c>
      <c r="E23" s="280">
        <f t="shared" si="1"/>
        <v>3646</v>
      </c>
      <c r="F23" s="280">
        <f t="shared" si="2"/>
        <v>46</v>
      </c>
      <c r="G23" s="280">
        <f t="shared" si="3"/>
        <v>447</v>
      </c>
      <c r="H23" s="280">
        <f t="shared" si="4"/>
        <v>5205</v>
      </c>
      <c r="I23" s="280">
        <f t="shared" si="5"/>
        <v>4014</v>
      </c>
      <c r="J23" s="280">
        <f t="shared" si="6"/>
        <v>1439</v>
      </c>
      <c r="K23" s="280">
        <f t="shared" si="7"/>
        <v>0</v>
      </c>
      <c r="L23" s="280">
        <f t="shared" si="8"/>
        <v>4829</v>
      </c>
      <c r="M23" s="280">
        <f t="shared" si="9"/>
        <v>0</v>
      </c>
      <c r="N23" s="280">
        <f t="shared" si="10"/>
        <v>0</v>
      </c>
      <c r="O23" s="280">
        <f t="shared" si="11"/>
        <v>867</v>
      </c>
      <c r="P23" s="280">
        <f t="shared" si="12"/>
        <v>0</v>
      </c>
      <c r="Q23" s="280">
        <f t="shared" si="13"/>
        <v>2838</v>
      </c>
      <c r="R23" s="280">
        <f t="shared" si="14"/>
        <v>0</v>
      </c>
      <c r="S23" s="280">
        <f t="shared" si="15"/>
        <v>0</v>
      </c>
      <c r="T23" s="280">
        <f t="shared" si="16"/>
        <v>4239</v>
      </c>
      <c r="U23" s="280">
        <f t="shared" si="17"/>
        <v>0</v>
      </c>
      <c r="V23" s="280">
        <f t="shared" si="18"/>
        <v>0</v>
      </c>
      <c r="W23" s="280">
        <f t="shared" si="19"/>
        <v>35</v>
      </c>
      <c r="X23" s="280">
        <f t="shared" si="20"/>
        <v>3871</v>
      </c>
      <c r="Y23" s="280">
        <f t="shared" si="21"/>
        <v>7106</v>
      </c>
      <c r="Z23" s="280">
        <v>0</v>
      </c>
      <c r="AA23" s="280">
        <v>0</v>
      </c>
      <c r="AB23" s="280">
        <v>0</v>
      </c>
      <c r="AC23" s="280">
        <v>29</v>
      </c>
      <c r="AD23" s="280">
        <v>0</v>
      </c>
      <c r="AE23" s="280">
        <v>0</v>
      </c>
      <c r="AF23" s="280">
        <v>0</v>
      </c>
      <c r="AG23" s="280">
        <v>0</v>
      </c>
      <c r="AH23" s="280">
        <v>0</v>
      </c>
      <c r="AI23" s="280">
        <v>0</v>
      </c>
      <c r="AJ23" s="280" t="s">
        <v>802</v>
      </c>
      <c r="AK23" s="280" t="s">
        <v>802</v>
      </c>
      <c r="AL23" s="280">
        <v>2838</v>
      </c>
      <c r="AM23" s="280" t="s">
        <v>802</v>
      </c>
      <c r="AN23" s="280" t="s">
        <v>802</v>
      </c>
      <c r="AO23" s="280">
        <v>4239</v>
      </c>
      <c r="AP23" s="280" t="s">
        <v>802</v>
      </c>
      <c r="AQ23" s="280">
        <v>0</v>
      </c>
      <c r="AR23" s="280" t="s">
        <v>802</v>
      </c>
      <c r="AS23" s="280">
        <v>0</v>
      </c>
      <c r="AT23" s="280">
        <f t="shared" si="22"/>
        <v>730</v>
      </c>
      <c r="AU23" s="280">
        <v>0</v>
      </c>
      <c r="AV23" s="280">
        <v>0</v>
      </c>
      <c r="AW23" s="280">
        <v>0</v>
      </c>
      <c r="AX23" s="280">
        <v>730</v>
      </c>
      <c r="AY23" s="280">
        <v>0</v>
      </c>
      <c r="AZ23" s="280">
        <v>0</v>
      </c>
      <c r="BA23" s="280">
        <v>0</v>
      </c>
      <c r="BB23" s="280">
        <v>0</v>
      </c>
      <c r="BC23" s="280">
        <v>0</v>
      </c>
      <c r="BD23" s="280">
        <v>0</v>
      </c>
      <c r="BE23" s="280" t="s">
        <v>802</v>
      </c>
      <c r="BF23" s="280" t="s">
        <v>802</v>
      </c>
      <c r="BG23" s="280" t="s">
        <v>802</v>
      </c>
      <c r="BH23" s="280" t="s">
        <v>802</v>
      </c>
      <c r="BI23" s="280" t="s">
        <v>802</v>
      </c>
      <c r="BJ23" s="280" t="s">
        <v>802</v>
      </c>
      <c r="BK23" s="280" t="s">
        <v>802</v>
      </c>
      <c r="BL23" s="280" t="s">
        <v>802</v>
      </c>
      <c r="BM23" s="280" t="s">
        <v>802</v>
      </c>
      <c r="BN23" s="280">
        <v>0</v>
      </c>
      <c r="BO23" s="280">
        <f t="shared" si="23"/>
        <v>1195</v>
      </c>
      <c r="BP23" s="280">
        <v>0</v>
      </c>
      <c r="BQ23" s="280">
        <v>0</v>
      </c>
      <c r="BR23" s="280">
        <v>0</v>
      </c>
      <c r="BS23" s="280">
        <v>0</v>
      </c>
      <c r="BT23" s="280">
        <v>0</v>
      </c>
      <c r="BU23" s="280">
        <v>0</v>
      </c>
      <c r="BV23" s="280">
        <v>0</v>
      </c>
      <c r="BW23" s="280">
        <v>0</v>
      </c>
      <c r="BX23" s="280">
        <v>0</v>
      </c>
      <c r="BY23" s="280">
        <v>0</v>
      </c>
      <c r="BZ23" s="280">
        <v>867</v>
      </c>
      <c r="CA23" s="280">
        <v>0</v>
      </c>
      <c r="CB23" s="280" t="s">
        <v>802</v>
      </c>
      <c r="CC23" s="280" t="s">
        <v>802</v>
      </c>
      <c r="CD23" s="280" t="s">
        <v>802</v>
      </c>
      <c r="CE23" s="280" t="s">
        <v>802</v>
      </c>
      <c r="CF23" s="280" t="s">
        <v>802</v>
      </c>
      <c r="CG23" s="280" t="s">
        <v>802</v>
      </c>
      <c r="CH23" s="280" t="s">
        <v>802</v>
      </c>
      <c r="CI23" s="280">
        <v>328</v>
      </c>
      <c r="CJ23" s="280">
        <f t="shared" si="24"/>
        <v>0</v>
      </c>
      <c r="CK23" s="280">
        <v>0</v>
      </c>
      <c r="CL23" s="280">
        <v>0</v>
      </c>
      <c r="CM23" s="280">
        <v>0</v>
      </c>
      <c r="CN23" s="280">
        <v>0</v>
      </c>
      <c r="CO23" s="280">
        <v>0</v>
      </c>
      <c r="CP23" s="280">
        <v>0</v>
      </c>
      <c r="CQ23" s="280">
        <v>0</v>
      </c>
      <c r="CR23" s="280">
        <v>0</v>
      </c>
      <c r="CS23" s="280">
        <v>0</v>
      </c>
      <c r="CT23" s="280">
        <v>0</v>
      </c>
      <c r="CU23" s="280">
        <v>0</v>
      </c>
      <c r="CV23" s="280">
        <v>0</v>
      </c>
      <c r="CW23" s="280" t="s">
        <v>802</v>
      </c>
      <c r="CX23" s="280" t="s">
        <v>802</v>
      </c>
      <c r="CY23" s="280" t="s">
        <v>802</v>
      </c>
      <c r="CZ23" s="280" t="s">
        <v>802</v>
      </c>
      <c r="DA23" s="280" t="s">
        <v>802</v>
      </c>
      <c r="DB23" s="280" t="s">
        <v>802</v>
      </c>
      <c r="DC23" s="280" t="s">
        <v>802</v>
      </c>
      <c r="DD23" s="280">
        <v>0</v>
      </c>
      <c r="DE23" s="280">
        <f t="shared" si="25"/>
        <v>0</v>
      </c>
      <c r="DF23" s="280">
        <v>0</v>
      </c>
      <c r="DG23" s="280">
        <v>0</v>
      </c>
      <c r="DH23" s="280">
        <v>0</v>
      </c>
      <c r="DI23" s="280">
        <v>0</v>
      </c>
      <c r="DJ23" s="280">
        <v>0</v>
      </c>
      <c r="DK23" s="280">
        <v>0</v>
      </c>
      <c r="DL23" s="280">
        <v>0</v>
      </c>
      <c r="DM23" s="280">
        <v>0</v>
      </c>
      <c r="DN23" s="280">
        <v>0</v>
      </c>
      <c r="DO23" s="280">
        <v>0</v>
      </c>
      <c r="DP23" s="280">
        <v>0</v>
      </c>
      <c r="DQ23" s="280">
        <v>0</v>
      </c>
      <c r="DR23" s="280" t="s">
        <v>802</v>
      </c>
      <c r="DS23" s="280" t="s">
        <v>802</v>
      </c>
      <c r="DT23" s="280">
        <v>0</v>
      </c>
      <c r="DU23" s="280" t="s">
        <v>802</v>
      </c>
      <c r="DV23" s="280" t="s">
        <v>802</v>
      </c>
      <c r="DW23" s="280" t="s">
        <v>802</v>
      </c>
      <c r="DX23" s="280" t="s">
        <v>802</v>
      </c>
      <c r="DY23" s="280">
        <v>0</v>
      </c>
      <c r="DZ23" s="280">
        <f t="shared" si="26"/>
        <v>1650</v>
      </c>
      <c r="EA23" s="280">
        <v>13</v>
      </c>
      <c r="EB23" s="280">
        <v>0</v>
      </c>
      <c r="EC23" s="280">
        <v>0</v>
      </c>
      <c r="ED23" s="280">
        <v>244</v>
      </c>
      <c r="EE23" s="280">
        <v>0</v>
      </c>
      <c r="EF23" s="280">
        <v>0</v>
      </c>
      <c r="EG23" s="280">
        <v>0</v>
      </c>
      <c r="EH23" s="280">
        <v>795</v>
      </c>
      <c r="EI23" s="280">
        <v>0</v>
      </c>
      <c r="EJ23" s="280">
        <v>0</v>
      </c>
      <c r="EK23" s="280" t="s">
        <v>802</v>
      </c>
      <c r="EL23" s="280" t="s">
        <v>802</v>
      </c>
      <c r="EM23" s="280" t="s">
        <v>802</v>
      </c>
      <c r="EN23" s="280">
        <v>0</v>
      </c>
      <c r="EO23" s="280">
        <v>0</v>
      </c>
      <c r="EP23" s="280" t="s">
        <v>802</v>
      </c>
      <c r="EQ23" s="280" t="s">
        <v>802</v>
      </c>
      <c r="ER23" s="280" t="s">
        <v>802</v>
      </c>
      <c r="ES23" s="280">
        <v>9</v>
      </c>
      <c r="ET23" s="280">
        <v>589</v>
      </c>
      <c r="EU23" s="280">
        <f t="shared" si="27"/>
        <v>20795</v>
      </c>
      <c r="EV23" s="280">
        <v>3633</v>
      </c>
      <c r="EW23" s="280">
        <v>46</v>
      </c>
      <c r="EX23" s="280">
        <v>447</v>
      </c>
      <c r="EY23" s="280">
        <v>4202</v>
      </c>
      <c r="EZ23" s="280">
        <v>4014</v>
      </c>
      <c r="FA23" s="280">
        <v>1439</v>
      </c>
      <c r="FB23" s="280">
        <v>0</v>
      </c>
      <c r="FC23" s="280">
        <v>4034</v>
      </c>
      <c r="FD23" s="280">
        <v>0</v>
      </c>
      <c r="FE23" s="280">
        <v>0</v>
      </c>
      <c r="FF23" s="280">
        <v>0</v>
      </c>
      <c r="FG23" s="280">
        <v>0</v>
      </c>
      <c r="FH23" s="280" t="s">
        <v>802</v>
      </c>
      <c r="FI23" s="280" t="s">
        <v>802</v>
      </c>
      <c r="FJ23" s="280" t="s">
        <v>802</v>
      </c>
      <c r="FK23" s="280">
        <v>0</v>
      </c>
      <c r="FL23" s="280">
        <v>0</v>
      </c>
      <c r="FM23" s="280">
        <v>0</v>
      </c>
      <c r="FN23" s="280">
        <v>26</v>
      </c>
      <c r="FO23" s="280">
        <v>2954</v>
      </c>
    </row>
    <row r="24" spans="1:171" s="284" customFormat="1" ht="12" customHeight="1">
      <c r="A24" s="278" t="s">
        <v>584</v>
      </c>
      <c r="B24" s="279" t="s">
        <v>585</v>
      </c>
      <c r="C24" s="297" t="s">
        <v>542</v>
      </c>
      <c r="D24" s="280">
        <f t="shared" si="0"/>
        <v>19168</v>
      </c>
      <c r="E24" s="280">
        <f t="shared" si="1"/>
        <v>1777</v>
      </c>
      <c r="F24" s="280">
        <f t="shared" si="2"/>
        <v>9</v>
      </c>
      <c r="G24" s="280">
        <f t="shared" si="3"/>
        <v>261</v>
      </c>
      <c r="H24" s="280">
        <f t="shared" si="4"/>
        <v>5871</v>
      </c>
      <c r="I24" s="280">
        <f t="shared" si="5"/>
        <v>3510</v>
      </c>
      <c r="J24" s="280">
        <f t="shared" si="6"/>
        <v>883</v>
      </c>
      <c r="K24" s="280">
        <f t="shared" si="7"/>
        <v>22</v>
      </c>
      <c r="L24" s="280">
        <f t="shared" si="8"/>
        <v>3925</v>
      </c>
      <c r="M24" s="280">
        <f t="shared" si="9"/>
        <v>1204</v>
      </c>
      <c r="N24" s="280">
        <f t="shared" si="10"/>
        <v>0</v>
      </c>
      <c r="O24" s="280">
        <f t="shared" si="11"/>
        <v>159</v>
      </c>
      <c r="P24" s="280">
        <f t="shared" si="12"/>
        <v>0</v>
      </c>
      <c r="Q24" s="280">
        <f t="shared" si="13"/>
        <v>1156</v>
      </c>
      <c r="R24" s="280">
        <f t="shared" si="14"/>
        <v>0</v>
      </c>
      <c r="S24" s="280">
        <f t="shared" si="15"/>
        <v>0</v>
      </c>
      <c r="T24" s="280">
        <f t="shared" si="16"/>
        <v>0</v>
      </c>
      <c r="U24" s="280">
        <f t="shared" si="17"/>
        <v>0</v>
      </c>
      <c r="V24" s="280">
        <f t="shared" si="18"/>
        <v>0</v>
      </c>
      <c r="W24" s="280">
        <f t="shared" si="19"/>
        <v>10</v>
      </c>
      <c r="X24" s="280">
        <f t="shared" si="20"/>
        <v>381</v>
      </c>
      <c r="Y24" s="280">
        <f t="shared" si="21"/>
        <v>1900</v>
      </c>
      <c r="Z24" s="280">
        <v>163</v>
      </c>
      <c r="AA24" s="280">
        <v>0</v>
      </c>
      <c r="AB24" s="280">
        <v>0</v>
      </c>
      <c r="AC24" s="280">
        <v>581</v>
      </c>
      <c r="AD24" s="280">
        <v>0</v>
      </c>
      <c r="AE24" s="280">
        <v>0</v>
      </c>
      <c r="AF24" s="280">
        <v>0</v>
      </c>
      <c r="AG24" s="280">
        <v>0</v>
      </c>
      <c r="AH24" s="280">
        <v>0</v>
      </c>
      <c r="AI24" s="280">
        <v>0</v>
      </c>
      <c r="AJ24" s="280" t="s">
        <v>802</v>
      </c>
      <c r="AK24" s="280" t="s">
        <v>802</v>
      </c>
      <c r="AL24" s="280">
        <v>1156</v>
      </c>
      <c r="AM24" s="280" t="s">
        <v>802</v>
      </c>
      <c r="AN24" s="280" t="s">
        <v>802</v>
      </c>
      <c r="AO24" s="280">
        <v>0</v>
      </c>
      <c r="AP24" s="280" t="s">
        <v>802</v>
      </c>
      <c r="AQ24" s="280">
        <v>0</v>
      </c>
      <c r="AR24" s="280" t="s">
        <v>802</v>
      </c>
      <c r="AS24" s="280">
        <v>0</v>
      </c>
      <c r="AT24" s="280">
        <f t="shared" si="22"/>
        <v>5685</v>
      </c>
      <c r="AU24" s="280">
        <v>0</v>
      </c>
      <c r="AV24" s="280">
        <v>0</v>
      </c>
      <c r="AW24" s="280">
        <v>0</v>
      </c>
      <c r="AX24" s="280">
        <v>3672</v>
      </c>
      <c r="AY24" s="280">
        <v>679</v>
      </c>
      <c r="AZ24" s="280">
        <v>0</v>
      </c>
      <c r="BA24" s="280">
        <v>0</v>
      </c>
      <c r="BB24" s="280">
        <v>0</v>
      </c>
      <c r="BC24" s="280">
        <v>1175</v>
      </c>
      <c r="BD24" s="280">
        <v>0</v>
      </c>
      <c r="BE24" s="280" t="s">
        <v>802</v>
      </c>
      <c r="BF24" s="280" t="s">
        <v>802</v>
      </c>
      <c r="BG24" s="280" t="s">
        <v>802</v>
      </c>
      <c r="BH24" s="280" t="s">
        <v>802</v>
      </c>
      <c r="BI24" s="280" t="s">
        <v>802</v>
      </c>
      <c r="BJ24" s="280" t="s">
        <v>802</v>
      </c>
      <c r="BK24" s="280" t="s">
        <v>802</v>
      </c>
      <c r="BL24" s="280" t="s">
        <v>802</v>
      </c>
      <c r="BM24" s="280" t="s">
        <v>802</v>
      </c>
      <c r="BN24" s="280">
        <v>159</v>
      </c>
      <c r="BO24" s="280">
        <f t="shared" si="23"/>
        <v>159</v>
      </c>
      <c r="BP24" s="280">
        <v>0</v>
      </c>
      <c r="BQ24" s="280">
        <v>0</v>
      </c>
      <c r="BR24" s="280">
        <v>0</v>
      </c>
      <c r="BS24" s="280">
        <v>0</v>
      </c>
      <c r="BT24" s="280">
        <v>0</v>
      </c>
      <c r="BU24" s="280">
        <v>0</v>
      </c>
      <c r="BV24" s="280">
        <v>0</v>
      </c>
      <c r="BW24" s="280">
        <v>0</v>
      </c>
      <c r="BX24" s="280">
        <v>0</v>
      </c>
      <c r="BY24" s="280">
        <v>0</v>
      </c>
      <c r="BZ24" s="280">
        <v>159</v>
      </c>
      <c r="CA24" s="280">
        <v>0</v>
      </c>
      <c r="CB24" s="280" t="s">
        <v>802</v>
      </c>
      <c r="CC24" s="280" t="s">
        <v>802</v>
      </c>
      <c r="CD24" s="280" t="s">
        <v>802</v>
      </c>
      <c r="CE24" s="280" t="s">
        <v>802</v>
      </c>
      <c r="CF24" s="280" t="s">
        <v>802</v>
      </c>
      <c r="CG24" s="280" t="s">
        <v>802</v>
      </c>
      <c r="CH24" s="280" t="s">
        <v>802</v>
      </c>
      <c r="CI24" s="280">
        <v>0</v>
      </c>
      <c r="CJ24" s="280">
        <f t="shared" si="24"/>
        <v>0</v>
      </c>
      <c r="CK24" s="280">
        <v>0</v>
      </c>
      <c r="CL24" s="280">
        <v>0</v>
      </c>
      <c r="CM24" s="280">
        <v>0</v>
      </c>
      <c r="CN24" s="280">
        <v>0</v>
      </c>
      <c r="CO24" s="280">
        <v>0</v>
      </c>
      <c r="CP24" s="280">
        <v>0</v>
      </c>
      <c r="CQ24" s="280">
        <v>0</v>
      </c>
      <c r="CR24" s="280">
        <v>0</v>
      </c>
      <c r="CS24" s="280">
        <v>0</v>
      </c>
      <c r="CT24" s="280">
        <v>0</v>
      </c>
      <c r="CU24" s="280">
        <v>0</v>
      </c>
      <c r="CV24" s="280">
        <v>0</v>
      </c>
      <c r="CW24" s="280" t="s">
        <v>802</v>
      </c>
      <c r="CX24" s="280" t="s">
        <v>802</v>
      </c>
      <c r="CY24" s="280" t="s">
        <v>802</v>
      </c>
      <c r="CZ24" s="280" t="s">
        <v>802</v>
      </c>
      <c r="DA24" s="280" t="s">
        <v>802</v>
      </c>
      <c r="DB24" s="280" t="s">
        <v>802</v>
      </c>
      <c r="DC24" s="280" t="s">
        <v>802</v>
      </c>
      <c r="DD24" s="280">
        <v>0</v>
      </c>
      <c r="DE24" s="280">
        <f t="shared" si="25"/>
        <v>0</v>
      </c>
      <c r="DF24" s="280">
        <v>0</v>
      </c>
      <c r="DG24" s="280">
        <v>0</v>
      </c>
      <c r="DH24" s="280">
        <v>0</v>
      </c>
      <c r="DI24" s="280">
        <v>0</v>
      </c>
      <c r="DJ24" s="280">
        <v>0</v>
      </c>
      <c r="DK24" s="280">
        <v>0</v>
      </c>
      <c r="DL24" s="280">
        <v>0</v>
      </c>
      <c r="DM24" s="280">
        <v>0</v>
      </c>
      <c r="DN24" s="280">
        <v>0</v>
      </c>
      <c r="DO24" s="280">
        <v>0</v>
      </c>
      <c r="DP24" s="280">
        <v>0</v>
      </c>
      <c r="DQ24" s="280">
        <v>0</v>
      </c>
      <c r="DR24" s="280" t="s">
        <v>802</v>
      </c>
      <c r="DS24" s="280" t="s">
        <v>802</v>
      </c>
      <c r="DT24" s="280">
        <v>0</v>
      </c>
      <c r="DU24" s="280" t="s">
        <v>802</v>
      </c>
      <c r="DV24" s="280" t="s">
        <v>802</v>
      </c>
      <c r="DW24" s="280" t="s">
        <v>802</v>
      </c>
      <c r="DX24" s="280" t="s">
        <v>802</v>
      </c>
      <c r="DY24" s="280">
        <v>0</v>
      </c>
      <c r="DZ24" s="280">
        <f t="shared" si="26"/>
        <v>0</v>
      </c>
      <c r="EA24" s="280">
        <v>0</v>
      </c>
      <c r="EB24" s="280">
        <v>0</v>
      </c>
      <c r="EC24" s="280">
        <v>0</v>
      </c>
      <c r="ED24" s="280">
        <v>0</v>
      </c>
      <c r="EE24" s="280">
        <v>0</v>
      </c>
      <c r="EF24" s="280">
        <v>0</v>
      </c>
      <c r="EG24" s="280">
        <v>0</v>
      </c>
      <c r="EH24" s="280">
        <v>0</v>
      </c>
      <c r="EI24" s="280">
        <v>0</v>
      </c>
      <c r="EJ24" s="280">
        <v>0</v>
      </c>
      <c r="EK24" s="280" t="s">
        <v>802</v>
      </c>
      <c r="EL24" s="280" t="s">
        <v>802</v>
      </c>
      <c r="EM24" s="280" t="s">
        <v>802</v>
      </c>
      <c r="EN24" s="280">
        <v>0</v>
      </c>
      <c r="EO24" s="280">
        <v>0</v>
      </c>
      <c r="EP24" s="280" t="s">
        <v>802</v>
      </c>
      <c r="EQ24" s="280" t="s">
        <v>802</v>
      </c>
      <c r="ER24" s="280" t="s">
        <v>802</v>
      </c>
      <c r="ES24" s="280">
        <v>0</v>
      </c>
      <c r="ET24" s="280">
        <v>0</v>
      </c>
      <c r="EU24" s="280">
        <f t="shared" si="27"/>
        <v>11424</v>
      </c>
      <c r="EV24" s="280">
        <v>1614</v>
      </c>
      <c r="EW24" s="280">
        <v>9</v>
      </c>
      <c r="EX24" s="280">
        <v>261</v>
      </c>
      <c r="EY24" s="280">
        <v>1618</v>
      </c>
      <c r="EZ24" s="280">
        <v>2831</v>
      </c>
      <c r="FA24" s="280">
        <v>883</v>
      </c>
      <c r="FB24" s="280">
        <v>22</v>
      </c>
      <c r="FC24" s="280">
        <v>3925</v>
      </c>
      <c r="FD24" s="280">
        <v>29</v>
      </c>
      <c r="FE24" s="280">
        <v>0</v>
      </c>
      <c r="FF24" s="280">
        <v>0</v>
      </c>
      <c r="FG24" s="280">
        <v>0</v>
      </c>
      <c r="FH24" s="280" t="s">
        <v>802</v>
      </c>
      <c r="FI24" s="280" t="s">
        <v>802</v>
      </c>
      <c r="FJ24" s="280" t="s">
        <v>802</v>
      </c>
      <c r="FK24" s="280">
        <v>0</v>
      </c>
      <c r="FL24" s="280">
        <v>0</v>
      </c>
      <c r="FM24" s="280">
        <v>0</v>
      </c>
      <c r="FN24" s="280">
        <v>10</v>
      </c>
      <c r="FO24" s="280">
        <v>222</v>
      </c>
    </row>
    <row r="25" spans="1:171" s="284" customFormat="1" ht="12" customHeight="1">
      <c r="A25" s="278" t="s">
        <v>569</v>
      </c>
      <c r="B25" s="279" t="s">
        <v>562</v>
      </c>
      <c r="C25" s="297" t="s">
        <v>542</v>
      </c>
      <c r="D25" s="280">
        <f t="shared" si="0"/>
        <v>29645</v>
      </c>
      <c r="E25" s="280">
        <f t="shared" si="1"/>
        <v>12204</v>
      </c>
      <c r="F25" s="280">
        <f t="shared" si="2"/>
        <v>53</v>
      </c>
      <c r="G25" s="280">
        <f t="shared" si="3"/>
        <v>694</v>
      </c>
      <c r="H25" s="280">
        <f t="shared" si="4"/>
        <v>5682</v>
      </c>
      <c r="I25" s="280">
        <f t="shared" si="5"/>
        <v>3366</v>
      </c>
      <c r="J25" s="280">
        <f t="shared" si="6"/>
        <v>841</v>
      </c>
      <c r="K25" s="280">
        <f t="shared" si="7"/>
        <v>17</v>
      </c>
      <c r="L25" s="280">
        <f t="shared" si="8"/>
        <v>873</v>
      </c>
      <c r="M25" s="280">
        <f t="shared" si="9"/>
        <v>1</v>
      </c>
      <c r="N25" s="280">
        <f t="shared" si="10"/>
        <v>103</v>
      </c>
      <c r="O25" s="280">
        <f t="shared" si="11"/>
        <v>336</v>
      </c>
      <c r="P25" s="280">
        <f t="shared" si="12"/>
        <v>110</v>
      </c>
      <c r="Q25" s="280">
        <f t="shared" si="13"/>
        <v>2181</v>
      </c>
      <c r="R25" s="280">
        <f t="shared" si="14"/>
        <v>0</v>
      </c>
      <c r="S25" s="280">
        <f t="shared" si="15"/>
        <v>0</v>
      </c>
      <c r="T25" s="280">
        <f t="shared" si="16"/>
        <v>0</v>
      </c>
      <c r="U25" s="280">
        <f t="shared" si="17"/>
        <v>0</v>
      </c>
      <c r="V25" s="280">
        <f t="shared" si="18"/>
        <v>0</v>
      </c>
      <c r="W25" s="280">
        <f t="shared" si="19"/>
        <v>5</v>
      </c>
      <c r="X25" s="280">
        <f t="shared" si="20"/>
        <v>3179</v>
      </c>
      <c r="Y25" s="280">
        <f t="shared" si="21"/>
        <v>5898</v>
      </c>
      <c r="Z25" s="280">
        <v>0</v>
      </c>
      <c r="AA25" s="280">
        <v>0</v>
      </c>
      <c r="AB25" s="280">
        <v>0</v>
      </c>
      <c r="AC25" s="280">
        <v>744</v>
      </c>
      <c r="AD25" s="280">
        <v>61</v>
      </c>
      <c r="AE25" s="280">
        <v>44</v>
      </c>
      <c r="AF25" s="280">
        <v>1</v>
      </c>
      <c r="AG25" s="280">
        <v>46</v>
      </c>
      <c r="AH25" s="280">
        <v>0</v>
      </c>
      <c r="AI25" s="280">
        <v>0</v>
      </c>
      <c r="AJ25" s="280" t="s">
        <v>802</v>
      </c>
      <c r="AK25" s="280" t="s">
        <v>802</v>
      </c>
      <c r="AL25" s="280">
        <v>2181</v>
      </c>
      <c r="AM25" s="280" t="s">
        <v>802</v>
      </c>
      <c r="AN25" s="280" t="s">
        <v>802</v>
      </c>
      <c r="AO25" s="280">
        <v>0</v>
      </c>
      <c r="AP25" s="280" t="s">
        <v>802</v>
      </c>
      <c r="AQ25" s="280">
        <v>0</v>
      </c>
      <c r="AR25" s="280" t="s">
        <v>802</v>
      </c>
      <c r="AS25" s="280">
        <v>2821</v>
      </c>
      <c r="AT25" s="280">
        <f t="shared" si="22"/>
        <v>5916</v>
      </c>
      <c r="AU25" s="280">
        <v>2537</v>
      </c>
      <c r="AV25" s="280">
        <v>4</v>
      </c>
      <c r="AW25" s="280">
        <v>13</v>
      </c>
      <c r="AX25" s="280">
        <v>2460</v>
      </c>
      <c r="AY25" s="280">
        <v>706</v>
      </c>
      <c r="AZ25" s="280">
        <v>133</v>
      </c>
      <c r="BA25" s="280">
        <v>1</v>
      </c>
      <c r="BB25" s="280">
        <v>0</v>
      </c>
      <c r="BC25" s="280">
        <v>0</v>
      </c>
      <c r="BD25" s="280">
        <v>0</v>
      </c>
      <c r="BE25" s="280" t="s">
        <v>802</v>
      </c>
      <c r="BF25" s="280" t="s">
        <v>802</v>
      </c>
      <c r="BG25" s="280" t="s">
        <v>802</v>
      </c>
      <c r="BH25" s="280" t="s">
        <v>802</v>
      </c>
      <c r="BI25" s="280" t="s">
        <v>802</v>
      </c>
      <c r="BJ25" s="280" t="s">
        <v>802</v>
      </c>
      <c r="BK25" s="280" t="s">
        <v>802</v>
      </c>
      <c r="BL25" s="280" t="s">
        <v>802</v>
      </c>
      <c r="BM25" s="280" t="s">
        <v>802</v>
      </c>
      <c r="BN25" s="280">
        <v>62</v>
      </c>
      <c r="BO25" s="280">
        <f t="shared" si="23"/>
        <v>474</v>
      </c>
      <c r="BP25" s="280">
        <v>0</v>
      </c>
      <c r="BQ25" s="280">
        <v>0</v>
      </c>
      <c r="BR25" s="280">
        <v>0</v>
      </c>
      <c r="BS25" s="280">
        <v>0</v>
      </c>
      <c r="BT25" s="280">
        <v>0</v>
      </c>
      <c r="BU25" s="280">
        <v>0</v>
      </c>
      <c r="BV25" s="280">
        <v>0</v>
      </c>
      <c r="BW25" s="280">
        <v>0</v>
      </c>
      <c r="BX25" s="280">
        <v>0</v>
      </c>
      <c r="BY25" s="280">
        <v>0</v>
      </c>
      <c r="BZ25" s="280">
        <v>335</v>
      </c>
      <c r="CA25" s="280">
        <v>110</v>
      </c>
      <c r="CB25" s="280" t="s">
        <v>802</v>
      </c>
      <c r="CC25" s="280" t="s">
        <v>802</v>
      </c>
      <c r="CD25" s="280" t="s">
        <v>802</v>
      </c>
      <c r="CE25" s="280" t="s">
        <v>802</v>
      </c>
      <c r="CF25" s="280" t="s">
        <v>802</v>
      </c>
      <c r="CG25" s="280" t="s">
        <v>802</v>
      </c>
      <c r="CH25" s="280" t="s">
        <v>802</v>
      </c>
      <c r="CI25" s="280">
        <v>29</v>
      </c>
      <c r="CJ25" s="280">
        <f t="shared" si="24"/>
        <v>0</v>
      </c>
      <c r="CK25" s="280">
        <v>0</v>
      </c>
      <c r="CL25" s="280">
        <v>0</v>
      </c>
      <c r="CM25" s="280">
        <v>0</v>
      </c>
      <c r="CN25" s="280">
        <v>0</v>
      </c>
      <c r="CO25" s="280">
        <v>0</v>
      </c>
      <c r="CP25" s="280">
        <v>0</v>
      </c>
      <c r="CQ25" s="280">
        <v>0</v>
      </c>
      <c r="CR25" s="280">
        <v>0</v>
      </c>
      <c r="CS25" s="280">
        <v>0</v>
      </c>
      <c r="CT25" s="280">
        <v>0</v>
      </c>
      <c r="CU25" s="280">
        <v>0</v>
      </c>
      <c r="CV25" s="280">
        <v>0</v>
      </c>
      <c r="CW25" s="280" t="s">
        <v>802</v>
      </c>
      <c r="CX25" s="280" t="s">
        <v>802</v>
      </c>
      <c r="CY25" s="280" t="s">
        <v>802</v>
      </c>
      <c r="CZ25" s="280" t="s">
        <v>802</v>
      </c>
      <c r="DA25" s="280" t="s">
        <v>802</v>
      </c>
      <c r="DB25" s="280" t="s">
        <v>802</v>
      </c>
      <c r="DC25" s="280" t="s">
        <v>802</v>
      </c>
      <c r="DD25" s="280">
        <v>0</v>
      </c>
      <c r="DE25" s="280">
        <f t="shared" si="25"/>
        <v>0</v>
      </c>
      <c r="DF25" s="280">
        <v>0</v>
      </c>
      <c r="DG25" s="280">
        <v>0</v>
      </c>
      <c r="DH25" s="280">
        <v>0</v>
      </c>
      <c r="DI25" s="280">
        <v>0</v>
      </c>
      <c r="DJ25" s="280">
        <v>0</v>
      </c>
      <c r="DK25" s="280">
        <v>0</v>
      </c>
      <c r="DL25" s="280">
        <v>0</v>
      </c>
      <c r="DM25" s="280">
        <v>0</v>
      </c>
      <c r="DN25" s="280">
        <v>0</v>
      </c>
      <c r="DO25" s="280">
        <v>0</v>
      </c>
      <c r="DP25" s="280">
        <v>0</v>
      </c>
      <c r="DQ25" s="280">
        <v>0</v>
      </c>
      <c r="DR25" s="280" t="s">
        <v>802</v>
      </c>
      <c r="DS25" s="280" t="s">
        <v>802</v>
      </c>
      <c r="DT25" s="280">
        <v>0</v>
      </c>
      <c r="DU25" s="280" t="s">
        <v>802</v>
      </c>
      <c r="DV25" s="280" t="s">
        <v>802</v>
      </c>
      <c r="DW25" s="280" t="s">
        <v>802</v>
      </c>
      <c r="DX25" s="280" t="s">
        <v>802</v>
      </c>
      <c r="DY25" s="280">
        <v>0</v>
      </c>
      <c r="DZ25" s="280">
        <f t="shared" si="26"/>
        <v>0</v>
      </c>
      <c r="EA25" s="280">
        <v>0</v>
      </c>
      <c r="EB25" s="280">
        <v>0</v>
      </c>
      <c r="EC25" s="280">
        <v>0</v>
      </c>
      <c r="ED25" s="280">
        <v>0</v>
      </c>
      <c r="EE25" s="280">
        <v>0</v>
      </c>
      <c r="EF25" s="280">
        <v>0</v>
      </c>
      <c r="EG25" s="280">
        <v>0</v>
      </c>
      <c r="EH25" s="280">
        <v>0</v>
      </c>
      <c r="EI25" s="280">
        <v>0</v>
      </c>
      <c r="EJ25" s="280">
        <v>0</v>
      </c>
      <c r="EK25" s="280" t="s">
        <v>802</v>
      </c>
      <c r="EL25" s="280" t="s">
        <v>802</v>
      </c>
      <c r="EM25" s="280" t="s">
        <v>802</v>
      </c>
      <c r="EN25" s="280">
        <v>0</v>
      </c>
      <c r="EO25" s="280">
        <v>0</v>
      </c>
      <c r="EP25" s="280" t="s">
        <v>802</v>
      </c>
      <c r="EQ25" s="280" t="s">
        <v>802</v>
      </c>
      <c r="ER25" s="280" t="s">
        <v>802</v>
      </c>
      <c r="ES25" s="280">
        <v>0</v>
      </c>
      <c r="ET25" s="280">
        <v>0</v>
      </c>
      <c r="EU25" s="280">
        <f t="shared" si="27"/>
        <v>17357</v>
      </c>
      <c r="EV25" s="280">
        <v>9667</v>
      </c>
      <c r="EW25" s="280">
        <v>49</v>
      </c>
      <c r="EX25" s="280">
        <v>681</v>
      </c>
      <c r="EY25" s="280">
        <v>2478</v>
      </c>
      <c r="EZ25" s="280">
        <v>2599</v>
      </c>
      <c r="FA25" s="280">
        <v>664</v>
      </c>
      <c r="FB25" s="280">
        <v>15</v>
      </c>
      <c r="FC25" s="280">
        <v>827</v>
      </c>
      <c r="FD25" s="280">
        <v>1</v>
      </c>
      <c r="FE25" s="280">
        <v>103</v>
      </c>
      <c r="FF25" s="280">
        <v>1</v>
      </c>
      <c r="FG25" s="280">
        <v>0</v>
      </c>
      <c r="FH25" s="280" t="s">
        <v>802</v>
      </c>
      <c r="FI25" s="280" t="s">
        <v>802</v>
      </c>
      <c r="FJ25" s="280" t="s">
        <v>802</v>
      </c>
      <c r="FK25" s="280">
        <v>0</v>
      </c>
      <c r="FL25" s="280">
        <v>0</v>
      </c>
      <c r="FM25" s="280">
        <v>0</v>
      </c>
      <c r="FN25" s="280">
        <v>5</v>
      </c>
      <c r="FO25" s="280">
        <v>267</v>
      </c>
    </row>
    <row r="26" spans="1:171" s="284" customFormat="1" ht="12" customHeight="1">
      <c r="A26" s="278" t="s">
        <v>567</v>
      </c>
      <c r="B26" s="279" t="s">
        <v>593</v>
      </c>
      <c r="C26" s="297" t="s">
        <v>542</v>
      </c>
      <c r="D26" s="280">
        <f t="shared" si="0"/>
        <v>52320</v>
      </c>
      <c r="E26" s="280">
        <f t="shared" si="1"/>
        <v>7341</v>
      </c>
      <c r="F26" s="280">
        <f t="shared" si="2"/>
        <v>39</v>
      </c>
      <c r="G26" s="280">
        <f t="shared" si="3"/>
        <v>1063</v>
      </c>
      <c r="H26" s="280">
        <f t="shared" si="4"/>
        <v>6036</v>
      </c>
      <c r="I26" s="280">
        <f t="shared" si="5"/>
        <v>4788</v>
      </c>
      <c r="J26" s="280">
        <f t="shared" si="6"/>
        <v>1306</v>
      </c>
      <c r="K26" s="280">
        <f t="shared" si="7"/>
        <v>52</v>
      </c>
      <c r="L26" s="280">
        <f t="shared" si="8"/>
        <v>10375</v>
      </c>
      <c r="M26" s="280">
        <f t="shared" si="9"/>
        <v>2027</v>
      </c>
      <c r="N26" s="280">
        <f t="shared" si="10"/>
        <v>283</v>
      </c>
      <c r="O26" s="280">
        <f t="shared" si="11"/>
        <v>5238</v>
      </c>
      <c r="P26" s="280">
        <f t="shared" si="12"/>
        <v>28</v>
      </c>
      <c r="Q26" s="280">
        <f t="shared" si="13"/>
        <v>1060</v>
      </c>
      <c r="R26" s="280">
        <f t="shared" si="14"/>
        <v>0</v>
      </c>
      <c r="S26" s="280">
        <f t="shared" si="15"/>
        <v>0</v>
      </c>
      <c r="T26" s="280">
        <f t="shared" si="16"/>
        <v>4049</v>
      </c>
      <c r="U26" s="280">
        <f t="shared" si="17"/>
        <v>1</v>
      </c>
      <c r="V26" s="280">
        <f t="shared" si="18"/>
        <v>500</v>
      </c>
      <c r="W26" s="280">
        <f t="shared" si="19"/>
        <v>26</v>
      </c>
      <c r="X26" s="280">
        <f t="shared" si="20"/>
        <v>8108</v>
      </c>
      <c r="Y26" s="280">
        <f t="shared" si="21"/>
        <v>9502</v>
      </c>
      <c r="Z26" s="280">
        <v>49</v>
      </c>
      <c r="AA26" s="280">
        <v>0</v>
      </c>
      <c r="AB26" s="280">
        <v>0</v>
      </c>
      <c r="AC26" s="280">
        <v>127</v>
      </c>
      <c r="AD26" s="280">
        <v>0</v>
      </c>
      <c r="AE26" s="280">
        <v>0</v>
      </c>
      <c r="AF26" s="280">
        <v>0</v>
      </c>
      <c r="AG26" s="280">
        <v>0</v>
      </c>
      <c r="AH26" s="280">
        <v>10</v>
      </c>
      <c r="AI26" s="280">
        <v>0</v>
      </c>
      <c r="AJ26" s="280" t="s">
        <v>802</v>
      </c>
      <c r="AK26" s="280" t="s">
        <v>802</v>
      </c>
      <c r="AL26" s="280">
        <v>1060</v>
      </c>
      <c r="AM26" s="280" t="s">
        <v>802</v>
      </c>
      <c r="AN26" s="280" t="s">
        <v>802</v>
      </c>
      <c r="AO26" s="280">
        <v>4049</v>
      </c>
      <c r="AP26" s="280" t="s">
        <v>802</v>
      </c>
      <c r="AQ26" s="280">
        <v>500</v>
      </c>
      <c r="AR26" s="280" t="s">
        <v>802</v>
      </c>
      <c r="AS26" s="280">
        <v>3707</v>
      </c>
      <c r="AT26" s="280">
        <f t="shared" si="22"/>
        <v>4425</v>
      </c>
      <c r="AU26" s="280">
        <v>0</v>
      </c>
      <c r="AV26" s="280">
        <v>0</v>
      </c>
      <c r="AW26" s="280">
        <v>0</v>
      </c>
      <c r="AX26" s="280">
        <v>3345</v>
      </c>
      <c r="AY26" s="280">
        <v>189</v>
      </c>
      <c r="AZ26" s="280">
        <v>5</v>
      </c>
      <c r="BA26" s="280">
        <v>0</v>
      </c>
      <c r="BB26" s="280">
        <v>0</v>
      </c>
      <c r="BC26" s="280">
        <v>97</v>
      </c>
      <c r="BD26" s="280">
        <v>0</v>
      </c>
      <c r="BE26" s="280" t="s">
        <v>802</v>
      </c>
      <c r="BF26" s="280" t="s">
        <v>802</v>
      </c>
      <c r="BG26" s="280" t="s">
        <v>802</v>
      </c>
      <c r="BH26" s="280" t="s">
        <v>802</v>
      </c>
      <c r="BI26" s="280" t="s">
        <v>802</v>
      </c>
      <c r="BJ26" s="280" t="s">
        <v>802</v>
      </c>
      <c r="BK26" s="280" t="s">
        <v>802</v>
      </c>
      <c r="BL26" s="280" t="s">
        <v>802</v>
      </c>
      <c r="BM26" s="280" t="s">
        <v>802</v>
      </c>
      <c r="BN26" s="280">
        <v>789</v>
      </c>
      <c r="BO26" s="280">
        <f t="shared" si="23"/>
        <v>5149</v>
      </c>
      <c r="BP26" s="280">
        <v>0</v>
      </c>
      <c r="BQ26" s="280">
        <v>0</v>
      </c>
      <c r="BR26" s="280">
        <v>0</v>
      </c>
      <c r="BS26" s="280">
        <v>0</v>
      </c>
      <c r="BT26" s="280">
        <v>0</v>
      </c>
      <c r="BU26" s="280">
        <v>0</v>
      </c>
      <c r="BV26" s="280">
        <v>0</v>
      </c>
      <c r="BW26" s="280">
        <v>0</v>
      </c>
      <c r="BX26" s="280">
        <v>0</v>
      </c>
      <c r="BY26" s="280">
        <v>0</v>
      </c>
      <c r="BZ26" s="280">
        <v>4788</v>
      </c>
      <c r="CA26" s="280">
        <v>0</v>
      </c>
      <c r="CB26" s="280" t="s">
        <v>802</v>
      </c>
      <c r="CC26" s="280" t="s">
        <v>802</v>
      </c>
      <c r="CD26" s="280" t="s">
        <v>802</v>
      </c>
      <c r="CE26" s="280" t="s">
        <v>802</v>
      </c>
      <c r="CF26" s="280" t="s">
        <v>802</v>
      </c>
      <c r="CG26" s="280" t="s">
        <v>802</v>
      </c>
      <c r="CH26" s="280" t="s">
        <v>802</v>
      </c>
      <c r="CI26" s="280">
        <v>361</v>
      </c>
      <c r="CJ26" s="280">
        <f t="shared" si="24"/>
        <v>28</v>
      </c>
      <c r="CK26" s="280">
        <v>0</v>
      </c>
      <c r="CL26" s="280">
        <v>0</v>
      </c>
      <c r="CM26" s="280">
        <v>0</v>
      </c>
      <c r="CN26" s="280">
        <v>0</v>
      </c>
      <c r="CO26" s="280">
        <v>0</v>
      </c>
      <c r="CP26" s="280">
        <v>0</v>
      </c>
      <c r="CQ26" s="280">
        <v>0</v>
      </c>
      <c r="CR26" s="280">
        <v>0</v>
      </c>
      <c r="CS26" s="280">
        <v>0</v>
      </c>
      <c r="CT26" s="280">
        <v>0</v>
      </c>
      <c r="CU26" s="280">
        <v>0</v>
      </c>
      <c r="CV26" s="280">
        <v>28</v>
      </c>
      <c r="CW26" s="280" t="s">
        <v>802</v>
      </c>
      <c r="CX26" s="280" t="s">
        <v>802</v>
      </c>
      <c r="CY26" s="280" t="s">
        <v>802</v>
      </c>
      <c r="CZ26" s="280" t="s">
        <v>802</v>
      </c>
      <c r="DA26" s="280" t="s">
        <v>802</v>
      </c>
      <c r="DB26" s="280" t="s">
        <v>802</v>
      </c>
      <c r="DC26" s="280" t="s">
        <v>802</v>
      </c>
      <c r="DD26" s="280">
        <v>0</v>
      </c>
      <c r="DE26" s="280">
        <f t="shared" si="25"/>
        <v>0</v>
      </c>
      <c r="DF26" s="280">
        <v>0</v>
      </c>
      <c r="DG26" s="280">
        <v>0</v>
      </c>
      <c r="DH26" s="280">
        <v>0</v>
      </c>
      <c r="DI26" s="280">
        <v>0</v>
      </c>
      <c r="DJ26" s="280">
        <v>0</v>
      </c>
      <c r="DK26" s="280">
        <v>0</v>
      </c>
      <c r="DL26" s="280">
        <v>0</v>
      </c>
      <c r="DM26" s="280">
        <v>0</v>
      </c>
      <c r="DN26" s="280">
        <v>0</v>
      </c>
      <c r="DO26" s="280">
        <v>0</v>
      </c>
      <c r="DP26" s="280">
        <v>0</v>
      </c>
      <c r="DQ26" s="280">
        <v>0</v>
      </c>
      <c r="DR26" s="280" t="s">
        <v>802</v>
      </c>
      <c r="DS26" s="280" t="s">
        <v>802</v>
      </c>
      <c r="DT26" s="280">
        <v>0</v>
      </c>
      <c r="DU26" s="280" t="s">
        <v>802</v>
      </c>
      <c r="DV26" s="280" t="s">
        <v>802</v>
      </c>
      <c r="DW26" s="280" t="s">
        <v>802</v>
      </c>
      <c r="DX26" s="280" t="s">
        <v>802</v>
      </c>
      <c r="DY26" s="280">
        <v>0</v>
      </c>
      <c r="DZ26" s="280">
        <f t="shared" si="26"/>
        <v>5</v>
      </c>
      <c r="EA26" s="280">
        <v>0</v>
      </c>
      <c r="EB26" s="280">
        <v>0</v>
      </c>
      <c r="EC26" s="280">
        <v>0</v>
      </c>
      <c r="ED26" s="280">
        <v>0</v>
      </c>
      <c r="EE26" s="280">
        <v>0</v>
      </c>
      <c r="EF26" s="280">
        <v>0</v>
      </c>
      <c r="EG26" s="280">
        <v>0</v>
      </c>
      <c r="EH26" s="280">
        <v>0</v>
      </c>
      <c r="EI26" s="280">
        <v>2</v>
      </c>
      <c r="EJ26" s="280">
        <v>0</v>
      </c>
      <c r="EK26" s="280" t="s">
        <v>802</v>
      </c>
      <c r="EL26" s="280" t="s">
        <v>802</v>
      </c>
      <c r="EM26" s="280" t="s">
        <v>802</v>
      </c>
      <c r="EN26" s="280">
        <v>0</v>
      </c>
      <c r="EO26" s="280">
        <v>0</v>
      </c>
      <c r="EP26" s="280" t="s">
        <v>802</v>
      </c>
      <c r="EQ26" s="280" t="s">
        <v>802</v>
      </c>
      <c r="ER26" s="280" t="s">
        <v>802</v>
      </c>
      <c r="ES26" s="280">
        <v>3</v>
      </c>
      <c r="ET26" s="280">
        <v>0</v>
      </c>
      <c r="EU26" s="280">
        <f t="shared" si="27"/>
        <v>33211</v>
      </c>
      <c r="EV26" s="280">
        <v>7292</v>
      </c>
      <c r="EW26" s="280">
        <v>39</v>
      </c>
      <c r="EX26" s="280">
        <v>1063</v>
      </c>
      <c r="EY26" s="280">
        <v>2564</v>
      </c>
      <c r="EZ26" s="280">
        <v>4599</v>
      </c>
      <c r="FA26" s="280">
        <v>1301</v>
      </c>
      <c r="FB26" s="280">
        <v>52</v>
      </c>
      <c r="FC26" s="280">
        <v>10375</v>
      </c>
      <c r="FD26" s="280">
        <v>1918</v>
      </c>
      <c r="FE26" s="280">
        <v>283</v>
      </c>
      <c r="FF26" s="280">
        <v>450</v>
      </c>
      <c r="FG26" s="280">
        <v>0</v>
      </c>
      <c r="FH26" s="280" t="s">
        <v>802</v>
      </c>
      <c r="FI26" s="280" t="s">
        <v>802</v>
      </c>
      <c r="FJ26" s="280" t="s">
        <v>802</v>
      </c>
      <c r="FK26" s="280">
        <v>0</v>
      </c>
      <c r="FL26" s="280">
        <v>1</v>
      </c>
      <c r="FM26" s="280">
        <v>0</v>
      </c>
      <c r="FN26" s="280">
        <v>23</v>
      </c>
      <c r="FO26" s="280">
        <v>3251</v>
      </c>
    </row>
    <row r="27" spans="1:171" s="284" customFormat="1" ht="12" customHeight="1">
      <c r="A27" s="278" t="s">
        <v>615</v>
      </c>
      <c r="B27" s="279" t="s">
        <v>616</v>
      </c>
      <c r="C27" s="297" t="s">
        <v>542</v>
      </c>
      <c r="D27" s="280">
        <f t="shared" si="0"/>
        <v>62614</v>
      </c>
      <c r="E27" s="280">
        <f t="shared" si="1"/>
        <v>2120</v>
      </c>
      <c r="F27" s="280">
        <f t="shared" si="2"/>
        <v>18</v>
      </c>
      <c r="G27" s="280">
        <f t="shared" si="3"/>
        <v>897</v>
      </c>
      <c r="H27" s="280">
        <f t="shared" si="4"/>
        <v>10267</v>
      </c>
      <c r="I27" s="280">
        <f t="shared" si="5"/>
        <v>9867</v>
      </c>
      <c r="J27" s="280">
        <f t="shared" si="6"/>
        <v>2850</v>
      </c>
      <c r="K27" s="280">
        <f t="shared" si="7"/>
        <v>127</v>
      </c>
      <c r="L27" s="280">
        <f t="shared" si="8"/>
        <v>2351</v>
      </c>
      <c r="M27" s="280">
        <f t="shared" si="9"/>
        <v>344</v>
      </c>
      <c r="N27" s="280">
        <f t="shared" si="10"/>
        <v>383</v>
      </c>
      <c r="O27" s="280">
        <f t="shared" si="11"/>
        <v>230</v>
      </c>
      <c r="P27" s="280">
        <f t="shared" si="12"/>
        <v>0</v>
      </c>
      <c r="Q27" s="280">
        <f t="shared" si="13"/>
        <v>12500</v>
      </c>
      <c r="R27" s="280">
        <f t="shared" si="14"/>
        <v>7269</v>
      </c>
      <c r="S27" s="280">
        <f t="shared" si="15"/>
        <v>3453</v>
      </c>
      <c r="T27" s="280">
        <f t="shared" si="16"/>
        <v>0</v>
      </c>
      <c r="U27" s="280">
        <f t="shared" si="17"/>
        <v>0</v>
      </c>
      <c r="V27" s="280">
        <f t="shared" si="18"/>
        <v>2002</v>
      </c>
      <c r="W27" s="280">
        <f t="shared" si="19"/>
        <v>80</v>
      </c>
      <c r="X27" s="280">
        <f t="shared" si="20"/>
        <v>7856</v>
      </c>
      <c r="Y27" s="280">
        <f t="shared" si="21"/>
        <v>21535</v>
      </c>
      <c r="Z27" s="280">
        <v>172</v>
      </c>
      <c r="AA27" s="280">
        <v>0</v>
      </c>
      <c r="AB27" s="280">
        <v>0</v>
      </c>
      <c r="AC27" s="280">
        <v>1344</v>
      </c>
      <c r="AD27" s="280">
        <v>0</v>
      </c>
      <c r="AE27" s="280">
        <v>0</v>
      </c>
      <c r="AF27" s="280">
        <v>0</v>
      </c>
      <c r="AG27" s="280">
        <v>0</v>
      </c>
      <c r="AH27" s="280">
        <v>0</v>
      </c>
      <c r="AI27" s="280">
        <v>0</v>
      </c>
      <c r="AJ27" s="280" t="s">
        <v>802</v>
      </c>
      <c r="AK27" s="280" t="s">
        <v>802</v>
      </c>
      <c r="AL27" s="280">
        <v>12500</v>
      </c>
      <c r="AM27" s="280" t="s">
        <v>802</v>
      </c>
      <c r="AN27" s="280" t="s">
        <v>802</v>
      </c>
      <c r="AO27" s="280">
        <v>0</v>
      </c>
      <c r="AP27" s="280" t="s">
        <v>802</v>
      </c>
      <c r="AQ27" s="280">
        <v>2002</v>
      </c>
      <c r="AR27" s="280" t="s">
        <v>802</v>
      </c>
      <c r="AS27" s="280">
        <v>5517</v>
      </c>
      <c r="AT27" s="280">
        <f t="shared" si="22"/>
        <v>4731</v>
      </c>
      <c r="AU27" s="280">
        <v>0</v>
      </c>
      <c r="AV27" s="280">
        <v>0</v>
      </c>
      <c r="AW27" s="280">
        <v>0</v>
      </c>
      <c r="AX27" s="280">
        <v>3760</v>
      </c>
      <c r="AY27" s="280">
        <v>114</v>
      </c>
      <c r="AZ27" s="280">
        <v>0</v>
      </c>
      <c r="BA27" s="280">
        <v>0</v>
      </c>
      <c r="BB27" s="280">
        <v>0</v>
      </c>
      <c r="BC27" s="280">
        <v>0</v>
      </c>
      <c r="BD27" s="280">
        <v>47</v>
      </c>
      <c r="BE27" s="280" t="s">
        <v>802</v>
      </c>
      <c r="BF27" s="280" t="s">
        <v>802</v>
      </c>
      <c r="BG27" s="280" t="s">
        <v>802</v>
      </c>
      <c r="BH27" s="280" t="s">
        <v>802</v>
      </c>
      <c r="BI27" s="280" t="s">
        <v>802</v>
      </c>
      <c r="BJ27" s="280" t="s">
        <v>802</v>
      </c>
      <c r="BK27" s="280" t="s">
        <v>802</v>
      </c>
      <c r="BL27" s="280" t="s">
        <v>802</v>
      </c>
      <c r="BM27" s="280" t="s">
        <v>802</v>
      </c>
      <c r="BN27" s="280">
        <v>810</v>
      </c>
      <c r="BO27" s="280">
        <f t="shared" si="23"/>
        <v>230</v>
      </c>
      <c r="BP27" s="280">
        <v>0</v>
      </c>
      <c r="BQ27" s="280">
        <v>0</v>
      </c>
      <c r="BR27" s="280">
        <v>0</v>
      </c>
      <c r="BS27" s="280">
        <v>0</v>
      </c>
      <c r="BT27" s="280">
        <v>0</v>
      </c>
      <c r="BU27" s="280">
        <v>0</v>
      </c>
      <c r="BV27" s="280">
        <v>0</v>
      </c>
      <c r="BW27" s="280">
        <v>0</v>
      </c>
      <c r="BX27" s="280">
        <v>0</v>
      </c>
      <c r="BY27" s="280">
        <v>0</v>
      </c>
      <c r="BZ27" s="280">
        <v>230</v>
      </c>
      <c r="CA27" s="280">
        <v>0</v>
      </c>
      <c r="CB27" s="280" t="s">
        <v>802</v>
      </c>
      <c r="CC27" s="280" t="s">
        <v>802</v>
      </c>
      <c r="CD27" s="280" t="s">
        <v>802</v>
      </c>
      <c r="CE27" s="280" t="s">
        <v>802</v>
      </c>
      <c r="CF27" s="280" t="s">
        <v>802</v>
      </c>
      <c r="CG27" s="280" t="s">
        <v>802</v>
      </c>
      <c r="CH27" s="280" t="s">
        <v>802</v>
      </c>
      <c r="CI27" s="280">
        <v>0</v>
      </c>
      <c r="CJ27" s="280">
        <f t="shared" si="24"/>
        <v>0</v>
      </c>
      <c r="CK27" s="280">
        <v>0</v>
      </c>
      <c r="CL27" s="280">
        <v>0</v>
      </c>
      <c r="CM27" s="280">
        <v>0</v>
      </c>
      <c r="CN27" s="280">
        <v>0</v>
      </c>
      <c r="CO27" s="280">
        <v>0</v>
      </c>
      <c r="CP27" s="280">
        <v>0</v>
      </c>
      <c r="CQ27" s="280">
        <v>0</v>
      </c>
      <c r="CR27" s="280">
        <v>0</v>
      </c>
      <c r="CS27" s="280">
        <v>0</v>
      </c>
      <c r="CT27" s="280">
        <v>0</v>
      </c>
      <c r="CU27" s="280">
        <v>0</v>
      </c>
      <c r="CV27" s="280">
        <v>0</v>
      </c>
      <c r="CW27" s="280" t="s">
        <v>802</v>
      </c>
      <c r="CX27" s="280" t="s">
        <v>802</v>
      </c>
      <c r="CY27" s="280" t="s">
        <v>802</v>
      </c>
      <c r="CZ27" s="280" t="s">
        <v>802</v>
      </c>
      <c r="DA27" s="280" t="s">
        <v>802</v>
      </c>
      <c r="DB27" s="280" t="s">
        <v>802</v>
      </c>
      <c r="DC27" s="280" t="s">
        <v>802</v>
      </c>
      <c r="DD27" s="280">
        <v>0</v>
      </c>
      <c r="DE27" s="280">
        <f t="shared" si="25"/>
        <v>0</v>
      </c>
      <c r="DF27" s="280">
        <v>0</v>
      </c>
      <c r="DG27" s="280">
        <v>0</v>
      </c>
      <c r="DH27" s="280">
        <v>0</v>
      </c>
      <c r="DI27" s="280">
        <v>0</v>
      </c>
      <c r="DJ27" s="280">
        <v>0</v>
      </c>
      <c r="DK27" s="280">
        <v>0</v>
      </c>
      <c r="DL27" s="280">
        <v>0</v>
      </c>
      <c r="DM27" s="280">
        <v>0</v>
      </c>
      <c r="DN27" s="280">
        <v>0</v>
      </c>
      <c r="DO27" s="280">
        <v>0</v>
      </c>
      <c r="DP27" s="280">
        <v>0</v>
      </c>
      <c r="DQ27" s="280">
        <v>0</v>
      </c>
      <c r="DR27" s="280" t="s">
        <v>802</v>
      </c>
      <c r="DS27" s="280" t="s">
        <v>802</v>
      </c>
      <c r="DT27" s="280">
        <v>0</v>
      </c>
      <c r="DU27" s="280" t="s">
        <v>802</v>
      </c>
      <c r="DV27" s="280" t="s">
        <v>802</v>
      </c>
      <c r="DW27" s="280" t="s">
        <v>802</v>
      </c>
      <c r="DX27" s="280" t="s">
        <v>802</v>
      </c>
      <c r="DY27" s="280">
        <v>0</v>
      </c>
      <c r="DZ27" s="280">
        <f t="shared" si="26"/>
        <v>10848</v>
      </c>
      <c r="EA27" s="280">
        <v>0</v>
      </c>
      <c r="EB27" s="280">
        <v>0</v>
      </c>
      <c r="EC27" s="280">
        <v>0</v>
      </c>
      <c r="ED27" s="280">
        <v>0</v>
      </c>
      <c r="EE27" s="280">
        <v>0</v>
      </c>
      <c r="EF27" s="280">
        <v>0</v>
      </c>
      <c r="EG27" s="280">
        <v>0</v>
      </c>
      <c r="EH27" s="280">
        <v>0</v>
      </c>
      <c r="EI27" s="280">
        <v>49</v>
      </c>
      <c r="EJ27" s="280">
        <v>0</v>
      </c>
      <c r="EK27" s="280" t="s">
        <v>802</v>
      </c>
      <c r="EL27" s="280" t="s">
        <v>802</v>
      </c>
      <c r="EM27" s="280" t="s">
        <v>802</v>
      </c>
      <c r="EN27" s="280">
        <v>7269</v>
      </c>
      <c r="EO27" s="280">
        <v>3453</v>
      </c>
      <c r="EP27" s="280" t="s">
        <v>802</v>
      </c>
      <c r="EQ27" s="280" t="s">
        <v>802</v>
      </c>
      <c r="ER27" s="280" t="s">
        <v>802</v>
      </c>
      <c r="ES27" s="280">
        <v>52</v>
      </c>
      <c r="ET27" s="280">
        <v>25</v>
      </c>
      <c r="EU27" s="280">
        <f t="shared" si="27"/>
        <v>25270</v>
      </c>
      <c r="EV27" s="280">
        <v>1948</v>
      </c>
      <c r="EW27" s="280">
        <v>18</v>
      </c>
      <c r="EX27" s="280">
        <v>897</v>
      </c>
      <c r="EY27" s="280">
        <v>5163</v>
      </c>
      <c r="EZ27" s="280">
        <v>9753</v>
      </c>
      <c r="FA27" s="280">
        <v>2850</v>
      </c>
      <c r="FB27" s="280">
        <v>127</v>
      </c>
      <c r="FC27" s="280">
        <v>2351</v>
      </c>
      <c r="FD27" s="280">
        <v>295</v>
      </c>
      <c r="FE27" s="280">
        <v>336</v>
      </c>
      <c r="FF27" s="280">
        <v>0</v>
      </c>
      <c r="FG27" s="280">
        <v>0</v>
      </c>
      <c r="FH27" s="280" t="s">
        <v>802</v>
      </c>
      <c r="FI27" s="280" t="s">
        <v>802</v>
      </c>
      <c r="FJ27" s="280" t="s">
        <v>802</v>
      </c>
      <c r="FK27" s="280">
        <v>0</v>
      </c>
      <c r="FL27" s="280">
        <v>0</v>
      </c>
      <c r="FM27" s="280">
        <v>0</v>
      </c>
      <c r="FN27" s="280">
        <v>28</v>
      </c>
      <c r="FO27" s="280">
        <v>1504</v>
      </c>
    </row>
    <row r="28" spans="1:171" s="284" customFormat="1" ht="12" customHeight="1">
      <c r="A28" s="278" t="s">
        <v>617</v>
      </c>
      <c r="B28" s="279" t="s">
        <v>618</v>
      </c>
      <c r="C28" s="297" t="s">
        <v>542</v>
      </c>
      <c r="D28" s="280">
        <f t="shared" si="0"/>
        <v>130997</v>
      </c>
      <c r="E28" s="280">
        <f t="shared" si="1"/>
        <v>4026</v>
      </c>
      <c r="F28" s="280">
        <f t="shared" si="2"/>
        <v>21</v>
      </c>
      <c r="G28" s="280">
        <f t="shared" si="3"/>
        <v>57</v>
      </c>
      <c r="H28" s="280">
        <f t="shared" si="4"/>
        <v>19199</v>
      </c>
      <c r="I28" s="280">
        <f t="shared" si="5"/>
        <v>13950</v>
      </c>
      <c r="J28" s="280">
        <f t="shared" si="6"/>
        <v>4481</v>
      </c>
      <c r="K28" s="280">
        <f t="shared" si="7"/>
        <v>242</v>
      </c>
      <c r="L28" s="280">
        <f t="shared" si="8"/>
        <v>19171</v>
      </c>
      <c r="M28" s="280">
        <f t="shared" si="9"/>
        <v>896</v>
      </c>
      <c r="N28" s="280">
        <f t="shared" si="10"/>
        <v>393</v>
      </c>
      <c r="O28" s="280">
        <f t="shared" si="11"/>
        <v>2508</v>
      </c>
      <c r="P28" s="280">
        <f t="shared" si="12"/>
        <v>0</v>
      </c>
      <c r="Q28" s="280">
        <f t="shared" si="13"/>
        <v>35878</v>
      </c>
      <c r="R28" s="280">
        <f t="shared" si="14"/>
        <v>0</v>
      </c>
      <c r="S28" s="280">
        <f t="shared" si="15"/>
        <v>0</v>
      </c>
      <c r="T28" s="280">
        <f t="shared" si="16"/>
        <v>10747</v>
      </c>
      <c r="U28" s="280">
        <f t="shared" si="17"/>
        <v>0</v>
      </c>
      <c r="V28" s="280">
        <f t="shared" si="18"/>
        <v>0</v>
      </c>
      <c r="W28" s="280">
        <f t="shared" si="19"/>
        <v>114</v>
      </c>
      <c r="X28" s="280">
        <f t="shared" si="20"/>
        <v>19314</v>
      </c>
      <c r="Y28" s="280">
        <f t="shared" si="21"/>
        <v>58177</v>
      </c>
      <c r="Z28" s="280">
        <v>65</v>
      </c>
      <c r="AA28" s="280">
        <v>0</v>
      </c>
      <c r="AB28" s="280">
        <v>0</v>
      </c>
      <c r="AC28" s="280">
        <v>2018</v>
      </c>
      <c r="AD28" s="280">
        <v>0</v>
      </c>
      <c r="AE28" s="280">
        <v>0</v>
      </c>
      <c r="AF28" s="280">
        <v>0</v>
      </c>
      <c r="AG28" s="280">
        <v>0</v>
      </c>
      <c r="AH28" s="280">
        <v>0</v>
      </c>
      <c r="AI28" s="280">
        <v>0</v>
      </c>
      <c r="AJ28" s="280" t="s">
        <v>802</v>
      </c>
      <c r="AK28" s="280" t="s">
        <v>802</v>
      </c>
      <c r="AL28" s="280">
        <v>35878</v>
      </c>
      <c r="AM28" s="280" t="s">
        <v>802</v>
      </c>
      <c r="AN28" s="280" t="s">
        <v>802</v>
      </c>
      <c r="AO28" s="280">
        <v>10334</v>
      </c>
      <c r="AP28" s="280" t="s">
        <v>802</v>
      </c>
      <c r="AQ28" s="280">
        <v>0</v>
      </c>
      <c r="AR28" s="280" t="s">
        <v>802</v>
      </c>
      <c r="AS28" s="280">
        <v>9882</v>
      </c>
      <c r="AT28" s="280">
        <f t="shared" si="22"/>
        <v>12063</v>
      </c>
      <c r="AU28" s="280">
        <v>23</v>
      </c>
      <c r="AV28" s="280">
        <v>0</v>
      </c>
      <c r="AW28" s="280">
        <v>0</v>
      </c>
      <c r="AX28" s="280">
        <v>11375</v>
      </c>
      <c r="AY28" s="280">
        <v>0</v>
      </c>
      <c r="AZ28" s="280">
        <v>0</v>
      </c>
      <c r="BA28" s="280">
        <v>0</v>
      </c>
      <c r="BB28" s="280">
        <v>0</v>
      </c>
      <c r="BC28" s="280">
        <v>0</v>
      </c>
      <c r="BD28" s="280">
        <v>0</v>
      </c>
      <c r="BE28" s="280" t="s">
        <v>802</v>
      </c>
      <c r="BF28" s="280" t="s">
        <v>802</v>
      </c>
      <c r="BG28" s="280" t="s">
        <v>802</v>
      </c>
      <c r="BH28" s="280" t="s">
        <v>802</v>
      </c>
      <c r="BI28" s="280" t="s">
        <v>802</v>
      </c>
      <c r="BJ28" s="280" t="s">
        <v>802</v>
      </c>
      <c r="BK28" s="280" t="s">
        <v>802</v>
      </c>
      <c r="BL28" s="280" t="s">
        <v>802</v>
      </c>
      <c r="BM28" s="280" t="s">
        <v>802</v>
      </c>
      <c r="BN28" s="280">
        <v>665</v>
      </c>
      <c r="BO28" s="280">
        <f t="shared" si="23"/>
        <v>1903</v>
      </c>
      <c r="BP28" s="280">
        <v>0</v>
      </c>
      <c r="BQ28" s="280">
        <v>0</v>
      </c>
      <c r="BR28" s="280">
        <v>0</v>
      </c>
      <c r="BS28" s="280">
        <v>0</v>
      </c>
      <c r="BT28" s="280">
        <v>0</v>
      </c>
      <c r="BU28" s="280">
        <v>0</v>
      </c>
      <c r="BV28" s="280">
        <v>0</v>
      </c>
      <c r="BW28" s="280">
        <v>0</v>
      </c>
      <c r="BX28" s="280">
        <v>0</v>
      </c>
      <c r="BY28" s="280">
        <v>0</v>
      </c>
      <c r="BZ28" s="280">
        <v>1310</v>
      </c>
      <c r="CA28" s="280">
        <v>0</v>
      </c>
      <c r="CB28" s="280" t="s">
        <v>802</v>
      </c>
      <c r="CC28" s="280" t="s">
        <v>802</v>
      </c>
      <c r="CD28" s="280" t="s">
        <v>802</v>
      </c>
      <c r="CE28" s="280" t="s">
        <v>802</v>
      </c>
      <c r="CF28" s="280" t="s">
        <v>802</v>
      </c>
      <c r="CG28" s="280" t="s">
        <v>802</v>
      </c>
      <c r="CH28" s="280" t="s">
        <v>802</v>
      </c>
      <c r="CI28" s="280">
        <v>593</v>
      </c>
      <c r="CJ28" s="280">
        <f t="shared" si="24"/>
        <v>0</v>
      </c>
      <c r="CK28" s="280">
        <v>0</v>
      </c>
      <c r="CL28" s="280">
        <v>0</v>
      </c>
      <c r="CM28" s="280">
        <v>0</v>
      </c>
      <c r="CN28" s="280">
        <v>0</v>
      </c>
      <c r="CO28" s="280">
        <v>0</v>
      </c>
      <c r="CP28" s="280">
        <v>0</v>
      </c>
      <c r="CQ28" s="280">
        <v>0</v>
      </c>
      <c r="CR28" s="280">
        <v>0</v>
      </c>
      <c r="CS28" s="280">
        <v>0</v>
      </c>
      <c r="CT28" s="280">
        <v>0</v>
      </c>
      <c r="CU28" s="280">
        <v>0</v>
      </c>
      <c r="CV28" s="280">
        <v>0</v>
      </c>
      <c r="CW28" s="280" t="s">
        <v>802</v>
      </c>
      <c r="CX28" s="280" t="s">
        <v>802</v>
      </c>
      <c r="CY28" s="280" t="s">
        <v>802</v>
      </c>
      <c r="CZ28" s="280" t="s">
        <v>802</v>
      </c>
      <c r="DA28" s="280" t="s">
        <v>802</v>
      </c>
      <c r="DB28" s="280" t="s">
        <v>802</v>
      </c>
      <c r="DC28" s="280" t="s">
        <v>802</v>
      </c>
      <c r="DD28" s="280">
        <v>0</v>
      </c>
      <c r="DE28" s="280">
        <f t="shared" si="25"/>
        <v>0</v>
      </c>
      <c r="DF28" s="280">
        <v>0</v>
      </c>
      <c r="DG28" s="280">
        <v>0</v>
      </c>
      <c r="DH28" s="280">
        <v>0</v>
      </c>
      <c r="DI28" s="280">
        <v>0</v>
      </c>
      <c r="DJ28" s="280">
        <v>0</v>
      </c>
      <c r="DK28" s="280">
        <v>0</v>
      </c>
      <c r="DL28" s="280">
        <v>0</v>
      </c>
      <c r="DM28" s="280">
        <v>0</v>
      </c>
      <c r="DN28" s="280">
        <v>0</v>
      </c>
      <c r="DO28" s="280">
        <v>0</v>
      </c>
      <c r="DP28" s="280">
        <v>0</v>
      </c>
      <c r="DQ28" s="280">
        <v>0</v>
      </c>
      <c r="DR28" s="280" t="s">
        <v>802</v>
      </c>
      <c r="DS28" s="280" t="s">
        <v>802</v>
      </c>
      <c r="DT28" s="280">
        <v>0</v>
      </c>
      <c r="DU28" s="280" t="s">
        <v>802</v>
      </c>
      <c r="DV28" s="280" t="s">
        <v>802</v>
      </c>
      <c r="DW28" s="280" t="s">
        <v>802</v>
      </c>
      <c r="DX28" s="280" t="s">
        <v>802</v>
      </c>
      <c r="DY28" s="280">
        <v>0</v>
      </c>
      <c r="DZ28" s="280">
        <f t="shared" si="26"/>
        <v>5</v>
      </c>
      <c r="EA28" s="280">
        <v>0</v>
      </c>
      <c r="EB28" s="280">
        <v>0</v>
      </c>
      <c r="EC28" s="280">
        <v>0</v>
      </c>
      <c r="ED28" s="280">
        <v>0</v>
      </c>
      <c r="EE28" s="280">
        <v>0</v>
      </c>
      <c r="EF28" s="280">
        <v>0</v>
      </c>
      <c r="EG28" s="280">
        <v>0</v>
      </c>
      <c r="EH28" s="280">
        <v>0</v>
      </c>
      <c r="EI28" s="280">
        <v>0</v>
      </c>
      <c r="EJ28" s="280">
        <v>0</v>
      </c>
      <c r="EK28" s="280" t="s">
        <v>802</v>
      </c>
      <c r="EL28" s="280" t="s">
        <v>802</v>
      </c>
      <c r="EM28" s="280" t="s">
        <v>802</v>
      </c>
      <c r="EN28" s="280">
        <v>0</v>
      </c>
      <c r="EO28" s="280">
        <v>0</v>
      </c>
      <c r="EP28" s="280" t="s">
        <v>802</v>
      </c>
      <c r="EQ28" s="280" t="s">
        <v>802</v>
      </c>
      <c r="ER28" s="280" t="s">
        <v>802</v>
      </c>
      <c r="ES28" s="280">
        <v>5</v>
      </c>
      <c r="ET28" s="280">
        <v>0</v>
      </c>
      <c r="EU28" s="280">
        <f t="shared" si="27"/>
        <v>58849</v>
      </c>
      <c r="EV28" s="280">
        <v>3938</v>
      </c>
      <c r="EW28" s="280">
        <v>21</v>
      </c>
      <c r="EX28" s="280">
        <v>57</v>
      </c>
      <c r="EY28" s="280">
        <v>5806</v>
      </c>
      <c r="EZ28" s="280">
        <v>13950</v>
      </c>
      <c r="FA28" s="280">
        <v>4481</v>
      </c>
      <c r="FB28" s="280">
        <v>242</v>
      </c>
      <c r="FC28" s="280">
        <v>19171</v>
      </c>
      <c r="FD28" s="280">
        <v>896</v>
      </c>
      <c r="FE28" s="280">
        <v>393</v>
      </c>
      <c r="FF28" s="280">
        <v>1198</v>
      </c>
      <c r="FG28" s="280">
        <v>0</v>
      </c>
      <c r="FH28" s="280" t="s">
        <v>802</v>
      </c>
      <c r="FI28" s="280" t="s">
        <v>802</v>
      </c>
      <c r="FJ28" s="280" t="s">
        <v>802</v>
      </c>
      <c r="FK28" s="280">
        <v>413</v>
      </c>
      <c r="FL28" s="280">
        <v>0</v>
      </c>
      <c r="FM28" s="280">
        <v>0</v>
      </c>
      <c r="FN28" s="280">
        <v>109</v>
      </c>
      <c r="FO28" s="280">
        <v>8174</v>
      </c>
    </row>
    <row r="29" spans="1:171" s="284" customFormat="1" ht="12" customHeight="1">
      <c r="A29" s="278" t="s">
        <v>711</v>
      </c>
      <c r="B29" s="279" t="s">
        <v>712</v>
      </c>
      <c r="C29" s="297" t="s">
        <v>642</v>
      </c>
      <c r="D29" s="280">
        <f t="shared" si="0"/>
        <v>291983</v>
      </c>
      <c r="E29" s="280">
        <f t="shared" si="1"/>
        <v>17736</v>
      </c>
      <c r="F29" s="280">
        <f t="shared" si="2"/>
        <v>202</v>
      </c>
      <c r="G29" s="280">
        <f t="shared" si="3"/>
        <v>10261</v>
      </c>
      <c r="H29" s="280">
        <f t="shared" si="4"/>
        <v>34348</v>
      </c>
      <c r="I29" s="280">
        <f t="shared" si="5"/>
        <v>31655</v>
      </c>
      <c r="J29" s="280">
        <f t="shared" si="6"/>
        <v>14293</v>
      </c>
      <c r="K29" s="280">
        <f t="shared" si="7"/>
        <v>169</v>
      </c>
      <c r="L29" s="280">
        <f t="shared" si="8"/>
        <v>46741</v>
      </c>
      <c r="M29" s="280">
        <f t="shared" si="9"/>
        <v>1325</v>
      </c>
      <c r="N29" s="280">
        <f t="shared" si="10"/>
        <v>1317</v>
      </c>
      <c r="O29" s="280">
        <f t="shared" si="11"/>
        <v>17604</v>
      </c>
      <c r="P29" s="280">
        <f t="shared" si="12"/>
        <v>1253</v>
      </c>
      <c r="Q29" s="280">
        <f t="shared" si="13"/>
        <v>64364</v>
      </c>
      <c r="R29" s="280">
        <f t="shared" si="14"/>
        <v>430</v>
      </c>
      <c r="S29" s="280">
        <f t="shared" si="15"/>
        <v>19</v>
      </c>
      <c r="T29" s="280">
        <f t="shared" si="16"/>
        <v>7834</v>
      </c>
      <c r="U29" s="280">
        <f t="shared" si="17"/>
        <v>0</v>
      </c>
      <c r="V29" s="280">
        <f t="shared" si="18"/>
        <v>1148</v>
      </c>
      <c r="W29" s="280">
        <f t="shared" si="19"/>
        <v>50</v>
      </c>
      <c r="X29" s="280">
        <f t="shared" si="20"/>
        <v>41234</v>
      </c>
      <c r="Y29" s="280">
        <f t="shared" si="21"/>
        <v>87617</v>
      </c>
      <c r="Z29" s="280">
        <v>281</v>
      </c>
      <c r="AA29" s="280">
        <v>0</v>
      </c>
      <c r="AB29" s="280">
        <v>0</v>
      </c>
      <c r="AC29" s="280">
        <v>6481</v>
      </c>
      <c r="AD29" s="280">
        <v>0</v>
      </c>
      <c r="AE29" s="280">
        <v>0</v>
      </c>
      <c r="AF29" s="280">
        <v>0</v>
      </c>
      <c r="AG29" s="280">
        <v>0</v>
      </c>
      <c r="AH29" s="280">
        <v>0</v>
      </c>
      <c r="AI29" s="280">
        <v>0</v>
      </c>
      <c r="AJ29" s="280" t="s">
        <v>802</v>
      </c>
      <c r="AK29" s="280" t="s">
        <v>802</v>
      </c>
      <c r="AL29" s="280">
        <v>64364</v>
      </c>
      <c r="AM29" s="280" t="s">
        <v>802</v>
      </c>
      <c r="AN29" s="280" t="s">
        <v>802</v>
      </c>
      <c r="AO29" s="280">
        <v>7834</v>
      </c>
      <c r="AP29" s="280" t="s">
        <v>802</v>
      </c>
      <c r="AQ29" s="280">
        <v>1148</v>
      </c>
      <c r="AR29" s="280" t="s">
        <v>802</v>
      </c>
      <c r="AS29" s="280">
        <v>7509</v>
      </c>
      <c r="AT29" s="280">
        <f t="shared" si="22"/>
        <v>16466</v>
      </c>
      <c r="AU29" s="280">
        <v>0</v>
      </c>
      <c r="AV29" s="280">
        <v>0</v>
      </c>
      <c r="AW29" s="280">
        <v>1</v>
      </c>
      <c r="AX29" s="280">
        <v>13716</v>
      </c>
      <c r="AY29" s="280">
        <v>52</v>
      </c>
      <c r="AZ29" s="280">
        <v>0</v>
      </c>
      <c r="BA29" s="280">
        <v>0</v>
      </c>
      <c r="BB29" s="280">
        <v>0</v>
      </c>
      <c r="BC29" s="280">
        <v>1036</v>
      </c>
      <c r="BD29" s="280">
        <v>4</v>
      </c>
      <c r="BE29" s="280" t="s">
        <v>802</v>
      </c>
      <c r="BF29" s="280" t="s">
        <v>802</v>
      </c>
      <c r="BG29" s="280" t="s">
        <v>802</v>
      </c>
      <c r="BH29" s="280" t="s">
        <v>802</v>
      </c>
      <c r="BI29" s="280" t="s">
        <v>802</v>
      </c>
      <c r="BJ29" s="280" t="s">
        <v>802</v>
      </c>
      <c r="BK29" s="280" t="s">
        <v>802</v>
      </c>
      <c r="BL29" s="280" t="s">
        <v>802</v>
      </c>
      <c r="BM29" s="280" t="s">
        <v>802</v>
      </c>
      <c r="BN29" s="280">
        <v>1657</v>
      </c>
      <c r="BO29" s="280">
        <f t="shared" si="23"/>
        <v>18696</v>
      </c>
      <c r="BP29" s="280">
        <v>0</v>
      </c>
      <c r="BQ29" s="280">
        <v>0</v>
      </c>
      <c r="BR29" s="280">
        <v>0</v>
      </c>
      <c r="BS29" s="280">
        <v>10</v>
      </c>
      <c r="BT29" s="280">
        <v>0</v>
      </c>
      <c r="BU29" s="280">
        <v>0</v>
      </c>
      <c r="BV29" s="280">
        <v>0</v>
      </c>
      <c r="BW29" s="280">
        <v>0</v>
      </c>
      <c r="BX29" s="280">
        <v>79</v>
      </c>
      <c r="BY29" s="280">
        <v>0</v>
      </c>
      <c r="BZ29" s="280">
        <v>11809</v>
      </c>
      <c r="CA29" s="280">
        <v>0</v>
      </c>
      <c r="CB29" s="280" t="s">
        <v>802</v>
      </c>
      <c r="CC29" s="280" t="s">
        <v>802</v>
      </c>
      <c r="CD29" s="280" t="s">
        <v>802</v>
      </c>
      <c r="CE29" s="280" t="s">
        <v>802</v>
      </c>
      <c r="CF29" s="280" t="s">
        <v>802</v>
      </c>
      <c r="CG29" s="280" t="s">
        <v>802</v>
      </c>
      <c r="CH29" s="280" t="s">
        <v>802</v>
      </c>
      <c r="CI29" s="280">
        <v>6798</v>
      </c>
      <c r="CJ29" s="280">
        <f t="shared" si="24"/>
        <v>1352</v>
      </c>
      <c r="CK29" s="280">
        <v>0</v>
      </c>
      <c r="CL29" s="280">
        <v>0</v>
      </c>
      <c r="CM29" s="280">
        <v>0</v>
      </c>
      <c r="CN29" s="280">
        <v>0</v>
      </c>
      <c r="CO29" s="280">
        <v>0</v>
      </c>
      <c r="CP29" s="280">
        <v>0</v>
      </c>
      <c r="CQ29" s="280">
        <v>0</v>
      </c>
      <c r="CR29" s="280">
        <v>0</v>
      </c>
      <c r="CS29" s="280">
        <v>0</v>
      </c>
      <c r="CT29" s="280">
        <v>0</v>
      </c>
      <c r="CU29" s="280">
        <v>3</v>
      </c>
      <c r="CV29" s="280">
        <v>1241</v>
      </c>
      <c r="CW29" s="280" t="s">
        <v>802</v>
      </c>
      <c r="CX29" s="280" t="s">
        <v>802</v>
      </c>
      <c r="CY29" s="280" t="s">
        <v>802</v>
      </c>
      <c r="CZ29" s="280" t="s">
        <v>802</v>
      </c>
      <c r="DA29" s="280" t="s">
        <v>802</v>
      </c>
      <c r="DB29" s="280" t="s">
        <v>802</v>
      </c>
      <c r="DC29" s="280" t="s">
        <v>802</v>
      </c>
      <c r="DD29" s="280">
        <v>108</v>
      </c>
      <c r="DE29" s="280">
        <f t="shared" si="25"/>
        <v>942</v>
      </c>
      <c r="DF29" s="280">
        <v>0</v>
      </c>
      <c r="DG29" s="280">
        <v>0</v>
      </c>
      <c r="DH29" s="280">
        <v>0</v>
      </c>
      <c r="DI29" s="280">
        <v>0</v>
      </c>
      <c r="DJ29" s="280">
        <v>0</v>
      </c>
      <c r="DK29" s="280">
        <v>0</v>
      </c>
      <c r="DL29" s="280">
        <v>0</v>
      </c>
      <c r="DM29" s="280">
        <v>0</v>
      </c>
      <c r="DN29" s="280">
        <v>0</v>
      </c>
      <c r="DO29" s="280">
        <v>0</v>
      </c>
      <c r="DP29" s="280">
        <v>0</v>
      </c>
      <c r="DQ29" s="280">
        <v>0</v>
      </c>
      <c r="DR29" s="280" t="s">
        <v>802</v>
      </c>
      <c r="DS29" s="280" t="s">
        <v>802</v>
      </c>
      <c r="DT29" s="280">
        <v>0</v>
      </c>
      <c r="DU29" s="280" t="s">
        <v>802</v>
      </c>
      <c r="DV29" s="280" t="s">
        <v>802</v>
      </c>
      <c r="DW29" s="280" t="s">
        <v>802</v>
      </c>
      <c r="DX29" s="280" t="s">
        <v>802</v>
      </c>
      <c r="DY29" s="280">
        <v>942</v>
      </c>
      <c r="DZ29" s="280">
        <f t="shared" si="26"/>
        <v>1712</v>
      </c>
      <c r="EA29" s="280">
        <v>0</v>
      </c>
      <c r="EB29" s="280">
        <v>0</v>
      </c>
      <c r="EC29" s="280">
        <v>0</v>
      </c>
      <c r="ED29" s="280">
        <v>0</v>
      </c>
      <c r="EE29" s="280">
        <v>0</v>
      </c>
      <c r="EF29" s="280">
        <v>0</v>
      </c>
      <c r="EG29" s="280">
        <v>0</v>
      </c>
      <c r="EH29" s="280">
        <v>0</v>
      </c>
      <c r="EI29" s="280">
        <v>0</v>
      </c>
      <c r="EJ29" s="280">
        <v>0</v>
      </c>
      <c r="EK29" s="280" t="s">
        <v>802</v>
      </c>
      <c r="EL29" s="280" t="s">
        <v>802</v>
      </c>
      <c r="EM29" s="280" t="s">
        <v>802</v>
      </c>
      <c r="EN29" s="280">
        <v>430</v>
      </c>
      <c r="EO29" s="280">
        <v>19</v>
      </c>
      <c r="EP29" s="280" t="s">
        <v>802</v>
      </c>
      <c r="EQ29" s="280" t="s">
        <v>802</v>
      </c>
      <c r="ER29" s="280" t="s">
        <v>802</v>
      </c>
      <c r="ES29" s="280">
        <v>28</v>
      </c>
      <c r="ET29" s="280">
        <v>1235</v>
      </c>
      <c r="EU29" s="280">
        <f t="shared" si="27"/>
        <v>165198</v>
      </c>
      <c r="EV29" s="280">
        <v>17455</v>
      </c>
      <c r="EW29" s="280">
        <v>202</v>
      </c>
      <c r="EX29" s="280">
        <v>10260</v>
      </c>
      <c r="EY29" s="280">
        <v>14141</v>
      </c>
      <c r="EZ29" s="280">
        <v>31603</v>
      </c>
      <c r="FA29" s="280">
        <v>14293</v>
      </c>
      <c r="FB29" s="280">
        <v>169</v>
      </c>
      <c r="FC29" s="280">
        <v>46741</v>
      </c>
      <c r="FD29" s="280">
        <v>210</v>
      </c>
      <c r="FE29" s="280">
        <v>1313</v>
      </c>
      <c r="FF29" s="280">
        <v>5792</v>
      </c>
      <c r="FG29" s="280">
        <v>12</v>
      </c>
      <c r="FH29" s="280" t="s">
        <v>802</v>
      </c>
      <c r="FI29" s="280" t="s">
        <v>802</v>
      </c>
      <c r="FJ29" s="280" t="s">
        <v>802</v>
      </c>
      <c r="FK29" s="280">
        <v>0</v>
      </c>
      <c r="FL29" s="280">
        <v>0</v>
      </c>
      <c r="FM29" s="280">
        <v>0</v>
      </c>
      <c r="FN29" s="280">
        <v>22</v>
      </c>
      <c r="FO29" s="280">
        <v>22985</v>
      </c>
    </row>
    <row r="30" spans="1:171" s="284" customFormat="1" ht="12" customHeight="1">
      <c r="A30" s="278" t="s">
        <v>554</v>
      </c>
      <c r="B30" s="279" t="s">
        <v>563</v>
      </c>
      <c r="C30" s="297" t="s">
        <v>542</v>
      </c>
      <c r="D30" s="280">
        <f t="shared" si="0"/>
        <v>126119</v>
      </c>
      <c r="E30" s="280">
        <f t="shared" si="1"/>
        <v>3039</v>
      </c>
      <c r="F30" s="280">
        <f t="shared" si="2"/>
        <v>15</v>
      </c>
      <c r="G30" s="280">
        <f t="shared" si="3"/>
        <v>54</v>
      </c>
      <c r="H30" s="280">
        <f t="shared" si="4"/>
        <v>8878</v>
      </c>
      <c r="I30" s="280">
        <f t="shared" si="5"/>
        <v>6037</v>
      </c>
      <c r="J30" s="280">
        <f t="shared" si="6"/>
        <v>1971</v>
      </c>
      <c r="K30" s="280">
        <f t="shared" si="7"/>
        <v>40</v>
      </c>
      <c r="L30" s="280">
        <f t="shared" si="8"/>
        <v>9057</v>
      </c>
      <c r="M30" s="280">
        <f t="shared" si="9"/>
        <v>0</v>
      </c>
      <c r="N30" s="280">
        <f t="shared" si="10"/>
        <v>209</v>
      </c>
      <c r="O30" s="280">
        <f t="shared" si="11"/>
        <v>1289</v>
      </c>
      <c r="P30" s="280">
        <f t="shared" si="12"/>
        <v>159</v>
      </c>
      <c r="Q30" s="280">
        <f t="shared" si="13"/>
        <v>15701</v>
      </c>
      <c r="R30" s="280">
        <f t="shared" si="14"/>
        <v>46491</v>
      </c>
      <c r="S30" s="280">
        <f t="shared" si="15"/>
        <v>0</v>
      </c>
      <c r="T30" s="280">
        <f t="shared" si="16"/>
        <v>10939</v>
      </c>
      <c r="U30" s="280">
        <f t="shared" si="17"/>
        <v>81</v>
      </c>
      <c r="V30" s="280">
        <f t="shared" si="18"/>
        <v>4602</v>
      </c>
      <c r="W30" s="280">
        <f t="shared" si="19"/>
        <v>11</v>
      </c>
      <c r="X30" s="280">
        <f t="shared" si="20"/>
        <v>17546</v>
      </c>
      <c r="Y30" s="280">
        <f t="shared" si="21"/>
        <v>46629</v>
      </c>
      <c r="Z30" s="280">
        <v>0</v>
      </c>
      <c r="AA30" s="280">
        <v>0</v>
      </c>
      <c r="AB30" s="280">
        <v>0</v>
      </c>
      <c r="AC30" s="280">
        <v>598</v>
      </c>
      <c r="AD30" s="280">
        <v>0</v>
      </c>
      <c r="AE30" s="280">
        <v>0</v>
      </c>
      <c r="AF30" s="280">
        <v>0</v>
      </c>
      <c r="AG30" s="280">
        <v>0</v>
      </c>
      <c r="AH30" s="280">
        <v>0</v>
      </c>
      <c r="AI30" s="280">
        <v>0</v>
      </c>
      <c r="AJ30" s="280" t="s">
        <v>802</v>
      </c>
      <c r="AK30" s="280" t="s">
        <v>802</v>
      </c>
      <c r="AL30" s="280">
        <v>15701</v>
      </c>
      <c r="AM30" s="280" t="s">
        <v>802</v>
      </c>
      <c r="AN30" s="280" t="s">
        <v>802</v>
      </c>
      <c r="AO30" s="280">
        <v>10939</v>
      </c>
      <c r="AP30" s="280" t="s">
        <v>802</v>
      </c>
      <c r="AQ30" s="280">
        <v>4602</v>
      </c>
      <c r="AR30" s="280" t="s">
        <v>802</v>
      </c>
      <c r="AS30" s="280">
        <v>14789</v>
      </c>
      <c r="AT30" s="280">
        <f t="shared" si="22"/>
        <v>5382</v>
      </c>
      <c r="AU30" s="280">
        <v>0</v>
      </c>
      <c r="AV30" s="280">
        <v>0</v>
      </c>
      <c r="AW30" s="280">
        <v>0</v>
      </c>
      <c r="AX30" s="280">
        <v>5039</v>
      </c>
      <c r="AY30" s="280">
        <v>0</v>
      </c>
      <c r="AZ30" s="280">
        <v>0</v>
      </c>
      <c r="BA30" s="280">
        <v>0</v>
      </c>
      <c r="BB30" s="280">
        <v>0</v>
      </c>
      <c r="BC30" s="280">
        <v>0</v>
      </c>
      <c r="BD30" s="280">
        <v>0</v>
      </c>
      <c r="BE30" s="280" t="s">
        <v>802</v>
      </c>
      <c r="BF30" s="280" t="s">
        <v>802</v>
      </c>
      <c r="BG30" s="280" t="s">
        <v>802</v>
      </c>
      <c r="BH30" s="280" t="s">
        <v>802</v>
      </c>
      <c r="BI30" s="280" t="s">
        <v>802</v>
      </c>
      <c r="BJ30" s="280" t="s">
        <v>802</v>
      </c>
      <c r="BK30" s="280" t="s">
        <v>802</v>
      </c>
      <c r="BL30" s="280" t="s">
        <v>802</v>
      </c>
      <c r="BM30" s="280" t="s">
        <v>802</v>
      </c>
      <c r="BN30" s="280">
        <v>343</v>
      </c>
      <c r="BO30" s="280">
        <f t="shared" si="23"/>
        <v>1289</v>
      </c>
      <c r="BP30" s="280">
        <v>0</v>
      </c>
      <c r="BQ30" s="280">
        <v>0</v>
      </c>
      <c r="BR30" s="280">
        <v>0</v>
      </c>
      <c r="BS30" s="280">
        <v>0</v>
      </c>
      <c r="BT30" s="280">
        <v>0</v>
      </c>
      <c r="BU30" s="280">
        <v>0</v>
      </c>
      <c r="BV30" s="280">
        <v>0</v>
      </c>
      <c r="BW30" s="280">
        <v>0</v>
      </c>
      <c r="BX30" s="280">
        <v>0</v>
      </c>
      <c r="BY30" s="280">
        <v>0</v>
      </c>
      <c r="BZ30" s="280">
        <v>1289</v>
      </c>
      <c r="CA30" s="280">
        <v>0</v>
      </c>
      <c r="CB30" s="280" t="s">
        <v>802</v>
      </c>
      <c r="CC30" s="280" t="s">
        <v>802</v>
      </c>
      <c r="CD30" s="280" t="s">
        <v>802</v>
      </c>
      <c r="CE30" s="280" t="s">
        <v>802</v>
      </c>
      <c r="CF30" s="280" t="s">
        <v>802</v>
      </c>
      <c r="CG30" s="280" t="s">
        <v>802</v>
      </c>
      <c r="CH30" s="280" t="s">
        <v>802</v>
      </c>
      <c r="CI30" s="280">
        <v>0</v>
      </c>
      <c r="CJ30" s="280">
        <f t="shared" si="24"/>
        <v>159</v>
      </c>
      <c r="CK30" s="280">
        <v>0</v>
      </c>
      <c r="CL30" s="280">
        <v>0</v>
      </c>
      <c r="CM30" s="280">
        <v>0</v>
      </c>
      <c r="CN30" s="280">
        <v>0</v>
      </c>
      <c r="CO30" s="280">
        <v>0</v>
      </c>
      <c r="CP30" s="280">
        <v>0</v>
      </c>
      <c r="CQ30" s="280">
        <v>0</v>
      </c>
      <c r="CR30" s="280">
        <v>0</v>
      </c>
      <c r="CS30" s="280">
        <v>0</v>
      </c>
      <c r="CT30" s="280">
        <v>0</v>
      </c>
      <c r="CU30" s="280">
        <v>0</v>
      </c>
      <c r="CV30" s="280">
        <v>159</v>
      </c>
      <c r="CW30" s="280" t="s">
        <v>802</v>
      </c>
      <c r="CX30" s="280" t="s">
        <v>802</v>
      </c>
      <c r="CY30" s="280" t="s">
        <v>802</v>
      </c>
      <c r="CZ30" s="280" t="s">
        <v>802</v>
      </c>
      <c r="DA30" s="280" t="s">
        <v>802</v>
      </c>
      <c r="DB30" s="280" t="s">
        <v>802</v>
      </c>
      <c r="DC30" s="280" t="s">
        <v>802</v>
      </c>
      <c r="DD30" s="280">
        <v>0</v>
      </c>
      <c r="DE30" s="280">
        <f t="shared" si="25"/>
        <v>0</v>
      </c>
      <c r="DF30" s="280">
        <v>0</v>
      </c>
      <c r="DG30" s="280">
        <v>0</v>
      </c>
      <c r="DH30" s="280">
        <v>0</v>
      </c>
      <c r="DI30" s="280">
        <v>0</v>
      </c>
      <c r="DJ30" s="280">
        <v>0</v>
      </c>
      <c r="DK30" s="280">
        <v>0</v>
      </c>
      <c r="DL30" s="280">
        <v>0</v>
      </c>
      <c r="DM30" s="280">
        <v>0</v>
      </c>
      <c r="DN30" s="280">
        <v>0</v>
      </c>
      <c r="DO30" s="280">
        <v>0</v>
      </c>
      <c r="DP30" s="280">
        <v>0</v>
      </c>
      <c r="DQ30" s="280">
        <v>0</v>
      </c>
      <c r="DR30" s="280" t="s">
        <v>802</v>
      </c>
      <c r="DS30" s="280" t="s">
        <v>802</v>
      </c>
      <c r="DT30" s="280">
        <v>0</v>
      </c>
      <c r="DU30" s="280" t="s">
        <v>802</v>
      </c>
      <c r="DV30" s="280" t="s">
        <v>802</v>
      </c>
      <c r="DW30" s="280" t="s">
        <v>802</v>
      </c>
      <c r="DX30" s="280" t="s">
        <v>802</v>
      </c>
      <c r="DY30" s="280">
        <v>0</v>
      </c>
      <c r="DZ30" s="280">
        <f t="shared" si="26"/>
        <v>46500</v>
      </c>
      <c r="EA30" s="280">
        <v>0</v>
      </c>
      <c r="EB30" s="280">
        <v>0</v>
      </c>
      <c r="EC30" s="280">
        <v>0</v>
      </c>
      <c r="ED30" s="280">
        <v>0</v>
      </c>
      <c r="EE30" s="280">
        <v>0</v>
      </c>
      <c r="EF30" s="280">
        <v>0</v>
      </c>
      <c r="EG30" s="280">
        <v>0</v>
      </c>
      <c r="EH30" s="280">
        <v>0</v>
      </c>
      <c r="EI30" s="280">
        <v>0</v>
      </c>
      <c r="EJ30" s="280">
        <v>0</v>
      </c>
      <c r="EK30" s="280" t="s">
        <v>802</v>
      </c>
      <c r="EL30" s="280" t="s">
        <v>802</v>
      </c>
      <c r="EM30" s="280" t="s">
        <v>802</v>
      </c>
      <c r="EN30" s="280">
        <v>46491</v>
      </c>
      <c r="EO30" s="280">
        <v>0</v>
      </c>
      <c r="EP30" s="280" t="s">
        <v>802</v>
      </c>
      <c r="EQ30" s="280" t="s">
        <v>802</v>
      </c>
      <c r="ER30" s="280" t="s">
        <v>802</v>
      </c>
      <c r="ES30" s="280">
        <v>9</v>
      </c>
      <c r="ET30" s="280">
        <v>0</v>
      </c>
      <c r="EU30" s="280">
        <f t="shared" si="27"/>
        <v>26160</v>
      </c>
      <c r="EV30" s="280">
        <v>3039</v>
      </c>
      <c r="EW30" s="280">
        <v>15</v>
      </c>
      <c r="EX30" s="280">
        <v>54</v>
      </c>
      <c r="EY30" s="280">
        <v>3241</v>
      </c>
      <c r="EZ30" s="280">
        <v>6037</v>
      </c>
      <c r="FA30" s="280">
        <v>1971</v>
      </c>
      <c r="FB30" s="280">
        <v>40</v>
      </c>
      <c r="FC30" s="280">
        <v>9057</v>
      </c>
      <c r="FD30" s="280">
        <v>0</v>
      </c>
      <c r="FE30" s="280">
        <v>209</v>
      </c>
      <c r="FF30" s="280">
        <v>0</v>
      </c>
      <c r="FG30" s="280">
        <v>0</v>
      </c>
      <c r="FH30" s="280" t="s">
        <v>802</v>
      </c>
      <c r="FI30" s="280" t="s">
        <v>802</v>
      </c>
      <c r="FJ30" s="280" t="s">
        <v>802</v>
      </c>
      <c r="FK30" s="280">
        <v>0</v>
      </c>
      <c r="FL30" s="280">
        <v>81</v>
      </c>
      <c r="FM30" s="280">
        <v>0</v>
      </c>
      <c r="FN30" s="280">
        <v>2</v>
      </c>
      <c r="FO30" s="280">
        <v>2414</v>
      </c>
    </row>
    <row r="31" spans="1:171" s="284" customFormat="1" ht="12" customHeight="1">
      <c r="A31" s="278" t="s">
        <v>579</v>
      </c>
      <c r="B31" s="279" t="s">
        <v>591</v>
      </c>
      <c r="C31" s="297" t="s">
        <v>542</v>
      </c>
      <c r="D31" s="280">
        <f t="shared" si="0"/>
        <v>39506</v>
      </c>
      <c r="E31" s="280">
        <f t="shared" si="1"/>
        <v>1427</v>
      </c>
      <c r="F31" s="280">
        <f t="shared" si="2"/>
        <v>10</v>
      </c>
      <c r="G31" s="280">
        <f t="shared" si="3"/>
        <v>20</v>
      </c>
      <c r="H31" s="280">
        <f t="shared" si="4"/>
        <v>5640</v>
      </c>
      <c r="I31" s="280">
        <f t="shared" si="5"/>
        <v>3669</v>
      </c>
      <c r="J31" s="280">
        <f t="shared" si="6"/>
        <v>2534</v>
      </c>
      <c r="K31" s="280">
        <f t="shared" si="7"/>
        <v>117</v>
      </c>
      <c r="L31" s="280">
        <f t="shared" si="8"/>
        <v>5868</v>
      </c>
      <c r="M31" s="280">
        <f t="shared" si="9"/>
        <v>355</v>
      </c>
      <c r="N31" s="280">
        <f t="shared" si="10"/>
        <v>31</v>
      </c>
      <c r="O31" s="280">
        <f t="shared" si="11"/>
        <v>3401</v>
      </c>
      <c r="P31" s="280">
        <f t="shared" si="12"/>
        <v>0</v>
      </c>
      <c r="Q31" s="280">
        <f t="shared" si="13"/>
        <v>2743</v>
      </c>
      <c r="R31" s="280">
        <f t="shared" si="14"/>
        <v>9769</v>
      </c>
      <c r="S31" s="280">
        <f t="shared" si="15"/>
        <v>0</v>
      </c>
      <c r="T31" s="280">
        <f t="shared" si="16"/>
        <v>0</v>
      </c>
      <c r="U31" s="280">
        <f t="shared" si="17"/>
        <v>0</v>
      </c>
      <c r="V31" s="280">
        <f t="shared" si="18"/>
        <v>0</v>
      </c>
      <c r="W31" s="280">
        <f t="shared" si="19"/>
        <v>46</v>
      </c>
      <c r="X31" s="280">
        <f t="shared" si="20"/>
        <v>3876</v>
      </c>
      <c r="Y31" s="280">
        <f t="shared" si="21"/>
        <v>4853</v>
      </c>
      <c r="Z31" s="280">
        <v>63</v>
      </c>
      <c r="AA31" s="280">
        <v>0</v>
      </c>
      <c r="AB31" s="280">
        <v>0</v>
      </c>
      <c r="AC31" s="280">
        <v>258</v>
      </c>
      <c r="AD31" s="280">
        <v>0</v>
      </c>
      <c r="AE31" s="280">
        <v>0</v>
      </c>
      <c r="AF31" s="280">
        <v>0</v>
      </c>
      <c r="AG31" s="280">
        <v>0</v>
      </c>
      <c r="AH31" s="280">
        <v>0</v>
      </c>
      <c r="AI31" s="280">
        <v>0</v>
      </c>
      <c r="AJ31" s="280" t="s">
        <v>802</v>
      </c>
      <c r="AK31" s="280" t="s">
        <v>802</v>
      </c>
      <c r="AL31" s="280">
        <v>2743</v>
      </c>
      <c r="AM31" s="280" t="s">
        <v>802</v>
      </c>
      <c r="AN31" s="280" t="s">
        <v>802</v>
      </c>
      <c r="AO31" s="280">
        <v>0</v>
      </c>
      <c r="AP31" s="280" t="s">
        <v>802</v>
      </c>
      <c r="AQ31" s="280">
        <v>0</v>
      </c>
      <c r="AR31" s="280" t="s">
        <v>802</v>
      </c>
      <c r="AS31" s="280">
        <v>1789</v>
      </c>
      <c r="AT31" s="280">
        <f t="shared" si="22"/>
        <v>4940</v>
      </c>
      <c r="AU31" s="280">
        <v>7</v>
      </c>
      <c r="AV31" s="280">
        <v>0</v>
      </c>
      <c r="AW31" s="280">
        <v>0</v>
      </c>
      <c r="AX31" s="280">
        <v>3965</v>
      </c>
      <c r="AY31" s="280">
        <v>0</v>
      </c>
      <c r="AZ31" s="280">
        <v>8</v>
      </c>
      <c r="BA31" s="280">
        <v>0</v>
      </c>
      <c r="BB31" s="280">
        <v>0</v>
      </c>
      <c r="BC31" s="280">
        <v>0</v>
      </c>
      <c r="BD31" s="280">
        <v>0</v>
      </c>
      <c r="BE31" s="280" t="s">
        <v>802</v>
      </c>
      <c r="BF31" s="280" t="s">
        <v>802</v>
      </c>
      <c r="BG31" s="280" t="s">
        <v>802</v>
      </c>
      <c r="BH31" s="280" t="s">
        <v>802</v>
      </c>
      <c r="BI31" s="280" t="s">
        <v>802</v>
      </c>
      <c r="BJ31" s="280" t="s">
        <v>802</v>
      </c>
      <c r="BK31" s="280" t="s">
        <v>802</v>
      </c>
      <c r="BL31" s="280" t="s">
        <v>802</v>
      </c>
      <c r="BM31" s="280" t="s">
        <v>802</v>
      </c>
      <c r="BN31" s="280">
        <v>960</v>
      </c>
      <c r="BO31" s="280">
        <f t="shared" si="23"/>
        <v>1573</v>
      </c>
      <c r="BP31" s="280">
        <v>0</v>
      </c>
      <c r="BQ31" s="280">
        <v>0</v>
      </c>
      <c r="BR31" s="280">
        <v>0</v>
      </c>
      <c r="BS31" s="280">
        <v>0</v>
      </c>
      <c r="BT31" s="280">
        <v>0</v>
      </c>
      <c r="BU31" s="280">
        <v>0</v>
      </c>
      <c r="BV31" s="280">
        <v>0</v>
      </c>
      <c r="BW31" s="280">
        <v>0</v>
      </c>
      <c r="BX31" s="280">
        <v>0</v>
      </c>
      <c r="BY31" s="280">
        <v>0</v>
      </c>
      <c r="BZ31" s="280">
        <v>1573</v>
      </c>
      <c r="CA31" s="280">
        <v>0</v>
      </c>
      <c r="CB31" s="280" t="s">
        <v>802</v>
      </c>
      <c r="CC31" s="280" t="s">
        <v>802</v>
      </c>
      <c r="CD31" s="280" t="s">
        <v>802</v>
      </c>
      <c r="CE31" s="280" t="s">
        <v>802</v>
      </c>
      <c r="CF31" s="280" t="s">
        <v>802</v>
      </c>
      <c r="CG31" s="280" t="s">
        <v>802</v>
      </c>
      <c r="CH31" s="280" t="s">
        <v>802</v>
      </c>
      <c r="CI31" s="280">
        <v>0</v>
      </c>
      <c r="CJ31" s="280">
        <f t="shared" si="24"/>
        <v>0</v>
      </c>
      <c r="CK31" s="280">
        <v>0</v>
      </c>
      <c r="CL31" s="280">
        <v>0</v>
      </c>
      <c r="CM31" s="280">
        <v>0</v>
      </c>
      <c r="CN31" s="280">
        <v>0</v>
      </c>
      <c r="CO31" s="280">
        <v>0</v>
      </c>
      <c r="CP31" s="280">
        <v>0</v>
      </c>
      <c r="CQ31" s="280">
        <v>0</v>
      </c>
      <c r="CR31" s="280">
        <v>0</v>
      </c>
      <c r="CS31" s="280">
        <v>0</v>
      </c>
      <c r="CT31" s="280">
        <v>0</v>
      </c>
      <c r="CU31" s="280">
        <v>0</v>
      </c>
      <c r="CV31" s="280">
        <v>0</v>
      </c>
      <c r="CW31" s="280" t="s">
        <v>802</v>
      </c>
      <c r="CX31" s="280" t="s">
        <v>802</v>
      </c>
      <c r="CY31" s="280" t="s">
        <v>802</v>
      </c>
      <c r="CZ31" s="280" t="s">
        <v>802</v>
      </c>
      <c r="DA31" s="280" t="s">
        <v>802</v>
      </c>
      <c r="DB31" s="280" t="s">
        <v>802</v>
      </c>
      <c r="DC31" s="280" t="s">
        <v>802</v>
      </c>
      <c r="DD31" s="280">
        <v>0</v>
      </c>
      <c r="DE31" s="280">
        <f t="shared" si="25"/>
        <v>0</v>
      </c>
      <c r="DF31" s="280">
        <v>0</v>
      </c>
      <c r="DG31" s="280">
        <v>0</v>
      </c>
      <c r="DH31" s="280">
        <v>0</v>
      </c>
      <c r="DI31" s="280">
        <v>0</v>
      </c>
      <c r="DJ31" s="280">
        <v>0</v>
      </c>
      <c r="DK31" s="280">
        <v>0</v>
      </c>
      <c r="DL31" s="280">
        <v>0</v>
      </c>
      <c r="DM31" s="280">
        <v>0</v>
      </c>
      <c r="DN31" s="280">
        <v>0</v>
      </c>
      <c r="DO31" s="280">
        <v>0</v>
      </c>
      <c r="DP31" s="280">
        <v>0</v>
      </c>
      <c r="DQ31" s="280">
        <v>0</v>
      </c>
      <c r="DR31" s="280" t="s">
        <v>802</v>
      </c>
      <c r="DS31" s="280" t="s">
        <v>802</v>
      </c>
      <c r="DT31" s="280">
        <v>0</v>
      </c>
      <c r="DU31" s="280" t="s">
        <v>802</v>
      </c>
      <c r="DV31" s="280" t="s">
        <v>802</v>
      </c>
      <c r="DW31" s="280" t="s">
        <v>802</v>
      </c>
      <c r="DX31" s="280" t="s">
        <v>802</v>
      </c>
      <c r="DY31" s="280">
        <v>0</v>
      </c>
      <c r="DZ31" s="280">
        <f t="shared" si="26"/>
        <v>9860</v>
      </c>
      <c r="EA31" s="280">
        <v>0</v>
      </c>
      <c r="EB31" s="280">
        <v>0</v>
      </c>
      <c r="EC31" s="280">
        <v>0</v>
      </c>
      <c r="ED31" s="280">
        <v>0</v>
      </c>
      <c r="EE31" s="280">
        <v>0</v>
      </c>
      <c r="EF31" s="280">
        <v>1</v>
      </c>
      <c r="EG31" s="280">
        <v>0</v>
      </c>
      <c r="EH31" s="280">
        <v>0</v>
      </c>
      <c r="EI31" s="280">
        <v>0</v>
      </c>
      <c r="EJ31" s="280">
        <v>0</v>
      </c>
      <c r="EK31" s="280" t="s">
        <v>802</v>
      </c>
      <c r="EL31" s="280" t="s">
        <v>802</v>
      </c>
      <c r="EM31" s="280" t="s">
        <v>802</v>
      </c>
      <c r="EN31" s="280">
        <v>9769</v>
      </c>
      <c r="EO31" s="280">
        <v>0</v>
      </c>
      <c r="EP31" s="280" t="s">
        <v>802</v>
      </c>
      <c r="EQ31" s="280" t="s">
        <v>802</v>
      </c>
      <c r="ER31" s="280" t="s">
        <v>802</v>
      </c>
      <c r="ES31" s="280">
        <v>32</v>
      </c>
      <c r="ET31" s="280">
        <v>58</v>
      </c>
      <c r="EU31" s="280">
        <f t="shared" si="27"/>
        <v>18280</v>
      </c>
      <c r="EV31" s="280">
        <v>1357</v>
      </c>
      <c r="EW31" s="280">
        <v>10</v>
      </c>
      <c r="EX31" s="280">
        <v>20</v>
      </c>
      <c r="EY31" s="280">
        <v>1417</v>
      </c>
      <c r="EZ31" s="280">
        <v>3669</v>
      </c>
      <c r="FA31" s="280">
        <v>2525</v>
      </c>
      <c r="FB31" s="280">
        <v>117</v>
      </c>
      <c r="FC31" s="280">
        <v>5868</v>
      </c>
      <c r="FD31" s="280">
        <v>355</v>
      </c>
      <c r="FE31" s="280">
        <v>31</v>
      </c>
      <c r="FF31" s="280">
        <v>1828</v>
      </c>
      <c r="FG31" s="280">
        <v>0</v>
      </c>
      <c r="FH31" s="280" t="s">
        <v>802</v>
      </c>
      <c r="FI31" s="280" t="s">
        <v>802</v>
      </c>
      <c r="FJ31" s="280" t="s">
        <v>802</v>
      </c>
      <c r="FK31" s="280">
        <v>0</v>
      </c>
      <c r="FL31" s="280">
        <v>0</v>
      </c>
      <c r="FM31" s="280">
        <v>0</v>
      </c>
      <c r="FN31" s="280">
        <v>14</v>
      </c>
      <c r="FO31" s="280">
        <v>1069</v>
      </c>
    </row>
    <row r="32" spans="1:171" s="284" customFormat="1" ht="12" customHeight="1">
      <c r="A32" s="278" t="s">
        <v>588</v>
      </c>
      <c r="B32" s="279" t="s">
        <v>589</v>
      </c>
      <c r="C32" s="297" t="s">
        <v>542</v>
      </c>
      <c r="D32" s="280">
        <f t="shared" si="0"/>
        <v>50907</v>
      </c>
      <c r="E32" s="280">
        <f t="shared" si="1"/>
        <v>814</v>
      </c>
      <c r="F32" s="280">
        <f t="shared" si="2"/>
        <v>93</v>
      </c>
      <c r="G32" s="280">
        <f t="shared" si="3"/>
        <v>209</v>
      </c>
      <c r="H32" s="280">
        <f t="shared" si="4"/>
        <v>8426</v>
      </c>
      <c r="I32" s="280">
        <f t="shared" si="5"/>
        <v>10775</v>
      </c>
      <c r="J32" s="280">
        <f t="shared" si="6"/>
        <v>4744</v>
      </c>
      <c r="K32" s="280">
        <f t="shared" si="7"/>
        <v>665</v>
      </c>
      <c r="L32" s="280">
        <f t="shared" si="8"/>
        <v>16189</v>
      </c>
      <c r="M32" s="280">
        <f t="shared" si="9"/>
        <v>441</v>
      </c>
      <c r="N32" s="280">
        <f t="shared" si="10"/>
        <v>11</v>
      </c>
      <c r="O32" s="280">
        <f t="shared" si="11"/>
        <v>490</v>
      </c>
      <c r="P32" s="280">
        <f t="shared" si="12"/>
        <v>1188</v>
      </c>
      <c r="Q32" s="280">
        <f t="shared" si="13"/>
        <v>0</v>
      </c>
      <c r="R32" s="280">
        <f t="shared" si="14"/>
        <v>4402</v>
      </c>
      <c r="S32" s="280">
        <f t="shared" si="15"/>
        <v>0</v>
      </c>
      <c r="T32" s="280">
        <f t="shared" si="16"/>
        <v>0</v>
      </c>
      <c r="U32" s="280">
        <f t="shared" si="17"/>
        <v>0</v>
      </c>
      <c r="V32" s="280">
        <f t="shared" si="18"/>
        <v>0</v>
      </c>
      <c r="W32" s="280">
        <f t="shared" si="19"/>
        <v>0</v>
      </c>
      <c r="X32" s="280">
        <f t="shared" si="20"/>
        <v>2460</v>
      </c>
      <c r="Y32" s="280">
        <f t="shared" si="21"/>
        <v>985</v>
      </c>
      <c r="Z32" s="280">
        <v>578</v>
      </c>
      <c r="AA32" s="280">
        <v>0</v>
      </c>
      <c r="AB32" s="280">
        <v>0</v>
      </c>
      <c r="AC32" s="280">
        <v>407</v>
      </c>
      <c r="AD32" s="280">
        <v>0</v>
      </c>
      <c r="AE32" s="280">
        <v>0</v>
      </c>
      <c r="AF32" s="280">
        <v>0</v>
      </c>
      <c r="AG32" s="280">
        <v>0</v>
      </c>
      <c r="AH32" s="280">
        <v>0</v>
      </c>
      <c r="AI32" s="280">
        <v>0</v>
      </c>
      <c r="AJ32" s="280" t="s">
        <v>802</v>
      </c>
      <c r="AK32" s="280" t="s">
        <v>802</v>
      </c>
      <c r="AL32" s="280">
        <v>0</v>
      </c>
      <c r="AM32" s="280" t="s">
        <v>802</v>
      </c>
      <c r="AN32" s="280" t="s">
        <v>802</v>
      </c>
      <c r="AO32" s="280">
        <v>0</v>
      </c>
      <c r="AP32" s="280" t="s">
        <v>802</v>
      </c>
      <c r="AQ32" s="280">
        <v>0</v>
      </c>
      <c r="AR32" s="280" t="s">
        <v>802</v>
      </c>
      <c r="AS32" s="280">
        <v>0</v>
      </c>
      <c r="AT32" s="280">
        <f t="shared" si="22"/>
        <v>3703</v>
      </c>
      <c r="AU32" s="280">
        <v>14</v>
      </c>
      <c r="AV32" s="280">
        <v>3</v>
      </c>
      <c r="AW32" s="280">
        <v>0</v>
      </c>
      <c r="AX32" s="280">
        <v>2362</v>
      </c>
      <c r="AY32" s="280">
        <v>326</v>
      </c>
      <c r="AZ32" s="280">
        <v>63</v>
      </c>
      <c r="BA32" s="280">
        <v>0</v>
      </c>
      <c r="BB32" s="280">
        <v>473</v>
      </c>
      <c r="BC32" s="280">
        <v>0</v>
      </c>
      <c r="BD32" s="280">
        <v>0</v>
      </c>
      <c r="BE32" s="280" t="s">
        <v>802</v>
      </c>
      <c r="BF32" s="280" t="s">
        <v>802</v>
      </c>
      <c r="BG32" s="280" t="s">
        <v>802</v>
      </c>
      <c r="BH32" s="280" t="s">
        <v>802</v>
      </c>
      <c r="BI32" s="280" t="s">
        <v>802</v>
      </c>
      <c r="BJ32" s="280" t="s">
        <v>802</v>
      </c>
      <c r="BK32" s="280" t="s">
        <v>802</v>
      </c>
      <c r="BL32" s="280" t="s">
        <v>802</v>
      </c>
      <c r="BM32" s="280" t="s">
        <v>802</v>
      </c>
      <c r="BN32" s="280">
        <v>462</v>
      </c>
      <c r="BO32" s="280">
        <f t="shared" si="23"/>
        <v>374</v>
      </c>
      <c r="BP32" s="280">
        <v>0</v>
      </c>
      <c r="BQ32" s="280">
        <v>0</v>
      </c>
      <c r="BR32" s="280">
        <v>0</v>
      </c>
      <c r="BS32" s="280">
        <v>0</v>
      </c>
      <c r="BT32" s="280">
        <v>0</v>
      </c>
      <c r="BU32" s="280">
        <v>0</v>
      </c>
      <c r="BV32" s="280">
        <v>0</v>
      </c>
      <c r="BW32" s="280">
        <v>0</v>
      </c>
      <c r="BX32" s="280">
        <v>0</v>
      </c>
      <c r="BY32" s="280">
        <v>0</v>
      </c>
      <c r="BZ32" s="280">
        <v>374</v>
      </c>
      <c r="CA32" s="280">
        <v>0</v>
      </c>
      <c r="CB32" s="280" t="s">
        <v>802</v>
      </c>
      <c r="CC32" s="280" t="s">
        <v>802</v>
      </c>
      <c r="CD32" s="280" t="s">
        <v>802</v>
      </c>
      <c r="CE32" s="280" t="s">
        <v>802</v>
      </c>
      <c r="CF32" s="280" t="s">
        <v>802</v>
      </c>
      <c r="CG32" s="280" t="s">
        <v>802</v>
      </c>
      <c r="CH32" s="280" t="s">
        <v>802</v>
      </c>
      <c r="CI32" s="280">
        <v>0</v>
      </c>
      <c r="CJ32" s="280">
        <f t="shared" si="24"/>
        <v>1188</v>
      </c>
      <c r="CK32" s="280">
        <v>0</v>
      </c>
      <c r="CL32" s="280">
        <v>0</v>
      </c>
      <c r="CM32" s="280">
        <v>0</v>
      </c>
      <c r="CN32" s="280">
        <v>0</v>
      </c>
      <c r="CO32" s="280">
        <v>0</v>
      </c>
      <c r="CP32" s="280">
        <v>0</v>
      </c>
      <c r="CQ32" s="280">
        <v>0</v>
      </c>
      <c r="CR32" s="280">
        <v>0</v>
      </c>
      <c r="CS32" s="280">
        <v>0</v>
      </c>
      <c r="CT32" s="280">
        <v>0</v>
      </c>
      <c r="CU32" s="280">
        <v>0</v>
      </c>
      <c r="CV32" s="280">
        <v>1188</v>
      </c>
      <c r="CW32" s="280" t="s">
        <v>802</v>
      </c>
      <c r="CX32" s="280" t="s">
        <v>802</v>
      </c>
      <c r="CY32" s="280" t="s">
        <v>802</v>
      </c>
      <c r="CZ32" s="280" t="s">
        <v>802</v>
      </c>
      <c r="DA32" s="280" t="s">
        <v>802</v>
      </c>
      <c r="DB32" s="280" t="s">
        <v>802</v>
      </c>
      <c r="DC32" s="280" t="s">
        <v>802</v>
      </c>
      <c r="DD32" s="280">
        <v>0</v>
      </c>
      <c r="DE32" s="280">
        <f t="shared" si="25"/>
        <v>66</v>
      </c>
      <c r="DF32" s="280">
        <v>0</v>
      </c>
      <c r="DG32" s="280">
        <v>0</v>
      </c>
      <c r="DH32" s="280">
        <v>0</v>
      </c>
      <c r="DI32" s="280">
        <v>0</v>
      </c>
      <c r="DJ32" s="280">
        <v>0</v>
      </c>
      <c r="DK32" s="280">
        <v>0</v>
      </c>
      <c r="DL32" s="280">
        <v>0</v>
      </c>
      <c r="DM32" s="280">
        <v>0</v>
      </c>
      <c r="DN32" s="280">
        <v>0</v>
      </c>
      <c r="DO32" s="280">
        <v>0</v>
      </c>
      <c r="DP32" s="280">
        <v>0</v>
      </c>
      <c r="DQ32" s="280">
        <v>0</v>
      </c>
      <c r="DR32" s="280" t="s">
        <v>802</v>
      </c>
      <c r="DS32" s="280" t="s">
        <v>802</v>
      </c>
      <c r="DT32" s="280">
        <v>0</v>
      </c>
      <c r="DU32" s="280" t="s">
        <v>802</v>
      </c>
      <c r="DV32" s="280" t="s">
        <v>802</v>
      </c>
      <c r="DW32" s="280" t="s">
        <v>802</v>
      </c>
      <c r="DX32" s="280" t="s">
        <v>802</v>
      </c>
      <c r="DY32" s="280">
        <v>66</v>
      </c>
      <c r="DZ32" s="280">
        <f t="shared" si="26"/>
        <v>5176</v>
      </c>
      <c r="EA32" s="280">
        <v>0</v>
      </c>
      <c r="EB32" s="280">
        <v>0</v>
      </c>
      <c r="EC32" s="280">
        <v>0</v>
      </c>
      <c r="ED32" s="280">
        <v>0</v>
      </c>
      <c r="EE32" s="280">
        <v>0</v>
      </c>
      <c r="EF32" s="280">
        <v>0</v>
      </c>
      <c r="EG32" s="280">
        <v>0</v>
      </c>
      <c r="EH32" s="280">
        <v>459</v>
      </c>
      <c r="EI32" s="280">
        <v>144</v>
      </c>
      <c r="EJ32" s="280">
        <v>0</v>
      </c>
      <c r="EK32" s="280" t="s">
        <v>802</v>
      </c>
      <c r="EL32" s="280" t="s">
        <v>802</v>
      </c>
      <c r="EM32" s="280" t="s">
        <v>802</v>
      </c>
      <c r="EN32" s="280">
        <v>4402</v>
      </c>
      <c r="EO32" s="280">
        <v>0</v>
      </c>
      <c r="EP32" s="280" t="s">
        <v>802</v>
      </c>
      <c r="EQ32" s="280" t="s">
        <v>802</v>
      </c>
      <c r="ER32" s="280" t="s">
        <v>802</v>
      </c>
      <c r="ES32" s="280">
        <v>0</v>
      </c>
      <c r="ET32" s="280">
        <v>171</v>
      </c>
      <c r="EU32" s="280">
        <f t="shared" si="27"/>
        <v>39415</v>
      </c>
      <c r="EV32" s="280">
        <v>222</v>
      </c>
      <c r="EW32" s="280">
        <v>90</v>
      </c>
      <c r="EX32" s="280">
        <v>209</v>
      </c>
      <c r="EY32" s="280">
        <v>5657</v>
      </c>
      <c r="EZ32" s="280">
        <v>10449</v>
      </c>
      <c r="FA32" s="280">
        <v>4681</v>
      </c>
      <c r="FB32" s="280">
        <v>665</v>
      </c>
      <c r="FC32" s="280">
        <v>15257</v>
      </c>
      <c r="FD32" s="280">
        <v>297</v>
      </c>
      <c r="FE32" s="280">
        <v>11</v>
      </c>
      <c r="FF32" s="280">
        <v>116</v>
      </c>
      <c r="FG32" s="280">
        <v>0</v>
      </c>
      <c r="FH32" s="280" t="s">
        <v>802</v>
      </c>
      <c r="FI32" s="280" t="s">
        <v>802</v>
      </c>
      <c r="FJ32" s="280" t="s">
        <v>802</v>
      </c>
      <c r="FK32" s="280">
        <v>0</v>
      </c>
      <c r="FL32" s="280">
        <v>0</v>
      </c>
      <c r="FM32" s="280">
        <v>0</v>
      </c>
      <c r="FN32" s="280">
        <v>0</v>
      </c>
      <c r="FO32" s="280">
        <v>1761</v>
      </c>
    </row>
    <row r="33" spans="1:171" s="284" customFormat="1" ht="12" customHeight="1">
      <c r="A33" s="278" t="s">
        <v>609</v>
      </c>
      <c r="B33" s="279" t="s">
        <v>610</v>
      </c>
      <c r="C33" s="297" t="s">
        <v>542</v>
      </c>
      <c r="D33" s="280">
        <f t="shared" si="0"/>
        <v>175860</v>
      </c>
      <c r="E33" s="280">
        <f t="shared" si="1"/>
        <v>14040</v>
      </c>
      <c r="F33" s="280">
        <f t="shared" si="2"/>
        <v>55</v>
      </c>
      <c r="G33" s="280">
        <f t="shared" si="3"/>
        <v>671</v>
      </c>
      <c r="H33" s="280">
        <f t="shared" si="4"/>
        <v>31193</v>
      </c>
      <c r="I33" s="280">
        <f t="shared" si="5"/>
        <v>39235</v>
      </c>
      <c r="J33" s="280">
        <f t="shared" si="6"/>
        <v>15861</v>
      </c>
      <c r="K33" s="280">
        <f t="shared" si="7"/>
        <v>38</v>
      </c>
      <c r="L33" s="280">
        <f t="shared" si="8"/>
        <v>48465</v>
      </c>
      <c r="M33" s="280">
        <f t="shared" si="9"/>
        <v>350</v>
      </c>
      <c r="N33" s="280">
        <f t="shared" si="10"/>
        <v>1536</v>
      </c>
      <c r="O33" s="280">
        <f t="shared" si="11"/>
        <v>0</v>
      </c>
      <c r="P33" s="280">
        <f t="shared" si="12"/>
        <v>0</v>
      </c>
      <c r="Q33" s="280">
        <f t="shared" si="13"/>
        <v>22118</v>
      </c>
      <c r="R33" s="280">
        <f t="shared" si="14"/>
        <v>0</v>
      </c>
      <c r="S33" s="280">
        <f t="shared" si="15"/>
        <v>0</v>
      </c>
      <c r="T33" s="280">
        <f t="shared" si="16"/>
        <v>0</v>
      </c>
      <c r="U33" s="280">
        <f t="shared" si="17"/>
        <v>0</v>
      </c>
      <c r="V33" s="280">
        <f t="shared" si="18"/>
        <v>866</v>
      </c>
      <c r="W33" s="280">
        <f t="shared" si="19"/>
        <v>0</v>
      </c>
      <c r="X33" s="280">
        <f t="shared" si="20"/>
        <v>1432</v>
      </c>
      <c r="Y33" s="280">
        <f t="shared" si="21"/>
        <v>31008</v>
      </c>
      <c r="Z33" s="280">
        <v>24</v>
      </c>
      <c r="AA33" s="280">
        <v>0</v>
      </c>
      <c r="AB33" s="280">
        <v>7</v>
      </c>
      <c r="AC33" s="280">
        <v>7578</v>
      </c>
      <c r="AD33" s="280">
        <v>0</v>
      </c>
      <c r="AE33" s="280">
        <v>0</v>
      </c>
      <c r="AF33" s="280">
        <v>0</v>
      </c>
      <c r="AG33" s="280">
        <v>0</v>
      </c>
      <c r="AH33" s="280">
        <v>0</v>
      </c>
      <c r="AI33" s="280">
        <v>7</v>
      </c>
      <c r="AJ33" s="280" t="s">
        <v>802</v>
      </c>
      <c r="AK33" s="280" t="s">
        <v>802</v>
      </c>
      <c r="AL33" s="280">
        <v>22118</v>
      </c>
      <c r="AM33" s="280" t="s">
        <v>802</v>
      </c>
      <c r="AN33" s="280" t="s">
        <v>802</v>
      </c>
      <c r="AO33" s="280">
        <v>0</v>
      </c>
      <c r="AP33" s="280" t="s">
        <v>802</v>
      </c>
      <c r="AQ33" s="280">
        <v>866</v>
      </c>
      <c r="AR33" s="280" t="s">
        <v>802</v>
      </c>
      <c r="AS33" s="280">
        <v>408</v>
      </c>
      <c r="AT33" s="280">
        <f t="shared" si="22"/>
        <v>26609</v>
      </c>
      <c r="AU33" s="280">
        <v>5299</v>
      </c>
      <c r="AV33" s="280">
        <v>16</v>
      </c>
      <c r="AW33" s="280">
        <v>50</v>
      </c>
      <c r="AX33" s="280">
        <v>11295</v>
      </c>
      <c r="AY33" s="280">
        <v>4913</v>
      </c>
      <c r="AZ33" s="280">
        <v>859</v>
      </c>
      <c r="BA33" s="280">
        <v>0</v>
      </c>
      <c r="BB33" s="280">
        <v>3001</v>
      </c>
      <c r="BC33" s="280">
        <v>0</v>
      </c>
      <c r="BD33" s="280">
        <v>612</v>
      </c>
      <c r="BE33" s="280" t="s">
        <v>802</v>
      </c>
      <c r="BF33" s="280" t="s">
        <v>802</v>
      </c>
      <c r="BG33" s="280" t="s">
        <v>802</v>
      </c>
      <c r="BH33" s="280" t="s">
        <v>802</v>
      </c>
      <c r="BI33" s="280" t="s">
        <v>802</v>
      </c>
      <c r="BJ33" s="280" t="s">
        <v>802</v>
      </c>
      <c r="BK33" s="280" t="s">
        <v>802</v>
      </c>
      <c r="BL33" s="280" t="s">
        <v>802</v>
      </c>
      <c r="BM33" s="280" t="s">
        <v>802</v>
      </c>
      <c r="BN33" s="280">
        <v>564</v>
      </c>
      <c r="BO33" s="280">
        <f t="shared" si="23"/>
        <v>0</v>
      </c>
      <c r="BP33" s="280">
        <v>0</v>
      </c>
      <c r="BQ33" s="280">
        <v>0</v>
      </c>
      <c r="BR33" s="280">
        <v>0</v>
      </c>
      <c r="BS33" s="280">
        <v>0</v>
      </c>
      <c r="BT33" s="280">
        <v>0</v>
      </c>
      <c r="BU33" s="280">
        <v>0</v>
      </c>
      <c r="BV33" s="280">
        <v>0</v>
      </c>
      <c r="BW33" s="280">
        <v>0</v>
      </c>
      <c r="BX33" s="280">
        <v>0</v>
      </c>
      <c r="BY33" s="280">
        <v>0</v>
      </c>
      <c r="BZ33" s="280">
        <v>0</v>
      </c>
      <c r="CA33" s="280">
        <v>0</v>
      </c>
      <c r="CB33" s="280" t="s">
        <v>802</v>
      </c>
      <c r="CC33" s="280" t="s">
        <v>802</v>
      </c>
      <c r="CD33" s="280" t="s">
        <v>802</v>
      </c>
      <c r="CE33" s="280" t="s">
        <v>802</v>
      </c>
      <c r="CF33" s="280" t="s">
        <v>802</v>
      </c>
      <c r="CG33" s="280" t="s">
        <v>802</v>
      </c>
      <c r="CH33" s="280" t="s">
        <v>802</v>
      </c>
      <c r="CI33" s="280">
        <v>0</v>
      </c>
      <c r="CJ33" s="280">
        <f t="shared" si="24"/>
        <v>0</v>
      </c>
      <c r="CK33" s="280">
        <v>0</v>
      </c>
      <c r="CL33" s="280">
        <v>0</v>
      </c>
      <c r="CM33" s="280">
        <v>0</v>
      </c>
      <c r="CN33" s="280">
        <v>0</v>
      </c>
      <c r="CO33" s="280">
        <v>0</v>
      </c>
      <c r="CP33" s="280">
        <v>0</v>
      </c>
      <c r="CQ33" s="280">
        <v>0</v>
      </c>
      <c r="CR33" s="280">
        <v>0</v>
      </c>
      <c r="CS33" s="280">
        <v>0</v>
      </c>
      <c r="CT33" s="280">
        <v>0</v>
      </c>
      <c r="CU33" s="280">
        <v>0</v>
      </c>
      <c r="CV33" s="280">
        <v>0</v>
      </c>
      <c r="CW33" s="280" t="s">
        <v>802</v>
      </c>
      <c r="CX33" s="280" t="s">
        <v>802</v>
      </c>
      <c r="CY33" s="280" t="s">
        <v>802</v>
      </c>
      <c r="CZ33" s="280" t="s">
        <v>802</v>
      </c>
      <c r="DA33" s="280" t="s">
        <v>802</v>
      </c>
      <c r="DB33" s="280" t="s">
        <v>802</v>
      </c>
      <c r="DC33" s="280" t="s">
        <v>802</v>
      </c>
      <c r="DD33" s="280">
        <v>0</v>
      </c>
      <c r="DE33" s="280">
        <f t="shared" si="25"/>
        <v>0</v>
      </c>
      <c r="DF33" s="280">
        <v>0</v>
      </c>
      <c r="DG33" s="280">
        <v>0</v>
      </c>
      <c r="DH33" s="280">
        <v>0</v>
      </c>
      <c r="DI33" s="280">
        <v>0</v>
      </c>
      <c r="DJ33" s="280">
        <v>0</v>
      </c>
      <c r="DK33" s="280">
        <v>0</v>
      </c>
      <c r="DL33" s="280">
        <v>0</v>
      </c>
      <c r="DM33" s="280">
        <v>0</v>
      </c>
      <c r="DN33" s="280">
        <v>0</v>
      </c>
      <c r="DO33" s="280">
        <v>0</v>
      </c>
      <c r="DP33" s="280">
        <v>0</v>
      </c>
      <c r="DQ33" s="280">
        <v>0</v>
      </c>
      <c r="DR33" s="280" t="s">
        <v>802</v>
      </c>
      <c r="DS33" s="280" t="s">
        <v>802</v>
      </c>
      <c r="DT33" s="280">
        <v>0</v>
      </c>
      <c r="DU33" s="280" t="s">
        <v>802</v>
      </c>
      <c r="DV33" s="280" t="s">
        <v>802</v>
      </c>
      <c r="DW33" s="280" t="s">
        <v>802</v>
      </c>
      <c r="DX33" s="280" t="s">
        <v>802</v>
      </c>
      <c r="DY33" s="280">
        <v>0</v>
      </c>
      <c r="DZ33" s="280">
        <f t="shared" si="26"/>
        <v>0</v>
      </c>
      <c r="EA33" s="280">
        <v>0</v>
      </c>
      <c r="EB33" s="280">
        <v>0</v>
      </c>
      <c r="EC33" s="280">
        <v>0</v>
      </c>
      <c r="ED33" s="280">
        <v>0</v>
      </c>
      <c r="EE33" s="280">
        <v>0</v>
      </c>
      <c r="EF33" s="280">
        <v>0</v>
      </c>
      <c r="EG33" s="280">
        <v>0</v>
      </c>
      <c r="EH33" s="280">
        <v>0</v>
      </c>
      <c r="EI33" s="280">
        <v>0</v>
      </c>
      <c r="EJ33" s="280">
        <v>0</v>
      </c>
      <c r="EK33" s="280" t="s">
        <v>802</v>
      </c>
      <c r="EL33" s="280" t="s">
        <v>802</v>
      </c>
      <c r="EM33" s="280" t="s">
        <v>802</v>
      </c>
      <c r="EN33" s="280">
        <v>0</v>
      </c>
      <c r="EO33" s="280">
        <v>0</v>
      </c>
      <c r="EP33" s="280" t="s">
        <v>802</v>
      </c>
      <c r="EQ33" s="280" t="s">
        <v>802</v>
      </c>
      <c r="ER33" s="280" t="s">
        <v>802</v>
      </c>
      <c r="ES33" s="280">
        <v>0</v>
      </c>
      <c r="ET33" s="280">
        <v>0</v>
      </c>
      <c r="EU33" s="280">
        <f t="shared" si="27"/>
        <v>118243</v>
      </c>
      <c r="EV33" s="280">
        <v>8717</v>
      </c>
      <c r="EW33" s="280">
        <v>39</v>
      </c>
      <c r="EX33" s="280">
        <v>614</v>
      </c>
      <c r="EY33" s="280">
        <v>12320</v>
      </c>
      <c r="EZ33" s="280">
        <v>34322</v>
      </c>
      <c r="FA33" s="280">
        <v>15002</v>
      </c>
      <c r="FB33" s="280">
        <v>38</v>
      </c>
      <c r="FC33" s="280">
        <v>45464</v>
      </c>
      <c r="FD33" s="280">
        <v>350</v>
      </c>
      <c r="FE33" s="280">
        <v>917</v>
      </c>
      <c r="FF33" s="280">
        <v>0</v>
      </c>
      <c r="FG33" s="280">
        <v>0</v>
      </c>
      <c r="FH33" s="280" t="s">
        <v>802</v>
      </c>
      <c r="FI33" s="280" t="s">
        <v>802</v>
      </c>
      <c r="FJ33" s="280" t="s">
        <v>802</v>
      </c>
      <c r="FK33" s="280">
        <v>0</v>
      </c>
      <c r="FL33" s="280">
        <v>0</v>
      </c>
      <c r="FM33" s="280">
        <v>0</v>
      </c>
      <c r="FN33" s="280">
        <v>0</v>
      </c>
      <c r="FO33" s="280">
        <v>460</v>
      </c>
    </row>
    <row r="34" spans="1:171" s="284" customFormat="1" ht="12" customHeight="1">
      <c r="A34" s="278" t="s">
        <v>559</v>
      </c>
      <c r="B34" s="279" t="s">
        <v>574</v>
      </c>
      <c r="C34" s="297" t="s">
        <v>542</v>
      </c>
      <c r="D34" s="280">
        <f t="shared" si="0"/>
        <v>118136</v>
      </c>
      <c r="E34" s="280">
        <f t="shared" si="1"/>
        <v>5170</v>
      </c>
      <c r="F34" s="280">
        <f t="shared" si="2"/>
        <v>91</v>
      </c>
      <c r="G34" s="280">
        <f t="shared" si="3"/>
        <v>920</v>
      </c>
      <c r="H34" s="280">
        <f t="shared" si="4"/>
        <v>25025</v>
      </c>
      <c r="I34" s="280">
        <f t="shared" si="5"/>
        <v>16006</v>
      </c>
      <c r="J34" s="280">
        <f t="shared" si="6"/>
        <v>8854</v>
      </c>
      <c r="K34" s="280">
        <f t="shared" si="7"/>
        <v>21</v>
      </c>
      <c r="L34" s="280">
        <f t="shared" si="8"/>
        <v>18084</v>
      </c>
      <c r="M34" s="280">
        <f t="shared" si="9"/>
        <v>2223</v>
      </c>
      <c r="N34" s="280">
        <f t="shared" si="10"/>
        <v>634</v>
      </c>
      <c r="O34" s="280">
        <f t="shared" si="11"/>
        <v>11321</v>
      </c>
      <c r="P34" s="280">
        <f t="shared" si="12"/>
        <v>0</v>
      </c>
      <c r="Q34" s="280">
        <f t="shared" si="13"/>
        <v>12521</v>
      </c>
      <c r="R34" s="280">
        <f t="shared" si="14"/>
        <v>2627</v>
      </c>
      <c r="S34" s="280">
        <f t="shared" si="15"/>
        <v>497</v>
      </c>
      <c r="T34" s="280">
        <f t="shared" si="16"/>
        <v>12085</v>
      </c>
      <c r="U34" s="280">
        <f t="shared" si="17"/>
        <v>0</v>
      </c>
      <c r="V34" s="280">
        <f t="shared" si="18"/>
        <v>51</v>
      </c>
      <c r="W34" s="280">
        <f t="shared" si="19"/>
        <v>104</v>
      </c>
      <c r="X34" s="280">
        <f t="shared" si="20"/>
        <v>1902</v>
      </c>
      <c r="Y34" s="280">
        <f t="shared" si="21"/>
        <v>28258</v>
      </c>
      <c r="Z34" s="280">
        <v>100</v>
      </c>
      <c r="AA34" s="280">
        <v>0</v>
      </c>
      <c r="AB34" s="280">
        <v>0</v>
      </c>
      <c r="AC34" s="280">
        <v>3483</v>
      </c>
      <c r="AD34" s="280">
        <v>0</v>
      </c>
      <c r="AE34" s="280">
        <v>0</v>
      </c>
      <c r="AF34" s="280">
        <v>0</v>
      </c>
      <c r="AG34" s="280">
        <v>0</v>
      </c>
      <c r="AH34" s="280">
        <v>0</v>
      </c>
      <c r="AI34" s="280">
        <v>14</v>
      </c>
      <c r="AJ34" s="280" t="s">
        <v>802</v>
      </c>
      <c r="AK34" s="280" t="s">
        <v>802</v>
      </c>
      <c r="AL34" s="280">
        <v>12521</v>
      </c>
      <c r="AM34" s="280" t="s">
        <v>802</v>
      </c>
      <c r="AN34" s="280" t="s">
        <v>802</v>
      </c>
      <c r="AO34" s="280">
        <v>12085</v>
      </c>
      <c r="AP34" s="280" t="s">
        <v>802</v>
      </c>
      <c r="AQ34" s="280">
        <v>51</v>
      </c>
      <c r="AR34" s="280" t="s">
        <v>802</v>
      </c>
      <c r="AS34" s="280">
        <v>4</v>
      </c>
      <c r="AT34" s="280">
        <f t="shared" si="22"/>
        <v>15196</v>
      </c>
      <c r="AU34" s="280">
        <v>196</v>
      </c>
      <c r="AV34" s="280">
        <v>3</v>
      </c>
      <c r="AW34" s="280">
        <v>90</v>
      </c>
      <c r="AX34" s="280">
        <v>13322</v>
      </c>
      <c r="AY34" s="280">
        <v>1195</v>
      </c>
      <c r="AZ34" s="280">
        <v>0</v>
      </c>
      <c r="BA34" s="280">
        <v>0</v>
      </c>
      <c r="BB34" s="280">
        <v>2</v>
      </c>
      <c r="BC34" s="280">
        <v>43</v>
      </c>
      <c r="BD34" s="280">
        <v>4</v>
      </c>
      <c r="BE34" s="280" t="s">
        <v>802</v>
      </c>
      <c r="BF34" s="280" t="s">
        <v>802</v>
      </c>
      <c r="BG34" s="280" t="s">
        <v>802</v>
      </c>
      <c r="BH34" s="280" t="s">
        <v>802</v>
      </c>
      <c r="BI34" s="280" t="s">
        <v>802</v>
      </c>
      <c r="BJ34" s="280" t="s">
        <v>802</v>
      </c>
      <c r="BK34" s="280" t="s">
        <v>802</v>
      </c>
      <c r="BL34" s="280" t="s">
        <v>802</v>
      </c>
      <c r="BM34" s="280" t="s">
        <v>802</v>
      </c>
      <c r="BN34" s="280">
        <v>341</v>
      </c>
      <c r="BO34" s="280">
        <f t="shared" si="23"/>
        <v>11207</v>
      </c>
      <c r="BP34" s="280">
        <v>0</v>
      </c>
      <c r="BQ34" s="280">
        <v>0</v>
      </c>
      <c r="BR34" s="280">
        <v>0</v>
      </c>
      <c r="BS34" s="280">
        <v>0</v>
      </c>
      <c r="BT34" s="280">
        <v>0</v>
      </c>
      <c r="BU34" s="280">
        <v>0</v>
      </c>
      <c r="BV34" s="280">
        <v>0</v>
      </c>
      <c r="BW34" s="280">
        <v>0</v>
      </c>
      <c r="BX34" s="280">
        <v>0</v>
      </c>
      <c r="BY34" s="280">
        <v>0</v>
      </c>
      <c r="BZ34" s="280">
        <v>11171</v>
      </c>
      <c r="CA34" s="280">
        <v>0</v>
      </c>
      <c r="CB34" s="280" t="s">
        <v>802</v>
      </c>
      <c r="CC34" s="280" t="s">
        <v>802</v>
      </c>
      <c r="CD34" s="280" t="s">
        <v>802</v>
      </c>
      <c r="CE34" s="280" t="s">
        <v>802</v>
      </c>
      <c r="CF34" s="280" t="s">
        <v>802</v>
      </c>
      <c r="CG34" s="280" t="s">
        <v>802</v>
      </c>
      <c r="CH34" s="280" t="s">
        <v>802</v>
      </c>
      <c r="CI34" s="280">
        <v>36</v>
      </c>
      <c r="CJ34" s="280">
        <f t="shared" si="24"/>
        <v>0</v>
      </c>
      <c r="CK34" s="280">
        <v>0</v>
      </c>
      <c r="CL34" s="280">
        <v>0</v>
      </c>
      <c r="CM34" s="280">
        <v>0</v>
      </c>
      <c r="CN34" s="280">
        <v>0</v>
      </c>
      <c r="CO34" s="280">
        <v>0</v>
      </c>
      <c r="CP34" s="280">
        <v>0</v>
      </c>
      <c r="CQ34" s="280">
        <v>0</v>
      </c>
      <c r="CR34" s="280">
        <v>0</v>
      </c>
      <c r="CS34" s="280">
        <v>0</v>
      </c>
      <c r="CT34" s="280">
        <v>0</v>
      </c>
      <c r="CU34" s="280">
        <v>0</v>
      </c>
      <c r="CV34" s="280">
        <v>0</v>
      </c>
      <c r="CW34" s="280" t="s">
        <v>802</v>
      </c>
      <c r="CX34" s="280" t="s">
        <v>802</v>
      </c>
      <c r="CY34" s="280" t="s">
        <v>802</v>
      </c>
      <c r="CZ34" s="280" t="s">
        <v>802</v>
      </c>
      <c r="DA34" s="280" t="s">
        <v>802</v>
      </c>
      <c r="DB34" s="280" t="s">
        <v>802</v>
      </c>
      <c r="DC34" s="280" t="s">
        <v>802</v>
      </c>
      <c r="DD34" s="280">
        <v>0</v>
      </c>
      <c r="DE34" s="280">
        <f t="shared" si="25"/>
        <v>497</v>
      </c>
      <c r="DF34" s="280">
        <v>0</v>
      </c>
      <c r="DG34" s="280">
        <v>0</v>
      </c>
      <c r="DH34" s="280">
        <v>0</v>
      </c>
      <c r="DI34" s="280">
        <v>0</v>
      </c>
      <c r="DJ34" s="280">
        <v>0</v>
      </c>
      <c r="DK34" s="280">
        <v>0</v>
      </c>
      <c r="DL34" s="280">
        <v>0</v>
      </c>
      <c r="DM34" s="280">
        <v>0</v>
      </c>
      <c r="DN34" s="280">
        <v>0</v>
      </c>
      <c r="DO34" s="280">
        <v>0</v>
      </c>
      <c r="DP34" s="280">
        <v>0</v>
      </c>
      <c r="DQ34" s="280">
        <v>0</v>
      </c>
      <c r="DR34" s="280" t="s">
        <v>802</v>
      </c>
      <c r="DS34" s="280" t="s">
        <v>802</v>
      </c>
      <c r="DT34" s="280">
        <v>497</v>
      </c>
      <c r="DU34" s="280" t="s">
        <v>802</v>
      </c>
      <c r="DV34" s="280" t="s">
        <v>802</v>
      </c>
      <c r="DW34" s="280" t="s">
        <v>802</v>
      </c>
      <c r="DX34" s="280" t="s">
        <v>802</v>
      </c>
      <c r="DY34" s="280">
        <v>0</v>
      </c>
      <c r="DZ34" s="280">
        <f t="shared" si="26"/>
        <v>2733</v>
      </c>
      <c r="EA34" s="280">
        <v>0</v>
      </c>
      <c r="EB34" s="280">
        <v>0</v>
      </c>
      <c r="EC34" s="280">
        <v>0</v>
      </c>
      <c r="ED34" s="280">
        <v>0</v>
      </c>
      <c r="EE34" s="280">
        <v>0</v>
      </c>
      <c r="EF34" s="280">
        <v>0</v>
      </c>
      <c r="EG34" s="280">
        <v>0</v>
      </c>
      <c r="EH34" s="280">
        <v>0</v>
      </c>
      <c r="EI34" s="280">
        <v>28</v>
      </c>
      <c r="EJ34" s="280">
        <v>0</v>
      </c>
      <c r="EK34" s="280" t="s">
        <v>802</v>
      </c>
      <c r="EL34" s="280" t="s">
        <v>802</v>
      </c>
      <c r="EM34" s="280" t="s">
        <v>802</v>
      </c>
      <c r="EN34" s="280">
        <v>2627</v>
      </c>
      <c r="EO34" s="280">
        <v>0</v>
      </c>
      <c r="EP34" s="280" t="s">
        <v>802</v>
      </c>
      <c r="EQ34" s="280" t="s">
        <v>802</v>
      </c>
      <c r="ER34" s="280" t="s">
        <v>802</v>
      </c>
      <c r="ES34" s="280">
        <v>78</v>
      </c>
      <c r="ET34" s="280">
        <v>0</v>
      </c>
      <c r="EU34" s="280">
        <f t="shared" si="27"/>
        <v>60245</v>
      </c>
      <c r="EV34" s="280">
        <v>4874</v>
      </c>
      <c r="EW34" s="280">
        <v>88</v>
      </c>
      <c r="EX34" s="280">
        <v>830</v>
      </c>
      <c r="EY34" s="280">
        <v>8220</v>
      </c>
      <c r="EZ34" s="280">
        <v>14811</v>
      </c>
      <c r="FA34" s="280">
        <v>8854</v>
      </c>
      <c r="FB34" s="280">
        <v>21</v>
      </c>
      <c r="FC34" s="280">
        <v>18082</v>
      </c>
      <c r="FD34" s="280">
        <v>2152</v>
      </c>
      <c r="FE34" s="280">
        <v>616</v>
      </c>
      <c r="FF34" s="280">
        <v>150</v>
      </c>
      <c r="FG34" s="280">
        <v>0</v>
      </c>
      <c r="FH34" s="280" t="s">
        <v>802</v>
      </c>
      <c r="FI34" s="280" t="s">
        <v>802</v>
      </c>
      <c r="FJ34" s="280" t="s">
        <v>802</v>
      </c>
      <c r="FK34" s="280">
        <v>0</v>
      </c>
      <c r="FL34" s="280">
        <v>0</v>
      </c>
      <c r="FM34" s="280">
        <v>0</v>
      </c>
      <c r="FN34" s="280">
        <v>26</v>
      </c>
      <c r="FO34" s="280">
        <v>1521</v>
      </c>
    </row>
    <row r="35" spans="1:171" s="284" customFormat="1" ht="12" customHeight="1">
      <c r="A35" s="278" t="s">
        <v>116</v>
      </c>
      <c r="B35" s="279" t="s">
        <v>803</v>
      </c>
      <c r="C35" s="297" t="s">
        <v>6</v>
      </c>
      <c r="D35" s="280">
        <v>21453</v>
      </c>
      <c r="E35" s="280">
        <v>232</v>
      </c>
      <c r="F35" s="280">
        <v>23</v>
      </c>
      <c r="G35" s="280">
        <v>139</v>
      </c>
      <c r="H35" s="280">
        <v>5798</v>
      </c>
      <c r="I35" s="280">
        <v>5899</v>
      </c>
      <c r="J35" s="280">
        <v>1281</v>
      </c>
      <c r="K35" s="280">
        <v>15</v>
      </c>
      <c r="L35" s="280">
        <v>1362</v>
      </c>
      <c r="M35" s="280">
        <v>593</v>
      </c>
      <c r="N35" s="280">
        <v>183</v>
      </c>
      <c r="O35" s="280">
        <v>244</v>
      </c>
      <c r="P35" s="280">
        <v>0</v>
      </c>
      <c r="Q35" s="280">
        <v>0</v>
      </c>
      <c r="R35" s="280">
        <v>0</v>
      </c>
      <c r="S35" s="280">
        <v>0</v>
      </c>
      <c r="T35" s="280">
        <v>702</v>
      </c>
      <c r="U35" s="280">
        <v>0</v>
      </c>
      <c r="V35" s="280">
        <v>0</v>
      </c>
      <c r="W35" s="280">
        <v>12</v>
      </c>
      <c r="X35" s="280">
        <v>4970</v>
      </c>
      <c r="Y35" s="280">
        <v>2533</v>
      </c>
      <c r="Z35" s="280">
        <v>0</v>
      </c>
      <c r="AA35" s="280">
        <v>0</v>
      </c>
      <c r="AB35" s="280">
        <v>0</v>
      </c>
      <c r="AC35" s="280">
        <v>570</v>
      </c>
      <c r="AD35" s="280">
        <v>0</v>
      </c>
      <c r="AE35" s="280">
        <v>0</v>
      </c>
      <c r="AF35" s="280">
        <v>0</v>
      </c>
      <c r="AG35" s="280">
        <v>0</v>
      </c>
      <c r="AH35" s="280">
        <v>0</v>
      </c>
      <c r="AI35" s="280">
        <v>0</v>
      </c>
      <c r="AJ35" s="280" t="s">
        <v>802</v>
      </c>
      <c r="AK35" s="280" t="s">
        <v>802</v>
      </c>
      <c r="AL35" s="280">
        <v>0</v>
      </c>
      <c r="AM35" s="280" t="s">
        <v>802</v>
      </c>
      <c r="AN35" s="280" t="s">
        <v>802</v>
      </c>
      <c r="AO35" s="280">
        <v>702</v>
      </c>
      <c r="AP35" s="280" t="s">
        <v>802</v>
      </c>
      <c r="AQ35" s="280">
        <v>0</v>
      </c>
      <c r="AR35" s="280" t="s">
        <v>802</v>
      </c>
      <c r="AS35" s="280">
        <v>1261</v>
      </c>
      <c r="AT35" s="280">
        <v>4218</v>
      </c>
      <c r="AU35" s="280">
        <v>0</v>
      </c>
      <c r="AV35" s="280">
        <v>0</v>
      </c>
      <c r="AW35" s="280">
        <v>0</v>
      </c>
      <c r="AX35" s="280">
        <v>3223</v>
      </c>
      <c r="AY35" s="280">
        <v>883</v>
      </c>
      <c r="AZ35" s="280">
        <v>0</v>
      </c>
      <c r="BA35" s="280">
        <v>0</v>
      </c>
      <c r="BB35" s="280">
        <v>0</v>
      </c>
      <c r="BC35" s="280">
        <v>10</v>
      </c>
      <c r="BD35" s="280">
        <v>3</v>
      </c>
      <c r="BE35" s="280" t="s">
        <v>802</v>
      </c>
      <c r="BF35" s="280" t="s">
        <v>802</v>
      </c>
      <c r="BG35" s="280" t="s">
        <v>802</v>
      </c>
      <c r="BH35" s="280" t="s">
        <v>802</v>
      </c>
      <c r="BI35" s="280" t="s">
        <v>802</v>
      </c>
      <c r="BJ35" s="280" t="s">
        <v>802</v>
      </c>
      <c r="BK35" s="280" t="s">
        <v>802</v>
      </c>
      <c r="BL35" s="280" t="s">
        <v>802</v>
      </c>
      <c r="BM35" s="280" t="s">
        <v>802</v>
      </c>
      <c r="BN35" s="280">
        <v>99</v>
      </c>
      <c r="BO35" s="280">
        <v>126</v>
      </c>
      <c r="BP35" s="280">
        <v>0</v>
      </c>
      <c r="BQ35" s="280">
        <v>0</v>
      </c>
      <c r="BR35" s="280">
        <v>0</v>
      </c>
      <c r="BS35" s="280">
        <v>0</v>
      </c>
      <c r="BT35" s="280">
        <v>0</v>
      </c>
      <c r="BU35" s="280">
        <v>0</v>
      </c>
      <c r="BV35" s="280">
        <v>0</v>
      </c>
      <c r="BW35" s="280">
        <v>0</v>
      </c>
      <c r="BX35" s="280">
        <v>0</v>
      </c>
      <c r="BY35" s="280">
        <v>0</v>
      </c>
      <c r="BZ35" s="280">
        <v>126</v>
      </c>
      <c r="CA35" s="280">
        <v>0</v>
      </c>
      <c r="CB35" s="280" t="s">
        <v>802</v>
      </c>
      <c r="CC35" s="280" t="s">
        <v>802</v>
      </c>
      <c r="CD35" s="280" t="s">
        <v>802</v>
      </c>
      <c r="CE35" s="280" t="s">
        <v>802</v>
      </c>
      <c r="CF35" s="280" t="s">
        <v>802</v>
      </c>
      <c r="CG35" s="280" t="s">
        <v>802</v>
      </c>
      <c r="CH35" s="280" t="s">
        <v>802</v>
      </c>
      <c r="CI35" s="280">
        <v>0</v>
      </c>
      <c r="CJ35" s="280">
        <v>0</v>
      </c>
      <c r="CK35" s="280">
        <v>0</v>
      </c>
      <c r="CL35" s="280">
        <v>0</v>
      </c>
      <c r="CM35" s="280">
        <v>0</v>
      </c>
      <c r="CN35" s="280">
        <v>0</v>
      </c>
      <c r="CO35" s="280">
        <v>0</v>
      </c>
      <c r="CP35" s="280">
        <v>0</v>
      </c>
      <c r="CQ35" s="280">
        <v>0</v>
      </c>
      <c r="CR35" s="280">
        <v>0</v>
      </c>
      <c r="CS35" s="280">
        <v>0</v>
      </c>
      <c r="CT35" s="280">
        <v>0</v>
      </c>
      <c r="CU35" s="280">
        <v>0</v>
      </c>
      <c r="CV35" s="280">
        <v>0</v>
      </c>
      <c r="CW35" s="280" t="s">
        <v>802</v>
      </c>
      <c r="CX35" s="280" t="s">
        <v>802</v>
      </c>
      <c r="CY35" s="280" t="s">
        <v>802</v>
      </c>
      <c r="CZ35" s="280" t="s">
        <v>802</v>
      </c>
      <c r="DA35" s="280" t="s">
        <v>802</v>
      </c>
      <c r="DB35" s="280" t="s">
        <v>802</v>
      </c>
      <c r="DC35" s="280" t="s">
        <v>802</v>
      </c>
      <c r="DD35" s="280">
        <v>0</v>
      </c>
      <c r="DE35" s="280">
        <v>0</v>
      </c>
      <c r="DF35" s="280">
        <v>0</v>
      </c>
      <c r="DG35" s="280">
        <v>0</v>
      </c>
      <c r="DH35" s="280">
        <v>0</v>
      </c>
      <c r="DI35" s="280">
        <v>0</v>
      </c>
      <c r="DJ35" s="280">
        <v>0</v>
      </c>
      <c r="DK35" s="280">
        <v>0</v>
      </c>
      <c r="DL35" s="280">
        <v>0</v>
      </c>
      <c r="DM35" s="280">
        <v>0</v>
      </c>
      <c r="DN35" s="280">
        <v>0</v>
      </c>
      <c r="DO35" s="280">
        <v>0</v>
      </c>
      <c r="DP35" s="280">
        <v>0</v>
      </c>
      <c r="DQ35" s="280">
        <v>0</v>
      </c>
      <c r="DR35" s="280" t="s">
        <v>802</v>
      </c>
      <c r="DS35" s="280" t="s">
        <v>802</v>
      </c>
      <c r="DT35" s="280">
        <v>0</v>
      </c>
      <c r="DU35" s="280" t="s">
        <v>802</v>
      </c>
      <c r="DV35" s="280" t="s">
        <v>802</v>
      </c>
      <c r="DW35" s="280" t="s">
        <v>802</v>
      </c>
      <c r="DX35" s="280" t="s">
        <v>802</v>
      </c>
      <c r="DY35" s="280">
        <v>0</v>
      </c>
      <c r="DZ35" s="280">
        <v>0</v>
      </c>
      <c r="EA35" s="280">
        <v>0</v>
      </c>
      <c r="EB35" s="280">
        <v>0</v>
      </c>
      <c r="EC35" s="280">
        <v>0</v>
      </c>
      <c r="ED35" s="280">
        <v>0</v>
      </c>
      <c r="EE35" s="280">
        <v>0</v>
      </c>
      <c r="EF35" s="280">
        <v>0</v>
      </c>
      <c r="EG35" s="280">
        <v>0</v>
      </c>
      <c r="EH35" s="280">
        <v>0</v>
      </c>
      <c r="EI35" s="280">
        <v>0</v>
      </c>
      <c r="EJ35" s="280">
        <v>0</v>
      </c>
      <c r="EK35" s="280" t="s">
        <v>802</v>
      </c>
      <c r="EL35" s="280" t="s">
        <v>802</v>
      </c>
      <c r="EM35" s="280" t="s">
        <v>802</v>
      </c>
      <c r="EN35" s="280">
        <v>0</v>
      </c>
      <c r="EO35" s="280">
        <v>0</v>
      </c>
      <c r="EP35" s="280" t="s">
        <v>802</v>
      </c>
      <c r="EQ35" s="280" t="s">
        <v>802</v>
      </c>
      <c r="ER35" s="280" t="s">
        <v>802</v>
      </c>
      <c r="ES35" s="280">
        <v>0</v>
      </c>
      <c r="ET35" s="280">
        <v>0</v>
      </c>
      <c r="EU35" s="280">
        <v>14576</v>
      </c>
      <c r="EV35" s="280">
        <v>232</v>
      </c>
      <c r="EW35" s="280">
        <v>23</v>
      </c>
      <c r="EX35" s="280">
        <v>139</v>
      </c>
      <c r="EY35" s="280">
        <v>2005</v>
      </c>
      <c r="EZ35" s="280">
        <v>5016</v>
      </c>
      <c r="FA35" s="280">
        <v>1281</v>
      </c>
      <c r="FB35" s="280">
        <v>15</v>
      </c>
      <c r="FC35" s="280">
        <v>1362</v>
      </c>
      <c r="FD35" s="280">
        <v>583</v>
      </c>
      <c r="FE35" s="280">
        <v>180</v>
      </c>
      <c r="FF35" s="280">
        <v>118</v>
      </c>
      <c r="FG35" s="280">
        <v>0</v>
      </c>
      <c r="FH35" s="280" t="s">
        <v>802</v>
      </c>
      <c r="FI35" s="280" t="s">
        <v>802</v>
      </c>
      <c r="FJ35" s="280" t="s">
        <v>802</v>
      </c>
      <c r="FK35" s="280">
        <v>0</v>
      </c>
      <c r="FL35" s="280">
        <v>0</v>
      </c>
      <c r="FM35" s="280">
        <v>0</v>
      </c>
      <c r="FN35" s="280">
        <v>12</v>
      </c>
      <c r="FO35" s="280">
        <v>3610</v>
      </c>
    </row>
    <row r="36" spans="1:171" s="284" customFormat="1" ht="12" customHeight="1">
      <c r="A36" s="278" t="s">
        <v>576</v>
      </c>
      <c r="B36" s="279" t="s">
        <v>611</v>
      </c>
      <c r="C36" s="297" t="s">
        <v>542</v>
      </c>
      <c r="D36" s="280">
        <f t="shared" si="0"/>
        <v>29346</v>
      </c>
      <c r="E36" s="280">
        <f t="shared" si="1"/>
        <v>5937</v>
      </c>
      <c r="F36" s="280">
        <f t="shared" si="2"/>
        <v>13</v>
      </c>
      <c r="G36" s="280">
        <f t="shared" si="3"/>
        <v>539</v>
      </c>
      <c r="H36" s="280">
        <f t="shared" si="4"/>
        <v>6542</v>
      </c>
      <c r="I36" s="280">
        <f t="shared" si="5"/>
        <v>5434</v>
      </c>
      <c r="J36" s="280">
        <f t="shared" si="6"/>
        <v>1777</v>
      </c>
      <c r="K36" s="280">
        <f t="shared" si="7"/>
        <v>32</v>
      </c>
      <c r="L36" s="280">
        <f t="shared" si="8"/>
        <v>3246</v>
      </c>
      <c r="M36" s="280">
        <f t="shared" si="9"/>
        <v>2190</v>
      </c>
      <c r="N36" s="280">
        <f t="shared" si="10"/>
        <v>997</v>
      </c>
      <c r="O36" s="280">
        <f t="shared" si="11"/>
        <v>0</v>
      </c>
      <c r="P36" s="280">
        <f t="shared" si="12"/>
        <v>0</v>
      </c>
      <c r="Q36" s="280">
        <f t="shared" si="13"/>
        <v>511</v>
      </c>
      <c r="R36" s="280">
        <f t="shared" si="14"/>
        <v>385</v>
      </c>
      <c r="S36" s="280">
        <f t="shared" si="15"/>
        <v>29</v>
      </c>
      <c r="T36" s="280">
        <f t="shared" si="16"/>
        <v>0</v>
      </c>
      <c r="U36" s="280">
        <f t="shared" si="17"/>
        <v>0</v>
      </c>
      <c r="V36" s="280">
        <f t="shared" si="18"/>
        <v>0</v>
      </c>
      <c r="W36" s="280">
        <f t="shared" si="19"/>
        <v>33</v>
      </c>
      <c r="X36" s="280">
        <f t="shared" si="20"/>
        <v>1681</v>
      </c>
      <c r="Y36" s="280">
        <f t="shared" si="21"/>
        <v>1959</v>
      </c>
      <c r="Z36" s="280">
        <v>87</v>
      </c>
      <c r="AA36" s="280">
        <v>0</v>
      </c>
      <c r="AB36" s="280">
        <v>24</v>
      </c>
      <c r="AC36" s="280">
        <v>770</v>
      </c>
      <c r="AD36" s="280">
        <v>0</v>
      </c>
      <c r="AE36" s="280">
        <v>75</v>
      </c>
      <c r="AF36" s="280">
        <v>0</v>
      </c>
      <c r="AG36" s="280">
        <v>477</v>
      </c>
      <c r="AH36" s="280">
        <v>0</v>
      </c>
      <c r="AI36" s="280">
        <v>15</v>
      </c>
      <c r="AJ36" s="280" t="s">
        <v>802</v>
      </c>
      <c r="AK36" s="280" t="s">
        <v>802</v>
      </c>
      <c r="AL36" s="280">
        <v>511</v>
      </c>
      <c r="AM36" s="280" t="s">
        <v>802</v>
      </c>
      <c r="AN36" s="280" t="s">
        <v>802</v>
      </c>
      <c r="AO36" s="280">
        <v>0</v>
      </c>
      <c r="AP36" s="280" t="s">
        <v>802</v>
      </c>
      <c r="AQ36" s="280">
        <v>0</v>
      </c>
      <c r="AR36" s="280" t="s">
        <v>802</v>
      </c>
      <c r="AS36" s="280">
        <v>0</v>
      </c>
      <c r="AT36" s="280">
        <f t="shared" si="22"/>
        <v>2135</v>
      </c>
      <c r="AU36" s="280">
        <v>0</v>
      </c>
      <c r="AV36" s="280">
        <v>0</v>
      </c>
      <c r="AW36" s="280">
        <v>0</v>
      </c>
      <c r="AX36" s="280">
        <v>892</v>
      </c>
      <c r="AY36" s="280">
        <v>0</v>
      </c>
      <c r="AZ36" s="280">
        <v>0</v>
      </c>
      <c r="BA36" s="280">
        <v>0</v>
      </c>
      <c r="BB36" s="280">
        <v>0</v>
      </c>
      <c r="BC36" s="280">
        <v>0</v>
      </c>
      <c r="BD36" s="280">
        <v>0</v>
      </c>
      <c r="BE36" s="280" t="s">
        <v>802</v>
      </c>
      <c r="BF36" s="280" t="s">
        <v>802</v>
      </c>
      <c r="BG36" s="280" t="s">
        <v>802</v>
      </c>
      <c r="BH36" s="280" t="s">
        <v>802</v>
      </c>
      <c r="BI36" s="280" t="s">
        <v>802</v>
      </c>
      <c r="BJ36" s="280" t="s">
        <v>802</v>
      </c>
      <c r="BK36" s="280" t="s">
        <v>802</v>
      </c>
      <c r="BL36" s="280" t="s">
        <v>802</v>
      </c>
      <c r="BM36" s="280" t="s">
        <v>802</v>
      </c>
      <c r="BN36" s="280">
        <v>1243</v>
      </c>
      <c r="BO36" s="280">
        <f t="shared" si="23"/>
        <v>0</v>
      </c>
      <c r="BP36" s="280">
        <v>0</v>
      </c>
      <c r="BQ36" s="280">
        <v>0</v>
      </c>
      <c r="BR36" s="280">
        <v>0</v>
      </c>
      <c r="BS36" s="280">
        <v>0</v>
      </c>
      <c r="BT36" s="280">
        <v>0</v>
      </c>
      <c r="BU36" s="280">
        <v>0</v>
      </c>
      <c r="BV36" s="280">
        <v>0</v>
      </c>
      <c r="BW36" s="280">
        <v>0</v>
      </c>
      <c r="BX36" s="280">
        <v>0</v>
      </c>
      <c r="BY36" s="280">
        <v>0</v>
      </c>
      <c r="BZ36" s="280">
        <v>0</v>
      </c>
      <c r="CA36" s="280">
        <v>0</v>
      </c>
      <c r="CB36" s="280" t="s">
        <v>802</v>
      </c>
      <c r="CC36" s="280" t="s">
        <v>802</v>
      </c>
      <c r="CD36" s="280" t="s">
        <v>802</v>
      </c>
      <c r="CE36" s="280" t="s">
        <v>802</v>
      </c>
      <c r="CF36" s="280" t="s">
        <v>802</v>
      </c>
      <c r="CG36" s="280" t="s">
        <v>802</v>
      </c>
      <c r="CH36" s="280" t="s">
        <v>802</v>
      </c>
      <c r="CI36" s="280">
        <v>0</v>
      </c>
      <c r="CJ36" s="280">
        <f t="shared" si="24"/>
        <v>0</v>
      </c>
      <c r="CK36" s="280">
        <v>0</v>
      </c>
      <c r="CL36" s="280">
        <v>0</v>
      </c>
      <c r="CM36" s="280">
        <v>0</v>
      </c>
      <c r="CN36" s="280">
        <v>0</v>
      </c>
      <c r="CO36" s="280">
        <v>0</v>
      </c>
      <c r="CP36" s="280">
        <v>0</v>
      </c>
      <c r="CQ36" s="280">
        <v>0</v>
      </c>
      <c r="CR36" s="280">
        <v>0</v>
      </c>
      <c r="CS36" s="280">
        <v>0</v>
      </c>
      <c r="CT36" s="280">
        <v>0</v>
      </c>
      <c r="CU36" s="280">
        <v>0</v>
      </c>
      <c r="CV36" s="280">
        <v>0</v>
      </c>
      <c r="CW36" s="280" t="s">
        <v>802</v>
      </c>
      <c r="CX36" s="280" t="s">
        <v>802</v>
      </c>
      <c r="CY36" s="280" t="s">
        <v>802</v>
      </c>
      <c r="CZ36" s="280" t="s">
        <v>802</v>
      </c>
      <c r="DA36" s="280" t="s">
        <v>802</v>
      </c>
      <c r="DB36" s="280" t="s">
        <v>802</v>
      </c>
      <c r="DC36" s="280" t="s">
        <v>802</v>
      </c>
      <c r="DD36" s="280">
        <v>0</v>
      </c>
      <c r="DE36" s="280">
        <f t="shared" si="25"/>
        <v>0</v>
      </c>
      <c r="DF36" s="280">
        <v>0</v>
      </c>
      <c r="DG36" s="280">
        <v>0</v>
      </c>
      <c r="DH36" s="280">
        <v>0</v>
      </c>
      <c r="DI36" s="280">
        <v>0</v>
      </c>
      <c r="DJ36" s="280">
        <v>0</v>
      </c>
      <c r="DK36" s="280">
        <v>0</v>
      </c>
      <c r="DL36" s="280">
        <v>0</v>
      </c>
      <c r="DM36" s="280">
        <v>0</v>
      </c>
      <c r="DN36" s="280">
        <v>0</v>
      </c>
      <c r="DO36" s="280">
        <v>0</v>
      </c>
      <c r="DP36" s="280">
        <v>0</v>
      </c>
      <c r="DQ36" s="280">
        <v>0</v>
      </c>
      <c r="DR36" s="280" t="s">
        <v>802</v>
      </c>
      <c r="DS36" s="280" t="s">
        <v>802</v>
      </c>
      <c r="DT36" s="280">
        <v>0</v>
      </c>
      <c r="DU36" s="280" t="s">
        <v>802</v>
      </c>
      <c r="DV36" s="280" t="s">
        <v>802</v>
      </c>
      <c r="DW36" s="280" t="s">
        <v>802</v>
      </c>
      <c r="DX36" s="280" t="s">
        <v>802</v>
      </c>
      <c r="DY36" s="280">
        <v>0</v>
      </c>
      <c r="DZ36" s="280">
        <f t="shared" si="26"/>
        <v>632</v>
      </c>
      <c r="EA36" s="280">
        <v>0</v>
      </c>
      <c r="EB36" s="280">
        <v>0</v>
      </c>
      <c r="EC36" s="280">
        <v>0</v>
      </c>
      <c r="ED36" s="280">
        <v>0</v>
      </c>
      <c r="EE36" s="280">
        <v>0</v>
      </c>
      <c r="EF36" s="280">
        <v>0</v>
      </c>
      <c r="EG36" s="280">
        <v>0</v>
      </c>
      <c r="EH36" s="280">
        <v>0</v>
      </c>
      <c r="EI36" s="280">
        <v>188</v>
      </c>
      <c r="EJ36" s="280">
        <v>0</v>
      </c>
      <c r="EK36" s="280" t="s">
        <v>802</v>
      </c>
      <c r="EL36" s="280" t="s">
        <v>802</v>
      </c>
      <c r="EM36" s="280" t="s">
        <v>802</v>
      </c>
      <c r="EN36" s="280">
        <v>385</v>
      </c>
      <c r="EO36" s="280">
        <v>29</v>
      </c>
      <c r="EP36" s="280" t="s">
        <v>802</v>
      </c>
      <c r="EQ36" s="280" t="s">
        <v>802</v>
      </c>
      <c r="ER36" s="280" t="s">
        <v>802</v>
      </c>
      <c r="ES36" s="280">
        <v>30</v>
      </c>
      <c r="ET36" s="280">
        <v>0</v>
      </c>
      <c r="EU36" s="280">
        <f t="shared" si="27"/>
        <v>24620</v>
      </c>
      <c r="EV36" s="280">
        <v>5850</v>
      </c>
      <c r="EW36" s="280">
        <v>13</v>
      </c>
      <c r="EX36" s="280">
        <v>515</v>
      </c>
      <c r="EY36" s="280">
        <v>4880</v>
      </c>
      <c r="EZ36" s="280">
        <v>5434</v>
      </c>
      <c r="FA36" s="280">
        <v>1702</v>
      </c>
      <c r="FB36" s="280">
        <v>32</v>
      </c>
      <c r="FC36" s="280">
        <v>2769</v>
      </c>
      <c r="FD36" s="280">
        <v>2002</v>
      </c>
      <c r="FE36" s="280">
        <v>982</v>
      </c>
      <c r="FF36" s="280">
        <v>0</v>
      </c>
      <c r="FG36" s="280">
        <v>0</v>
      </c>
      <c r="FH36" s="280" t="s">
        <v>802</v>
      </c>
      <c r="FI36" s="280" t="s">
        <v>802</v>
      </c>
      <c r="FJ36" s="280" t="s">
        <v>802</v>
      </c>
      <c r="FK36" s="280">
        <v>0</v>
      </c>
      <c r="FL36" s="280">
        <v>0</v>
      </c>
      <c r="FM36" s="280">
        <v>0</v>
      </c>
      <c r="FN36" s="280">
        <v>3</v>
      </c>
      <c r="FO36" s="280">
        <v>438</v>
      </c>
    </row>
    <row r="37" spans="1:171" s="284" customFormat="1" ht="12" customHeight="1">
      <c r="A37" s="278" t="s">
        <v>582</v>
      </c>
      <c r="B37" s="279" t="s">
        <v>600</v>
      </c>
      <c r="C37" s="297" t="s">
        <v>542</v>
      </c>
      <c r="D37" s="280">
        <f t="shared" si="0"/>
        <v>26714</v>
      </c>
      <c r="E37" s="280">
        <f t="shared" si="1"/>
        <v>4937</v>
      </c>
      <c r="F37" s="280">
        <f t="shared" si="2"/>
        <v>37</v>
      </c>
      <c r="G37" s="280">
        <f t="shared" si="3"/>
        <v>24</v>
      </c>
      <c r="H37" s="280">
        <f t="shared" si="4"/>
        <v>3281</v>
      </c>
      <c r="I37" s="280">
        <f t="shared" si="5"/>
        <v>2123</v>
      </c>
      <c r="J37" s="280">
        <f t="shared" si="6"/>
        <v>672</v>
      </c>
      <c r="K37" s="280">
        <f t="shared" si="7"/>
        <v>79</v>
      </c>
      <c r="L37" s="280">
        <f t="shared" si="8"/>
        <v>2750</v>
      </c>
      <c r="M37" s="280">
        <f t="shared" si="9"/>
        <v>285</v>
      </c>
      <c r="N37" s="280">
        <f t="shared" si="10"/>
        <v>224</v>
      </c>
      <c r="O37" s="280">
        <f t="shared" si="11"/>
        <v>3645</v>
      </c>
      <c r="P37" s="280">
        <f t="shared" si="12"/>
        <v>92</v>
      </c>
      <c r="Q37" s="280">
        <f t="shared" si="13"/>
        <v>462</v>
      </c>
      <c r="R37" s="280">
        <f t="shared" si="14"/>
        <v>250</v>
      </c>
      <c r="S37" s="280">
        <f t="shared" si="15"/>
        <v>0</v>
      </c>
      <c r="T37" s="280">
        <f t="shared" si="16"/>
        <v>3077</v>
      </c>
      <c r="U37" s="280">
        <f t="shared" si="17"/>
        <v>0</v>
      </c>
      <c r="V37" s="280">
        <f t="shared" si="18"/>
        <v>36</v>
      </c>
      <c r="W37" s="280">
        <f t="shared" si="19"/>
        <v>7</v>
      </c>
      <c r="X37" s="280">
        <f t="shared" si="20"/>
        <v>4733</v>
      </c>
      <c r="Y37" s="280">
        <f t="shared" si="21"/>
        <v>7079</v>
      </c>
      <c r="Z37" s="280">
        <v>0</v>
      </c>
      <c r="AA37" s="280">
        <v>0</v>
      </c>
      <c r="AB37" s="280">
        <v>0</v>
      </c>
      <c r="AC37" s="280">
        <v>0</v>
      </c>
      <c r="AD37" s="280">
        <v>0</v>
      </c>
      <c r="AE37" s="280">
        <v>0</v>
      </c>
      <c r="AF37" s="280">
        <v>8</v>
      </c>
      <c r="AG37" s="280">
        <v>0</v>
      </c>
      <c r="AH37" s="280">
        <v>0</v>
      </c>
      <c r="AI37" s="280">
        <v>0</v>
      </c>
      <c r="AJ37" s="280" t="s">
        <v>802</v>
      </c>
      <c r="AK37" s="280" t="s">
        <v>802</v>
      </c>
      <c r="AL37" s="280">
        <v>462</v>
      </c>
      <c r="AM37" s="280" t="s">
        <v>802</v>
      </c>
      <c r="AN37" s="280" t="s">
        <v>802</v>
      </c>
      <c r="AO37" s="280">
        <v>3077</v>
      </c>
      <c r="AP37" s="280" t="s">
        <v>802</v>
      </c>
      <c r="AQ37" s="280">
        <v>36</v>
      </c>
      <c r="AR37" s="280" t="s">
        <v>802</v>
      </c>
      <c r="AS37" s="280">
        <v>3496</v>
      </c>
      <c r="AT37" s="280">
        <f t="shared" si="22"/>
        <v>700</v>
      </c>
      <c r="AU37" s="280">
        <v>0</v>
      </c>
      <c r="AV37" s="280">
        <v>0</v>
      </c>
      <c r="AW37" s="280">
        <v>0</v>
      </c>
      <c r="AX37" s="280">
        <v>638</v>
      </c>
      <c r="AY37" s="280">
        <v>7</v>
      </c>
      <c r="AZ37" s="280">
        <v>0</v>
      </c>
      <c r="BA37" s="280">
        <v>0</v>
      </c>
      <c r="BB37" s="280">
        <v>0</v>
      </c>
      <c r="BC37" s="280">
        <v>0</v>
      </c>
      <c r="BD37" s="280">
        <v>22</v>
      </c>
      <c r="BE37" s="280" t="s">
        <v>802</v>
      </c>
      <c r="BF37" s="280" t="s">
        <v>802</v>
      </c>
      <c r="BG37" s="280" t="s">
        <v>802</v>
      </c>
      <c r="BH37" s="280" t="s">
        <v>802</v>
      </c>
      <c r="BI37" s="280" t="s">
        <v>802</v>
      </c>
      <c r="BJ37" s="280" t="s">
        <v>802</v>
      </c>
      <c r="BK37" s="280" t="s">
        <v>802</v>
      </c>
      <c r="BL37" s="280" t="s">
        <v>802</v>
      </c>
      <c r="BM37" s="280" t="s">
        <v>802</v>
      </c>
      <c r="BN37" s="280">
        <v>33</v>
      </c>
      <c r="BO37" s="280">
        <f t="shared" si="23"/>
        <v>3719</v>
      </c>
      <c r="BP37" s="280">
        <v>0</v>
      </c>
      <c r="BQ37" s="280">
        <v>0</v>
      </c>
      <c r="BR37" s="280">
        <v>0</v>
      </c>
      <c r="BS37" s="280">
        <v>0</v>
      </c>
      <c r="BT37" s="280">
        <v>0</v>
      </c>
      <c r="BU37" s="280">
        <v>0</v>
      </c>
      <c r="BV37" s="280">
        <v>0</v>
      </c>
      <c r="BW37" s="280">
        <v>0</v>
      </c>
      <c r="BX37" s="280">
        <v>0</v>
      </c>
      <c r="BY37" s="280">
        <v>0</v>
      </c>
      <c r="BZ37" s="280">
        <v>3644</v>
      </c>
      <c r="CA37" s="280">
        <v>68</v>
      </c>
      <c r="CB37" s="280" t="s">
        <v>802</v>
      </c>
      <c r="CC37" s="280" t="s">
        <v>802</v>
      </c>
      <c r="CD37" s="280" t="s">
        <v>802</v>
      </c>
      <c r="CE37" s="280" t="s">
        <v>802</v>
      </c>
      <c r="CF37" s="280" t="s">
        <v>802</v>
      </c>
      <c r="CG37" s="280" t="s">
        <v>802</v>
      </c>
      <c r="CH37" s="280" t="s">
        <v>802</v>
      </c>
      <c r="CI37" s="280">
        <v>7</v>
      </c>
      <c r="CJ37" s="280">
        <f t="shared" si="24"/>
        <v>25</v>
      </c>
      <c r="CK37" s="280">
        <v>0</v>
      </c>
      <c r="CL37" s="280">
        <v>0</v>
      </c>
      <c r="CM37" s="280">
        <v>0</v>
      </c>
      <c r="CN37" s="280">
        <v>0</v>
      </c>
      <c r="CO37" s="280">
        <v>0</v>
      </c>
      <c r="CP37" s="280">
        <v>0</v>
      </c>
      <c r="CQ37" s="280">
        <v>0</v>
      </c>
      <c r="CR37" s="280">
        <v>0</v>
      </c>
      <c r="CS37" s="280">
        <v>0</v>
      </c>
      <c r="CT37" s="280">
        <v>0</v>
      </c>
      <c r="CU37" s="280">
        <v>1</v>
      </c>
      <c r="CV37" s="280">
        <v>24</v>
      </c>
      <c r="CW37" s="280" t="s">
        <v>802</v>
      </c>
      <c r="CX37" s="280" t="s">
        <v>802</v>
      </c>
      <c r="CY37" s="280" t="s">
        <v>802</v>
      </c>
      <c r="CZ37" s="280" t="s">
        <v>802</v>
      </c>
      <c r="DA37" s="280" t="s">
        <v>802</v>
      </c>
      <c r="DB37" s="280" t="s">
        <v>802</v>
      </c>
      <c r="DC37" s="280" t="s">
        <v>802</v>
      </c>
      <c r="DD37" s="280">
        <v>0</v>
      </c>
      <c r="DE37" s="280">
        <f t="shared" si="25"/>
        <v>0</v>
      </c>
      <c r="DF37" s="280">
        <v>0</v>
      </c>
      <c r="DG37" s="280">
        <v>0</v>
      </c>
      <c r="DH37" s="280">
        <v>0</v>
      </c>
      <c r="DI37" s="280">
        <v>0</v>
      </c>
      <c r="DJ37" s="280">
        <v>0</v>
      </c>
      <c r="DK37" s="280">
        <v>0</v>
      </c>
      <c r="DL37" s="280">
        <v>0</v>
      </c>
      <c r="DM37" s="280">
        <v>0</v>
      </c>
      <c r="DN37" s="280">
        <v>0</v>
      </c>
      <c r="DO37" s="280">
        <v>0</v>
      </c>
      <c r="DP37" s="280">
        <v>0</v>
      </c>
      <c r="DQ37" s="280">
        <v>0</v>
      </c>
      <c r="DR37" s="280" t="s">
        <v>802</v>
      </c>
      <c r="DS37" s="280" t="s">
        <v>802</v>
      </c>
      <c r="DT37" s="280">
        <v>0</v>
      </c>
      <c r="DU37" s="280" t="s">
        <v>802</v>
      </c>
      <c r="DV37" s="280" t="s">
        <v>802</v>
      </c>
      <c r="DW37" s="280" t="s">
        <v>802</v>
      </c>
      <c r="DX37" s="280" t="s">
        <v>802</v>
      </c>
      <c r="DY37" s="280">
        <v>0</v>
      </c>
      <c r="DZ37" s="280">
        <f t="shared" si="26"/>
        <v>696</v>
      </c>
      <c r="EA37" s="280">
        <v>0</v>
      </c>
      <c r="EB37" s="280">
        <v>0</v>
      </c>
      <c r="EC37" s="280">
        <v>0</v>
      </c>
      <c r="ED37" s="280">
        <v>0</v>
      </c>
      <c r="EE37" s="280">
        <v>0</v>
      </c>
      <c r="EF37" s="280">
        <v>0</v>
      </c>
      <c r="EG37" s="280">
        <v>0</v>
      </c>
      <c r="EH37" s="280">
        <v>0</v>
      </c>
      <c r="EI37" s="280">
        <v>212</v>
      </c>
      <c r="EJ37" s="280">
        <v>202</v>
      </c>
      <c r="EK37" s="280" t="s">
        <v>802</v>
      </c>
      <c r="EL37" s="280" t="s">
        <v>802</v>
      </c>
      <c r="EM37" s="280" t="s">
        <v>802</v>
      </c>
      <c r="EN37" s="280">
        <v>250</v>
      </c>
      <c r="EO37" s="280">
        <v>0</v>
      </c>
      <c r="EP37" s="280" t="s">
        <v>802</v>
      </c>
      <c r="EQ37" s="280" t="s">
        <v>802</v>
      </c>
      <c r="ER37" s="280" t="s">
        <v>802</v>
      </c>
      <c r="ES37" s="280">
        <v>5</v>
      </c>
      <c r="ET37" s="280">
        <v>27</v>
      </c>
      <c r="EU37" s="280">
        <f t="shared" si="27"/>
        <v>14495</v>
      </c>
      <c r="EV37" s="280">
        <v>4937</v>
      </c>
      <c r="EW37" s="280">
        <v>37</v>
      </c>
      <c r="EX37" s="280">
        <v>24</v>
      </c>
      <c r="EY37" s="280">
        <v>2643</v>
      </c>
      <c r="EZ37" s="280">
        <v>2116</v>
      </c>
      <c r="FA37" s="280">
        <v>672</v>
      </c>
      <c r="FB37" s="280">
        <v>71</v>
      </c>
      <c r="FC37" s="280">
        <v>2750</v>
      </c>
      <c r="FD37" s="280">
        <v>73</v>
      </c>
      <c r="FE37" s="280">
        <v>0</v>
      </c>
      <c r="FF37" s="280">
        <v>0</v>
      </c>
      <c r="FG37" s="280">
        <v>0</v>
      </c>
      <c r="FH37" s="280" t="s">
        <v>802</v>
      </c>
      <c r="FI37" s="280" t="s">
        <v>802</v>
      </c>
      <c r="FJ37" s="280" t="s">
        <v>802</v>
      </c>
      <c r="FK37" s="280">
        <v>0</v>
      </c>
      <c r="FL37" s="280">
        <v>0</v>
      </c>
      <c r="FM37" s="280">
        <v>0</v>
      </c>
      <c r="FN37" s="280">
        <v>2</v>
      </c>
      <c r="FO37" s="280">
        <v>1170</v>
      </c>
    </row>
    <row r="38" spans="1:171" s="284" customFormat="1" ht="12" customHeight="1">
      <c r="A38" s="278" t="s">
        <v>612</v>
      </c>
      <c r="B38" s="279" t="s">
        <v>614</v>
      </c>
      <c r="C38" s="297" t="s">
        <v>542</v>
      </c>
      <c r="D38" s="280">
        <f t="shared" si="0"/>
        <v>43990</v>
      </c>
      <c r="E38" s="280">
        <f t="shared" si="1"/>
        <v>10548</v>
      </c>
      <c r="F38" s="280">
        <f t="shared" si="2"/>
        <v>36</v>
      </c>
      <c r="G38" s="280">
        <f t="shared" si="3"/>
        <v>431</v>
      </c>
      <c r="H38" s="280">
        <f t="shared" si="4"/>
        <v>5691</v>
      </c>
      <c r="I38" s="280">
        <f t="shared" si="5"/>
        <v>3220</v>
      </c>
      <c r="J38" s="280">
        <f t="shared" si="6"/>
        <v>727</v>
      </c>
      <c r="K38" s="280">
        <f t="shared" si="7"/>
        <v>0</v>
      </c>
      <c r="L38" s="280">
        <f t="shared" si="8"/>
        <v>2931</v>
      </c>
      <c r="M38" s="280">
        <f t="shared" si="9"/>
        <v>468</v>
      </c>
      <c r="N38" s="280">
        <f t="shared" si="10"/>
        <v>354</v>
      </c>
      <c r="O38" s="280">
        <f t="shared" si="11"/>
        <v>1993</v>
      </c>
      <c r="P38" s="280">
        <f t="shared" si="12"/>
        <v>0</v>
      </c>
      <c r="Q38" s="280">
        <f t="shared" si="13"/>
        <v>8347</v>
      </c>
      <c r="R38" s="280">
        <f t="shared" si="14"/>
        <v>6341</v>
      </c>
      <c r="S38" s="280">
        <f t="shared" si="15"/>
        <v>0</v>
      </c>
      <c r="T38" s="280">
        <f t="shared" si="16"/>
        <v>623</v>
      </c>
      <c r="U38" s="280">
        <f t="shared" si="17"/>
        <v>0</v>
      </c>
      <c r="V38" s="280">
        <f t="shared" si="18"/>
        <v>0</v>
      </c>
      <c r="W38" s="280">
        <f t="shared" si="19"/>
        <v>13</v>
      </c>
      <c r="X38" s="280">
        <f t="shared" si="20"/>
        <v>2267</v>
      </c>
      <c r="Y38" s="280">
        <f t="shared" si="21"/>
        <v>12116</v>
      </c>
      <c r="Z38" s="280">
        <v>60</v>
      </c>
      <c r="AA38" s="280">
        <v>0</v>
      </c>
      <c r="AB38" s="280">
        <v>0</v>
      </c>
      <c r="AC38" s="280">
        <v>1373</v>
      </c>
      <c r="AD38" s="280">
        <v>0</v>
      </c>
      <c r="AE38" s="280">
        <v>0</v>
      </c>
      <c r="AF38" s="280">
        <v>0</v>
      </c>
      <c r="AG38" s="280">
        <v>0</v>
      </c>
      <c r="AH38" s="280">
        <v>0</v>
      </c>
      <c r="AI38" s="280">
        <v>0</v>
      </c>
      <c r="AJ38" s="280" t="s">
        <v>802</v>
      </c>
      <c r="AK38" s="280" t="s">
        <v>802</v>
      </c>
      <c r="AL38" s="280">
        <v>8347</v>
      </c>
      <c r="AM38" s="280" t="s">
        <v>802</v>
      </c>
      <c r="AN38" s="280" t="s">
        <v>802</v>
      </c>
      <c r="AO38" s="280">
        <v>623</v>
      </c>
      <c r="AP38" s="280" t="s">
        <v>802</v>
      </c>
      <c r="AQ38" s="280">
        <v>0</v>
      </c>
      <c r="AR38" s="280" t="s">
        <v>802</v>
      </c>
      <c r="AS38" s="280">
        <v>1713</v>
      </c>
      <c r="AT38" s="280">
        <f t="shared" si="22"/>
        <v>3489</v>
      </c>
      <c r="AU38" s="280">
        <v>13</v>
      </c>
      <c r="AV38" s="280">
        <v>0</v>
      </c>
      <c r="AW38" s="280">
        <v>3</v>
      </c>
      <c r="AX38" s="280">
        <v>2818</v>
      </c>
      <c r="AY38" s="280">
        <v>187</v>
      </c>
      <c r="AZ38" s="280">
        <v>16</v>
      </c>
      <c r="BA38" s="280">
        <v>0</v>
      </c>
      <c r="BB38" s="280">
        <v>0</v>
      </c>
      <c r="BC38" s="280">
        <v>33</v>
      </c>
      <c r="BD38" s="280">
        <v>0</v>
      </c>
      <c r="BE38" s="280" t="s">
        <v>802</v>
      </c>
      <c r="BF38" s="280" t="s">
        <v>802</v>
      </c>
      <c r="BG38" s="280" t="s">
        <v>802</v>
      </c>
      <c r="BH38" s="280" t="s">
        <v>802</v>
      </c>
      <c r="BI38" s="280" t="s">
        <v>802</v>
      </c>
      <c r="BJ38" s="280" t="s">
        <v>802</v>
      </c>
      <c r="BK38" s="280" t="s">
        <v>802</v>
      </c>
      <c r="BL38" s="280" t="s">
        <v>802</v>
      </c>
      <c r="BM38" s="280" t="s">
        <v>802</v>
      </c>
      <c r="BN38" s="280">
        <v>419</v>
      </c>
      <c r="BO38" s="280">
        <f t="shared" si="23"/>
        <v>1993</v>
      </c>
      <c r="BP38" s="280">
        <v>0</v>
      </c>
      <c r="BQ38" s="280">
        <v>0</v>
      </c>
      <c r="BR38" s="280">
        <v>0</v>
      </c>
      <c r="BS38" s="280">
        <v>0</v>
      </c>
      <c r="BT38" s="280">
        <v>0</v>
      </c>
      <c r="BU38" s="280">
        <v>0</v>
      </c>
      <c r="BV38" s="280">
        <v>0</v>
      </c>
      <c r="BW38" s="280">
        <v>0</v>
      </c>
      <c r="BX38" s="280">
        <v>0</v>
      </c>
      <c r="BY38" s="280">
        <v>0</v>
      </c>
      <c r="BZ38" s="280">
        <v>1993</v>
      </c>
      <c r="CA38" s="280">
        <v>0</v>
      </c>
      <c r="CB38" s="280" t="s">
        <v>802</v>
      </c>
      <c r="CC38" s="280" t="s">
        <v>802</v>
      </c>
      <c r="CD38" s="280" t="s">
        <v>802</v>
      </c>
      <c r="CE38" s="280" t="s">
        <v>802</v>
      </c>
      <c r="CF38" s="280" t="s">
        <v>802</v>
      </c>
      <c r="CG38" s="280" t="s">
        <v>802</v>
      </c>
      <c r="CH38" s="280" t="s">
        <v>802</v>
      </c>
      <c r="CI38" s="280">
        <v>0</v>
      </c>
      <c r="CJ38" s="280">
        <f t="shared" si="24"/>
        <v>0</v>
      </c>
      <c r="CK38" s="280">
        <v>0</v>
      </c>
      <c r="CL38" s="280">
        <v>0</v>
      </c>
      <c r="CM38" s="280">
        <v>0</v>
      </c>
      <c r="CN38" s="280">
        <v>0</v>
      </c>
      <c r="CO38" s="280">
        <v>0</v>
      </c>
      <c r="CP38" s="280">
        <v>0</v>
      </c>
      <c r="CQ38" s="280">
        <v>0</v>
      </c>
      <c r="CR38" s="280">
        <v>0</v>
      </c>
      <c r="CS38" s="280">
        <v>0</v>
      </c>
      <c r="CT38" s="280">
        <v>0</v>
      </c>
      <c r="CU38" s="280">
        <v>0</v>
      </c>
      <c r="CV38" s="280">
        <v>0</v>
      </c>
      <c r="CW38" s="280" t="s">
        <v>802</v>
      </c>
      <c r="CX38" s="280" t="s">
        <v>802</v>
      </c>
      <c r="CY38" s="280" t="s">
        <v>802</v>
      </c>
      <c r="CZ38" s="280" t="s">
        <v>802</v>
      </c>
      <c r="DA38" s="280" t="s">
        <v>802</v>
      </c>
      <c r="DB38" s="280" t="s">
        <v>802</v>
      </c>
      <c r="DC38" s="280" t="s">
        <v>802</v>
      </c>
      <c r="DD38" s="280">
        <v>0</v>
      </c>
      <c r="DE38" s="280">
        <f t="shared" si="25"/>
        <v>0</v>
      </c>
      <c r="DF38" s="280">
        <v>0</v>
      </c>
      <c r="DG38" s="280">
        <v>0</v>
      </c>
      <c r="DH38" s="280">
        <v>0</v>
      </c>
      <c r="DI38" s="280">
        <v>0</v>
      </c>
      <c r="DJ38" s="280">
        <v>0</v>
      </c>
      <c r="DK38" s="280">
        <v>0</v>
      </c>
      <c r="DL38" s="280">
        <v>0</v>
      </c>
      <c r="DM38" s="280">
        <v>0</v>
      </c>
      <c r="DN38" s="280">
        <v>0</v>
      </c>
      <c r="DO38" s="280">
        <v>0</v>
      </c>
      <c r="DP38" s="280">
        <v>0</v>
      </c>
      <c r="DQ38" s="280">
        <v>0</v>
      </c>
      <c r="DR38" s="280" t="s">
        <v>802</v>
      </c>
      <c r="DS38" s="280" t="s">
        <v>802</v>
      </c>
      <c r="DT38" s="280">
        <v>0</v>
      </c>
      <c r="DU38" s="280" t="s">
        <v>802</v>
      </c>
      <c r="DV38" s="280" t="s">
        <v>802</v>
      </c>
      <c r="DW38" s="280" t="s">
        <v>802</v>
      </c>
      <c r="DX38" s="280" t="s">
        <v>802</v>
      </c>
      <c r="DY38" s="280">
        <v>0</v>
      </c>
      <c r="DZ38" s="280">
        <f t="shared" si="26"/>
        <v>6341</v>
      </c>
      <c r="EA38" s="280">
        <v>0</v>
      </c>
      <c r="EB38" s="280">
        <v>0</v>
      </c>
      <c r="EC38" s="280">
        <v>0</v>
      </c>
      <c r="ED38" s="280">
        <v>0</v>
      </c>
      <c r="EE38" s="280">
        <v>0</v>
      </c>
      <c r="EF38" s="280">
        <v>0</v>
      </c>
      <c r="EG38" s="280">
        <v>0</v>
      </c>
      <c r="EH38" s="280">
        <v>0</v>
      </c>
      <c r="EI38" s="280">
        <v>0</v>
      </c>
      <c r="EJ38" s="280">
        <v>0</v>
      </c>
      <c r="EK38" s="280" t="s">
        <v>802</v>
      </c>
      <c r="EL38" s="280" t="s">
        <v>802</v>
      </c>
      <c r="EM38" s="280" t="s">
        <v>802</v>
      </c>
      <c r="EN38" s="280">
        <v>6341</v>
      </c>
      <c r="EO38" s="280">
        <v>0</v>
      </c>
      <c r="EP38" s="280" t="s">
        <v>802</v>
      </c>
      <c r="EQ38" s="280" t="s">
        <v>802</v>
      </c>
      <c r="ER38" s="280" t="s">
        <v>802</v>
      </c>
      <c r="ES38" s="280">
        <v>0</v>
      </c>
      <c r="ET38" s="280">
        <v>0</v>
      </c>
      <c r="EU38" s="280">
        <f t="shared" si="27"/>
        <v>20051</v>
      </c>
      <c r="EV38" s="280">
        <v>10475</v>
      </c>
      <c r="EW38" s="280">
        <v>36</v>
      </c>
      <c r="EX38" s="280">
        <v>428</v>
      </c>
      <c r="EY38" s="280">
        <v>1500</v>
      </c>
      <c r="EZ38" s="280">
        <v>3033</v>
      </c>
      <c r="FA38" s="280">
        <v>711</v>
      </c>
      <c r="FB38" s="280">
        <v>0</v>
      </c>
      <c r="FC38" s="280">
        <v>2931</v>
      </c>
      <c r="FD38" s="280">
        <v>435</v>
      </c>
      <c r="FE38" s="280">
        <v>354</v>
      </c>
      <c r="FF38" s="280">
        <v>0</v>
      </c>
      <c r="FG38" s="280">
        <v>0</v>
      </c>
      <c r="FH38" s="280" t="s">
        <v>802</v>
      </c>
      <c r="FI38" s="280" t="s">
        <v>802</v>
      </c>
      <c r="FJ38" s="280" t="s">
        <v>802</v>
      </c>
      <c r="FK38" s="280">
        <v>0</v>
      </c>
      <c r="FL38" s="280">
        <v>0</v>
      </c>
      <c r="FM38" s="280">
        <v>0</v>
      </c>
      <c r="FN38" s="280">
        <v>13</v>
      </c>
      <c r="FO38" s="280">
        <v>135</v>
      </c>
    </row>
    <row r="39" spans="1:171" s="284" customFormat="1" ht="12" customHeight="1">
      <c r="A39" s="278" t="s">
        <v>637</v>
      </c>
      <c r="B39" s="279" t="s">
        <v>638</v>
      </c>
      <c r="C39" s="297" t="s">
        <v>542</v>
      </c>
      <c r="D39" s="280">
        <f t="shared" si="0"/>
        <v>130130</v>
      </c>
      <c r="E39" s="280">
        <f t="shared" si="1"/>
        <v>3491</v>
      </c>
      <c r="F39" s="280">
        <f t="shared" si="2"/>
        <v>7</v>
      </c>
      <c r="G39" s="280">
        <f t="shared" si="3"/>
        <v>49</v>
      </c>
      <c r="H39" s="280">
        <f t="shared" si="4"/>
        <v>7105</v>
      </c>
      <c r="I39" s="280">
        <f t="shared" si="5"/>
        <v>9524</v>
      </c>
      <c r="J39" s="280">
        <f t="shared" si="6"/>
        <v>2783</v>
      </c>
      <c r="K39" s="280">
        <f t="shared" si="7"/>
        <v>115</v>
      </c>
      <c r="L39" s="280">
        <f t="shared" si="8"/>
        <v>2835</v>
      </c>
      <c r="M39" s="280">
        <f t="shared" si="9"/>
        <v>47</v>
      </c>
      <c r="N39" s="280">
        <f t="shared" si="10"/>
        <v>442</v>
      </c>
      <c r="O39" s="280">
        <f t="shared" si="11"/>
        <v>49</v>
      </c>
      <c r="P39" s="280">
        <f t="shared" si="12"/>
        <v>0</v>
      </c>
      <c r="Q39" s="280">
        <f t="shared" si="13"/>
        <v>17519</v>
      </c>
      <c r="R39" s="280">
        <f t="shared" si="14"/>
        <v>310</v>
      </c>
      <c r="S39" s="280">
        <f t="shared" si="15"/>
        <v>0</v>
      </c>
      <c r="T39" s="280">
        <f t="shared" si="16"/>
        <v>15603</v>
      </c>
      <c r="U39" s="280">
        <f t="shared" si="17"/>
        <v>0</v>
      </c>
      <c r="V39" s="280">
        <f t="shared" si="18"/>
        <v>1123</v>
      </c>
      <c r="W39" s="280">
        <f t="shared" si="19"/>
        <v>19</v>
      </c>
      <c r="X39" s="280">
        <f t="shared" si="20"/>
        <v>69109</v>
      </c>
      <c r="Y39" s="280">
        <f t="shared" si="21"/>
        <v>103062</v>
      </c>
      <c r="Z39" s="280">
        <v>33</v>
      </c>
      <c r="AA39" s="280">
        <v>0</v>
      </c>
      <c r="AB39" s="280">
        <v>0</v>
      </c>
      <c r="AC39" s="280">
        <v>695</v>
      </c>
      <c r="AD39" s="280">
        <v>31</v>
      </c>
      <c r="AE39" s="280">
        <v>7</v>
      </c>
      <c r="AF39" s="280">
        <v>0</v>
      </c>
      <c r="AG39" s="280">
        <v>0</v>
      </c>
      <c r="AH39" s="280">
        <v>20</v>
      </c>
      <c r="AI39" s="280">
        <v>0</v>
      </c>
      <c r="AJ39" s="280" t="s">
        <v>802</v>
      </c>
      <c r="AK39" s="280" t="s">
        <v>802</v>
      </c>
      <c r="AL39" s="280">
        <v>17519</v>
      </c>
      <c r="AM39" s="280" t="s">
        <v>802</v>
      </c>
      <c r="AN39" s="280" t="s">
        <v>802</v>
      </c>
      <c r="AO39" s="280">
        <v>15603</v>
      </c>
      <c r="AP39" s="280" t="s">
        <v>802</v>
      </c>
      <c r="AQ39" s="280">
        <v>1123</v>
      </c>
      <c r="AR39" s="280" t="s">
        <v>802</v>
      </c>
      <c r="AS39" s="280">
        <v>68031</v>
      </c>
      <c r="AT39" s="280">
        <f t="shared" si="22"/>
        <v>4813</v>
      </c>
      <c r="AU39" s="280">
        <v>0</v>
      </c>
      <c r="AV39" s="280">
        <v>0</v>
      </c>
      <c r="AW39" s="280">
        <v>0</v>
      </c>
      <c r="AX39" s="280">
        <v>4617</v>
      </c>
      <c r="AY39" s="280">
        <v>26</v>
      </c>
      <c r="AZ39" s="280">
        <v>3</v>
      </c>
      <c r="BA39" s="280">
        <v>0</v>
      </c>
      <c r="BB39" s="280">
        <v>18</v>
      </c>
      <c r="BC39" s="280">
        <v>0</v>
      </c>
      <c r="BD39" s="280">
        <v>0</v>
      </c>
      <c r="BE39" s="280" t="s">
        <v>802</v>
      </c>
      <c r="BF39" s="280" t="s">
        <v>802</v>
      </c>
      <c r="BG39" s="280" t="s">
        <v>802</v>
      </c>
      <c r="BH39" s="280" t="s">
        <v>802</v>
      </c>
      <c r="BI39" s="280" t="s">
        <v>802</v>
      </c>
      <c r="BJ39" s="280" t="s">
        <v>802</v>
      </c>
      <c r="BK39" s="280" t="s">
        <v>802</v>
      </c>
      <c r="BL39" s="280" t="s">
        <v>802</v>
      </c>
      <c r="BM39" s="280" t="s">
        <v>802</v>
      </c>
      <c r="BN39" s="280">
        <v>149</v>
      </c>
      <c r="BO39" s="280">
        <f t="shared" si="23"/>
        <v>49</v>
      </c>
      <c r="BP39" s="280">
        <v>0</v>
      </c>
      <c r="BQ39" s="280">
        <v>0</v>
      </c>
      <c r="BR39" s="280">
        <v>0</v>
      </c>
      <c r="BS39" s="280">
        <v>0</v>
      </c>
      <c r="BT39" s="280">
        <v>0</v>
      </c>
      <c r="BU39" s="280">
        <v>0</v>
      </c>
      <c r="BV39" s="280">
        <v>0</v>
      </c>
      <c r="BW39" s="280">
        <v>0</v>
      </c>
      <c r="BX39" s="280">
        <v>0</v>
      </c>
      <c r="BY39" s="280">
        <v>0</v>
      </c>
      <c r="BZ39" s="280">
        <v>49</v>
      </c>
      <c r="CA39" s="280">
        <v>0</v>
      </c>
      <c r="CB39" s="280" t="s">
        <v>802</v>
      </c>
      <c r="CC39" s="280" t="s">
        <v>802</v>
      </c>
      <c r="CD39" s="280" t="s">
        <v>802</v>
      </c>
      <c r="CE39" s="280" t="s">
        <v>802</v>
      </c>
      <c r="CF39" s="280" t="s">
        <v>802</v>
      </c>
      <c r="CG39" s="280" t="s">
        <v>802</v>
      </c>
      <c r="CH39" s="280" t="s">
        <v>802</v>
      </c>
      <c r="CI39" s="280">
        <v>0</v>
      </c>
      <c r="CJ39" s="280">
        <f t="shared" si="24"/>
        <v>0</v>
      </c>
      <c r="CK39" s="280">
        <v>0</v>
      </c>
      <c r="CL39" s="280">
        <v>0</v>
      </c>
      <c r="CM39" s="280">
        <v>0</v>
      </c>
      <c r="CN39" s="280">
        <v>0</v>
      </c>
      <c r="CO39" s="280">
        <v>0</v>
      </c>
      <c r="CP39" s="280">
        <v>0</v>
      </c>
      <c r="CQ39" s="280">
        <v>0</v>
      </c>
      <c r="CR39" s="280">
        <v>0</v>
      </c>
      <c r="CS39" s="280">
        <v>0</v>
      </c>
      <c r="CT39" s="280">
        <v>0</v>
      </c>
      <c r="CU39" s="280">
        <v>0</v>
      </c>
      <c r="CV39" s="280">
        <v>0</v>
      </c>
      <c r="CW39" s="280" t="s">
        <v>802</v>
      </c>
      <c r="CX39" s="280" t="s">
        <v>802</v>
      </c>
      <c r="CY39" s="280" t="s">
        <v>802</v>
      </c>
      <c r="CZ39" s="280" t="s">
        <v>802</v>
      </c>
      <c r="DA39" s="280" t="s">
        <v>802</v>
      </c>
      <c r="DB39" s="280" t="s">
        <v>802</v>
      </c>
      <c r="DC39" s="280" t="s">
        <v>802</v>
      </c>
      <c r="DD39" s="280">
        <v>0</v>
      </c>
      <c r="DE39" s="280">
        <f t="shared" si="25"/>
        <v>335</v>
      </c>
      <c r="DF39" s="280">
        <v>0</v>
      </c>
      <c r="DG39" s="280">
        <v>0</v>
      </c>
      <c r="DH39" s="280">
        <v>0</v>
      </c>
      <c r="DI39" s="280">
        <v>0</v>
      </c>
      <c r="DJ39" s="280">
        <v>0</v>
      </c>
      <c r="DK39" s="280">
        <v>0</v>
      </c>
      <c r="DL39" s="280">
        <v>0</v>
      </c>
      <c r="DM39" s="280">
        <v>0</v>
      </c>
      <c r="DN39" s="280">
        <v>0</v>
      </c>
      <c r="DO39" s="280">
        <v>0</v>
      </c>
      <c r="DP39" s="280">
        <v>0</v>
      </c>
      <c r="DQ39" s="280">
        <v>0</v>
      </c>
      <c r="DR39" s="280" t="s">
        <v>802</v>
      </c>
      <c r="DS39" s="280" t="s">
        <v>802</v>
      </c>
      <c r="DT39" s="280">
        <v>0</v>
      </c>
      <c r="DU39" s="280" t="s">
        <v>802</v>
      </c>
      <c r="DV39" s="280" t="s">
        <v>802</v>
      </c>
      <c r="DW39" s="280" t="s">
        <v>802</v>
      </c>
      <c r="DX39" s="280" t="s">
        <v>802</v>
      </c>
      <c r="DY39" s="280">
        <v>335</v>
      </c>
      <c r="DZ39" s="280">
        <f t="shared" si="26"/>
        <v>310</v>
      </c>
      <c r="EA39" s="280">
        <v>0</v>
      </c>
      <c r="EB39" s="280">
        <v>0</v>
      </c>
      <c r="EC39" s="280">
        <v>0</v>
      </c>
      <c r="ED39" s="280">
        <v>0</v>
      </c>
      <c r="EE39" s="280">
        <v>0</v>
      </c>
      <c r="EF39" s="280">
        <v>0</v>
      </c>
      <c r="EG39" s="280">
        <v>0</v>
      </c>
      <c r="EH39" s="280">
        <v>0</v>
      </c>
      <c r="EI39" s="280">
        <v>0</v>
      </c>
      <c r="EJ39" s="280">
        <v>0</v>
      </c>
      <c r="EK39" s="280" t="s">
        <v>802</v>
      </c>
      <c r="EL39" s="280" t="s">
        <v>802</v>
      </c>
      <c r="EM39" s="280" t="s">
        <v>802</v>
      </c>
      <c r="EN39" s="280">
        <v>310</v>
      </c>
      <c r="EO39" s="280">
        <v>0</v>
      </c>
      <c r="EP39" s="280" t="s">
        <v>802</v>
      </c>
      <c r="EQ39" s="280" t="s">
        <v>802</v>
      </c>
      <c r="ER39" s="280" t="s">
        <v>802</v>
      </c>
      <c r="ES39" s="280">
        <v>0</v>
      </c>
      <c r="ET39" s="280">
        <v>0</v>
      </c>
      <c r="EU39" s="280">
        <f t="shared" si="27"/>
        <v>21561</v>
      </c>
      <c r="EV39" s="280">
        <v>3458</v>
      </c>
      <c r="EW39" s="280">
        <v>7</v>
      </c>
      <c r="EX39" s="280">
        <v>49</v>
      </c>
      <c r="EY39" s="280">
        <v>1793</v>
      </c>
      <c r="EZ39" s="280">
        <v>9467</v>
      </c>
      <c r="FA39" s="280">
        <v>2773</v>
      </c>
      <c r="FB39" s="280">
        <v>115</v>
      </c>
      <c r="FC39" s="280">
        <v>2817</v>
      </c>
      <c r="FD39" s="280">
        <v>27</v>
      </c>
      <c r="FE39" s="280">
        <v>442</v>
      </c>
      <c r="FF39" s="280">
        <v>0</v>
      </c>
      <c r="FG39" s="280">
        <v>0</v>
      </c>
      <c r="FH39" s="280" t="s">
        <v>802</v>
      </c>
      <c r="FI39" s="280" t="s">
        <v>802</v>
      </c>
      <c r="FJ39" s="280" t="s">
        <v>802</v>
      </c>
      <c r="FK39" s="280">
        <v>0</v>
      </c>
      <c r="FL39" s="280">
        <v>0</v>
      </c>
      <c r="FM39" s="280">
        <v>0</v>
      </c>
      <c r="FN39" s="280">
        <v>19</v>
      </c>
      <c r="FO39" s="280">
        <v>594</v>
      </c>
    </row>
    <row r="40" spans="1:171" s="284" customFormat="1" ht="12" customHeight="1">
      <c r="A40" s="278" t="s">
        <v>564</v>
      </c>
      <c r="B40" s="279" t="s">
        <v>639</v>
      </c>
      <c r="C40" s="297" t="s">
        <v>542</v>
      </c>
      <c r="D40" s="280">
        <f t="shared" si="0"/>
        <v>165831</v>
      </c>
      <c r="E40" s="280">
        <f t="shared" si="1"/>
        <v>18904</v>
      </c>
      <c r="F40" s="280">
        <f t="shared" si="2"/>
        <v>24</v>
      </c>
      <c r="G40" s="280">
        <f t="shared" si="3"/>
        <v>97</v>
      </c>
      <c r="H40" s="280">
        <f t="shared" si="4"/>
        <v>16400</v>
      </c>
      <c r="I40" s="280">
        <f t="shared" si="5"/>
        <v>13334</v>
      </c>
      <c r="J40" s="280">
        <f t="shared" si="6"/>
        <v>4266</v>
      </c>
      <c r="K40" s="280">
        <f t="shared" si="7"/>
        <v>13</v>
      </c>
      <c r="L40" s="280">
        <f t="shared" si="8"/>
        <v>22562</v>
      </c>
      <c r="M40" s="280">
        <f t="shared" si="9"/>
        <v>1841</v>
      </c>
      <c r="N40" s="280">
        <f t="shared" si="10"/>
        <v>3288</v>
      </c>
      <c r="O40" s="280">
        <f t="shared" si="11"/>
        <v>924</v>
      </c>
      <c r="P40" s="280">
        <f t="shared" si="12"/>
        <v>0</v>
      </c>
      <c r="Q40" s="280">
        <f t="shared" si="13"/>
        <v>698</v>
      </c>
      <c r="R40" s="280">
        <f t="shared" si="14"/>
        <v>73815</v>
      </c>
      <c r="S40" s="280">
        <f t="shared" si="15"/>
        <v>0</v>
      </c>
      <c r="T40" s="280">
        <f t="shared" si="16"/>
        <v>5586</v>
      </c>
      <c r="U40" s="280">
        <f t="shared" si="17"/>
        <v>0</v>
      </c>
      <c r="V40" s="280">
        <f t="shared" si="18"/>
        <v>2081</v>
      </c>
      <c r="W40" s="280">
        <f t="shared" si="19"/>
        <v>0</v>
      </c>
      <c r="X40" s="280">
        <f t="shared" si="20"/>
        <v>1998</v>
      </c>
      <c r="Y40" s="280">
        <f t="shared" si="21"/>
        <v>9060</v>
      </c>
      <c r="Z40" s="280">
        <v>0</v>
      </c>
      <c r="AA40" s="280">
        <v>0</v>
      </c>
      <c r="AB40" s="280">
        <v>0</v>
      </c>
      <c r="AC40" s="280">
        <v>695</v>
      </c>
      <c r="AD40" s="280">
        <v>0</v>
      </c>
      <c r="AE40" s="280">
        <v>0</v>
      </c>
      <c r="AF40" s="280">
        <v>0</v>
      </c>
      <c r="AG40" s="280">
        <v>0</v>
      </c>
      <c r="AH40" s="280">
        <v>0</v>
      </c>
      <c r="AI40" s="280">
        <v>0</v>
      </c>
      <c r="AJ40" s="280" t="s">
        <v>802</v>
      </c>
      <c r="AK40" s="280" t="s">
        <v>802</v>
      </c>
      <c r="AL40" s="280">
        <v>698</v>
      </c>
      <c r="AM40" s="280" t="s">
        <v>802</v>
      </c>
      <c r="AN40" s="280" t="s">
        <v>802</v>
      </c>
      <c r="AO40" s="280">
        <v>5586</v>
      </c>
      <c r="AP40" s="280" t="s">
        <v>802</v>
      </c>
      <c r="AQ40" s="280">
        <v>2081</v>
      </c>
      <c r="AR40" s="280" t="s">
        <v>802</v>
      </c>
      <c r="AS40" s="280">
        <v>0</v>
      </c>
      <c r="AT40" s="280">
        <f t="shared" si="22"/>
        <v>13849</v>
      </c>
      <c r="AU40" s="280">
        <v>0</v>
      </c>
      <c r="AV40" s="280">
        <v>0</v>
      </c>
      <c r="AW40" s="280">
        <v>0</v>
      </c>
      <c r="AX40" s="280">
        <v>7872</v>
      </c>
      <c r="AY40" s="280">
        <v>1296</v>
      </c>
      <c r="AZ40" s="280">
        <v>1038</v>
      </c>
      <c r="BA40" s="280">
        <v>0</v>
      </c>
      <c r="BB40" s="280">
        <v>3232</v>
      </c>
      <c r="BC40" s="280">
        <v>8</v>
      </c>
      <c r="BD40" s="280">
        <v>0</v>
      </c>
      <c r="BE40" s="280" t="s">
        <v>802</v>
      </c>
      <c r="BF40" s="280" t="s">
        <v>802</v>
      </c>
      <c r="BG40" s="280" t="s">
        <v>802</v>
      </c>
      <c r="BH40" s="280" t="s">
        <v>802</v>
      </c>
      <c r="BI40" s="280" t="s">
        <v>802</v>
      </c>
      <c r="BJ40" s="280" t="s">
        <v>802</v>
      </c>
      <c r="BK40" s="280" t="s">
        <v>802</v>
      </c>
      <c r="BL40" s="280" t="s">
        <v>802</v>
      </c>
      <c r="BM40" s="280" t="s">
        <v>802</v>
      </c>
      <c r="BN40" s="280">
        <v>403</v>
      </c>
      <c r="BO40" s="280">
        <f t="shared" si="23"/>
        <v>924</v>
      </c>
      <c r="BP40" s="280">
        <v>0</v>
      </c>
      <c r="BQ40" s="280">
        <v>0</v>
      </c>
      <c r="BR40" s="280">
        <v>0</v>
      </c>
      <c r="BS40" s="280">
        <v>0</v>
      </c>
      <c r="BT40" s="280">
        <v>0</v>
      </c>
      <c r="BU40" s="280">
        <v>0</v>
      </c>
      <c r="BV40" s="280">
        <v>0</v>
      </c>
      <c r="BW40" s="280">
        <v>0</v>
      </c>
      <c r="BX40" s="280">
        <v>0</v>
      </c>
      <c r="BY40" s="280">
        <v>0</v>
      </c>
      <c r="BZ40" s="280">
        <v>924</v>
      </c>
      <c r="CA40" s="280">
        <v>0</v>
      </c>
      <c r="CB40" s="280" t="s">
        <v>802</v>
      </c>
      <c r="CC40" s="280" t="s">
        <v>802</v>
      </c>
      <c r="CD40" s="280" t="s">
        <v>802</v>
      </c>
      <c r="CE40" s="280" t="s">
        <v>802</v>
      </c>
      <c r="CF40" s="280" t="s">
        <v>802</v>
      </c>
      <c r="CG40" s="280" t="s">
        <v>802</v>
      </c>
      <c r="CH40" s="280" t="s">
        <v>802</v>
      </c>
      <c r="CI40" s="280">
        <v>0</v>
      </c>
      <c r="CJ40" s="280">
        <f t="shared" si="24"/>
        <v>0</v>
      </c>
      <c r="CK40" s="280">
        <v>0</v>
      </c>
      <c r="CL40" s="280">
        <v>0</v>
      </c>
      <c r="CM40" s="280">
        <v>0</v>
      </c>
      <c r="CN40" s="280">
        <v>0</v>
      </c>
      <c r="CO40" s="280">
        <v>0</v>
      </c>
      <c r="CP40" s="280">
        <v>0</v>
      </c>
      <c r="CQ40" s="280">
        <v>0</v>
      </c>
      <c r="CR40" s="280">
        <v>0</v>
      </c>
      <c r="CS40" s="280">
        <v>0</v>
      </c>
      <c r="CT40" s="280">
        <v>0</v>
      </c>
      <c r="CU40" s="280">
        <v>0</v>
      </c>
      <c r="CV40" s="280">
        <v>0</v>
      </c>
      <c r="CW40" s="280" t="s">
        <v>802</v>
      </c>
      <c r="CX40" s="280" t="s">
        <v>802</v>
      </c>
      <c r="CY40" s="280" t="s">
        <v>802</v>
      </c>
      <c r="CZ40" s="280" t="s">
        <v>802</v>
      </c>
      <c r="DA40" s="280" t="s">
        <v>802</v>
      </c>
      <c r="DB40" s="280" t="s">
        <v>802</v>
      </c>
      <c r="DC40" s="280" t="s">
        <v>802</v>
      </c>
      <c r="DD40" s="280">
        <v>0</v>
      </c>
      <c r="DE40" s="280">
        <f t="shared" si="25"/>
        <v>0</v>
      </c>
      <c r="DF40" s="280">
        <v>0</v>
      </c>
      <c r="DG40" s="280">
        <v>0</v>
      </c>
      <c r="DH40" s="280">
        <v>0</v>
      </c>
      <c r="DI40" s="280">
        <v>0</v>
      </c>
      <c r="DJ40" s="280">
        <v>0</v>
      </c>
      <c r="DK40" s="280">
        <v>0</v>
      </c>
      <c r="DL40" s="280">
        <v>0</v>
      </c>
      <c r="DM40" s="280">
        <v>0</v>
      </c>
      <c r="DN40" s="280">
        <v>0</v>
      </c>
      <c r="DO40" s="280">
        <v>0</v>
      </c>
      <c r="DP40" s="280">
        <v>0</v>
      </c>
      <c r="DQ40" s="280">
        <v>0</v>
      </c>
      <c r="DR40" s="280" t="s">
        <v>802</v>
      </c>
      <c r="DS40" s="280" t="s">
        <v>802</v>
      </c>
      <c r="DT40" s="280">
        <v>0</v>
      </c>
      <c r="DU40" s="280" t="s">
        <v>802</v>
      </c>
      <c r="DV40" s="280" t="s">
        <v>802</v>
      </c>
      <c r="DW40" s="280" t="s">
        <v>802</v>
      </c>
      <c r="DX40" s="280" t="s">
        <v>802</v>
      </c>
      <c r="DY40" s="280">
        <v>0</v>
      </c>
      <c r="DZ40" s="280">
        <f t="shared" si="26"/>
        <v>73850</v>
      </c>
      <c r="EA40" s="280">
        <v>0</v>
      </c>
      <c r="EB40" s="280">
        <v>0</v>
      </c>
      <c r="EC40" s="280">
        <v>0</v>
      </c>
      <c r="ED40" s="280">
        <v>35</v>
      </c>
      <c r="EE40" s="280">
        <v>0</v>
      </c>
      <c r="EF40" s="280">
        <v>0</v>
      </c>
      <c r="EG40" s="280">
        <v>0</v>
      </c>
      <c r="EH40" s="280">
        <v>0</v>
      </c>
      <c r="EI40" s="280">
        <v>0</v>
      </c>
      <c r="EJ40" s="280">
        <v>0</v>
      </c>
      <c r="EK40" s="280" t="s">
        <v>802</v>
      </c>
      <c r="EL40" s="280" t="s">
        <v>802</v>
      </c>
      <c r="EM40" s="280" t="s">
        <v>802</v>
      </c>
      <c r="EN40" s="280">
        <v>73815</v>
      </c>
      <c r="EO40" s="280">
        <v>0</v>
      </c>
      <c r="EP40" s="280" t="s">
        <v>802</v>
      </c>
      <c r="EQ40" s="280" t="s">
        <v>802</v>
      </c>
      <c r="ER40" s="280" t="s">
        <v>802</v>
      </c>
      <c r="ES40" s="280">
        <v>0</v>
      </c>
      <c r="ET40" s="280">
        <v>0</v>
      </c>
      <c r="EU40" s="280">
        <f t="shared" si="27"/>
        <v>68148</v>
      </c>
      <c r="EV40" s="280">
        <v>18904</v>
      </c>
      <c r="EW40" s="280">
        <v>24</v>
      </c>
      <c r="EX40" s="280">
        <v>97</v>
      </c>
      <c r="EY40" s="280">
        <v>7798</v>
      </c>
      <c r="EZ40" s="280">
        <v>12038</v>
      </c>
      <c r="FA40" s="280">
        <v>3228</v>
      </c>
      <c r="FB40" s="280">
        <v>13</v>
      </c>
      <c r="FC40" s="280">
        <v>19330</v>
      </c>
      <c r="FD40" s="280">
        <v>1833</v>
      </c>
      <c r="FE40" s="280">
        <v>3288</v>
      </c>
      <c r="FF40" s="280">
        <v>0</v>
      </c>
      <c r="FG40" s="280">
        <v>0</v>
      </c>
      <c r="FH40" s="280" t="s">
        <v>802</v>
      </c>
      <c r="FI40" s="280" t="s">
        <v>802</v>
      </c>
      <c r="FJ40" s="280" t="s">
        <v>802</v>
      </c>
      <c r="FK40" s="280">
        <v>0</v>
      </c>
      <c r="FL40" s="280">
        <v>0</v>
      </c>
      <c r="FM40" s="280">
        <v>0</v>
      </c>
      <c r="FN40" s="280">
        <v>0</v>
      </c>
      <c r="FO40" s="280">
        <v>1595</v>
      </c>
    </row>
    <row r="41" spans="1:171" s="284" customFormat="1" ht="12" customHeight="1">
      <c r="A41" s="278" t="s">
        <v>586</v>
      </c>
      <c r="B41" s="279" t="s">
        <v>587</v>
      </c>
      <c r="C41" s="297" t="s">
        <v>542</v>
      </c>
      <c r="D41" s="280">
        <f t="shared" si="0"/>
        <v>118707</v>
      </c>
      <c r="E41" s="280">
        <f t="shared" si="1"/>
        <v>1676</v>
      </c>
      <c r="F41" s="280">
        <f t="shared" si="2"/>
        <v>29</v>
      </c>
      <c r="G41" s="280">
        <f t="shared" si="3"/>
        <v>710</v>
      </c>
      <c r="H41" s="280">
        <f t="shared" si="4"/>
        <v>9892</v>
      </c>
      <c r="I41" s="280">
        <f t="shared" si="5"/>
        <v>8335</v>
      </c>
      <c r="J41" s="280">
        <f t="shared" si="6"/>
        <v>2474</v>
      </c>
      <c r="K41" s="280">
        <f t="shared" si="7"/>
        <v>34</v>
      </c>
      <c r="L41" s="280">
        <f t="shared" si="8"/>
        <v>11598</v>
      </c>
      <c r="M41" s="280">
        <f t="shared" si="9"/>
        <v>2684</v>
      </c>
      <c r="N41" s="280">
        <f t="shared" si="10"/>
        <v>65</v>
      </c>
      <c r="O41" s="280">
        <f t="shared" si="11"/>
        <v>40</v>
      </c>
      <c r="P41" s="280">
        <f t="shared" si="12"/>
        <v>0</v>
      </c>
      <c r="Q41" s="280">
        <f t="shared" si="13"/>
        <v>1173</v>
      </c>
      <c r="R41" s="280">
        <f t="shared" si="14"/>
        <v>6759</v>
      </c>
      <c r="S41" s="280">
        <f t="shared" si="15"/>
        <v>0</v>
      </c>
      <c r="T41" s="280">
        <f t="shared" si="16"/>
        <v>35709</v>
      </c>
      <c r="U41" s="280">
        <f t="shared" si="17"/>
        <v>0</v>
      </c>
      <c r="V41" s="280">
        <f t="shared" si="18"/>
        <v>0</v>
      </c>
      <c r="W41" s="280">
        <f t="shared" si="19"/>
        <v>58</v>
      </c>
      <c r="X41" s="280">
        <f t="shared" si="20"/>
        <v>37471</v>
      </c>
      <c r="Y41" s="280">
        <f t="shared" si="21"/>
        <v>70492</v>
      </c>
      <c r="Z41" s="280">
        <v>0</v>
      </c>
      <c r="AA41" s="280">
        <v>0</v>
      </c>
      <c r="AB41" s="280">
        <v>0</v>
      </c>
      <c r="AC41" s="280">
        <v>87</v>
      </c>
      <c r="AD41" s="280">
        <v>0</v>
      </c>
      <c r="AE41" s="280">
        <v>4</v>
      </c>
      <c r="AF41" s="280">
        <v>0</v>
      </c>
      <c r="AG41" s="280">
        <v>0</v>
      </c>
      <c r="AH41" s="280">
        <v>0</v>
      </c>
      <c r="AI41" s="280">
        <v>0</v>
      </c>
      <c r="AJ41" s="280" t="s">
        <v>802</v>
      </c>
      <c r="AK41" s="280" t="s">
        <v>802</v>
      </c>
      <c r="AL41" s="280">
        <v>1173</v>
      </c>
      <c r="AM41" s="280" t="s">
        <v>802</v>
      </c>
      <c r="AN41" s="280" t="s">
        <v>802</v>
      </c>
      <c r="AO41" s="280">
        <v>35709</v>
      </c>
      <c r="AP41" s="280" t="s">
        <v>802</v>
      </c>
      <c r="AQ41" s="280">
        <v>0</v>
      </c>
      <c r="AR41" s="280" t="s">
        <v>802</v>
      </c>
      <c r="AS41" s="280">
        <v>33519</v>
      </c>
      <c r="AT41" s="280">
        <f t="shared" si="22"/>
        <v>2899</v>
      </c>
      <c r="AU41" s="280">
        <v>0</v>
      </c>
      <c r="AV41" s="280">
        <v>0</v>
      </c>
      <c r="AW41" s="280">
        <v>0</v>
      </c>
      <c r="AX41" s="280">
        <v>2827</v>
      </c>
      <c r="AY41" s="280">
        <v>0</v>
      </c>
      <c r="AZ41" s="280">
        <v>0</v>
      </c>
      <c r="BA41" s="280">
        <v>0</v>
      </c>
      <c r="BB41" s="280">
        <v>0</v>
      </c>
      <c r="BC41" s="280">
        <v>0</v>
      </c>
      <c r="BD41" s="280">
        <v>0</v>
      </c>
      <c r="BE41" s="280" t="s">
        <v>802</v>
      </c>
      <c r="BF41" s="280" t="s">
        <v>802</v>
      </c>
      <c r="BG41" s="280" t="s">
        <v>802</v>
      </c>
      <c r="BH41" s="280" t="s">
        <v>802</v>
      </c>
      <c r="BI41" s="280" t="s">
        <v>802</v>
      </c>
      <c r="BJ41" s="280" t="s">
        <v>802</v>
      </c>
      <c r="BK41" s="280" t="s">
        <v>802</v>
      </c>
      <c r="BL41" s="280" t="s">
        <v>802</v>
      </c>
      <c r="BM41" s="280" t="s">
        <v>802</v>
      </c>
      <c r="BN41" s="280">
        <v>72</v>
      </c>
      <c r="BO41" s="280">
        <f t="shared" si="23"/>
        <v>40</v>
      </c>
      <c r="BP41" s="280">
        <v>0</v>
      </c>
      <c r="BQ41" s="280">
        <v>0</v>
      </c>
      <c r="BR41" s="280">
        <v>0</v>
      </c>
      <c r="BS41" s="280">
        <v>0</v>
      </c>
      <c r="BT41" s="280">
        <v>0</v>
      </c>
      <c r="BU41" s="280">
        <v>0</v>
      </c>
      <c r="BV41" s="280">
        <v>0</v>
      </c>
      <c r="BW41" s="280">
        <v>0</v>
      </c>
      <c r="BX41" s="280">
        <v>0</v>
      </c>
      <c r="BY41" s="280">
        <v>0</v>
      </c>
      <c r="BZ41" s="280">
        <v>40</v>
      </c>
      <c r="CA41" s="280">
        <v>0</v>
      </c>
      <c r="CB41" s="280" t="s">
        <v>802</v>
      </c>
      <c r="CC41" s="280" t="s">
        <v>802</v>
      </c>
      <c r="CD41" s="280" t="s">
        <v>802</v>
      </c>
      <c r="CE41" s="280" t="s">
        <v>802</v>
      </c>
      <c r="CF41" s="280" t="s">
        <v>802</v>
      </c>
      <c r="CG41" s="280" t="s">
        <v>802</v>
      </c>
      <c r="CH41" s="280" t="s">
        <v>802</v>
      </c>
      <c r="CI41" s="280">
        <v>0</v>
      </c>
      <c r="CJ41" s="280">
        <f t="shared" si="24"/>
        <v>0</v>
      </c>
      <c r="CK41" s="280">
        <v>0</v>
      </c>
      <c r="CL41" s="280">
        <v>0</v>
      </c>
      <c r="CM41" s="280">
        <v>0</v>
      </c>
      <c r="CN41" s="280">
        <v>0</v>
      </c>
      <c r="CO41" s="280">
        <v>0</v>
      </c>
      <c r="CP41" s="280">
        <v>0</v>
      </c>
      <c r="CQ41" s="280">
        <v>0</v>
      </c>
      <c r="CR41" s="280">
        <v>0</v>
      </c>
      <c r="CS41" s="280">
        <v>0</v>
      </c>
      <c r="CT41" s="280">
        <v>0</v>
      </c>
      <c r="CU41" s="280">
        <v>0</v>
      </c>
      <c r="CV41" s="280">
        <v>0</v>
      </c>
      <c r="CW41" s="280" t="s">
        <v>802</v>
      </c>
      <c r="CX41" s="280" t="s">
        <v>802</v>
      </c>
      <c r="CY41" s="280" t="s">
        <v>802</v>
      </c>
      <c r="CZ41" s="280" t="s">
        <v>802</v>
      </c>
      <c r="DA41" s="280" t="s">
        <v>802</v>
      </c>
      <c r="DB41" s="280" t="s">
        <v>802</v>
      </c>
      <c r="DC41" s="280" t="s">
        <v>802</v>
      </c>
      <c r="DD41" s="280">
        <v>0</v>
      </c>
      <c r="DE41" s="280">
        <f t="shared" si="25"/>
        <v>2881</v>
      </c>
      <c r="DF41" s="280">
        <v>0</v>
      </c>
      <c r="DG41" s="280">
        <v>0</v>
      </c>
      <c r="DH41" s="280">
        <v>0</v>
      </c>
      <c r="DI41" s="280">
        <v>0</v>
      </c>
      <c r="DJ41" s="280">
        <v>0</v>
      </c>
      <c r="DK41" s="280">
        <v>0</v>
      </c>
      <c r="DL41" s="280">
        <v>0</v>
      </c>
      <c r="DM41" s="280">
        <v>0</v>
      </c>
      <c r="DN41" s="280">
        <v>0</v>
      </c>
      <c r="DO41" s="280">
        <v>0</v>
      </c>
      <c r="DP41" s="280">
        <v>0</v>
      </c>
      <c r="DQ41" s="280">
        <v>0</v>
      </c>
      <c r="DR41" s="280" t="s">
        <v>802</v>
      </c>
      <c r="DS41" s="280" t="s">
        <v>802</v>
      </c>
      <c r="DT41" s="280">
        <v>0</v>
      </c>
      <c r="DU41" s="280" t="s">
        <v>802</v>
      </c>
      <c r="DV41" s="280" t="s">
        <v>802</v>
      </c>
      <c r="DW41" s="280" t="s">
        <v>802</v>
      </c>
      <c r="DX41" s="280" t="s">
        <v>802</v>
      </c>
      <c r="DY41" s="280">
        <v>2881</v>
      </c>
      <c r="DZ41" s="280">
        <f t="shared" si="26"/>
        <v>6773</v>
      </c>
      <c r="EA41" s="280">
        <v>0</v>
      </c>
      <c r="EB41" s="280">
        <v>0</v>
      </c>
      <c r="EC41" s="280">
        <v>0</v>
      </c>
      <c r="ED41" s="280">
        <v>0</v>
      </c>
      <c r="EE41" s="280">
        <v>0</v>
      </c>
      <c r="EF41" s="280">
        <v>0</v>
      </c>
      <c r="EG41" s="280">
        <v>0</v>
      </c>
      <c r="EH41" s="280">
        <v>0</v>
      </c>
      <c r="EI41" s="280">
        <v>0</v>
      </c>
      <c r="EJ41" s="280">
        <v>0</v>
      </c>
      <c r="EK41" s="280" t="s">
        <v>802</v>
      </c>
      <c r="EL41" s="280" t="s">
        <v>802</v>
      </c>
      <c r="EM41" s="280" t="s">
        <v>802</v>
      </c>
      <c r="EN41" s="280">
        <v>6759</v>
      </c>
      <c r="EO41" s="280">
        <v>0</v>
      </c>
      <c r="EP41" s="280" t="s">
        <v>802</v>
      </c>
      <c r="EQ41" s="280" t="s">
        <v>802</v>
      </c>
      <c r="ER41" s="280" t="s">
        <v>802</v>
      </c>
      <c r="ES41" s="280">
        <v>14</v>
      </c>
      <c r="ET41" s="280">
        <v>0</v>
      </c>
      <c r="EU41" s="280">
        <f t="shared" si="27"/>
        <v>35622</v>
      </c>
      <c r="EV41" s="280">
        <v>1676</v>
      </c>
      <c r="EW41" s="280">
        <v>29</v>
      </c>
      <c r="EX41" s="280">
        <v>710</v>
      </c>
      <c r="EY41" s="280">
        <v>6978</v>
      </c>
      <c r="EZ41" s="280">
        <v>8335</v>
      </c>
      <c r="FA41" s="280">
        <v>2470</v>
      </c>
      <c r="FB41" s="280">
        <v>34</v>
      </c>
      <c r="FC41" s="280">
        <v>11598</v>
      </c>
      <c r="FD41" s="280">
        <v>2684</v>
      </c>
      <c r="FE41" s="280">
        <v>65</v>
      </c>
      <c r="FF41" s="280">
        <v>0</v>
      </c>
      <c r="FG41" s="280">
        <v>0</v>
      </c>
      <c r="FH41" s="280" t="s">
        <v>802</v>
      </c>
      <c r="FI41" s="280" t="s">
        <v>802</v>
      </c>
      <c r="FJ41" s="280" t="s">
        <v>802</v>
      </c>
      <c r="FK41" s="280">
        <v>0</v>
      </c>
      <c r="FL41" s="280">
        <v>0</v>
      </c>
      <c r="FM41" s="280">
        <v>0</v>
      </c>
      <c r="FN41" s="280">
        <v>44</v>
      </c>
      <c r="FO41" s="280">
        <v>999</v>
      </c>
    </row>
    <row r="42" spans="1:171" s="284" customFormat="1" ht="12" customHeight="1">
      <c r="A42" s="278" t="s">
        <v>575</v>
      </c>
      <c r="B42" s="279" t="s">
        <v>592</v>
      </c>
      <c r="C42" s="297" t="s">
        <v>542</v>
      </c>
      <c r="D42" s="280">
        <f t="shared" si="0"/>
        <v>22937</v>
      </c>
      <c r="E42" s="280">
        <f t="shared" si="1"/>
        <v>1090</v>
      </c>
      <c r="F42" s="280">
        <f t="shared" si="2"/>
        <v>0</v>
      </c>
      <c r="G42" s="280">
        <f t="shared" si="3"/>
        <v>40</v>
      </c>
      <c r="H42" s="280">
        <f t="shared" si="4"/>
        <v>4860</v>
      </c>
      <c r="I42" s="280">
        <f t="shared" si="5"/>
        <v>2776</v>
      </c>
      <c r="J42" s="280">
        <f t="shared" si="6"/>
        <v>881</v>
      </c>
      <c r="K42" s="280">
        <f t="shared" si="7"/>
        <v>108</v>
      </c>
      <c r="L42" s="280">
        <f t="shared" si="8"/>
        <v>5782</v>
      </c>
      <c r="M42" s="280">
        <f t="shared" si="9"/>
        <v>743</v>
      </c>
      <c r="N42" s="280">
        <f t="shared" si="10"/>
        <v>92</v>
      </c>
      <c r="O42" s="280">
        <f t="shared" si="11"/>
        <v>0</v>
      </c>
      <c r="P42" s="280">
        <f t="shared" si="12"/>
        <v>0</v>
      </c>
      <c r="Q42" s="280">
        <f t="shared" si="13"/>
        <v>4001</v>
      </c>
      <c r="R42" s="280">
        <f t="shared" si="14"/>
        <v>889</v>
      </c>
      <c r="S42" s="280">
        <f t="shared" si="15"/>
        <v>0</v>
      </c>
      <c r="T42" s="280">
        <f t="shared" si="16"/>
        <v>0</v>
      </c>
      <c r="U42" s="280">
        <f t="shared" si="17"/>
        <v>0</v>
      </c>
      <c r="V42" s="280">
        <f t="shared" si="18"/>
        <v>615</v>
      </c>
      <c r="W42" s="280">
        <f t="shared" si="19"/>
        <v>0</v>
      </c>
      <c r="X42" s="280">
        <f t="shared" si="20"/>
        <v>1060</v>
      </c>
      <c r="Y42" s="280">
        <f t="shared" si="21"/>
        <v>5249</v>
      </c>
      <c r="Z42" s="280">
        <v>0</v>
      </c>
      <c r="AA42" s="280">
        <v>0</v>
      </c>
      <c r="AB42" s="280">
        <v>0</v>
      </c>
      <c r="AC42" s="280">
        <v>137</v>
      </c>
      <c r="AD42" s="280">
        <v>0</v>
      </c>
      <c r="AE42" s="280">
        <v>0</v>
      </c>
      <c r="AF42" s="280">
        <v>0</v>
      </c>
      <c r="AG42" s="280">
        <v>0</v>
      </c>
      <c r="AH42" s="280">
        <v>0</v>
      </c>
      <c r="AI42" s="280">
        <v>0</v>
      </c>
      <c r="AJ42" s="280" t="s">
        <v>802</v>
      </c>
      <c r="AK42" s="280" t="s">
        <v>802</v>
      </c>
      <c r="AL42" s="280">
        <v>4001</v>
      </c>
      <c r="AM42" s="280" t="s">
        <v>802</v>
      </c>
      <c r="AN42" s="280" t="s">
        <v>802</v>
      </c>
      <c r="AO42" s="280">
        <v>0</v>
      </c>
      <c r="AP42" s="280" t="s">
        <v>802</v>
      </c>
      <c r="AQ42" s="280">
        <v>615</v>
      </c>
      <c r="AR42" s="280" t="s">
        <v>802</v>
      </c>
      <c r="AS42" s="280">
        <v>496</v>
      </c>
      <c r="AT42" s="280">
        <f t="shared" si="22"/>
        <v>5773</v>
      </c>
      <c r="AU42" s="280">
        <v>81</v>
      </c>
      <c r="AV42" s="280">
        <v>0</v>
      </c>
      <c r="AW42" s="280">
        <v>0</v>
      </c>
      <c r="AX42" s="280">
        <v>3390</v>
      </c>
      <c r="AY42" s="280">
        <v>673</v>
      </c>
      <c r="AZ42" s="280">
        <v>319</v>
      </c>
      <c r="BA42" s="280">
        <v>1</v>
      </c>
      <c r="BB42" s="280">
        <v>1063</v>
      </c>
      <c r="BC42" s="280">
        <v>0</v>
      </c>
      <c r="BD42" s="280">
        <v>0</v>
      </c>
      <c r="BE42" s="280" t="s">
        <v>802</v>
      </c>
      <c r="BF42" s="280" t="s">
        <v>802</v>
      </c>
      <c r="BG42" s="280" t="s">
        <v>802</v>
      </c>
      <c r="BH42" s="280" t="s">
        <v>802</v>
      </c>
      <c r="BI42" s="280" t="s">
        <v>802</v>
      </c>
      <c r="BJ42" s="280" t="s">
        <v>802</v>
      </c>
      <c r="BK42" s="280" t="s">
        <v>802</v>
      </c>
      <c r="BL42" s="280" t="s">
        <v>802</v>
      </c>
      <c r="BM42" s="280" t="s">
        <v>802</v>
      </c>
      <c r="BN42" s="280">
        <v>246</v>
      </c>
      <c r="BO42" s="280">
        <f t="shared" si="23"/>
        <v>0</v>
      </c>
      <c r="BP42" s="280">
        <v>0</v>
      </c>
      <c r="BQ42" s="280">
        <v>0</v>
      </c>
      <c r="BR42" s="280">
        <v>0</v>
      </c>
      <c r="BS42" s="280">
        <v>0</v>
      </c>
      <c r="BT42" s="280">
        <v>0</v>
      </c>
      <c r="BU42" s="280">
        <v>0</v>
      </c>
      <c r="BV42" s="280">
        <v>0</v>
      </c>
      <c r="BW42" s="280">
        <v>0</v>
      </c>
      <c r="BX42" s="280">
        <v>0</v>
      </c>
      <c r="BY42" s="280">
        <v>0</v>
      </c>
      <c r="BZ42" s="280">
        <v>0</v>
      </c>
      <c r="CA42" s="280">
        <v>0</v>
      </c>
      <c r="CB42" s="280" t="s">
        <v>802</v>
      </c>
      <c r="CC42" s="280" t="s">
        <v>802</v>
      </c>
      <c r="CD42" s="280" t="s">
        <v>802</v>
      </c>
      <c r="CE42" s="280" t="s">
        <v>802</v>
      </c>
      <c r="CF42" s="280" t="s">
        <v>802</v>
      </c>
      <c r="CG42" s="280" t="s">
        <v>802</v>
      </c>
      <c r="CH42" s="280" t="s">
        <v>802</v>
      </c>
      <c r="CI42" s="280">
        <v>0</v>
      </c>
      <c r="CJ42" s="280">
        <f t="shared" si="24"/>
        <v>0</v>
      </c>
      <c r="CK42" s="280">
        <v>0</v>
      </c>
      <c r="CL42" s="280">
        <v>0</v>
      </c>
      <c r="CM42" s="280">
        <v>0</v>
      </c>
      <c r="CN42" s="280">
        <v>0</v>
      </c>
      <c r="CO42" s="280">
        <v>0</v>
      </c>
      <c r="CP42" s="280">
        <v>0</v>
      </c>
      <c r="CQ42" s="280">
        <v>0</v>
      </c>
      <c r="CR42" s="280">
        <v>0</v>
      </c>
      <c r="CS42" s="280">
        <v>0</v>
      </c>
      <c r="CT42" s="280">
        <v>0</v>
      </c>
      <c r="CU42" s="280">
        <v>0</v>
      </c>
      <c r="CV42" s="280">
        <v>0</v>
      </c>
      <c r="CW42" s="280" t="s">
        <v>802</v>
      </c>
      <c r="CX42" s="280" t="s">
        <v>802</v>
      </c>
      <c r="CY42" s="280" t="s">
        <v>802</v>
      </c>
      <c r="CZ42" s="280" t="s">
        <v>802</v>
      </c>
      <c r="DA42" s="280" t="s">
        <v>802</v>
      </c>
      <c r="DB42" s="280" t="s">
        <v>802</v>
      </c>
      <c r="DC42" s="280" t="s">
        <v>802</v>
      </c>
      <c r="DD42" s="280">
        <v>0</v>
      </c>
      <c r="DE42" s="280">
        <f t="shared" si="25"/>
        <v>0</v>
      </c>
      <c r="DF42" s="280">
        <v>0</v>
      </c>
      <c r="DG42" s="280">
        <v>0</v>
      </c>
      <c r="DH42" s="280">
        <v>0</v>
      </c>
      <c r="DI42" s="280">
        <v>0</v>
      </c>
      <c r="DJ42" s="280">
        <v>0</v>
      </c>
      <c r="DK42" s="280">
        <v>0</v>
      </c>
      <c r="DL42" s="280">
        <v>0</v>
      </c>
      <c r="DM42" s="280">
        <v>0</v>
      </c>
      <c r="DN42" s="280">
        <v>0</v>
      </c>
      <c r="DO42" s="280">
        <v>0</v>
      </c>
      <c r="DP42" s="280">
        <v>0</v>
      </c>
      <c r="DQ42" s="280">
        <v>0</v>
      </c>
      <c r="DR42" s="280" t="s">
        <v>802</v>
      </c>
      <c r="DS42" s="280" t="s">
        <v>802</v>
      </c>
      <c r="DT42" s="280">
        <v>0</v>
      </c>
      <c r="DU42" s="280" t="s">
        <v>802</v>
      </c>
      <c r="DV42" s="280" t="s">
        <v>802</v>
      </c>
      <c r="DW42" s="280" t="s">
        <v>802</v>
      </c>
      <c r="DX42" s="280" t="s">
        <v>802</v>
      </c>
      <c r="DY42" s="280">
        <v>0</v>
      </c>
      <c r="DZ42" s="280">
        <f t="shared" si="26"/>
        <v>987</v>
      </c>
      <c r="EA42" s="280">
        <v>0</v>
      </c>
      <c r="EB42" s="280">
        <v>0</v>
      </c>
      <c r="EC42" s="280">
        <v>0</v>
      </c>
      <c r="ED42" s="280">
        <v>0</v>
      </c>
      <c r="EE42" s="280">
        <v>0</v>
      </c>
      <c r="EF42" s="280">
        <v>0</v>
      </c>
      <c r="EG42" s="280">
        <v>1</v>
      </c>
      <c r="EH42" s="280">
        <v>83</v>
      </c>
      <c r="EI42" s="280">
        <v>0</v>
      </c>
      <c r="EJ42" s="280">
        <v>0</v>
      </c>
      <c r="EK42" s="280" t="s">
        <v>802</v>
      </c>
      <c r="EL42" s="280" t="s">
        <v>802</v>
      </c>
      <c r="EM42" s="280" t="s">
        <v>802</v>
      </c>
      <c r="EN42" s="280">
        <v>889</v>
      </c>
      <c r="EO42" s="280">
        <v>0</v>
      </c>
      <c r="EP42" s="280" t="s">
        <v>802</v>
      </c>
      <c r="EQ42" s="280" t="s">
        <v>802</v>
      </c>
      <c r="ER42" s="280" t="s">
        <v>802</v>
      </c>
      <c r="ES42" s="280">
        <v>0</v>
      </c>
      <c r="ET42" s="280">
        <v>14</v>
      </c>
      <c r="EU42" s="280">
        <f t="shared" si="27"/>
        <v>10928</v>
      </c>
      <c r="EV42" s="280">
        <v>1009</v>
      </c>
      <c r="EW42" s="280">
        <v>0</v>
      </c>
      <c r="EX42" s="280">
        <v>40</v>
      </c>
      <c r="EY42" s="280">
        <v>1333</v>
      </c>
      <c r="EZ42" s="280">
        <v>2103</v>
      </c>
      <c r="FA42" s="280">
        <v>562</v>
      </c>
      <c r="FB42" s="280">
        <v>106</v>
      </c>
      <c r="FC42" s="280">
        <v>4636</v>
      </c>
      <c r="FD42" s="280">
        <v>743</v>
      </c>
      <c r="FE42" s="280">
        <v>92</v>
      </c>
      <c r="FF42" s="280">
        <v>0</v>
      </c>
      <c r="FG42" s="280">
        <v>0</v>
      </c>
      <c r="FH42" s="280" t="s">
        <v>802</v>
      </c>
      <c r="FI42" s="280" t="s">
        <v>802</v>
      </c>
      <c r="FJ42" s="280" t="s">
        <v>802</v>
      </c>
      <c r="FK42" s="280">
        <v>0</v>
      </c>
      <c r="FL42" s="280">
        <v>0</v>
      </c>
      <c r="FM42" s="280">
        <v>0</v>
      </c>
      <c r="FN42" s="280">
        <v>0</v>
      </c>
      <c r="FO42" s="280">
        <v>304</v>
      </c>
    </row>
    <row r="43" spans="1:171" s="284" customFormat="1" ht="12" customHeight="1">
      <c r="A43" s="278" t="s">
        <v>553</v>
      </c>
      <c r="B43" s="279" t="s">
        <v>623</v>
      </c>
      <c r="C43" s="297" t="s">
        <v>542</v>
      </c>
      <c r="D43" s="280">
        <f t="shared" si="0"/>
        <v>43623</v>
      </c>
      <c r="E43" s="280">
        <f t="shared" si="1"/>
        <v>15817</v>
      </c>
      <c r="F43" s="280">
        <f t="shared" si="2"/>
        <v>19</v>
      </c>
      <c r="G43" s="280">
        <f t="shared" si="3"/>
        <v>733</v>
      </c>
      <c r="H43" s="280">
        <f t="shared" si="4"/>
        <v>3953</v>
      </c>
      <c r="I43" s="280">
        <f t="shared" si="5"/>
        <v>3953</v>
      </c>
      <c r="J43" s="280">
        <f t="shared" si="6"/>
        <v>1523</v>
      </c>
      <c r="K43" s="280">
        <f t="shared" si="7"/>
        <v>5</v>
      </c>
      <c r="L43" s="280">
        <f t="shared" si="8"/>
        <v>5191</v>
      </c>
      <c r="M43" s="280">
        <f t="shared" si="9"/>
        <v>1462</v>
      </c>
      <c r="N43" s="280">
        <f t="shared" si="10"/>
        <v>1135</v>
      </c>
      <c r="O43" s="280">
        <f t="shared" si="11"/>
        <v>0</v>
      </c>
      <c r="P43" s="280">
        <f t="shared" si="12"/>
        <v>0</v>
      </c>
      <c r="Q43" s="280">
        <f t="shared" si="13"/>
        <v>2828</v>
      </c>
      <c r="R43" s="280">
        <f t="shared" si="14"/>
        <v>1147</v>
      </c>
      <c r="S43" s="280">
        <f t="shared" si="15"/>
        <v>0</v>
      </c>
      <c r="T43" s="280">
        <f t="shared" si="16"/>
        <v>255</v>
      </c>
      <c r="U43" s="280">
        <f t="shared" si="17"/>
        <v>0</v>
      </c>
      <c r="V43" s="280">
        <f t="shared" si="18"/>
        <v>1069</v>
      </c>
      <c r="W43" s="280">
        <f t="shared" si="19"/>
        <v>45</v>
      </c>
      <c r="X43" s="280">
        <f t="shared" si="20"/>
        <v>4488</v>
      </c>
      <c r="Y43" s="280">
        <f t="shared" si="21"/>
        <v>7210</v>
      </c>
      <c r="Z43" s="280">
        <v>0</v>
      </c>
      <c r="AA43" s="280">
        <v>0</v>
      </c>
      <c r="AB43" s="280">
        <v>0</v>
      </c>
      <c r="AC43" s="280">
        <v>317</v>
      </c>
      <c r="AD43" s="280">
        <v>0</v>
      </c>
      <c r="AE43" s="280">
        <v>0</v>
      </c>
      <c r="AF43" s="280">
        <v>0</v>
      </c>
      <c r="AG43" s="280">
        <v>0</v>
      </c>
      <c r="AH43" s="280">
        <v>0</v>
      </c>
      <c r="AI43" s="280">
        <v>0</v>
      </c>
      <c r="AJ43" s="280" t="s">
        <v>802</v>
      </c>
      <c r="AK43" s="280" t="s">
        <v>802</v>
      </c>
      <c r="AL43" s="280">
        <v>2828</v>
      </c>
      <c r="AM43" s="280" t="s">
        <v>802</v>
      </c>
      <c r="AN43" s="280" t="s">
        <v>802</v>
      </c>
      <c r="AO43" s="280">
        <v>255</v>
      </c>
      <c r="AP43" s="280" t="s">
        <v>802</v>
      </c>
      <c r="AQ43" s="280">
        <v>1069</v>
      </c>
      <c r="AR43" s="280" t="s">
        <v>802</v>
      </c>
      <c r="AS43" s="280">
        <v>2741</v>
      </c>
      <c r="AT43" s="280">
        <f t="shared" si="22"/>
        <v>994</v>
      </c>
      <c r="AU43" s="280">
        <v>0</v>
      </c>
      <c r="AV43" s="280">
        <v>0</v>
      </c>
      <c r="AW43" s="280">
        <v>0</v>
      </c>
      <c r="AX43" s="280">
        <v>751</v>
      </c>
      <c r="AY43" s="280">
        <v>0</v>
      </c>
      <c r="AZ43" s="280">
        <v>0</v>
      </c>
      <c r="BA43" s="280">
        <v>0</v>
      </c>
      <c r="BB43" s="280">
        <v>0</v>
      </c>
      <c r="BC43" s="280">
        <v>108</v>
      </c>
      <c r="BD43" s="280">
        <v>0</v>
      </c>
      <c r="BE43" s="280" t="s">
        <v>802</v>
      </c>
      <c r="BF43" s="280" t="s">
        <v>802</v>
      </c>
      <c r="BG43" s="280" t="s">
        <v>802</v>
      </c>
      <c r="BH43" s="280" t="s">
        <v>802</v>
      </c>
      <c r="BI43" s="280" t="s">
        <v>802</v>
      </c>
      <c r="BJ43" s="280" t="s">
        <v>802</v>
      </c>
      <c r="BK43" s="280" t="s">
        <v>802</v>
      </c>
      <c r="BL43" s="280" t="s">
        <v>802</v>
      </c>
      <c r="BM43" s="280" t="s">
        <v>802</v>
      </c>
      <c r="BN43" s="280">
        <v>135</v>
      </c>
      <c r="BO43" s="280">
        <f t="shared" si="23"/>
        <v>659</v>
      </c>
      <c r="BP43" s="280">
        <v>0</v>
      </c>
      <c r="BQ43" s="280">
        <v>0</v>
      </c>
      <c r="BR43" s="280">
        <v>0</v>
      </c>
      <c r="BS43" s="280">
        <v>0</v>
      </c>
      <c r="BT43" s="280">
        <v>0</v>
      </c>
      <c r="BU43" s="280">
        <v>0</v>
      </c>
      <c r="BV43" s="280">
        <v>0</v>
      </c>
      <c r="BW43" s="280">
        <v>0</v>
      </c>
      <c r="BX43" s="280">
        <v>0</v>
      </c>
      <c r="BY43" s="280">
        <v>0</v>
      </c>
      <c r="BZ43" s="280">
        <v>0</v>
      </c>
      <c r="CA43" s="280">
        <v>0</v>
      </c>
      <c r="CB43" s="280" t="s">
        <v>802</v>
      </c>
      <c r="CC43" s="280" t="s">
        <v>802</v>
      </c>
      <c r="CD43" s="280" t="s">
        <v>802</v>
      </c>
      <c r="CE43" s="280" t="s">
        <v>802</v>
      </c>
      <c r="CF43" s="280" t="s">
        <v>802</v>
      </c>
      <c r="CG43" s="280" t="s">
        <v>802</v>
      </c>
      <c r="CH43" s="280" t="s">
        <v>802</v>
      </c>
      <c r="CI43" s="280">
        <v>659</v>
      </c>
      <c r="CJ43" s="280">
        <f t="shared" si="24"/>
        <v>0</v>
      </c>
      <c r="CK43" s="280">
        <v>0</v>
      </c>
      <c r="CL43" s="280">
        <v>0</v>
      </c>
      <c r="CM43" s="280">
        <v>0</v>
      </c>
      <c r="CN43" s="280">
        <v>0</v>
      </c>
      <c r="CO43" s="280">
        <v>0</v>
      </c>
      <c r="CP43" s="280">
        <v>0</v>
      </c>
      <c r="CQ43" s="280">
        <v>0</v>
      </c>
      <c r="CR43" s="280">
        <v>0</v>
      </c>
      <c r="CS43" s="280">
        <v>0</v>
      </c>
      <c r="CT43" s="280">
        <v>0</v>
      </c>
      <c r="CU43" s="280">
        <v>0</v>
      </c>
      <c r="CV43" s="280">
        <v>0</v>
      </c>
      <c r="CW43" s="280" t="s">
        <v>802</v>
      </c>
      <c r="CX43" s="280" t="s">
        <v>802</v>
      </c>
      <c r="CY43" s="280" t="s">
        <v>802</v>
      </c>
      <c r="CZ43" s="280" t="s">
        <v>802</v>
      </c>
      <c r="DA43" s="280" t="s">
        <v>802</v>
      </c>
      <c r="DB43" s="280" t="s">
        <v>802</v>
      </c>
      <c r="DC43" s="280" t="s">
        <v>802</v>
      </c>
      <c r="DD43" s="280">
        <v>0</v>
      </c>
      <c r="DE43" s="280">
        <f t="shared" si="25"/>
        <v>0</v>
      </c>
      <c r="DF43" s="280">
        <v>0</v>
      </c>
      <c r="DG43" s="280">
        <v>0</v>
      </c>
      <c r="DH43" s="280">
        <v>0</v>
      </c>
      <c r="DI43" s="280">
        <v>0</v>
      </c>
      <c r="DJ43" s="280">
        <v>0</v>
      </c>
      <c r="DK43" s="280">
        <v>0</v>
      </c>
      <c r="DL43" s="280">
        <v>0</v>
      </c>
      <c r="DM43" s="280">
        <v>0</v>
      </c>
      <c r="DN43" s="280">
        <v>0</v>
      </c>
      <c r="DO43" s="280">
        <v>0</v>
      </c>
      <c r="DP43" s="280">
        <v>0</v>
      </c>
      <c r="DQ43" s="280">
        <v>0</v>
      </c>
      <c r="DR43" s="280" t="s">
        <v>802</v>
      </c>
      <c r="DS43" s="280" t="s">
        <v>802</v>
      </c>
      <c r="DT43" s="280">
        <v>0</v>
      </c>
      <c r="DU43" s="280" t="s">
        <v>802</v>
      </c>
      <c r="DV43" s="280" t="s">
        <v>802</v>
      </c>
      <c r="DW43" s="280" t="s">
        <v>802</v>
      </c>
      <c r="DX43" s="280" t="s">
        <v>802</v>
      </c>
      <c r="DY43" s="280">
        <v>0</v>
      </c>
      <c r="DZ43" s="280">
        <f t="shared" si="26"/>
        <v>2506</v>
      </c>
      <c r="EA43" s="280">
        <v>0</v>
      </c>
      <c r="EB43" s="280">
        <v>0</v>
      </c>
      <c r="EC43" s="280">
        <v>0</v>
      </c>
      <c r="ED43" s="280">
        <v>0</v>
      </c>
      <c r="EE43" s="280">
        <v>0</v>
      </c>
      <c r="EF43" s="280">
        <v>0</v>
      </c>
      <c r="EG43" s="280">
        <v>0</v>
      </c>
      <c r="EH43" s="280">
        <v>0</v>
      </c>
      <c r="EI43" s="280">
        <v>1354</v>
      </c>
      <c r="EJ43" s="280">
        <v>0</v>
      </c>
      <c r="EK43" s="280" t="s">
        <v>802</v>
      </c>
      <c r="EL43" s="280" t="s">
        <v>802</v>
      </c>
      <c r="EM43" s="280" t="s">
        <v>802</v>
      </c>
      <c r="EN43" s="280">
        <v>1147</v>
      </c>
      <c r="EO43" s="280">
        <v>0</v>
      </c>
      <c r="EP43" s="280" t="s">
        <v>802</v>
      </c>
      <c r="EQ43" s="280" t="s">
        <v>802</v>
      </c>
      <c r="ER43" s="280" t="s">
        <v>802</v>
      </c>
      <c r="ES43" s="280">
        <v>5</v>
      </c>
      <c r="ET43" s="280">
        <v>0</v>
      </c>
      <c r="EU43" s="280">
        <f t="shared" si="27"/>
        <v>32254</v>
      </c>
      <c r="EV43" s="280">
        <v>15817</v>
      </c>
      <c r="EW43" s="280">
        <v>19</v>
      </c>
      <c r="EX43" s="280">
        <v>733</v>
      </c>
      <c r="EY43" s="280">
        <v>2885</v>
      </c>
      <c r="EZ43" s="280">
        <v>3953</v>
      </c>
      <c r="FA43" s="280">
        <v>1523</v>
      </c>
      <c r="FB43" s="280">
        <v>5</v>
      </c>
      <c r="FC43" s="280">
        <v>5191</v>
      </c>
      <c r="FD43" s="280">
        <v>0</v>
      </c>
      <c r="FE43" s="280">
        <v>1135</v>
      </c>
      <c r="FF43" s="280">
        <v>0</v>
      </c>
      <c r="FG43" s="280">
        <v>0</v>
      </c>
      <c r="FH43" s="280" t="s">
        <v>802</v>
      </c>
      <c r="FI43" s="280" t="s">
        <v>802</v>
      </c>
      <c r="FJ43" s="280" t="s">
        <v>802</v>
      </c>
      <c r="FK43" s="280">
        <v>0</v>
      </c>
      <c r="FL43" s="280">
        <v>0</v>
      </c>
      <c r="FM43" s="280">
        <v>0</v>
      </c>
      <c r="FN43" s="280">
        <v>40</v>
      </c>
      <c r="FO43" s="280">
        <v>953</v>
      </c>
    </row>
    <row r="44" spans="1:171" s="284" customFormat="1" ht="12" customHeight="1">
      <c r="A44" s="278" t="s">
        <v>613</v>
      </c>
      <c r="B44" s="279" t="s">
        <v>625</v>
      </c>
      <c r="C44" s="297" t="s">
        <v>542</v>
      </c>
      <c r="D44" s="280">
        <f t="shared" si="0"/>
        <v>57222</v>
      </c>
      <c r="E44" s="280">
        <f t="shared" si="1"/>
        <v>15376</v>
      </c>
      <c r="F44" s="280">
        <f t="shared" si="2"/>
        <v>55</v>
      </c>
      <c r="G44" s="280">
        <f t="shared" si="3"/>
        <v>228</v>
      </c>
      <c r="H44" s="280">
        <f t="shared" si="4"/>
        <v>8902</v>
      </c>
      <c r="I44" s="280">
        <f t="shared" si="5"/>
        <v>7389</v>
      </c>
      <c r="J44" s="280">
        <f t="shared" si="6"/>
        <v>2442</v>
      </c>
      <c r="K44" s="280">
        <f t="shared" si="7"/>
        <v>16</v>
      </c>
      <c r="L44" s="280">
        <f t="shared" si="8"/>
        <v>7235</v>
      </c>
      <c r="M44" s="280">
        <f t="shared" si="9"/>
        <v>68</v>
      </c>
      <c r="N44" s="280">
        <f t="shared" si="10"/>
        <v>239</v>
      </c>
      <c r="O44" s="280">
        <f t="shared" si="11"/>
        <v>256</v>
      </c>
      <c r="P44" s="280">
        <f t="shared" si="12"/>
        <v>0</v>
      </c>
      <c r="Q44" s="280">
        <f t="shared" si="13"/>
        <v>6841</v>
      </c>
      <c r="R44" s="280">
        <f t="shared" si="14"/>
        <v>3433</v>
      </c>
      <c r="S44" s="280">
        <f t="shared" si="15"/>
        <v>0</v>
      </c>
      <c r="T44" s="280">
        <f t="shared" si="16"/>
        <v>1992</v>
      </c>
      <c r="U44" s="280">
        <f t="shared" si="17"/>
        <v>0</v>
      </c>
      <c r="V44" s="280">
        <f t="shared" si="18"/>
        <v>0</v>
      </c>
      <c r="W44" s="280">
        <f t="shared" si="19"/>
        <v>34</v>
      </c>
      <c r="X44" s="280">
        <f t="shared" si="20"/>
        <v>2716</v>
      </c>
      <c r="Y44" s="280">
        <f t="shared" si="21"/>
        <v>9584</v>
      </c>
      <c r="Z44" s="280">
        <v>173</v>
      </c>
      <c r="AA44" s="280">
        <v>0</v>
      </c>
      <c r="AB44" s="280">
        <v>0</v>
      </c>
      <c r="AC44" s="280">
        <v>575</v>
      </c>
      <c r="AD44" s="280">
        <v>0</v>
      </c>
      <c r="AE44" s="280">
        <v>0</v>
      </c>
      <c r="AF44" s="280">
        <v>0</v>
      </c>
      <c r="AG44" s="280">
        <v>0</v>
      </c>
      <c r="AH44" s="280">
        <v>3</v>
      </c>
      <c r="AI44" s="280">
        <v>0</v>
      </c>
      <c r="AJ44" s="280" t="s">
        <v>802</v>
      </c>
      <c r="AK44" s="280" t="s">
        <v>802</v>
      </c>
      <c r="AL44" s="280">
        <v>6841</v>
      </c>
      <c r="AM44" s="280" t="s">
        <v>802</v>
      </c>
      <c r="AN44" s="280" t="s">
        <v>802</v>
      </c>
      <c r="AO44" s="280">
        <v>1992</v>
      </c>
      <c r="AP44" s="280" t="s">
        <v>802</v>
      </c>
      <c r="AQ44" s="280">
        <v>0</v>
      </c>
      <c r="AR44" s="280" t="s">
        <v>802</v>
      </c>
      <c r="AS44" s="280">
        <v>0</v>
      </c>
      <c r="AT44" s="280">
        <f t="shared" si="22"/>
        <v>5683</v>
      </c>
      <c r="AU44" s="280">
        <v>0</v>
      </c>
      <c r="AV44" s="280">
        <v>0</v>
      </c>
      <c r="AW44" s="280">
        <v>0</v>
      </c>
      <c r="AX44" s="280">
        <v>5021</v>
      </c>
      <c r="AY44" s="280">
        <v>466</v>
      </c>
      <c r="AZ44" s="280">
        <v>0</v>
      </c>
      <c r="BA44" s="280">
        <v>0</v>
      </c>
      <c r="BB44" s="280">
        <v>0</v>
      </c>
      <c r="BC44" s="280">
        <v>0</v>
      </c>
      <c r="BD44" s="280">
        <v>0</v>
      </c>
      <c r="BE44" s="280" t="s">
        <v>802</v>
      </c>
      <c r="BF44" s="280" t="s">
        <v>802</v>
      </c>
      <c r="BG44" s="280" t="s">
        <v>802</v>
      </c>
      <c r="BH44" s="280" t="s">
        <v>802</v>
      </c>
      <c r="BI44" s="280" t="s">
        <v>802</v>
      </c>
      <c r="BJ44" s="280" t="s">
        <v>802</v>
      </c>
      <c r="BK44" s="280" t="s">
        <v>802</v>
      </c>
      <c r="BL44" s="280" t="s">
        <v>802</v>
      </c>
      <c r="BM44" s="280" t="s">
        <v>802</v>
      </c>
      <c r="BN44" s="280">
        <v>196</v>
      </c>
      <c r="BO44" s="280">
        <f t="shared" si="23"/>
        <v>1651</v>
      </c>
      <c r="BP44" s="280">
        <v>0</v>
      </c>
      <c r="BQ44" s="280">
        <v>0</v>
      </c>
      <c r="BR44" s="280">
        <v>0</v>
      </c>
      <c r="BS44" s="280">
        <v>0</v>
      </c>
      <c r="BT44" s="280">
        <v>0</v>
      </c>
      <c r="BU44" s="280">
        <v>0</v>
      </c>
      <c r="BV44" s="280">
        <v>0</v>
      </c>
      <c r="BW44" s="280">
        <v>0</v>
      </c>
      <c r="BX44" s="280">
        <v>0</v>
      </c>
      <c r="BY44" s="280">
        <v>0</v>
      </c>
      <c r="BZ44" s="280">
        <v>256</v>
      </c>
      <c r="CA44" s="280">
        <v>0</v>
      </c>
      <c r="CB44" s="280" t="s">
        <v>802</v>
      </c>
      <c r="CC44" s="280" t="s">
        <v>802</v>
      </c>
      <c r="CD44" s="280" t="s">
        <v>802</v>
      </c>
      <c r="CE44" s="280" t="s">
        <v>802</v>
      </c>
      <c r="CF44" s="280" t="s">
        <v>802</v>
      </c>
      <c r="CG44" s="280" t="s">
        <v>802</v>
      </c>
      <c r="CH44" s="280" t="s">
        <v>802</v>
      </c>
      <c r="CI44" s="280">
        <v>1395</v>
      </c>
      <c r="CJ44" s="280">
        <f t="shared" si="24"/>
        <v>0</v>
      </c>
      <c r="CK44" s="280">
        <v>0</v>
      </c>
      <c r="CL44" s="280">
        <v>0</v>
      </c>
      <c r="CM44" s="280">
        <v>0</v>
      </c>
      <c r="CN44" s="280">
        <v>0</v>
      </c>
      <c r="CO44" s="280">
        <v>0</v>
      </c>
      <c r="CP44" s="280">
        <v>0</v>
      </c>
      <c r="CQ44" s="280">
        <v>0</v>
      </c>
      <c r="CR44" s="280">
        <v>0</v>
      </c>
      <c r="CS44" s="280">
        <v>0</v>
      </c>
      <c r="CT44" s="280">
        <v>0</v>
      </c>
      <c r="CU44" s="280">
        <v>0</v>
      </c>
      <c r="CV44" s="280">
        <v>0</v>
      </c>
      <c r="CW44" s="280" t="s">
        <v>802</v>
      </c>
      <c r="CX44" s="280" t="s">
        <v>802</v>
      </c>
      <c r="CY44" s="280" t="s">
        <v>802</v>
      </c>
      <c r="CZ44" s="280" t="s">
        <v>802</v>
      </c>
      <c r="DA44" s="280" t="s">
        <v>802</v>
      </c>
      <c r="DB44" s="280" t="s">
        <v>802</v>
      </c>
      <c r="DC44" s="280" t="s">
        <v>802</v>
      </c>
      <c r="DD44" s="280">
        <v>0</v>
      </c>
      <c r="DE44" s="280">
        <f t="shared" si="25"/>
        <v>0</v>
      </c>
      <c r="DF44" s="280">
        <v>0</v>
      </c>
      <c r="DG44" s="280">
        <v>0</v>
      </c>
      <c r="DH44" s="280">
        <v>0</v>
      </c>
      <c r="DI44" s="280">
        <v>0</v>
      </c>
      <c r="DJ44" s="280">
        <v>0</v>
      </c>
      <c r="DK44" s="280">
        <v>0</v>
      </c>
      <c r="DL44" s="280">
        <v>0</v>
      </c>
      <c r="DM44" s="280">
        <v>0</v>
      </c>
      <c r="DN44" s="280">
        <v>0</v>
      </c>
      <c r="DO44" s="280">
        <v>0</v>
      </c>
      <c r="DP44" s="280">
        <v>0</v>
      </c>
      <c r="DQ44" s="280">
        <v>0</v>
      </c>
      <c r="DR44" s="280" t="s">
        <v>802</v>
      </c>
      <c r="DS44" s="280" t="s">
        <v>802</v>
      </c>
      <c r="DT44" s="280">
        <v>0</v>
      </c>
      <c r="DU44" s="280" t="s">
        <v>802</v>
      </c>
      <c r="DV44" s="280" t="s">
        <v>802</v>
      </c>
      <c r="DW44" s="280" t="s">
        <v>802</v>
      </c>
      <c r="DX44" s="280" t="s">
        <v>802</v>
      </c>
      <c r="DY44" s="280">
        <v>0</v>
      </c>
      <c r="DZ44" s="280">
        <f t="shared" si="26"/>
        <v>3459</v>
      </c>
      <c r="EA44" s="280">
        <v>0</v>
      </c>
      <c r="EB44" s="280">
        <v>0</v>
      </c>
      <c r="EC44" s="280">
        <v>0</v>
      </c>
      <c r="ED44" s="280">
        <v>0</v>
      </c>
      <c r="EE44" s="280">
        <v>0</v>
      </c>
      <c r="EF44" s="280">
        <v>0</v>
      </c>
      <c r="EG44" s="280">
        <v>0</v>
      </c>
      <c r="EH44" s="280">
        <v>0</v>
      </c>
      <c r="EI44" s="280">
        <v>0</v>
      </c>
      <c r="EJ44" s="280">
        <v>0</v>
      </c>
      <c r="EK44" s="280" t="s">
        <v>802</v>
      </c>
      <c r="EL44" s="280" t="s">
        <v>802</v>
      </c>
      <c r="EM44" s="280" t="s">
        <v>802</v>
      </c>
      <c r="EN44" s="280">
        <v>3433</v>
      </c>
      <c r="EO44" s="280">
        <v>0</v>
      </c>
      <c r="EP44" s="280" t="s">
        <v>802</v>
      </c>
      <c r="EQ44" s="280" t="s">
        <v>802</v>
      </c>
      <c r="ER44" s="280" t="s">
        <v>802</v>
      </c>
      <c r="ES44" s="280">
        <v>26</v>
      </c>
      <c r="ET44" s="280">
        <v>0</v>
      </c>
      <c r="EU44" s="280">
        <f t="shared" si="27"/>
        <v>36845</v>
      </c>
      <c r="EV44" s="280">
        <v>15203</v>
      </c>
      <c r="EW44" s="280">
        <v>55</v>
      </c>
      <c r="EX44" s="280">
        <v>228</v>
      </c>
      <c r="EY44" s="280">
        <v>3306</v>
      </c>
      <c r="EZ44" s="280">
        <v>6923</v>
      </c>
      <c r="FA44" s="280">
        <v>2442</v>
      </c>
      <c r="FB44" s="280">
        <v>16</v>
      </c>
      <c r="FC44" s="280">
        <v>7235</v>
      </c>
      <c r="FD44" s="280">
        <v>65</v>
      </c>
      <c r="FE44" s="280">
        <v>239</v>
      </c>
      <c r="FF44" s="280">
        <v>0</v>
      </c>
      <c r="FG44" s="280">
        <v>0</v>
      </c>
      <c r="FH44" s="280" t="s">
        <v>802</v>
      </c>
      <c r="FI44" s="280" t="s">
        <v>802</v>
      </c>
      <c r="FJ44" s="280" t="s">
        <v>802</v>
      </c>
      <c r="FK44" s="280">
        <v>0</v>
      </c>
      <c r="FL44" s="280">
        <v>0</v>
      </c>
      <c r="FM44" s="280">
        <v>0</v>
      </c>
      <c r="FN44" s="280">
        <v>8</v>
      </c>
      <c r="FO44" s="280">
        <v>1125</v>
      </c>
    </row>
    <row r="45" spans="1:171" s="284" customFormat="1" ht="12" customHeight="1">
      <c r="A45" s="278" t="s">
        <v>573</v>
      </c>
      <c r="B45" s="279" t="s">
        <v>634</v>
      </c>
      <c r="C45" s="297" t="s">
        <v>542</v>
      </c>
      <c r="D45" s="280">
        <f t="shared" si="0"/>
        <v>45857</v>
      </c>
      <c r="E45" s="280">
        <f t="shared" si="1"/>
        <v>4108</v>
      </c>
      <c r="F45" s="280">
        <f t="shared" si="2"/>
        <v>6</v>
      </c>
      <c r="G45" s="280">
        <f t="shared" si="3"/>
        <v>276</v>
      </c>
      <c r="H45" s="280">
        <f t="shared" si="4"/>
        <v>6568</v>
      </c>
      <c r="I45" s="280">
        <f t="shared" si="5"/>
        <v>3632</v>
      </c>
      <c r="J45" s="280">
        <f t="shared" si="6"/>
        <v>680</v>
      </c>
      <c r="K45" s="280">
        <f t="shared" si="7"/>
        <v>21</v>
      </c>
      <c r="L45" s="280">
        <f t="shared" si="8"/>
        <v>3073</v>
      </c>
      <c r="M45" s="280">
        <f t="shared" si="9"/>
        <v>490</v>
      </c>
      <c r="N45" s="280">
        <f t="shared" si="10"/>
        <v>617</v>
      </c>
      <c r="O45" s="280">
        <f t="shared" si="11"/>
        <v>327</v>
      </c>
      <c r="P45" s="280">
        <f t="shared" si="12"/>
        <v>0</v>
      </c>
      <c r="Q45" s="280">
        <f t="shared" si="13"/>
        <v>4712</v>
      </c>
      <c r="R45" s="280">
        <f t="shared" si="14"/>
        <v>7937</v>
      </c>
      <c r="S45" s="280">
        <f t="shared" si="15"/>
        <v>0</v>
      </c>
      <c r="T45" s="280">
        <f t="shared" si="16"/>
        <v>11124</v>
      </c>
      <c r="U45" s="280">
        <f t="shared" si="17"/>
        <v>0</v>
      </c>
      <c r="V45" s="280">
        <f t="shared" si="18"/>
        <v>1046</v>
      </c>
      <c r="W45" s="280">
        <f t="shared" si="19"/>
        <v>3</v>
      </c>
      <c r="X45" s="280">
        <f t="shared" si="20"/>
        <v>1237</v>
      </c>
      <c r="Y45" s="280">
        <f t="shared" si="21"/>
        <v>18551</v>
      </c>
      <c r="Z45" s="280">
        <v>1</v>
      </c>
      <c r="AA45" s="280">
        <v>0</v>
      </c>
      <c r="AB45" s="280">
        <v>0</v>
      </c>
      <c r="AC45" s="280">
        <v>941</v>
      </c>
      <c r="AD45" s="280">
        <v>0</v>
      </c>
      <c r="AE45" s="280">
        <v>0</v>
      </c>
      <c r="AF45" s="280">
        <v>0</v>
      </c>
      <c r="AG45" s="280">
        <v>0</v>
      </c>
      <c r="AH45" s="280">
        <v>0</v>
      </c>
      <c r="AI45" s="280">
        <v>0</v>
      </c>
      <c r="AJ45" s="280" t="s">
        <v>802</v>
      </c>
      <c r="AK45" s="280" t="s">
        <v>802</v>
      </c>
      <c r="AL45" s="280">
        <v>4712</v>
      </c>
      <c r="AM45" s="280" t="s">
        <v>802</v>
      </c>
      <c r="AN45" s="280" t="s">
        <v>802</v>
      </c>
      <c r="AO45" s="280">
        <v>11124</v>
      </c>
      <c r="AP45" s="280" t="s">
        <v>802</v>
      </c>
      <c r="AQ45" s="280">
        <v>1046</v>
      </c>
      <c r="AR45" s="280" t="s">
        <v>802</v>
      </c>
      <c r="AS45" s="280">
        <v>727</v>
      </c>
      <c r="AT45" s="280">
        <f t="shared" si="22"/>
        <v>943</v>
      </c>
      <c r="AU45" s="280">
        <v>0</v>
      </c>
      <c r="AV45" s="280">
        <v>0</v>
      </c>
      <c r="AW45" s="280">
        <v>0</v>
      </c>
      <c r="AX45" s="280">
        <v>912</v>
      </c>
      <c r="AY45" s="280">
        <v>0</v>
      </c>
      <c r="AZ45" s="280">
        <v>0</v>
      </c>
      <c r="BA45" s="280">
        <v>0</v>
      </c>
      <c r="BB45" s="280">
        <v>0</v>
      </c>
      <c r="BC45" s="280">
        <v>0</v>
      </c>
      <c r="BD45" s="280">
        <v>0</v>
      </c>
      <c r="BE45" s="280" t="s">
        <v>802</v>
      </c>
      <c r="BF45" s="280" t="s">
        <v>802</v>
      </c>
      <c r="BG45" s="280" t="s">
        <v>802</v>
      </c>
      <c r="BH45" s="280" t="s">
        <v>802</v>
      </c>
      <c r="BI45" s="280" t="s">
        <v>802</v>
      </c>
      <c r="BJ45" s="280" t="s">
        <v>802</v>
      </c>
      <c r="BK45" s="280" t="s">
        <v>802</v>
      </c>
      <c r="BL45" s="280" t="s">
        <v>802</v>
      </c>
      <c r="BM45" s="280" t="s">
        <v>802</v>
      </c>
      <c r="BN45" s="280">
        <v>31</v>
      </c>
      <c r="BO45" s="280">
        <f t="shared" si="23"/>
        <v>8</v>
      </c>
      <c r="BP45" s="280">
        <v>0</v>
      </c>
      <c r="BQ45" s="280">
        <v>0</v>
      </c>
      <c r="BR45" s="280">
        <v>0</v>
      </c>
      <c r="BS45" s="280">
        <v>0</v>
      </c>
      <c r="BT45" s="280">
        <v>0</v>
      </c>
      <c r="BU45" s="280">
        <v>0</v>
      </c>
      <c r="BV45" s="280">
        <v>0</v>
      </c>
      <c r="BW45" s="280">
        <v>0</v>
      </c>
      <c r="BX45" s="280">
        <v>0</v>
      </c>
      <c r="BY45" s="280">
        <v>0</v>
      </c>
      <c r="BZ45" s="280">
        <v>0</v>
      </c>
      <c r="CA45" s="280">
        <v>0</v>
      </c>
      <c r="CB45" s="280" t="s">
        <v>802</v>
      </c>
      <c r="CC45" s="280" t="s">
        <v>802</v>
      </c>
      <c r="CD45" s="280" t="s">
        <v>802</v>
      </c>
      <c r="CE45" s="280" t="s">
        <v>802</v>
      </c>
      <c r="CF45" s="280" t="s">
        <v>802</v>
      </c>
      <c r="CG45" s="280" t="s">
        <v>802</v>
      </c>
      <c r="CH45" s="280" t="s">
        <v>802</v>
      </c>
      <c r="CI45" s="280">
        <v>8</v>
      </c>
      <c r="CJ45" s="280">
        <f t="shared" si="24"/>
        <v>0</v>
      </c>
      <c r="CK45" s="280">
        <v>0</v>
      </c>
      <c r="CL45" s="280">
        <v>0</v>
      </c>
      <c r="CM45" s="280">
        <v>0</v>
      </c>
      <c r="CN45" s="280">
        <v>0</v>
      </c>
      <c r="CO45" s="280">
        <v>0</v>
      </c>
      <c r="CP45" s="280">
        <v>0</v>
      </c>
      <c r="CQ45" s="280">
        <v>0</v>
      </c>
      <c r="CR45" s="280">
        <v>0</v>
      </c>
      <c r="CS45" s="280">
        <v>0</v>
      </c>
      <c r="CT45" s="280">
        <v>0</v>
      </c>
      <c r="CU45" s="280">
        <v>0</v>
      </c>
      <c r="CV45" s="280">
        <v>0</v>
      </c>
      <c r="CW45" s="280" t="s">
        <v>802</v>
      </c>
      <c r="CX45" s="280" t="s">
        <v>802</v>
      </c>
      <c r="CY45" s="280" t="s">
        <v>802</v>
      </c>
      <c r="CZ45" s="280" t="s">
        <v>802</v>
      </c>
      <c r="DA45" s="280" t="s">
        <v>802</v>
      </c>
      <c r="DB45" s="280" t="s">
        <v>802</v>
      </c>
      <c r="DC45" s="280" t="s">
        <v>802</v>
      </c>
      <c r="DD45" s="280">
        <v>0</v>
      </c>
      <c r="DE45" s="280">
        <f t="shared" si="25"/>
        <v>0</v>
      </c>
      <c r="DF45" s="280">
        <v>0</v>
      </c>
      <c r="DG45" s="280">
        <v>0</v>
      </c>
      <c r="DH45" s="280">
        <v>0</v>
      </c>
      <c r="DI45" s="280">
        <v>0</v>
      </c>
      <c r="DJ45" s="280">
        <v>0</v>
      </c>
      <c r="DK45" s="280">
        <v>0</v>
      </c>
      <c r="DL45" s="280">
        <v>0</v>
      </c>
      <c r="DM45" s="280">
        <v>0</v>
      </c>
      <c r="DN45" s="280">
        <v>0</v>
      </c>
      <c r="DO45" s="280">
        <v>0</v>
      </c>
      <c r="DP45" s="280">
        <v>0</v>
      </c>
      <c r="DQ45" s="280">
        <v>0</v>
      </c>
      <c r="DR45" s="280" t="s">
        <v>802</v>
      </c>
      <c r="DS45" s="280" t="s">
        <v>802</v>
      </c>
      <c r="DT45" s="280">
        <v>0</v>
      </c>
      <c r="DU45" s="280" t="s">
        <v>802</v>
      </c>
      <c r="DV45" s="280" t="s">
        <v>802</v>
      </c>
      <c r="DW45" s="280" t="s">
        <v>802</v>
      </c>
      <c r="DX45" s="280" t="s">
        <v>802</v>
      </c>
      <c r="DY45" s="280">
        <v>0</v>
      </c>
      <c r="DZ45" s="280">
        <f t="shared" si="26"/>
        <v>7937</v>
      </c>
      <c r="EA45" s="280">
        <v>0</v>
      </c>
      <c r="EB45" s="280">
        <v>0</v>
      </c>
      <c r="EC45" s="280">
        <v>0</v>
      </c>
      <c r="ED45" s="280">
        <v>0</v>
      </c>
      <c r="EE45" s="280">
        <v>0</v>
      </c>
      <c r="EF45" s="280">
        <v>0</v>
      </c>
      <c r="EG45" s="280">
        <v>0</v>
      </c>
      <c r="EH45" s="280">
        <v>0</v>
      </c>
      <c r="EI45" s="280">
        <v>0</v>
      </c>
      <c r="EJ45" s="280">
        <v>0</v>
      </c>
      <c r="EK45" s="280" t="s">
        <v>802</v>
      </c>
      <c r="EL45" s="280" t="s">
        <v>802</v>
      </c>
      <c r="EM45" s="280" t="s">
        <v>802</v>
      </c>
      <c r="EN45" s="280">
        <v>7937</v>
      </c>
      <c r="EO45" s="280">
        <v>0</v>
      </c>
      <c r="EP45" s="280" t="s">
        <v>802</v>
      </c>
      <c r="EQ45" s="280" t="s">
        <v>802</v>
      </c>
      <c r="ER45" s="280" t="s">
        <v>802</v>
      </c>
      <c r="ES45" s="280">
        <v>0</v>
      </c>
      <c r="ET45" s="280">
        <v>0</v>
      </c>
      <c r="EU45" s="280">
        <f t="shared" si="27"/>
        <v>18418</v>
      </c>
      <c r="EV45" s="280">
        <v>4107</v>
      </c>
      <c r="EW45" s="280">
        <v>6</v>
      </c>
      <c r="EX45" s="280">
        <v>276</v>
      </c>
      <c r="EY45" s="280">
        <v>4715</v>
      </c>
      <c r="EZ45" s="280">
        <v>3632</v>
      </c>
      <c r="FA45" s="280">
        <v>680</v>
      </c>
      <c r="FB45" s="280">
        <v>21</v>
      </c>
      <c r="FC45" s="280">
        <v>3073</v>
      </c>
      <c r="FD45" s="280">
        <v>490</v>
      </c>
      <c r="FE45" s="280">
        <v>617</v>
      </c>
      <c r="FF45" s="280">
        <v>327</v>
      </c>
      <c r="FG45" s="280">
        <v>0</v>
      </c>
      <c r="FH45" s="280" t="s">
        <v>802</v>
      </c>
      <c r="FI45" s="280" t="s">
        <v>802</v>
      </c>
      <c r="FJ45" s="280" t="s">
        <v>802</v>
      </c>
      <c r="FK45" s="280">
        <v>0</v>
      </c>
      <c r="FL45" s="280">
        <v>0</v>
      </c>
      <c r="FM45" s="280">
        <v>0</v>
      </c>
      <c r="FN45" s="280">
        <v>3</v>
      </c>
      <c r="FO45" s="280">
        <v>471</v>
      </c>
    </row>
    <row r="46" spans="1:171" s="284" customFormat="1" ht="12" customHeight="1">
      <c r="A46" s="278" t="s">
        <v>561</v>
      </c>
      <c r="B46" s="279" t="s">
        <v>601</v>
      </c>
      <c r="C46" s="297" t="s">
        <v>542</v>
      </c>
      <c r="D46" s="280">
        <f t="shared" si="0"/>
        <v>209401</v>
      </c>
      <c r="E46" s="280">
        <f t="shared" si="1"/>
        <v>5305</v>
      </c>
      <c r="F46" s="280">
        <f t="shared" si="2"/>
        <v>231</v>
      </c>
      <c r="G46" s="280">
        <f t="shared" si="3"/>
        <v>157</v>
      </c>
      <c r="H46" s="280">
        <f t="shared" si="4"/>
        <v>25983</v>
      </c>
      <c r="I46" s="280">
        <f t="shared" si="5"/>
        <v>17019</v>
      </c>
      <c r="J46" s="280">
        <f t="shared" si="6"/>
        <v>7349</v>
      </c>
      <c r="K46" s="280">
        <f t="shared" si="7"/>
        <v>127</v>
      </c>
      <c r="L46" s="280">
        <f t="shared" si="8"/>
        <v>7977</v>
      </c>
      <c r="M46" s="280">
        <f t="shared" si="9"/>
        <v>437</v>
      </c>
      <c r="N46" s="280">
        <f t="shared" si="10"/>
        <v>1052</v>
      </c>
      <c r="O46" s="280">
        <f t="shared" si="11"/>
        <v>1371</v>
      </c>
      <c r="P46" s="280">
        <f t="shared" si="12"/>
        <v>0</v>
      </c>
      <c r="Q46" s="280">
        <f t="shared" si="13"/>
        <v>36510</v>
      </c>
      <c r="R46" s="280">
        <f t="shared" si="14"/>
        <v>75434</v>
      </c>
      <c r="S46" s="280">
        <f t="shared" si="15"/>
        <v>61</v>
      </c>
      <c r="T46" s="280">
        <f t="shared" si="16"/>
        <v>13581</v>
      </c>
      <c r="U46" s="280">
        <f t="shared" si="17"/>
        <v>154</v>
      </c>
      <c r="V46" s="280">
        <f t="shared" si="18"/>
        <v>5770</v>
      </c>
      <c r="W46" s="280">
        <f t="shared" si="19"/>
        <v>0</v>
      </c>
      <c r="X46" s="280">
        <f t="shared" si="20"/>
        <v>10883</v>
      </c>
      <c r="Y46" s="280">
        <f t="shared" si="21"/>
        <v>58877</v>
      </c>
      <c r="Z46" s="280">
        <v>80</v>
      </c>
      <c r="AA46" s="280">
        <v>0</v>
      </c>
      <c r="AB46" s="280">
        <v>0</v>
      </c>
      <c r="AC46" s="280">
        <v>2416</v>
      </c>
      <c r="AD46" s="280">
        <v>0</v>
      </c>
      <c r="AE46" s="280">
        <v>0</v>
      </c>
      <c r="AF46" s="280">
        <v>0</v>
      </c>
      <c r="AG46" s="280">
        <v>0</v>
      </c>
      <c r="AH46" s="280">
        <v>0</v>
      </c>
      <c r="AI46" s="280">
        <v>43</v>
      </c>
      <c r="AJ46" s="280" t="s">
        <v>802</v>
      </c>
      <c r="AK46" s="280" t="s">
        <v>802</v>
      </c>
      <c r="AL46" s="280">
        <v>36510</v>
      </c>
      <c r="AM46" s="280" t="s">
        <v>802</v>
      </c>
      <c r="AN46" s="280" t="s">
        <v>802</v>
      </c>
      <c r="AO46" s="280">
        <v>13581</v>
      </c>
      <c r="AP46" s="280" t="s">
        <v>802</v>
      </c>
      <c r="AQ46" s="280">
        <v>5770</v>
      </c>
      <c r="AR46" s="280" t="s">
        <v>802</v>
      </c>
      <c r="AS46" s="280">
        <v>477</v>
      </c>
      <c r="AT46" s="280">
        <f t="shared" si="22"/>
        <v>17090</v>
      </c>
      <c r="AU46" s="280">
        <v>0</v>
      </c>
      <c r="AV46" s="280">
        <v>0</v>
      </c>
      <c r="AW46" s="280">
        <v>0</v>
      </c>
      <c r="AX46" s="280">
        <v>13163</v>
      </c>
      <c r="AY46" s="280">
        <v>1119</v>
      </c>
      <c r="AZ46" s="280">
        <v>177</v>
      </c>
      <c r="BA46" s="280">
        <v>0</v>
      </c>
      <c r="BB46" s="280">
        <v>0</v>
      </c>
      <c r="BC46" s="280">
        <v>126</v>
      </c>
      <c r="BD46" s="280">
        <v>241</v>
      </c>
      <c r="BE46" s="280" t="s">
        <v>802</v>
      </c>
      <c r="BF46" s="280" t="s">
        <v>802</v>
      </c>
      <c r="BG46" s="280" t="s">
        <v>802</v>
      </c>
      <c r="BH46" s="280" t="s">
        <v>802</v>
      </c>
      <c r="BI46" s="280" t="s">
        <v>802</v>
      </c>
      <c r="BJ46" s="280" t="s">
        <v>802</v>
      </c>
      <c r="BK46" s="280" t="s">
        <v>802</v>
      </c>
      <c r="BL46" s="280" t="s">
        <v>802</v>
      </c>
      <c r="BM46" s="280" t="s">
        <v>802</v>
      </c>
      <c r="BN46" s="280">
        <v>2264</v>
      </c>
      <c r="BO46" s="280">
        <f t="shared" si="23"/>
        <v>2363</v>
      </c>
      <c r="BP46" s="280">
        <v>0</v>
      </c>
      <c r="BQ46" s="280">
        <v>0</v>
      </c>
      <c r="BR46" s="280">
        <v>0</v>
      </c>
      <c r="BS46" s="280">
        <v>0</v>
      </c>
      <c r="BT46" s="280">
        <v>0</v>
      </c>
      <c r="BU46" s="280">
        <v>0</v>
      </c>
      <c r="BV46" s="280">
        <v>0</v>
      </c>
      <c r="BW46" s="280">
        <v>0</v>
      </c>
      <c r="BX46" s="280">
        <v>0</v>
      </c>
      <c r="BY46" s="280">
        <v>0</v>
      </c>
      <c r="BZ46" s="280">
        <v>271</v>
      </c>
      <c r="CA46" s="280">
        <v>0</v>
      </c>
      <c r="CB46" s="280" t="s">
        <v>802</v>
      </c>
      <c r="CC46" s="280" t="s">
        <v>802</v>
      </c>
      <c r="CD46" s="280" t="s">
        <v>802</v>
      </c>
      <c r="CE46" s="280" t="s">
        <v>802</v>
      </c>
      <c r="CF46" s="280" t="s">
        <v>802</v>
      </c>
      <c r="CG46" s="280" t="s">
        <v>802</v>
      </c>
      <c r="CH46" s="280" t="s">
        <v>802</v>
      </c>
      <c r="CI46" s="280">
        <v>2092</v>
      </c>
      <c r="CJ46" s="280">
        <f t="shared" si="24"/>
        <v>0</v>
      </c>
      <c r="CK46" s="280">
        <v>0</v>
      </c>
      <c r="CL46" s="280">
        <v>0</v>
      </c>
      <c r="CM46" s="280">
        <v>0</v>
      </c>
      <c r="CN46" s="280">
        <v>0</v>
      </c>
      <c r="CO46" s="280">
        <v>0</v>
      </c>
      <c r="CP46" s="280">
        <v>0</v>
      </c>
      <c r="CQ46" s="280">
        <v>0</v>
      </c>
      <c r="CR46" s="280">
        <v>0</v>
      </c>
      <c r="CS46" s="280">
        <v>0</v>
      </c>
      <c r="CT46" s="280">
        <v>0</v>
      </c>
      <c r="CU46" s="280">
        <v>0</v>
      </c>
      <c r="CV46" s="280">
        <v>0</v>
      </c>
      <c r="CW46" s="280" t="s">
        <v>802</v>
      </c>
      <c r="CX46" s="280" t="s">
        <v>802</v>
      </c>
      <c r="CY46" s="280" t="s">
        <v>802</v>
      </c>
      <c r="CZ46" s="280" t="s">
        <v>802</v>
      </c>
      <c r="DA46" s="280" t="s">
        <v>802</v>
      </c>
      <c r="DB46" s="280" t="s">
        <v>802</v>
      </c>
      <c r="DC46" s="280" t="s">
        <v>802</v>
      </c>
      <c r="DD46" s="280">
        <v>0</v>
      </c>
      <c r="DE46" s="280">
        <f t="shared" si="25"/>
        <v>1161</v>
      </c>
      <c r="DF46" s="280">
        <v>0</v>
      </c>
      <c r="DG46" s="280">
        <v>0</v>
      </c>
      <c r="DH46" s="280">
        <v>0</v>
      </c>
      <c r="DI46" s="280">
        <v>0</v>
      </c>
      <c r="DJ46" s="280">
        <v>0</v>
      </c>
      <c r="DK46" s="280">
        <v>0</v>
      </c>
      <c r="DL46" s="280">
        <v>0</v>
      </c>
      <c r="DM46" s="280">
        <v>0</v>
      </c>
      <c r="DN46" s="280">
        <v>0</v>
      </c>
      <c r="DO46" s="280">
        <v>0</v>
      </c>
      <c r="DP46" s="280">
        <v>1100</v>
      </c>
      <c r="DQ46" s="280">
        <v>0</v>
      </c>
      <c r="DR46" s="280" t="s">
        <v>802</v>
      </c>
      <c r="DS46" s="280" t="s">
        <v>802</v>
      </c>
      <c r="DT46" s="280">
        <v>61</v>
      </c>
      <c r="DU46" s="280" t="s">
        <v>802</v>
      </c>
      <c r="DV46" s="280" t="s">
        <v>802</v>
      </c>
      <c r="DW46" s="280" t="s">
        <v>802</v>
      </c>
      <c r="DX46" s="280" t="s">
        <v>802</v>
      </c>
      <c r="DY46" s="280">
        <v>0</v>
      </c>
      <c r="DZ46" s="280">
        <f t="shared" si="26"/>
        <v>76383</v>
      </c>
      <c r="EA46" s="280">
        <v>28</v>
      </c>
      <c r="EB46" s="280">
        <v>0</v>
      </c>
      <c r="EC46" s="280">
        <v>0</v>
      </c>
      <c r="ED46" s="280">
        <v>269</v>
      </c>
      <c r="EE46" s="280">
        <v>0</v>
      </c>
      <c r="EF46" s="280">
        <v>0</v>
      </c>
      <c r="EG46" s="280">
        <v>0</v>
      </c>
      <c r="EH46" s="280">
        <v>0</v>
      </c>
      <c r="EI46" s="280">
        <v>75</v>
      </c>
      <c r="EJ46" s="280">
        <v>13</v>
      </c>
      <c r="EK46" s="280" t="s">
        <v>802</v>
      </c>
      <c r="EL46" s="280" t="s">
        <v>802</v>
      </c>
      <c r="EM46" s="280" t="s">
        <v>802</v>
      </c>
      <c r="EN46" s="280">
        <v>75434</v>
      </c>
      <c r="EO46" s="280">
        <v>0</v>
      </c>
      <c r="EP46" s="280" t="s">
        <v>802</v>
      </c>
      <c r="EQ46" s="280" t="s">
        <v>802</v>
      </c>
      <c r="ER46" s="280" t="s">
        <v>802</v>
      </c>
      <c r="ES46" s="280">
        <v>0</v>
      </c>
      <c r="ET46" s="280">
        <v>564</v>
      </c>
      <c r="EU46" s="280">
        <f t="shared" si="27"/>
        <v>53527</v>
      </c>
      <c r="EV46" s="280">
        <v>5197</v>
      </c>
      <c r="EW46" s="280">
        <v>231</v>
      </c>
      <c r="EX46" s="280">
        <v>157</v>
      </c>
      <c r="EY46" s="280">
        <v>10135</v>
      </c>
      <c r="EZ46" s="280">
        <v>15900</v>
      </c>
      <c r="FA46" s="280">
        <v>7172</v>
      </c>
      <c r="FB46" s="280">
        <v>127</v>
      </c>
      <c r="FC46" s="280">
        <v>7977</v>
      </c>
      <c r="FD46" s="280">
        <v>236</v>
      </c>
      <c r="FE46" s="280">
        <v>755</v>
      </c>
      <c r="FF46" s="280">
        <v>0</v>
      </c>
      <c r="FG46" s="280">
        <v>0</v>
      </c>
      <c r="FH46" s="280" t="s">
        <v>802</v>
      </c>
      <c r="FI46" s="280" t="s">
        <v>802</v>
      </c>
      <c r="FJ46" s="280" t="s">
        <v>802</v>
      </c>
      <c r="FK46" s="280">
        <v>0</v>
      </c>
      <c r="FL46" s="280">
        <v>154</v>
      </c>
      <c r="FM46" s="280">
        <v>0</v>
      </c>
      <c r="FN46" s="280">
        <v>0</v>
      </c>
      <c r="FO46" s="280">
        <v>5486</v>
      </c>
    </row>
    <row r="47" spans="1:171" s="284" customFormat="1" ht="12" customHeight="1">
      <c r="A47" s="278" t="s">
        <v>556</v>
      </c>
      <c r="B47" s="279" t="s">
        <v>602</v>
      </c>
      <c r="C47" s="297" t="s">
        <v>542</v>
      </c>
      <c r="D47" s="280">
        <f t="shared" si="0"/>
        <v>44152</v>
      </c>
      <c r="E47" s="280">
        <f t="shared" si="1"/>
        <v>7008</v>
      </c>
      <c r="F47" s="280">
        <f t="shared" si="2"/>
        <v>34</v>
      </c>
      <c r="G47" s="280">
        <f t="shared" si="3"/>
        <v>35</v>
      </c>
      <c r="H47" s="280">
        <f t="shared" si="4"/>
        <v>5098</v>
      </c>
      <c r="I47" s="280">
        <f t="shared" si="5"/>
        <v>4482</v>
      </c>
      <c r="J47" s="280">
        <f t="shared" si="6"/>
        <v>1325</v>
      </c>
      <c r="K47" s="280">
        <f t="shared" si="7"/>
        <v>7</v>
      </c>
      <c r="L47" s="280">
        <f t="shared" si="8"/>
        <v>583</v>
      </c>
      <c r="M47" s="280">
        <f t="shared" si="9"/>
        <v>105</v>
      </c>
      <c r="N47" s="280">
        <f t="shared" si="10"/>
        <v>704</v>
      </c>
      <c r="O47" s="280">
        <f t="shared" si="11"/>
        <v>2322</v>
      </c>
      <c r="P47" s="280">
        <f t="shared" si="12"/>
        <v>0</v>
      </c>
      <c r="Q47" s="280">
        <f t="shared" si="13"/>
        <v>11146</v>
      </c>
      <c r="R47" s="280">
        <f t="shared" si="14"/>
        <v>0</v>
      </c>
      <c r="S47" s="280">
        <f t="shared" si="15"/>
        <v>883</v>
      </c>
      <c r="T47" s="280">
        <f t="shared" si="16"/>
        <v>6209</v>
      </c>
      <c r="U47" s="280">
        <f t="shared" si="17"/>
        <v>0</v>
      </c>
      <c r="V47" s="280">
        <f t="shared" si="18"/>
        <v>2173</v>
      </c>
      <c r="W47" s="280">
        <f t="shared" si="19"/>
        <v>157</v>
      </c>
      <c r="X47" s="280">
        <f t="shared" si="20"/>
        <v>1881</v>
      </c>
      <c r="Y47" s="280">
        <f t="shared" si="21"/>
        <v>20391</v>
      </c>
      <c r="Z47" s="280">
        <v>9</v>
      </c>
      <c r="AA47" s="280">
        <v>0</v>
      </c>
      <c r="AB47" s="280">
        <v>0</v>
      </c>
      <c r="AC47" s="280">
        <v>849</v>
      </c>
      <c r="AD47" s="280">
        <v>0</v>
      </c>
      <c r="AE47" s="280">
        <v>0</v>
      </c>
      <c r="AF47" s="280">
        <v>0</v>
      </c>
      <c r="AG47" s="280">
        <v>0</v>
      </c>
      <c r="AH47" s="280">
        <v>0</v>
      </c>
      <c r="AI47" s="280">
        <v>5</v>
      </c>
      <c r="AJ47" s="280" t="s">
        <v>802</v>
      </c>
      <c r="AK47" s="280" t="s">
        <v>802</v>
      </c>
      <c r="AL47" s="280">
        <v>11146</v>
      </c>
      <c r="AM47" s="280" t="s">
        <v>802</v>
      </c>
      <c r="AN47" s="280" t="s">
        <v>802</v>
      </c>
      <c r="AO47" s="280">
        <v>6209</v>
      </c>
      <c r="AP47" s="280" t="s">
        <v>802</v>
      </c>
      <c r="AQ47" s="280">
        <v>2173</v>
      </c>
      <c r="AR47" s="280" t="s">
        <v>802</v>
      </c>
      <c r="AS47" s="280">
        <v>0</v>
      </c>
      <c r="AT47" s="280">
        <f t="shared" si="22"/>
        <v>1319</v>
      </c>
      <c r="AU47" s="280">
        <v>0</v>
      </c>
      <c r="AV47" s="280">
        <v>0</v>
      </c>
      <c r="AW47" s="280">
        <v>0</v>
      </c>
      <c r="AX47" s="280">
        <v>947</v>
      </c>
      <c r="AY47" s="280">
        <v>323</v>
      </c>
      <c r="AZ47" s="280">
        <v>0</v>
      </c>
      <c r="BA47" s="280">
        <v>0</v>
      </c>
      <c r="BB47" s="280">
        <v>0</v>
      </c>
      <c r="BC47" s="280">
        <v>0</v>
      </c>
      <c r="BD47" s="280">
        <v>0</v>
      </c>
      <c r="BE47" s="280" t="s">
        <v>802</v>
      </c>
      <c r="BF47" s="280" t="s">
        <v>802</v>
      </c>
      <c r="BG47" s="280" t="s">
        <v>802</v>
      </c>
      <c r="BH47" s="280" t="s">
        <v>802</v>
      </c>
      <c r="BI47" s="280" t="s">
        <v>802</v>
      </c>
      <c r="BJ47" s="280" t="s">
        <v>802</v>
      </c>
      <c r="BK47" s="280" t="s">
        <v>802</v>
      </c>
      <c r="BL47" s="280" t="s">
        <v>802</v>
      </c>
      <c r="BM47" s="280" t="s">
        <v>802</v>
      </c>
      <c r="BN47" s="280">
        <v>49</v>
      </c>
      <c r="BO47" s="280">
        <f t="shared" si="23"/>
        <v>2318</v>
      </c>
      <c r="BP47" s="280">
        <v>0</v>
      </c>
      <c r="BQ47" s="280">
        <v>0</v>
      </c>
      <c r="BR47" s="280">
        <v>0</v>
      </c>
      <c r="BS47" s="280">
        <v>0</v>
      </c>
      <c r="BT47" s="280">
        <v>0</v>
      </c>
      <c r="BU47" s="280">
        <v>0</v>
      </c>
      <c r="BV47" s="280">
        <v>0</v>
      </c>
      <c r="BW47" s="280">
        <v>0</v>
      </c>
      <c r="BX47" s="280">
        <v>0</v>
      </c>
      <c r="BY47" s="280">
        <v>0</v>
      </c>
      <c r="BZ47" s="280">
        <v>2318</v>
      </c>
      <c r="CA47" s="280">
        <v>0</v>
      </c>
      <c r="CB47" s="280" t="s">
        <v>802</v>
      </c>
      <c r="CC47" s="280" t="s">
        <v>802</v>
      </c>
      <c r="CD47" s="280" t="s">
        <v>802</v>
      </c>
      <c r="CE47" s="280" t="s">
        <v>802</v>
      </c>
      <c r="CF47" s="280" t="s">
        <v>802</v>
      </c>
      <c r="CG47" s="280" t="s">
        <v>802</v>
      </c>
      <c r="CH47" s="280" t="s">
        <v>802</v>
      </c>
      <c r="CI47" s="280">
        <v>0</v>
      </c>
      <c r="CJ47" s="280">
        <f t="shared" si="24"/>
        <v>0</v>
      </c>
      <c r="CK47" s="280">
        <v>0</v>
      </c>
      <c r="CL47" s="280">
        <v>0</v>
      </c>
      <c r="CM47" s="280">
        <v>0</v>
      </c>
      <c r="CN47" s="280">
        <v>0</v>
      </c>
      <c r="CO47" s="280">
        <v>0</v>
      </c>
      <c r="CP47" s="280">
        <v>0</v>
      </c>
      <c r="CQ47" s="280">
        <v>0</v>
      </c>
      <c r="CR47" s="280">
        <v>0</v>
      </c>
      <c r="CS47" s="280">
        <v>0</v>
      </c>
      <c r="CT47" s="280">
        <v>0</v>
      </c>
      <c r="CU47" s="280">
        <v>0</v>
      </c>
      <c r="CV47" s="280">
        <v>0</v>
      </c>
      <c r="CW47" s="280" t="s">
        <v>802</v>
      </c>
      <c r="CX47" s="280" t="s">
        <v>802</v>
      </c>
      <c r="CY47" s="280" t="s">
        <v>802</v>
      </c>
      <c r="CZ47" s="280" t="s">
        <v>802</v>
      </c>
      <c r="DA47" s="280" t="s">
        <v>802</v>
      </c>
      <c r="DB47" s="280" t="s">
        <v>802</v>
      </c>
      <c r="DC47" s="280" t="s">
        <v>802</v>
      </c>
      <c r="DD47" s="280">
        <v>0</v>
      </c>
      <c r="DE47" s="280">
        <f t="shared" si="25"/>
        <v>22</v>
      </c>
      <c r="DF47" s="280">
        <v>0</v>
      </c>
      <c r="DG47" s="280">
        <v>0</v>
      </c>
      <c r="DH47" s="280">
        <v>0</v>
      </c>
      <c r="DI47" s="280">
        <v>0</v>
      </c>
      <c r="DJ47" s="280">
        <v>0</v>
      </c>
      <c r="DK47" s="280">
        <v>0</v>
      </c>
      <c r="DL47" s="280">
        <v>0</v>
      </c>
      <c r="DM47" s="280">
        <v>0</v>
      </c>
      <c r="DN47" s="280">
        <v>0</v>
      </c>
      <c r="DO47" s="280">
        <v>0</v>
      </c>
      <c r="DP47" s="280">
        <v>4</v>
      </c>
      <c r="DQ47" s="280">
        <v>0</v>
      </c>
      <c r="DR47" s="280" t="s">
        <v>802</v>
      </c>
      <c r="DS47" s="280" t="s">
        <v>802</v>
      </c>
      <c r="DT47" s="280">
        <v>18</v>
      </c>
      <c r="DU47" s="280" t="s">
        <v>802</v>
      </c>
      <c r="DV47" s="280" t="s">
        <v>802</v>
      </c>
      <c r="DW47" s="280" t="s">
        <v>802</v>
      </c>
      <c r="DX47" s="280" t="s">
        <v>802</v>
      </c>
      <c r="DY47" s="280">
        <v>0</v>
      </c>
      <c r="DZ47" s="280">
        <f t="shared" si="26"/>
        <v>996</v>
      </c>
      <c r="EA47" s="280">
        <v>0</v>
      </c>
      <c r="EB47" s="280">
        <v>0</v>
      </c>
      <c r="EC47" s="280">
        <v>0</v>
      </c>
      <c r="ED47" s="280">
        <v>0</v>
      </c>
      <c r="EE47" s="280">
        <v>0</v>
      </c>
      <c r="EF47" s="280">
        <v>0</v>
      </c>
      <c r="EG47" s="280">
        <v>0</v>
      </c>
      <c r="EH47" s="280">
        <v>0</v>
      </c>
      <c r="EI47" s="280">
        <v>0</v>
      </c>
      <c r="EJ47" s="280">
        <v>0</v>
      </c>
      <c r="EK47" s="280" t="s">
        <v>802</v>
      </c>
      <c r="EL47" s="280" t="s">
        <v>802</v>
      </c>
      <c r="EM47" s="280" t="s">
        <v>802</v>
      </c>
      <c r="EN47" s="280">
        <v>0</v>
      </c>
      <c r="EO47" s="280">
        <v>865</v>
      </c>
      <c r="EP47" s="280" t="s">
        <v>802</v>
      </c>
      <c r="EQ47" s="280" t="s">
        <v>802</v>
      </c>
      <c r="ER47" s="280" t="s">
        <v>802</v>
      </c>
      <c r="ES47" s="280">
        <v>131</v>
      </c>
      <c r="ET47" s="280">
        <v>0</v>
      </c>
      <c r="EU47" s="280">
        <f t="shared" si="27"/>
        <v>19106</v>
      </c>
      <c r="EV47" s="280">
        <v>6999</v>
      </c>
      <c r="EW47" s="280">
        <v>34</v>
      </c>
      <c r="EX47" s="280">
        <v>35</v>
      </c>
      <c r="EY47" s="280">
        <v>3302</v>
      </c>
      <c r="EZ47" s="280">
        <v>4159</v>
      </c>
      <c r="FA47" s="280">
        <v>1325</v>
      </c>
      <c r="FB47" s="280">
        <v>7</v>
      </c>
      <c r="FC47" s="280">
        <v>583</v>
      </c>
      <c r="FD47" s="280">
        <v>105</v>
      </c>
      <c r="FE47" s="280">
        <v>699</v>
      </c>
      <c r="FF47" s="280">
        <v>0</v>
      </c>
      <c r="FG47" s="280">
        <v>0</v>
      </c>
      <c r="FH47" s="280" t="s">
        <v>802</v>
      </c>
      <c r="FI47" s="280" t="s">
        <v>802</v>
      </c>
      <c r="FJ47" s="280" t="s">
        <v>802</v>
      </c>
      <c r="FK47" s="280">
        <v>0</v>
      </c>
      <c r="FL47" s="280">
        <v>0</v>
      </c>
      <c r="FM47" s="280">
        <v>0</v>
      </c>
      <c r="FN47" s="280">
        <v>26</v>
      </c>
      <c r="FO47" s="280">
        <v>1832</v>
      </c>
    </row>
    <row r="48" spans="1:171" s="284" customFormat="1" ht="12" customHeight="1">
      <c r="A48" s="278" t="s">
        <v>578</v>
      </c>
      <c r="B48" s="279" t="s">
        <v>635</v>
      </c>
      <c r="C48" s="297" t="s">
        <v>542</v>
      </c>
      <c r="D48" s="280">
        <f t="shared" si="0"/>
        <v>51255</v>
      </c>
      <c r="E48" s="280">
        <f t="shared" si="1"/>
        <v>6586</v>
      </c>
      <c r="F48" s="280">
        <f t="shared" si="2"/>
        <v>14</v>
      </c>
      <c r="G48" s="280">
        <f t="shared" si="3"/>
        <v>52</v>
      </c>
      <c r="H48" s="280">
        <f t="shared" si="4"/>
        <v>7816</v>
      </c>
      <c r="I48" s="280">
        <f t="shared" si="5"/>
        <v>8988</v>
      </c>
      <c r="J48" s="280">
        <f t="shared" si="6"/>
        <v>2844</v>
      </c>
      <c r="K48" s="280">
        <f t="shared" si="7"/>
        <v>43</v>
      </c>
      <c r="L48" s="280">
        <f t="shared" si="8"/>
        <v>7295</v>
      </c>
      <c r="M48" s="280">
        <f t="shared" si="9"/>
        <v>24</v>
      </c>
      <c r="N48" s="280">
        <f t="shared" si="10"/>
        <v>294</v>
      </c>
      <c r="O48" s="280">
        <f t="shared" si="11"/>
        <v>504</v>
      </c>
      <c r="P48" s="280">
        <f t="shared" si="12"/>
        <v>0</v>
      </c>
      <c r="Q48" s="280">
        <f t="shared" si="13"/>
        <v>8927</v>
      </c>
      <c r="R48" s="280">
        <f t="shared" si="14"/>
        <v>264</v>
      </c>
      <c r="S48" s="280">
        <f t="shared" si="15"/>
        <v>0</v>
      </c>
      <c r="T48" s="280">
        <f t="shared" si="16"/>
        <v>2042</v>
      </c>
      <c r="U48" s="280">
        <f t="shared" si="17"/>
        <v>0</v>
      </c>
      <c r="V48" s="280">
        <f t="shared" si="18"/>
        <v>1151</v>
      </c>
      <c r="W48" s="280">
        <f t="shared" si="19"/>
        <v>13</v>
      </c>
      <c r="X48" s="280">
        <f t="shared" si="20"/>
        <v>4398</v>
      </c>
      <c r="Y48" s="280">
        <f t="shared" si="21"/>
        <v>15832</v>
      </c>
      <c r="Z48" s="280">
        <v>55</v>
      </c>
      <c r="AA48" s="280">
        <v>0</v>
      </c>
      <c r="AB48" s="280">
        <v>28</v>
      </c>
      <c r="AC48" s="280">
        <v>433</v>
      </c>
      <c r="AD48" s="280">
        <v>0</v>
      </c>
      <c r="AE48" s="280">
        <v>0</v>
      </c>
      <c r="AF48" s="280">
        <v>0</v>
      </c>
      <c r="AG48" s="280">
        <v>0</v>
      </c>
      <c r="AH48" s="280">
        <v>0</v>
      </c>
      <c r="AI48" s="280">
        <v>0</v>
      </c>
      <c r="AJ48" s="280" t="s">
        <v>802</v>
      </c>
      <c r="AK48" s="280" t="s">
        <v>802</v>
      </c>
      <c r="AL48" s="280">
        <v>8927</v>
      </c>
      <c r="AM48" s="280" t="s">
        <v>802</v>
      </c>
      <c r="AN48" s="280" t="s">
        <v>802</v>
      </c>
      <c r="AO48" s="280">
        <v>2042</v>
      </c>
      <c r="AP48" s="280" t="s">
        <v>802</v>
      </c>
      <c r="AQ48" s="280">
        <v>1151</v>
      </c>
      <c r="AR48" s="280" t="s">
        <v>802</v>
      </c>
      <c r="AS48" s="280">
        <v>3196</v>
      </c>
      <c r="AT48" s="280">
        <f t="shared" si="22"/>
        <v>1480</v>
      </c>
      <c r="AU48" s="280">
        <v>0</v>
      </c>
      <c r="AV48" s="280">
        <v>0</v>
      </c>
      <c r="AW48" s="280">
        <v>0</v>
      </c>
      <c r="AX48" s="280">
        <v>1229</v>
      </c>
      <c r="AY48" s="280">
        <v>0</v>
      </c>
      <c r="AZ48" s="280">
        <v>0</v>
      </c>
      <c r="BA48" s="280">
        <v>0</v>
      </c>
      <c r="BB48" s="280">
        <v>0</v>
      </c>
      <c r="BC48" s="280">
        <v>0</v>
      </c>
      <c r="BD48" s="280">
        <v>0</v>
      </c>
      <c r="BE48" s="280" t="s">
        <v>802</v>
      </c>
      <c r="BF48" s="280" t="s">
        <v>802</v>
      </c>
      <c r="BG48" s="280" t="s">
        <v>802</v>
      </c>
      <c r="BH48" s="280" t="s">
        <v>802</v>
      </c>
      <c r="BI48" s="280" t="s">
        <v>802</v>
      </c>
      <c r="BJ48" s="280" t="s">
        <v>802</v>
      </c>
      <c r="BK48" s="280" t="s">
        <v>802</v>
      </c>
      <c r="BL48" s="280" t="s">
        <v>802</v>
      </c>
      <c r="BM48" s="280" t="s">
        <v>802</v>
      </c>
      <c r="BN48" s="280">
        <v>251</v>
      </c>
      <c r="BO48" s="280">
        <f t="shared" si="23"/>
        <v>100</v>
      </c>
      <c r="BP48" s="280">
        <v>0</v>
      </c>
      <c r="BQ48" s="280">
        <v>0</v>
      </c>
      <c r="BR48" s="280">
        <v>0</v>
      </c>
      <c r="BS48" s="280">
        <v>0</v>
      </c>
      <c r="BT48" s="280">
        <v>0</v>
      </c>
      <c r="BU48" s="280">
        <v>0</v>
      </c>
      <c r="BV48" s="280">
        <v>0</v>
      </c>
      <c r="BW48" s="280">
        <v>0</v>
      </c>
      <c r="BX48" s="280">
        <v>0</v>
      </c>
      <c r="BY48" s="280">
        <v>0</v>
      </c>
      <c r="BZ48" s="280">
        <v>100</v>
      </c>
      <c r="CA48" s="280">
        <v>0</v>
      </c>
      <c r="CB48" s="280" t="s">
        <v>802</v>
      </c>
      <c r="CC48" s="280" t="s">
        <v>802</v>
      </c>
      <c r="CD48" s="280" t="s">
        <v>802</v>
      </c>
      <c r="CE48" s="280" t="s">
        <v>802</v>
      </c>
      <c r="CF48" s="280" t="s">
        <v>802</v>
      </c>
      <c r="CG48" s="280" t="s">
        <v>802</v>
      </c>
      <c r="CH48" s="280" t="s">
        <v>802</v>
      </c>
      <c r="CI48" s="280">
        <v>0</v>
      </c>
      <c r="CJ48" s="280">
        <f t="shared" si="24"/>
        <v>0</v>
      </c>
      <c r="CK48" s="280">
        <v>0</v>
      </c>
      <c r="CL48" s="280">
        <v>0</v>
      </c>
      <c r="CM48" s="280">
        <v>0</v>
      </c>
      <c r="CN48" s="280">
        <v>0</v>
      </c>
      <c r="CO48" s="280">
        <v>0</v>
      </c>
      <c r="CP48" s="280">
        <v>0</v>
      </c>
      <c r="CQ48" s="280">
        <v>0</v>
      </c>
      <c r="CR48" s="280">
        <v>0</v>
      </c>
      <c r="CS48" s="280">
        <v>0</v>
      </c>
      <c r="CT48" s="280">
        <v>0</v>
      </c>
      <c r="CU48" s="280">
        <v>0</v>
      </c>
      <c r="CV48" s="280">
        <v>0</v>
      </c>
      <c r="CW48" s="280" t="s">
        <v>802</v>
      </c>
      <c r="CX48" s="280" t="s">
        <v>802</v>
      </c>
      <c r="CY48" s="280" t="s">
        <v>802</v>
      </c>
      <c r="CZ48" s="280" t="s">
        <v>802</v>
      </c>
      <c r="DA48" s="280" t="s">
        <v>802</v>
      </c>
      <c r="DB48" s="280" t="s">
        <v>802</v>
      </c>
      <c r="DC48" s="280" t="s">
        <v>802</v>
      </c>
      <c r="DD48" s="280">
        <v>0</v>
      </c>
      <c r="DE48" s="280">
        <f t="shared" si="25"/>
        <v>0</v>
      </c>
      <c r="DF48" s="280">
        <v>0</v>
      </c>
      <c r="DG48" s="280">
        <v>0</v>
      </c>
      <c r="DH48" s="280">
        <v>0</v>
      </c>
      <c r="DI48" s="280">
        <v>0</v>
      </c>
      <c r="DJ48" s="280">
        <v>0</v>
      </c>
      <c r="DK48" s="280">
        <v>0</v>
      </c>
      <c r="DL48" s="280">
        <v>0</v>
      </c>
      <c r="DM48" s="280">
        <v>0</v>
      </c>
      <c r="DN48" s="280">
        <v>0</v>
      </c>
      <c r="DO48" s="280">
        <v>0</v>
      </c>
      <c r="DP48" s="280">
        <v>0</v>
      </c>
      <c r="DQ48" s="280">
        <v>0</v>
      </c>
      <c r="DR48" s="280" t="s">
        <v>802</v>
      </c>
      <c r="DS48" s="280" t="s">
        <v>802</v>
      </c>
      <c r="DT48" s="280">
        <v>0</v>
      </c>
      <c r="DU48" s="280" t="s">
        <v>802</v>
      </c>
      <c r="DV48" s="280" t="s">
        <v>802</v>
      </c>
      <c r="DW48" s="280" t="s">
        <v>802</v>
      </c>
      <c r="DX48" s="280" t="s">
        <v>802</v>
      </c>
      <c r="DY48" s="280">
        <v>0</v>
      </c>
      <c r="DZ48" s="280">
        <f t="shared" si="26"/>
        <v>275</v>
      </c>
      <c r="EA48" s="280">
        <v>0</v>
      </c>
      <c r="EB48" s="280">
        <v>0</v>
      </c>
      <c r="EC48" s="280">
        <v>0</v>
      </c>
      <c r="ED48" s="280">
        <v>0</v>
      </c>
      <c r="EE48" s="280">
        <v>0</v>
      </c>
      <c r="EF48" s="280">
        <v>0</v>
      </c>
      <c r="EG48" s="280">
        <v>0</v>
      </c>
      <c r="EH48" s="280">
        <v>0</v>
      </c>
      <c r="EI48" s="280">
        <v>0</v>
      </c>
      <c r="EJ48" s="280">
        <v>0</v>
      </c>
      <c r="EK48" s="280" t="s">
        <v>802</v>
      </c>
      <c r="EL48" s="280" t="s">
        <v>802</v>
      </c>
      <c r="EM48" s="280" t="s">
        <v>802</v>
      </c>
      <c r="EN48" s="280">
        <v>264</v>
      </c>
      <c r="EO48" s="280">
        <v>0</v>
      </c>
      <c r="EP48" s="280" t="s">
        <v>802</v>
      </c>
      <c r="EQ48" s="280" t="s">
        <v>802</v>
      </c>
      <c r="ER48" s="280" t="s">
        <v>802</v>
      </c>
      <c r="ES48" s="280">
        <v>11</v>
      </c>
      <c r="ET48" s="280">
        <v>0</v>
      </c>
      <c r="EU48" s="280">
        <f t="shared" si="27"/>
        <v>33568</v>
      </c>
      <c r="EV48" s="280">
        <v>6531</v>
      </c>
      <c r="EW48" s="280">
        <v>14</v>
      </c>
      <c r="EX48" s="280">
        <v>24</v>
      </c>
      <c r="EY48" s="280">
        <v>6154</v>
      </c>
      <c r="EZ48" s="280">
        <v>8988</v>
      </c>
      <c r="FA48" s="280">
        <v>2844</v>
      </c>
      <c r="FB48" s="280">
        <v>43</v>
      </c>
      <c r="FC48" s="280">
        <v>7295</v>
      </c>
      <c r="FD48" s="280">
        <v>24</v>
      </c>
      <c r="FE48" s="280">
        <v>294</v>
      </c>
      <c r="FF48" s="280">
        <v>404</v>
      </c>
      <c r="FG48" s="280">
        <v>0</v>
      </c>
      <c r="FH48" s="280" t="s">
        <v>802</v>
      </c>
      <c r="FI48" s="280" t="s">
        <v>802</v>
      </c>
      <c r="FJ48" s="280" t="s">
        <v>802</v>
      </c>
      <c r="FK48" s="280">
        <v>0</v>
      </c>
      <c r="FL48" s="280">
        <v>0</v>
      </c>
      <c r="FM48" s="280">
        <v>0</v>
      </c>
      <c r="FN48" s="280">
        <v>2</v>
      </c>
      <c r="FO48" s="280">
        <v>951</v>
      </c>
    </row>
    <row r="49" spans="1:171" s="284" customFormat="1" ht="12" customHeight="1">
      <c r="A49" s="278" t="s">
        <v>555</v>
      </c>
      <c r="B49" s="279" t="s">
        <v>560</v>
      </c>
      <c r="C49" s="297" t="s">
        <v>542</v>
      </c>
      <c r="D49" s="280">
        <f t="shared" si="0"/>
        <v>74168</v>
      </c>
      <c r="E49" s="280">
        <f t="shared" si="1"/>
        <v>18051</v>
      </c>
      <c r="F49" s="280">
        <f t="shared" si="2"/>
        <v>59</v>
      </c>
      <c r="G49" s="280">
        <f t="shared" si="3"/>
        <v>354</v>
      </c>
      <c r="H49" s="280">
        <f t="shared" si="4"/>
        <v>7238</v>
      </c>
      <c r="I49" s="280">
        <f t="shared" si="5"/>
        <v>6018</v>
      </c>
      <c r="J49" s="280">
        <f t="shared" si="6"/>
        <v>2965</v>
      </c>
      <c r="K49" s="280">
        <f t="shared" si="7"/>
        <v>53</v>
      </c>
      <c r="L49" s="280">
        <f t="shared" si="8"/>
        <v>5401</v>
      </c>
      <c r="M49" s="280">
        <f t="shared" si="9"/>
        <v>588</v>
      </c>
      <c r="N49" s="280">
        <f t="shared" si="10"/>
        <v>2038</v>
      </c>
      <c r="O49" s="280">
        <f t="shared" si="11"/>
        <v>2215</v>
      </c>
      <c r="P49" s="280">
        <f t="shared" si="12"/>
        <v>0</v>
      </c>
      <c r="Q49" s="280">
        <f t="shared" si="13"/>
        <v>1020</v>
      </c>
      <c r="R49" s="280">
        <f t="shared" si="14"/>
        <v>19942</v>
      </c>
      <c r="S49" s="280">
        <f t="shared" si="15"/>
        <v>0</v>
      </c>
      <c r="T49" s="280">
        <f t="shared" si="16"/>
        <v>2727</v>
      </c>
      <c r="U49" s="280">
        <f t="shared" si="17"/>
        <v>0</v>
      </c>
      <c r="V49" s="280">
        <f t="shared" si="18"/>
        <v>3316</v>
      </c>
      <c r="W49" s="280">
        <f t="shared" si="19"/>
        <v>35</v>
      </c>
      <c r="X49" s="280">
        <f t="shared" si="20"/>
        <v>2148</v>
      </c>
      <c r="Y49" s="280">
        <f t="shared" si="21"/>
        <v>3698</v>
      </c>
      <c r="Z49" s="280">
        <v>0</v>
      </c>
      <c r="AA49" s="280">
        <v>0</v>
      </c>
      <c r="AB49" s="280">
        <v>0</v>
      </c>
      <c r="AC49" s="280">
        <v>0</v>
      </c>
      <c r="AD49" s="280">
        <v>0</v>
      </c>
      <c r="AE49" s="280">
        <v>0</v>
      </c>
      <c r="AF49" s="280">
        <v>0</v>
      </c>
      <c r="AG49" s="280">
        <v>0</v>
      </c>
      <c r="AH49" s="280">
        <v>0</v>
      </c>
      <c r="AI49" s="280">
        <v>0</v>
      </c>
      <c r="AJ49" s="280" t="s">
        <v>802</v>
      </c>
      <c r="AK49" s="280" t="s">
        <v>802</v>
      </c>
      <c r="AL49" s="280">
        <v>1020</v>
      </c>
      <c r="AM49" s="280" t="s">
        <v>802</v>
      </c>
      <c r="AN49" s="280" t="s">
        <v>802</v>
      </c>
      <c r="AO49" s="280">
        <v>1570</v>
      </c>
      <c r="AP49" s="280" t="s">
        <v>802</v>
      </c>
      <c r="AQ49" s="280">
        <v>999</v>
      </c>
      <c r="AR49" s="280" t="s">
        <v>802</v>
      </c>
      <c r="AS49" s="280">
        <v>109</v>
      </c>
      <c r="AT49" s="280">
        <f t="shared" si="22"/>
        <v>5161</v>
      </c>
      <c r="AU49" s="280">
        <v>906</v>
      </c>
      <c r="AV49" s="280">
        <v>17</v>
      </c>
      <c r="AW49" s="280">
        <v>171</v>
      </c>
      <c r="AX49" s="280">
        <v>2612</v>
      </c>
      <c r="AY49" s="280">
        <v>745</v>
      </c>
      <c r="AZ49" s="280">
        <v>202</v>
      </c>
      <c r="BA49" s="280">
        <v>18</v>
      </c>
      <c r="BB49" s="280">
        <v>295</v>
      </c>
      <c r="BC49" s="280">
        <v>1</v>
      </c>
      <c r="BD49" s="280">
        <v>163</v>
      </c>
      <c r="BE49" s="280" t="s">
        <v>802</v>
      </c>
      <c r="BF49" s="280" t="s">
        <v>802</v>
      </c>
      <c r="BG49" s="280" t="s">
        <v>802</v>
      </c>
      <c r="BH49" s="280" t="s">
        <v>802</v>
      </c>
      <c r="BI49" s="280" t="s">
        <v>802</v>
      </c>
      <c r="BJ49" s="280" t="s">
        <v>802</v>
      </c>
      <c r="BK49" s="280" t="s">
        <v>802</v>
      </c>
      <c r="BL49" s="280" t="s">
        <v>802</v>
      </c>
      <c r="BM49" s="280" t="s">
        <v>802</v>
      </c>
      <c r="BN49" s="280">
        <v>31</v>
      </c>
      <c r="BO49" s="280">
        <f t="shared" si="23"/>
        <v>3113</v>
      </c>
      <c r="BP49" s="280">
        <v>0</v>
      </c>
      <c r="BQ49" s="280">
        <v>0</v>
      </c>
      <c r="BR49" s="280">
        <v>0</v>
      </c>
      <c r="BS49" s="280">
        <v>0</v>
      </c>
      <c r="BT49" s="280">
        <v>0</v>
      </c>
      <c r="BU49" s="280">
        <v>0</v>
      </c>
      <c r="BV49" s="280">
        <v>0</v>
      </c>
      <c r="BW49" s="280">
        <v>0</v>
      </c>
      <c r="BX49" s="280">
        <v>0</v>
      </c>
      <c r="BY49" s="280">
        <v>0</v>
      </c>
      <c r="BZ49" s="280">
        <v>2215</v>
      </c>
      <c r="CA49" s="280">
        <v>0</v>
      </c>
      <c r="CB49" s="280" t="s">
        <v>802</v>
      </c>
      <c r="CC49" s="280" t="s">
        <v>802</v>
      </c>
      <c r="CD49" s="280" t="s">
        <v>802</v>
      </c>
      <c r="CE49" s="280" t="s">
        <v>802</v>
      </c>
      <c r="CF49" s="280" t="s">
        <v>802</v>
      </c>
      <c r="CG49" s="280" t="s">
        <v>802</v>
      </c>
      <c r="CH49" s="280" t="s">
        <v>802</v>
      </c>
      <c r="CI49" s="280">
        <v>898</v>
      </c>
      <c r="CJ49" s="280">
        <f t="shared" si="24"/>
        <v>0</v>
      </c>
      <c r="CK49" s="280">
        <v>0</v>
      </c>
      <c r="CL49" s="280">
        <v>0</v>
      </c>
      <c r="CM49" s="280">
        <v>0</v>
      </c>
      <c r="CN49" s="280">
        <v>0</v>
      </c>
      <c r="CO49" s="280">
        <v>0</v>
      </c>
      <c r="CP49" s="280">
        <v>0</v>
      </c>
      <c r="CQ49" s="280">
        <v>0</v>
      </c>
      <c r="CR49" s="280">
        <v>0</v>
      </c>
      <c r="CS49" s="280">
        <v>0</v>
      </c>
      <c r="CT49" s="280">
        <v>0</v>
      </c>
      <c r="CU49" s="280">
        <v>0</v>
      </c>
      <c r="CV49" s="280">
        <v>0</v>
      </c>
      <c r="CW49" s="280" t="s">
        <v>802</v>
      </c>
      <c r="CX49" s="280" t="s">
        <v>802</v>
      </c>
      <c r="CY49" s="280" t="s">
        <v>802</v>
      </c>
      <c r="CZ49" s="280" t="s">
        <v>802</v>
      </c>
      <c r="DA49" s="280" t="s">
        <v>802</v>
      </c>
      <c r="DB49" s="280" t="s">
        <v>802</v>
      </c>
      <c r="DC49" s="280" t="s">
        <v>802</v>
      </c>
      <c r="DD49" s="280">
        <v>0</v>
      </c>
      <c r="DE49" s="280">
        <f t="shared" si="25"/>
        <v>0</v>
      </c>
      <c r="DF49" s="280">
        <v>0</v>
      </c>
      <c r="DG49" s="280">
        <v>0</v>
      </c>
      <c r="DH49" s="280">
        <v>0</v>
      </c>
      <c r="DI49" s="280">
        <v>0</v>
      </c>
      <c r="DJ49" s="280">
        <v>0</v>
      </c>
      <c r="DK49" s="280">
        <v>0</v>
      </c>
      <c r="DL49" s="280">
        <v>0</v>
      </c>
      <c r="DM49" s="280">
        <v>0</v>
      </c>
      <c r="DN49" s="280">
        <v>0</v>
      </c>
      <c r="DO49" s="280">
        <v>0</v>
      </c>
      <c r="DP49" s="280">
        <v>0</v>
      </c>
      <c r="DQ49" s="280">
        <v>0</v>
      </c>
      <c r="DR49" s="280" t="s">
        <v>802</v>
      </c>
      <c r="DS49" s="280" t="s">
        <v>802</v>
      </c>
      <c r="DT49" s="280">
        <v>0</v>
      </c>
      <c r="DU49" s="280" t="s">
        <v>802</v>
      </c>
      <c r="DV49" s="280" t="s">
        <v>802</v>
      </c>
      <c r="DW49" s="280" t="s">
        <v>802</v>
      </c>
      <c r="DX49" s="280" t="s">
        <v>802</v>
      </c>
      <c r="DY49" s="280">
        <v>0</v>
      </c>
      <c r="DZ49" s="280">
        <f t="shared" si="26"/>
        <v>20080</v>
      </c>
      <c r="EA49" s="280">
        <v>0</v>
      </c>
      <c r="EB49" s="280">
        <v>0</v>
      </c>
      <c r="EC49" s="280">
        <v>0</v>
      </c>
      <c r="ED49" s="280">
        <v>0</v>
      </c>
      <c r="EE49" s="280">
        <v>0</v>
      </c>
      <c r="EF49" s="280">
        <v>0</v>
      </c>
      <c r="EG49" s="280">
        <v>0</v>
      </c>
      <c r="EH49" s="280">
        <v>0</v>
      </c>
      <c r="EI49" s="280">
        <v>108</v>
      </c>
      <c r="EJ49" s="280">
        <v>0</v>
      </c>
      <c r="EK49" s="280" t="s">
        <v>802</v>
      </c>
      <c r="EL49" s="280" t="s">
        <v>802</v>
      </c>
      <c r="EM49" s="280" t="s">
        <v>802</v>
      </c>
      <c r="EN49" s="280">
        <v>19942</v>
      </c>
      <c r="EO49" s="280">
        <v>0</v>
      </c>
      <c r="EP49" s="280" t="s">
        <v>802</v>
      </c>
      <c r="EQ49" s="280" t="s">
        <v>802</v>
      </c>
      <c r="ER49" s="280" t="s">
        <v>802</v>
      </c>
      <c r="ES49" s="280">
        <v>30</v>
      </c>
      <c r="ET49" s="280">
        <v>0</v>
      </c>
      <c r="EU49" s="280">
        <f t="shared" si="27"/>
        <v>42116</v>
      </c>
      <c r="EV49" s="280">
        <v>17145</v>
      </c>
      <c r="EW49" s="280">
        <v>42</v>
      </c>
      <c r="EX49" s="280">
        <v>183</v>
      </c>
      <c r="EY49" s="280">
        <v>4626</v>
      </c>
      <c r="EZ49" s="280">
        <v>5273</v>
      </c>
      <c r="FA49" s="280">
        <v>2763</v>
      </c>
      <c r="FB49" s="280">
        <v>35</v>
      </c>
      <c r="FC49" s="280">
        <v>5106</v>
      </c>
      <c r="FD49" s="280">
        <v>479</v>
      </c>
      <c r="FE49" s="280">
        <v>1875</v>
      </c>
      <c r="FF49" s="280">
        <v>0</v>
      </c>
      <c r="FG49" s="280">
        <v>0</v>
      </c>
      <c r="FH49" s="280" t="s">
        <v>802</v>
      </c>
      <c r="FI49" s="280" t="s">
        <v>802</v>
      </c>
      <c r="FJ49" s="280" t="s">
        <v>802</v>
      </c>
      <c r="FK49" s="280">
        <v>1157</v>
      </c>
      <c r="FL49" s="280">
        <v>0</v>
      </c>
      <c r="FM49" s="280">
        <v>2317</v>
      </c>
      <c r="FN49" s="280">
        <v>5</v>
      </c>
      <c r="FO49" s="280">
        <v>1110</v>
      </c>
    </row>
    <row r="50" spans="1:171" s="284" customFormat="1" ht="12" customHeight="1">
      <c r="A50" s="278" t="s">
        <v>565</v>
      </c>
      <c r="B50" s="279" t="s">
        <v>583</v>
      </c>
      <c r="C50" s="297" t="s">
        <v>542</v>
      </c>
      <c r="D50" s="280">
        <f t="shared" si="0"/>
        <v>64458</v>
      </c>
      <c r="E50" s="280">
        <f t="shared" si="1"/>
        <v>15272</v>
      </c>
      <c r="F50" s="280">
        <f t="shared" si="2"/>
        <v>116</v>
      </c>
      <c r="G50" s="280">
        <f t="shared" si="3"/>
        <v>957</v>
      </c>
      <c r="H50" s="280">
        <f t="shared" si="4"/>
        <v>7774</v>
      </c>
      <c r="I50" s="280">
        <f t="shared" si="5"/>
        <v>2530</v>
      </c>
      <c r="J50" s="280">
        <f t="shared" si="6"/>
        <v>2469</v>
      </c>
      <c r="K50" s="280">
        <f t="shared" si="7"/>
        <v>137</v>
      </c>
      <c r="L50" s="280">
        <f t="shared" si="8"/>
        <v>3570</v>
      </c>
      <c r="M50" s="280">
        <f t="shared" si="9"/>
        <v>0</v>
      </c>
      <c r="N50" s="280">
        <f t="shared" si="10"/>
        <v>966</v>
      </c>
      <c r="O50" s="280">
        <f t="shared" si="11"/>
        <v>1111</v>
      </c>
      <c r="P50" s="280">
        <f t="shared" si="12"/>
        <v>0</v>
      </c>
      <c r="Q50" s="280">
        <f t="shared" si="13"/>
        <v>10309</v>
      </c>
      <c r="R50" s="280">
        <f t="shared" si="14"/>
        <v>3147</v>
      </c>
      <c r="S50" s="280">
        <f t="shared" si="15"/>
        <v>353</v>
      </c>
      <c r="T50" s="280">
        <f t="shared" si="16"/>
        <v>12046</v>
      </c>
      <c r="U50" s="280">
        <f t="shared" si="17"/>
        <v>0</v>
      </c>
      <c r="V50" s="280">
        <f t="shared" si="18"/>
        <v>2155</v>
      </c>
      <c r="W50" s="280">
        <f t="shared" si="19"/>
        <v>0</v>
      </c>
      <c r="X50" s="280">
        <f t="shared" si="20"/>
        <v>1546</v>
      </c>
      <c r="Y50" s="280">
        <f t="shared" si="21"/>
        <v>25174</v>
      </c>
      <c r="Z50" s="280">
        <v>60</v>
      </c>
      <c r="AA50" s="280">
        <v>0</v>
      </c>
      <c r="AB50" s="280">
        <v>0</v>
      </c>
      <c r="AC50" s="280">
        <v>602</v>
      </c>
      <c r="AD50" s="280">
        <v>0</v>
      </c>
      <c r="AE50" s="280">
        <v>2</v>
      </c>
      <c r="AF50" s="280">
        <v>0</v>
      </c>
      <c r="AG50" s="280">
        <v>0</v>
      </c>
      <c r="AH50" s="280">
        <v>0</v>
      </c>
      <c r="AI50" s="280">
        <v>0</v>
      </c>
      <c r="AJ50" s="280" t="s">
        <v>802</v>
      </c>
      <c r="AK50" s="280" t="s">
        <v>802</v>
      </c>
      <c r="AL50" s="280">
        <v>10309</v>
      </c>
      <c r="AM50" s="280" t="s">
        <v>802</v>
      </c>
      <c r="AN50" s="280" t="s">
        <v>802</v>
      </c>
      <c r="AO50" s="280">
        <v>12046</v>
      </c>
      <c r="AP50" s="280" t="s">
        <v>802</v>
      </c>
      <c r="AQ50" s="280">
        <v>2155</v>
      </c>
      <c r="AR50" s="280" t="s">
        <v>802</v>
      </c>
      <c r="AS50" s="280">
        <v>0</v>
      </c>
      <c r="AT50" s="280">
        <f t="shared" si="22"/>
        <v>2095</v>
      </c>
      <c r="AU50" s="280">
        <v>0</v>
      </c>
      <c r="AV50" s="280">
        <v>0</v>
      </c>
      <c r="AW50" s="280">
        <v>0</v>
      </c>
      <c r="AX50" s="280">
        <v>1983</v>
      </c>
      <c r="AY50" s="280">
        <v>0</v>
      </c>
      <c r="AZ50" s="280">
        <v>0</v>
      </c>
      <c r="BA50" s="280">
        <v>0</v>
      </c>
      <c r="BB50" s="280">
        <v>0</v>
      </c>
      <c r="BC50" s="280">
        <v>0</v>
      </c>
      <c r="BD50" s="280">
        <v>0</v>
      </c>
      <c r="BE50" s="280" t="s">
        <v>802</v>
      </c>
      <c r="BF50" s="280" t="s">
        <v>802</v>
      </c>
      <c r="BG50" s="280" t="s">
        <v>802</v>
      </c>
      <c r="BH50" s="280" t="s">
        <v>802</v>
      </c>
      <c r="BI50" s="280" t="s">
        <v>802</v>
      </c>
      <c r="BJ50" s="280" t="s">
        <v>802</v>
      </c>
      <c r="BK50" s="280" t="s">
        <v>802</v>
      </c>
      <c r="BL50" s="280" t="s">
        <v>802</v>
      </c>
      <c r="BM50" s="280" t="s">
        <v>802</v>
      </c>
      <c r="BN50" s="280">
        <v>112</v>
      </c>
      <c r="BO50" s="280">
        <f t="shared" si="23"/>
        <v>660</v>
      </c>
      <c r="BP50" s="280">
        <v>0</v>
      </c>
      <c r="BQ50" s="280">
        <v>0</v>
      </c>
      <c r="BR50" s="280">
        <v>0</v>
      </c>
      <c r="BS50" s="280">
        <v>0</v>
      </c>
      <c r="BT50" s="280">
        <v>0</v>
      </c>
      <c r="BU50" s="280">
        <v>0</v>
      </c>
      <c r="BV50" s="280">
        <v>0</v>
      </c>
      <c r="BW50" s="280">
        <v>0</v>
      </c>
      <c r="BX50" s="280">
        <v>0</v>
      </c>
      <c r="BY50" s="280">
        <v>0</v>
      </c>
      <c r="BZ50" s="280">
        <v>660</v>
      </c>
      <c r="CA50" s="280">
        <v>0</v>
      </c>
      <c r="CB50" s="280" t="s">
        <v>802</v>
      </c>
      <c r="CC50" s="280" t="s">
        <v>802</v>
      </c>
      <c r="CD50" s="280" t="s">
        <v>802</v>
      </c>
      <c r="CE50" s="280" t="s">
        <v>802</v>
      </c>
      <c r="CF50" s="280" t="s">
        <v>802</v>
      </c>
      <c r="CG50" s="280" t="s">
        <v>802</v>
      </c>
      <c r="CH50" s="280" t="s">
        <v>802</v>
      </c>
      <c r="CI50" s="280">
        <v>0</v>
      </c>
      <c r="CJ50" s="280">
        <f t="shared" si="24"/>
        <v>0</v>
      </c>
      <c r="CK50" s="280">
        <v>0</v>
      </c>
      <c r="CL50" s="280">
        <v>0</v>
      </c>
      <c r="CM50" s="280">
        <v>0</v>
      </c>
      <c r="CN50" s="280">
        <v>0</v>
      </c>
      <c r="CO50" s="280">
        <v>0</v>
      </c>
      <c r="CP50" s="280">
        <v>0</v>
      </c>
      <c r="CQ50" s="280">
        <v>0</v>
      </c>
      <c r="CR50" s="280">
        <v>0</v>
      </c>
      <c r="CS50" s="280">
        <v>0</v>
      </c>
      <c r="CT50" s="280">
        <v>0</v>
      </c>
      <c r="CU50" s="280">
        <v>0</v>
      </c>
      <c r="CV50" s="280">
        <v>0</v>
      </c>
      <c r="CW50" s="280" t="s">
        <v>802</v>
      </c>
      <c r="CX50" s="280" t="s">
        <v>802</v>
      </c>
      <c r="CY50" s="280" t="s">
        <v>802</v>
      </c>
      <c r="CZ50" s="280" t="s">
        <v>802</v>
      </c>
      <c r="DA50" s="280" t="s">
        <v>802</v>
      </c>
      <c r="DB50" s="280" t="s">
        <v>802</v>
      </c>
      <c r="DC50" s="280" t="s">
        <v>802</v>
      </c>
      <c r="DD50" s="280">
        <v>0</v>
      </c>
      <c r="DE50" s="280">
        <f t="shared" si="25"/>
        <v>804</v>
      </c>
      <c r="DF50" s="280">
        <v>0</v>
      </c>
      <c r="DG50" s="280">
        <v>0</v>
      </c>
      <c r="DH50" s="280">
        <v>0</v>
      </c>
      <c r="DI50" s="280">
        <v>0</v>
      </c>
      <c r="DJ50" s="280">
        <v>0</v>
      </c>
      <c r="DK50" s="280">
        <v>0</v>
      </c>
      <c r="DL50" s="280">
        <v>0</v>
      </c>
      <c r="DM50" s="280">
        <v>0</v>
      </c>
      <c r="DN50" s="280">
        <v>0</v>
      </c>
      <c r="DO50" s="280">
        <v>0</v>
      </c>
      <c r="DP50" s="280">
        <v>451</v>
      </c>
      <c r="DQ50" s="280">
        <v>0</v>
      </c>
      <c r="DR50" s="280" t="s">
        <v>802</v>
      </c>
      <c r="DS50" s="280" t="s">
        <v>802</v>
      </c>
      <c r="DT50" s="280">
        <v>353</v>
      </c>
      <c r="DU50" s="280" t="s">
        <v>802</v>
      </c>
      <c r="DV50" s="280" t="s">
        <v>802</v>
      </c>
      <c r="DW50" s="280" t="s">
        <v>802</v>
      </c>
      <c r="DX50" s="280" t="s">
        <v>802</v>
      </c>
      <c r="DY50" s="280">
        <v>0</v>
      </c>
      <c r="DZ50" s="280">
        <f t="shared" si="26"/>
        <v>3147</v>
      </c>
      <c r="EA50" s="280">
        <v>0</v>
      </c>
      <c r="EB50" s="280">
        <v>0</v>
      </c>
      <c r="EC50" s="280">
        <v>0</v>
      </c>
      <c r="ED50" s="280">
        <v>0</v>
      </c>
      <c r="EE50" s="280">
        <v>0</v>
      </c>
      <c r="EF50" s="280">
        <v>0</v>
      </c>
      <c r="EG50" s="280">
        <v>0</v>
      </c>
      <c r="EH50" s="280">
        <v>0</v>
      </c>
      <c r="EI50" s="280">
        <v>0</v>
      </c>
      <c r="EJ50" s="280">
        <v>0</v>
      </c>
      <c r="EK50" s="280" t="s">
        <v>802</v>
      </c>
      <c r="EL50" s="280" t="s">
        <v>802</v>
      </c>
      <c r="EM50" s="280" t="s">
        <v>802</v>
      </c>
      <c r="EN50" s="280">
        <v>3147</v>
      </c>
      <c r="EO50" s="280">
        <v>0</v>
      </c>
      <c r="EP50" s="280" t="s">
        <v>802</v>
      </c>
      <c r="EQ50" s="280" t="s">
        <v>802</v>
      </c>
      <c r="ER50" s="280" t="s">
        <v>802</v>
      </c>
      <c r="ES50" s="280">
        <v>0</v>
      </c>
      <c r="ET50" s="280">
        <v>0</v>
      </c>
      <c r="EU50" s="280">
        <f t="shared" si="27"/>
        <v>32578</v>
      </c>
      <c r="EV50" s="280">
        <v>15212</v>
      </c>
      <c r="EW50" s="280">
        <v>116</v>
      </c>
      <c r="EX50" s="280">
        <v>957</v>
      </c>
      <c r="EY50" s="280">
        <v>5189</v>
      </c>
      <c r="EZ50" s="280">
        <v>2530</v>
      </c>
      <c r="FA50" s="280">
        <v>2467</v>
      </c>
      <c r="FB50" s="280">
        <v>137</v>
      </c>
      <c r="FC50" s="280">
        <v>3570</v>
      </c>
      <c r="FD50" s="280">
        <v>0</v>
      </c>
      <c r="FE50" s="280">
        <v>966</v>
      </c>
      <c r="FF50" s="280">
        <v>0</v>
      </c>
      <c r="FG50" s="280">
        <v>0</v>
      </c>
      <c r="FH50" s="280" t="s">
        <v>802</v>
      </c>
      <c r="FI50" s="280" t="s">
        <v>802</v>
      </c>
      <c r="FJ50" s="280" t="s">
        <v>802</v>
      </c>
      <c r="FK50" s="280">
        <v>0</v>
      </c>
      <c r="FL50" s="280">
        <v>0</v>
      </c>
      <c r="FM50" s="280">
        <v>0</v>
      </c>
      <c r="FN50" s="280">
        <v>0</v>
      </c>
      <c r="FO50" s="280">
        <v>1434</v>
      </c>
    </row>
    <row r="51" spans="1:171" s="284" customFormat="1" ht="12" customHeight="1">
      <c r="A51" s="278" t="s">
        <v>607</v>
      </c>
      <c r="B51" s="279" t="s">
        <v>608</v>
      </c>
      <c r="C51" s="297" t="s">
        <v>542</v>
      </c>
      <c r="D51" s="280">
        <f t="shared" si="0"/>
        <v>33084</v>
      </c>
      <c r="E51" s="280">
        <f t="shared" si="1"/>
        <v>6108</v>
      </c>
      <c r="F51" s="280">
        <f t="shared" si="2"/>
        <v>37</v>
      </c>
      <c r="G51" s="280">
        <f t="shared" si="3"/>
        <v>179</v>
      </c>
      <c r="H51" s="280">
        <f t="shared" si="4"/>
        <v>8031</v>
      </c>
      <c r="I51" s="280">
        <f t="shared" si="5"/>
        <v>5489</v>
      </c>
      <c r="J51" s="280">
        <f t="shared" si="6"/>
        <v>2856</v>
      </c>
      <c r="K51" s="280">
        <f t="shared" si="7"/>
        <v>184</v>
      </c>
      <c r="L51" s="280">
        <f t="shared" si="8"/>
        <v>5620</v>
      </c>
      <c r="M51" s="280">
        <f t="shared" si="9"/>
        <v>32</v>
      </c>
      <c r="N51" s="280">
        <f t="shared" si="10"/>
        <v>472</v>
      </c>
      <c r="O51" s="280">
        <f t="shared" si="11"/>
        <v>1313</v>
      </c>
      <c r="P51" s="280">
        <f t="shared" si="12"/>
        <v>174</v>
      </c>
      <c r="Q51" s="280">
        <f t="shared" si="13"/>
        <v>0</v>
      </c>
      <c r="R51" s="280">
        <f t="shared" si="14"/>
        <v>689</v>
      </c>
      <c r="S51" s="280">
        <f t="shared" si="15"/>
        <v>0</v>
      </c>
      <c r="T51" s="280">
        <f t="shared" si="16"/>
        <v>550</v>
      </c>
      <c r="U51" s="280">
        <f t="shared" si="17"/>
        <v>0</v>
      </c>
      <c r="V51" s="280">
        <f t="shared" si="18"/>
        <v>0</v>
      </c>
      <c r="W51" s="280">
        <f t="shared" si="19"/>
        <v>7</v>
      </c>
      <c r="X51" s="280">
        <f t="shared" si="20"/>
        <v>1343</v>
      </c>
      <c r="Y51" s="280">
        <f t="shared" si="21"/>
        <v>1350</v>
      </c>
      <c r="Z51" s="280">
        <v>37</v>
      </c>
      <c r="AA51" s="280">
        <v>0</v>
      </c>
      <c r="AB51" s="280">
        <v>0</v>
      </c>
      <c r="AC51" s="280">
        <v>724</v>
      </c>
      <c r="AD51" s="280">
        <v>0</v>
      </c>
      <c r="AE51" s="280">
        <v>0</v>
      </c>
      <c r="AF51" s="280">
        <v>0</v>
      </c>
      <c r="AG51" s="280">
        <v>0</v>
      </c>
      <c r="AH51" s="280">
        <v>0</v>
      </c>
      <c r="AI51" s="280">
        <v>0</v>
      </c>
      <c r="AJ51" s="280" t="s">
        <v>802</v>
      </c>
      <c r="AK51" s="280" t="s">
        <v>802</v>
      </c>
      <c r="AL51" s="280">
        <v>0</v>
      </c>
      <c r="AM51" s="280" t="s">
        <v>802</v>
      </c>
      <c r="AN51" s="280" t="s">
        <v>802</v>
      </c>
      <c r="AO51" s="280">
        <v>550</v>
      </c>
      <c r="AP51" s="280" t="s">
        <v>802</v>
      </c>
      <c r="AQ51" s="280">
        <v>0</v>
      </c>
      <c r="AR51" s="280" t="s">
        <v>802</v>
      </c>
      <c r="AS51" s="280">
        <v>39</v>
      </c>
      <c r="AT51" s="280">
        <f t="shared" si="22"/>
        <v>918</v>
      </c>
      <c r="AU51" s="280">
        <v>0</v>
      </c>
      <c r="AV51" s="280">
        <v>0</v>
      </c>
      <c r="AW51" s="280">
        <v>0</v>
      </c>
      <c r="AX51" s="280">
        <v>918</v>
      </c>
      <c r="AY51" s="280">
        <v>0</v>
      </c>
      <c r="AZ51" s="280">
        <v>0</v>
      </c>
      <c r="BA51" s="280">
        <v>0</v>
      </c>
      <c r="BB51" s="280">
        <v>0</v>
      </c>
      <c r="BC51" s="280">
        <v>0</v>
      </c>
      <c r="BD51" s="280">
        <v>0</v>
      </c>
      <c r="BE51" s="280" t="s">
        <v>802</v>
      </c>
      <c r="BF51" s="280" t="s">
        <v>802</v>
      </c>
      <c r="BG51" s="280" t="s">
        <v>802</v>
      </c>
      <c r="BH51" s="280" t="s">
        <v>802</v>
      </c>
      <c r="BI51" s="280" t="s">
        <v>802</v>
      </c>
      <c r="BJ51" s="280" t="s">
        <v>802</v>
      </c>
      <c r="BK51" s="280" t="s">
        <v>802</v>
      </c>
      <c r="BL51" s="280" t="s">
        <v>802</v>
      </c>
      <c r="BM51" s="280" t="s">
        <v>802</v>
      </c>
      <c r="BN51" s="280">
        <v>0</v>
      </c>
      <c r="BO51" s="280">
        <f t="shared" si="23"/>
        <v>1535</v>
      </c>
      <c r="BP51" s="280">
        <v>0</v>
      </c>
      <c r="BQ51" s="280">
        <v>0</v>
      </c>
      <c r="BR51" s="280">
        <v>0</v>
      </c>
      <c r="BS51" s="280">
        <v>0</v>
      </c>
      <c r="BT51" s="280">
        <v>0</v>
      </c>
      <c r="BU51" s="280">
        <v>0</v>
      </c>
      <c r="BV51" s="280">
        <v>0</v>
      </c>
      <c r="BW51" s="280">
        <v>0</v>
      </c>
      <c r="BX51" s="280">
        <v>0</v>
      </c>
      <c r="BY51" s="280">
        <v>0</v>
      </c>
      <c r="BZ51" s="280">
        <v>1136</v>
      </c>
      <c r="CA51" s="280">
        <v>0</v>
      </c>
      <c r="CB51" s="280" t="s">
        <v>802</v>
      </c>
      <c r="CC51" s="280" t="s">
        <v>802</v>
      </c>
      <c r="CD51" s="280" t="s">
        <v>802</v>
      </c>
      <c r="CE51" s="280" t="s">
        <v>802</v>
      </c>
      <c r="CF51" s="280" t="s">
        <v>802</v>
      </c>
      <c r="CG51" s="280" t="s">
        <v>802</v>
      </c>
      <c r="CH51" s="280" t="s">
        <v>802</v>
      </c>
      <c r="CI51" s="280">
        <v>399</v>
      </c>
      <c r="CJ51" s="280">
        <f t="shared" si="24"/>
        <v>174</v>
      </c>
      <c r="CK51" s="280">
        <v>0</v>
      </c>
      <c r="CL51" s="280">
        <v>0</v>
      </c>
      <c r="CM51" s="280">
        <v>0</v>
      </c>
      <c r="CN51" s="280">
        <v>0</v>
      </c>
      <c r="CO51" s="280">
        <v>0</v>
      </c>
      <c r="CP51" s="280">
        <v>0</v>
      </c>
      <c r="CQ51" s="280">
        <v>0</v>
      </c>
      <c r="CR51" s="280">
        <v>0</v>
      </c>
      <c r="CS51" s="280">
        <v>0</v>
      </c>
      <c r="CT51" s="280">
        <v>0</v>
      </c>
      <c r="CU51" s="280">
        <v>0</v>
      </c>
      <c r="CV51" s="280">
        <v>174</v>
      </c>
      <c r="CW51" s="280" t="s">
        <v>802</v>
      </c>
      <c r="CX51" s="280" t="s">
        <v>802</v>
      </c>
      <c r="CY51" s="280" t="s">
        <v>802</v>
      </c>
      <c r="CZ51" s="280" t="s">
        <v>802</v>
      </c>
      <c r="DA51" s="280" t="s">
        <v>802</v>
      </c>
      <c r="DB51" s="280" t="s">
        <v>802</v>
      </c>
      <c r="DC51" s="280" t="s">
        <v>802</v>
      </c>
      <c r="DD51" s="280">
        <v>0</v>
      </c>
      <c r="DE51" s="280">
        <f t="shared" si="25"/>
        <v>0</v>
      </c>
      <c r="DF51" s="280">
        <v>0</v>
      </c>
      <c r="DG51" s="280">
        <v>0</v>
      </c>
      <c r="DH51" s="280">
        <v>0</v>
      </c>
      <c r="DI51" s="280">
        <v>0</v>
      </c>
      <c r="DJ51" s="280">
        <v>0</v>
      </c>
      <c r="DK51" s="280">
        <v>0</v>
      </c>
      <c r="DL51" s="280">
        <v>0</v>
      </c>
      <c r="DM51" s="280">
        <v>0</v>
      </c>
      <c r="DN51" s="280">
        <v>0</v>
      </c>
      <c r="DO51" s="280">
        <v>0</v>
      </c>
      <c r="DP51" s="280">
        <v>0</v>
      </c>
      <c r="DQ51" s="280">
        <v>0</v>
      </c>
      <c r="DR51" s="280" t="s">
        <v>802</v>
      </c>
      <c r="DS51" s="280" t="s">
        <v>802</v>
      </c>
      <c r="DT51" s="280">
        <v>0</v>
      </c>
      <c r="DU51" s="280" t="s">
        <v>802</v>
      </c>
      <c r="DV51" s="280" t="s">
        <v>802</v>
      </c>
      <c r="DW51" s="280" t="s">
        <v>802</v>
      </c>
      <c r="DX51" s="280" t="s">
        <v>802</v>
      </c>
      <c r="DY51" s="280">
        <v>0</v>
      </c>
      <c r="DZ51" s="280">
        <f t="shared" si="26"/>
        <v>788</v>
      </c>
      <c r="EA51" s="280">
        <v>0</v>
      </c>
      <c r="EB51" s="280">
        <v>0</v>
      </c>
      <c r="EC51" s="280">
        <v>0</v>
      </c>
      <c r="ED51" s="280">
        <v>0</v>
      </c>
      <c r="EE51" s="280">
        <v>0</v>
      </c>
      <c r="EF51" s="280">
        <v>0</v>
      </c>
      <c r="EG51" s="280">
        <v>0</v>
      </c>
      <c r="EH51" s="280">
        <v>0</v>
      </c>
      <c r="EI51" s="280">
        <v>0</v>
      </c>
      <c r="EJ51" s="280">
        <v>0</v>
      </c>
      <c r="EK51" s="280" t="s">
        <v>802</v>
      </c>
      <c r="EL51" s="280" t="s">
        <v>802</v>
      </c>
      <c r="EM51" s="280" t="s">
        <v>802</v>
      </c>
      <c r="EN51" s="280">
        <v>689</v>
      </c>
      <c r="EO51" s="280">
        <v>0</v>
      </c>
      <c r="EP51" s="280" t="s">
        <v>802</v>
      </c>
      <c r="EQ51" s="280" t="s">
        <v>802</v>
      </c>
      <c r="ER51" s="280" t="s">
        <v>802</v>
      </c>
      <c r="ES51" s="280">
        <v>7</v>
      </c>
      <c r="ET51" s="280">
        <v>92</v>
      </c>
      <c r="EU51" s="280">
        <f t="shared" si="27"/>
        <v>28319</v>
      </c>
      <c r="EV51" s="280">
        <v>6071</v>
      </c>
      <c r="EW51" s="280">
        <v>37</v>
      </c>
      <c r="EX51" s="280">
        <v>179</v>
      </c>
      <c r="EY51" s="280">
        <v>6389</v>
      </c>
      <c r="EZ51" s="280">
        <v>5489</v>
      </c>
      <c r="FA51" s="280">
        <v>2856</v>
      </c>
      <c r="FB51" s="280">
        <v>184</v>
      </c>
      <c r="FC51" s="280">
        <v>5620</v>
      </c>
      <c r="FD51" s="280">
        <v>32</v>
      </c>
      <c r="FE51" s="280">
        <v>472</v>
      </c>
      <c r="FF51" s="280">
        <v>177</v>
      </c>
      <c r="FG51" s="280">
        <v>0</v>
      </c>
      <c r="FH51" s="280" t="s">
        <v>802</v>
      </c>
      <c r="FI51" s="280" t="s">
        <v>802</v>
      </c>
      <c r="FJ51" s="280" t="s">
        <v>802</v>
      </c>
      <c r="FK51" s="280">
        <v>0</v>
      </c>
      <c r="FL51" s="280">
        <v>0</v>
      </c>
      <c r="FM51" s="280">
        <v>0</v>
      </c>
      <c r="FN51" s="280">
        <v>0</v>
      </c>
      <c r="FO51" s="280">
        <v>813</v>
      </c>
    </row>
    <row r="52" spans="1:171" s="284" customFormat="1" ht="12" customHeight="1">
      <c r="A52" s="278" t="s">
        <v>558</v>
      </c>
      <c r="B52" s="279" t="s">
        <v>577</v>
      </c>
      <c r="C52" s="297" t="s">
        <v>542</v>
      </c>
      <c r="D52" s="280">
        <f t="shared" si="0"/>
        <v>56193</v>
      </c>
      <c r="E52" s="280">
        <f t="shared" si="1"/>
        <v>6542</v>
      </c>
      <c r="F52" s="280">
        <f t="shared" si="2"/>
        <v>167</v>
      </c>
      <c r="G52" s="280">
        <f t="shared" si="3"/>
        <v>410</v>
      </c>
      <c r="H52" s="280">
        <f t="shared" si="4"/>
        <v>9813</v>
      </c>
      <c r="I52" s="280">
        <f t="shared" si="5"/>
        <v>6131</v>
      </c>
      <c r="J52" s="280">
        <f t="shared" si="6"/>
        <v>1406</v>
      </c>
      <c r="K52" s="280">
        <f t="shared" si="7"/>
        <v>1723</v>
      </c>
      <c r="L52" s="280">
        <f t="shared" si="8"/>
        <v>6222</v>
      </c>
      <c r="M52" s="280">
        <f t="shared" si="9"/>
        <v>83</v>
      </c>
      <c r="N52" s="280">
        <f t="shared" si="10"/>
        <v>689</v>
      </c>
      <c r="O52" s="280">
        <f t="shared" si="11"/>
        <v>10939</v>
      </c>
      <c r="P52" s="280">
        <f t="shared" si="12"/>
        <v>0</v>
      </c>
      <c r="Q52" s="280">
        <f t="shared" si="13"/>
        <v>3755</v>
      </c>
      <c r="R52" s="280">
        <f t="shared" si="14"/>
        <v>782</v>
      </c>
      <c r="S52" s="280">
        <f t="shared" si="15"/>
        <v>0</v>
      </c>
      <c r="T52" s="280">
        <f t="shared" si="16"/>
        <v>2402</v>
      </c>
      <c r="U52" s="280">
        <f t="shared" si="17"/>
        <v>0</v>
      </c>
      <c r="V52" s="280">
        <f t="shared" si="18"/>
        <v>2560</v>
      </c>
      <c r="W52" s="280">
        <f t="shared" si="19"/>
        <v>70</v>
      </c>
      <c r="X52" s="280">
        <f t="shared" si="20"/>
        <v>2499</v>
      </c>
      <c r="Y52" s="280">
        <f t="shared" si="21"/>
        <v>9964</v>
      </c>
      <c r="Z52" s="280">
        <v>32</v>
      </c>
      <c r="AA52" s="280">
        <v>0</v>
      </c>
      <c r="AB52" s="280">
        <v>0</v>
      </c>
      <c r="AC52" s="280">
        <v>758</v>
      </c>
      <c r="AD52" s="280">
        <v>0</v>
      </c>
      <c r="AE52" s="280">
        <v>0</v>
      </c>
      <c r="AF52" s="280">
        <v>0</v>
      </c>
      <c r="AG52" s="280">
        <v>415</v>
      </c>
      <c r="AH52" s="280">
        <v>9</v>
      </c>
      <c r="AI52" s="280">
        <v>33</v>
      </c>
      <c r="AJ52" s="280" t="s">
        <v>802</v>
      </c>
      <c r="AK52" s="280" t="s">
        <v>802</v>
      </c>
      <c r="AL52" s="280">
        <v>3755</v>
      </c>
      <c r="AM52" s="280" t="s">
        <v>802</v>
      </c>
      <c r="AN52" s="280" t="s">
        <v>802</v>
      </c>
      <c r="AO52" s="280">
        <v>2402</v>
      </c>
      <c r="AP52" s="280" t="s">
        <v>802</v>
      </c>
      <c r="AQ52" s="280">
        <v>2560</v>
      </c>
      <c r="AR52" s="280" t="s">
        <v>802</v>
      </c>
      <c r="AS52" s="280">
        <v>0</v>
      </c>
      <c r="AT52" s="280">
        <f t="shared" si="22"/>
        <v>4583</v>
      </c>
      <c r="AU52" s="280">
        <v>131</v>
      </c>
      <c r="AV52" s="280">
        <v>0</v>
      </c>
      <c r="AW52" s="280">
        <v>0</v>
      </c>
      <c r="AX52" s="280">
        <v>4283</v>
      </c>
      <c r="AY52" s="280">
        <v>118</v>
      </c>
      <c r="AZ52" s="280">
        <v>30</v>
      </c>
      <c r="BA52" s="280">
        <v>0</v>
      </c>
      <c r="BB52" s="280">
        <v>0</v>
      </c>
      <c r="BC52" s="280">
        <v>2</v>
      </c>
      <c r="BD52" s="280">
        <v>0</v>
      </c>
      <c r="BE52" s="280" t="s">
        <v>802</v>
      </c>
      <c r="BF52" s="280" t="s">
        <v>802</v>
      </c>
      <c r="BG52" s="280" t="s">
        <v>802</v>
      </c>
      <c r="BH52" s="280" t="s">
        <v>802</v>
      </c>
      <c r="BI52" s="280" t="s">
        <v>802</v>
      </c>
      <c r="BJ52" s="280" t="s">
        <v>802</v>
      </c>
      <c r="BK52" s="280" t="s">
        <v>802</v>
      </c>
      <c r="BL52" s="280" t="s">
        <v>802</v>
      </c>
      <c r="BM52" s="280" t="s">
        <v>802</v>
      </c>
      <c r="BN52" s="280">
        <v>19</v>
      </c>
      <c r="BO52" s="280">
        <f t="shared" si="23"/>
        <v>12693</v>
      </c>
      <c r="BP52" s="280">
        <v>0</v>
      </c>
      <c r="BQ52" s="280">
        <v>0</v>
      </c>
      <c r="BR52" s="280">
        <v>0</v>
      </c>
      <c r="BS52" s="280">
        <v>0</v>
      </c>
      <c r="BT52" s="280">
        <v>0</v>
      </c>
      <c r="BU52" s="280">
        <v>0</v>
      </c>
      <c r="BV52" s="280">
        <v>0</v>
      </c>
      <c r="BW52" s="280">
        <v>0</v>
      </c>
      <c r="BX52" s="280">
        <v>0</v>
      </c>
      <c r="BY52" s="280">
        <v>0</v>
      </c>
      <c r="BZ52" s="280">
        <v>10939</v>
      </c>
      <c r="CA52" s="280">
        <v>0</v>
      </c>
      <c r="CB52" s="280" t="s">
        <v>802</v>
      </c>
      <c r="CC52" s="280" t="s">
        <v>802</v>
      </c>
      <c r="CD52" s="280" t="s">
        <v>802</v>
      </c>
      <c r="CE52" s="280" t="s">
        <v>802</v>
      </c>
      <c r="CF52" s="280" t="s">
        <v>802</v>
      </c>
      <c r="CG52" s="280" t="s">
        <v>802</v>
      </c>
      <c r="CH52" s="280" t="s">
        <v>802</v>
      </c>
      <c r="CI52" s="280">
        <v>1754</v>
      </c>
      <c r="CJ52" s="280">
        <f t="shared" si="24"/>
        <v>0</v>
      </c>
      <c r="CK52" s="280">
        <v>0</v>
      </c>
      <c r="CL52" s="280">
        <v>0</v>
      </c>
      <c r="CM52" s="280">
        <v>0</v>
      </c>
      <c r="CN52" s="280">
        <v>0</v>
      </c>
      <c r="CO52" s="280">
        <v>0</v>
      </c>
      <c r="CP52" s="280">
        <v>0</v>
      </c>
      <c r="CQ52" s="280">
        <v>0</v>
      </c>
      <c r="CR52" s="280">
        <v>0</v>
      </c>
      <c r="CS52" s="280">
        <v>0</v>
      </c>
      <c r="CT52" s="280">
        <v>0</v>
      </c>
      <c r="CU52" s="280">
        <v>0</v>
      </c>
      <c r="CV52" s="280">
        <v>0</v>
      </c>
      <c r="CW52" s="280" t="s">
        <v>802</v>
      </c>
      <c r="CX52" s="280" t="s">
        <v>802</v>
      </c>
      <c r="CY52" s="280" t="s">
        <v>802</v>
      </c>
      <c r="CZ52" s="280" t="s">
        <v>802</v>
      </c>
      <c r="DA52" s="280" t="s">
        <v>802</v>
      </c>
      <c r="DB52" s="280" t="s">
        <v>802</v>
      </c>
      <c r="DC52" s="280" t="s">
        <v>802</v>
      </c>
      <c r="DD52" s="280">
        <v>0</v>
      </c>
      <c r="DE52" s="280">
        <f t="shared" si="25"/>
        <v>0</v>
      </c>
      <c r="DF52" s="280">
        <v>0</v>
      </c>
      <c r="DG52" s="280">
        <v>0</v>
      </c>
      <c r="DH52" s="280">
        <v>0</v>
      </c>
      <c r="DI52" s="280">
        <v>0</v>
      </c>
      <c r="DJ52" s="280">
        <v>0</v>
      </c>
      <c r="DK52" s="280">
        <v>0</v>
      </c>
      <c r="DL52" s="280">
        <v>0</v>
      </c>
      <c r="DM52" s="280">
        <v>0</v>
      </c>
      <c r="DN52" s="280">
        <v>0</v>
      </c>
      <c r="DO52" s="280">
        <v>0</v>
      </c>
      <c r="DP52" s="280">
        <v>0</v>
      </c>
      <c r="DQ52" s="280">
        <v>0</v>
      </c>
      <c r="DR52" s="280" t="s">
        <v>802</v>
      </c>
      <c r="DS52" s="280" t="s">
        <v>802</v>
      </c>
      <c r="DT52" s="280">
        <v>0</v>
      </c>
      <c r="DU52" s="280" t="s">
        <v>802</v>
      </c>
      <c r="DV52" s="280" t="s">
        <v>802</v>
      </c>
      <c r="DW52" s="280" t="s">
        <v>802</v>
      </c>
      <c r="DX52" s="280" t="s">
        <v>802</v>
      </c>
      <c r="DY52" s="280">
        <v>0</v>
      </c>
      <c r="DZ52" s="280">
        <f t="shared" si="26"/>
        <v>782</v>
      </c>
      <c r="EA52" s="280">
        <v>0</v>
      </c>
      <c r="EB52" s="280">
        <v>0</v>
      </c>
      <c r="EC52" s="280">
        <v>0</v>
      </c>
      <c r="ED52" s="280">
        <v>0</v>
      </c>
      <c r="EE52" s="280">
        <v>0</v>
      </c>
      <c r="EF52" s="280">
        <v>0</v>
      </c>
      <c r="EG52" s="280">
        <v>0</v>
      </c>
      <c r="EH52" s="280">
        <v>0</v>
      </c>
      <c r="EI52" s="280">
        <v>0</v>
      </c>
      <c r="EJ52" s="280">
        <v>0</v>
      </c>
      <c r="EK52" s="280" t="s">
        <v>802</v>
      </c>
      <c r="EL52" s="280" t="s">
        <v>802</v>
      </c>
      <c r="EM52" s="280" t="s">
        <v>802</v>
      </c>
      <c r="EN52" s="280">
        <v>782</v>
      </c>
      <c r="EO52" s="280">
        <v>0</v>
      </c>
      <c r="EP52" s="280" t="s">
        <v>802</v>
      </c>
      <c r="EQ52" s="280" t="s">
        <v>802</v>
      </c>
      <c r="ER52" s="280" t="s">
        <v>802</v>
      </c>
      <c r="ES52" s="280">
        <v>0</v>
      </c>
      <c r="ET52" s="280">
        <v>0</v>
      </c>
      <c r="EU52" s="280">
        <f t="shared" si="27"/>
        <v>28171</v>
      </c>
      <c r="EV52" s="280">
        <v>6379</v>
      </c>
      <c r="EW52" s="280">
        <v>167</v>
      </c>
      <c r="EX52" s="280">
        <v>410</v>
      </c>
      <c r="EY52" s="280">
        <v>4772</v>
      </c>
      <c r="EZ52" s="280">
        <v>6013</v>
      </c>
      <c r="FA52" s="280">
        <v>1376</v>
      </c>
      <c r="FB52" s="280">
        <v>1723</v>
      </c>
      <c r="FC52" s="280">
        <v>5807</v>
      </c>
      <c r="FD52" s="280">
        <v>72</v>
      </c>
      <c r="FE52" s="280">
        <v>656</v>
      </c>
      <c r="FF52" s="280">
        <v>0</v>
      </c>
      <c r="FG52" s="280">
        <v>0</v>
      </c>
      <c r="FH52" s="280" t="s">
        <v>802</v>
      </c>
      <c r="FI52" s="280" t="s">
        <v>802</v>
      </c>
      <c r="FJ52" s="280" t="s">
        <v>802</v>
      </c>
      <c r="FK52" s="280">
        <v>0</v>
      </c>
      <c r="FL52" s="280">
        <v>0</v>
      </c>
      <c r="FM52" s="280">
        <v>0</v>
      </c>
      <c r="FN52" s="280">
        <v>70</v>
      </c>
      <c r="FO52" s="280">
        <v>726</v>
      </c>
    </row>
    <row r="53" spans="1:171" s="284" customFormat="1" ht="12" customHeight="1">
      <c r="A53" s="278" t="s">
        <v>596</v>
      </c>
      <c r="B53" s="279" t="s">
        <v>597</v>
      </c>
      <c r="C53" s="297" t="s">
        <v>542</v>
      </c>
      <c r="D53" s="280">
        <f t="shared" si="0"/>
        <v>57358</v>
      </c>
      <c r="E53" s="280">
        <f t="shared" si="1"/>
        <v>4819</v>
      </c>
      <c r="F53" s="280">
        <f t="shared" si="2"/>
        <v>55</v>
      </c>
      <c r="G53" s="280">
        <f t="shared" si="3"/>
        <v>710</v>
      </c>
      <c r="H53" s="280">
        <f t="shared" si="4"/>
        <v>8593</v>
      </c>
      <c r="I53" s="280">
        <f t="shared" si="5"/>
        <v>11349</v>
      </c>
      <c r="J53" s="280">
        <f t="shared" si="6"/>
        <v>4266</v>
      </c>
      <c r="K53" s="280">
        <f t="shared" si="7"/>
        <v>7</v>
      </c>
      <c r="L53" s="280">
        <f t="shared" si="8"/>
        <v>372</v>
      </c>
      <c r="M53" s="280">
        <f t="shared" si="9"/>
        <v>1635</v>
      </c>
      <c r="N53" s="280">
        <f t="shared" si="10"/>
        <v>320</v>
      </c>
      <c r="O53" s="280">
        <f t="shared" si="11"/>
        <v>5284</v>
      </c>
      <c r="P53" s="280">
        <f t="shared" si="12"/>
        <v>241</v>
      </c>
      <c r="Q53" s="280">
        <f t="shared" si="13"/>
        <v>10929</v>
      </c>
      <c r="R53" s="280">
        <f t="shared" si="14"/>
        <v>139</v>
      </c>
      <c r="S53" s="280">
        <f t="shared" si="15"/>
        <v>0</v>
      </c>
      <c r="T53" s="280">
        <f t="shared" si="16"/>
        <v>1470</v>
      </c>
      <c r="U53" s="280">
        <f t="shared" si="17"/>
        <v>0</v>
      </c>
      <c r="V53" s="280">
        <f t="shared" si="18"/>
        <v>2341</v>
      </c>
      <c r="W53" s="280">
        <f t="shared" si="19"/>
        <v>41</v>
      </c>
      <c r="X53" s="280">
        <f t="shared" si="20"/>
        <v>4787</v>
      </c>
      <c r="Y53" s="280">
        <f t="shared" si="21"/>
        <v>17331</v>
      </c>
      <c r="Z53" s="280">
        <v>0</v>
      </c>
      <c r="AA53" s="280">
        <v>0</v>
      </c>
      <c r="AB53" s="280">
        <v>0</v>
      </c>
      <c r="AC53" s="280">
        <v>965</v>
      </c>
      <c r="AD53" s="280">
        <v>0</v>
      </c>
      <c r="AE53" s="280">
        <v>0</v>
      </c>
      <c r="AF53" s="280">
        <v>0</v>
      </c>
      <c r="AG53" s="280">
        <v>0</v>
      </c>
      <c r="AH53" s="280">
        <v>1626</v>
      </c>
      <c r="AI53" s="280">
        <v>0</v>
      </c>
      <c r="AJ53" s="280" t="s">
        <v>802</v>
      </c>
      <c r="AK53" s="280" t="s">
        <v>802</v>
      </c>
      <c r="AL53" s="280">
        <v>10929</v>
      </c>
      <c r="AM53" s="280" t="s">
        <v>802</v>
      </c>
      <c r="AN53" s="280" t="s">
        <v>802</v>
      </c>
      <c r="AO53" s="280">
        <v>1470</v>
      </c>
      <c r="AP53" s="280" t="s">
        <v>802</v>
      </c>
      <c r="AQ53" s="280">
        <v>2341</v>
      </c>
      <c r="AR53" s="280" t="s">
        <v>802</v>
      </c>
      <c r="AS53" s="280">
        <v>0</v>
      </c>
      <c r="AT53" s="280">
        <f t="shared" si="22"/>
        <v>3369</v>
      </c>
      <c r="AU53" s="280">
        <v>17</v>
      </c>
      <c r="AV53" s="280">
        <v>0</v>
      </c>
      <c r="AW53" s="280">
        <v>23</v>
      </c>
      <c r="AX53" s="280">
        <v>3027</v>
      </c>
      <c r="AY53" s="280">
        <v>106</v>
      </c>
      <c r="AZ53" s="280">
        <v>0</v>
      </c>
      <c r="BA53" s="280">
        <v>0</v>
      </c>
      <c r="BB53" s="280">
        <v>0</v>
      </c>
      <c r="BC53" s="280">
        <v>2</v>
      </c>
      <c r="BD53" s="280">
        <v>0</v>
      </c>
      <c r="BE53" s="280" t="s">
        <v>802</v>
      </c>
      <c r="BF53" s="280" t="s">
        <v>802</v>
      </c>
      <c r="BG53" s="280" t="s">
        <v>802</v>
      </c>
      <c r="BH53" s="280" t="s">
        <v>802</v>
      </c>
      <c r="BI53" s="280" t="s">
        <v>802</v>
      </c>
      <c r="BJ53" s="280" t="s">
        <v>802</v>
      </c>
      <c r="BK53" s="280" t="s">
        <v>802</v>
      </c>
      <c r="BL53" s="280" t="s">
        <v>802</v>
      </c>
      <c r="BM53" s="280" t="s">
        <v>802</v>
      </c>
      <c r="BN53" s="280">
        <v>194</v>
      </c>
      <c r="BO53" s="280">
        <f t="shared" si="23"/>
        <v>4440</v>
      </c>
      <c r="BP53" s="280">
        <v>0</v>
      </c>
      <c r="BQ53" s="280">
        <v>0</v>
      </c>
      <c r="BR53" s="280">
        <v>0</v>
      </c>
      <c r="BS53" s="280">
        <v>0</v>
      </c>
      <c r="BT53" s="280">
        <v>0</v>
      </c>
      <c r="BU53" s="280">
        <v>0</v>
      </c>
      <c r="BV53" s="280">
        <v>0</v>
      </c>
      <c r="BW53" s="280">
        <v>0</v>
      </c>
      <c r="BX53" s="280">
        <v>0</v>
      </c>
      <c r="BY53" s="280">
        <v>0</v>
      </c>
      <c r="BZ53" s="280">
        <v>3913</v>
      </c>
      <c r="CA53" s="280">
        <v>0</v>
      </c>
      <c r="CB53" s="280" t="s">
        <v>802</v>
      </c>
      <c r="CC53" s="280" t="s">
        <v>802</v>
      </c>
      <c r="CD53" s="280" t="s">
        <v>802</v>
      </c>
      <c r="CE53" s="280" t="s">
        <v>802</v>
      </c>
      <c r="CF53" s="280" t="s">
        <v>802</v>
      </c>
      <c r="CG53" s="280" t="s">
        <v>802</v>
      </c>
      <c r="CH53" s="280" t="s">
        <v>802</v>
      </c>
      <c r="CI53" s="280">
        <v>527</v>
      </c>
      <c r="CJ53" s="280">
        <f t="shared" si="24"/>
        <v>241</v>
      </c>
      <c r="CK53" s="280">
        <v>0</v>
      </c>
      <c r="CL53" s="280">
        <v>0</v>
      </c>
      <c r="CM53" s="280">
        <v>0</v>
      </c>
      <c r="CN53" s="280">
        <v>0</v>
      </c>
      <c r="CO53" s="280">
        <v>0</v>
      </c>
      <c r="CP53" s="280">
        <v>0</v>
      </c>
      <c r="CQ53" s="280">
        <v>0</v>
      </c>
      <c r="CR53" s="280">
        <v>0</v>
      </c>
      <c r="CS53" s="280">
        <v>0</v>
      </c>
      <c r="CT53" s="280">
        <v>0</v>
      </c>
      <c r="CU53" s="280">
        <v>0</v>
      </c>
      <c r="CV53" s="280">
        <v>241</v>
      </c>
      <c r="CW53" s="280" t="s">
        <v>802</v>
      </c>
      <c r="CX53" s="280" t="s">
        <v>802</v>
      </c>
      <c r="CY53" s="280" t="s">
        <v>802</v>
      </c>
      <c r="CZ53" s="280" t="s">
        <v>802</v>
      </c>
      <c r="DA53" s="280" t="s">
        <v>802</v>
      </c>
      <c r="DB53" s="280" t="s">
        <v>802</v>
      </c>
      <c r="DC53" s="280" t="s">
        <v>802</v>
      </c>
      <c r="DD53" s="280">
        <v>0</v>
      </c>
      <c r="DE53" s="280">
        <f t="shared" si="25"/>
        <v>0</v>
      </c>
      <c r="DF53" s="280">
        <v>0</v>
      </c>
      <c r="DG53" s="280">
        <v>0</v>
      </c>
      <c r="DH53" s="280">
        <v>0</v>
      </c>
      <c r="DI53" s="280">
        <v>0</v>
      </c>
      <c r="DJ53" s="280">
        <v>0</v>
      </c>
      <c r="DK53" s="280">
        <v>0</v>
      </c>
      <c r="DL53" s="280">
        <v>0</v>
      </c>
      <c r="DM53" s="280">
        <v>0</v>
      </c>
      <c r="DN53" s="280">
        <v>0</v>
      </c>
      <c r="DO53" s="280">
        <v>0</v>
      </c>
      <c r="DP53" s="280">
        <v>0</v>
      </c>
      <c r="DQ53" s="280">
        <v>0</v>
      </c>
      <c r="DR53" s="280" t="s">
        <v>802</v>
      </c>
      <c r="DS53" s="280" t="s">
        <v>802</v>
      </c>
      <c r="DT53" s="280">
        <v>0</v>
      </c>
      <c r="DU53" s="280" t="s">
        <v>802</v>
      </c>
      <c r="DV53" s="280" t="s">
        <v>802</v>
      </c>
      <c r="DW53" s="280" t="s">
        <v>802</v>
      </c>
      <c r="DX53" s="280" t="s">
        <v>802</v>
      </c>
      <c r="DY53" s="280">
        <v>0</v>
      </c>
      <c r="DZ53" s="280">
        <f t="shared" si="26"/>
        <v>139</v>
      </c>
      <c r="EA53" s="280">
        <v>0</v>
      </c>
      <c r="EB53" s="280">
        <v>0</v>
      </c>
      <c r="EC53" s="280">
        <v>0</v>
      </c>
      <c r="ED53" s="280">
        <v>0</v>
      </c>
      <c r="EE53" s="280">
        <v>0</v>
      </c>
      <c r="EF53" s="280">
        <v>0</v>
      </c>
      <c r="EG53" s="280">
        <v>0</v>
      </c>
      <c r="EH53" s="280">
        <v>0</v>
      </c>
      <c r="EI53" s="280">
        <v>0</v>
      </c>
      <c r="EJ53" s="280">
        <v>0</v>
      </c>
      <c r="EK53" s="280" t="s">
        <v>802</v>
      </c>
      <c r="EL53" s="280" t="s">
        <v>802</v>
      </c>
      <c r="EM53" s="280" t="s">
        <v>802</v>
      </c>
      <c r="EN53" s="280">
        <v>139</v>
      </c>
      <c r="EO53" s="280">
        <v>0</v>
      </c>
      <c r="EP53" s="280" t="s">
        <v>802</v>
      </c>
      <c r="EQ53" s="280" t="s">
        <v>802</v>
      </c>
      <c r="ER53" s="280" t="s">
        <v>802</v>
      </c>
      <c r="ES53" s="280">
        <v>0</v>
      </c>
      <c r="ET53" s="280">
        <v>0</v>
      </c>
      <c r="EU53" s="280">
        <f t="shared" si="27"/>
        <v>31838</v>
      </c>
      <c r="EV53" s="280">
        <v>4802</v>
      </c>
      <c r="EW53" s="280">
        <v>55</v>
      </c>
      <c r="EX53" s="280">
        <v>687</v>
      </c>
      <c r="EY53" s="280">
        <v>4601</v>
      </c>
      <c r="EZ53" s="280">
        <v>11243</v>
      </c>
      <c r="FA53" s="280">
        <v>4266</v>
      </c>
      <c r="FB53" s="280">
        <v>7</v>
      </c>
      <c r="FC53" s="280">
        <v>372</v>
      </c>
      <c r="FD53" s="280">
        <v>7</v>
      </c>
      <c r="FE53" s="280">
        <v>320</v>
      </c>
      <c r="FF53" s="280">
        <v>1371</v>
      </c>
      <c r="FG53" s="280">
        <v>0</v>
      </c>
      <c r="FH53" s="280" t="s">
        <v>802</v>
      </c>
      <c r="FI53" s="280" t="s">
        <v>802</v>
      </c>
      <c r="FJ53" s="280" t="s">
        <v>802</v>
      </c>
      <c r="FK53" s="280">
        <v>0</v>
      </c>
      <c r="FL53" s="280">
        <v>0</v>
      </c>
      <c r="FM53" s="280">
        <v>0</v>
      </c>
      <c r="FN53" s="280">
        <v>41</v>
      </c>
      <c r="FO53" s="280">
        <v>4066</v>
      </c>
    </row>
    <row r="54" spans="1:171" s="284" customFormat="1" ht="12" customHeight="1">
      <c r="A54" s="278" t="s">
        <v>787</v>
      </c>
      <c r="B54" s="279" t="s">
        <v>788</v>
      </c>
      <c r="C54" s="297" t="s">
        <v>542</v>
      </c>
      <c r="D54" s="280">
        <f t="shared" ref="D54:AI54" si="28">SUM(D7:D53)</f>
        <v>4558671.51</v>
      </c>
      <c r="E54" s="280">
        <f t="shared" si="28"/>
        <v>474525.83999999997</v>
      </c>
      <c r="F54" s="280">
        <f t="shared" si="28"/>
        <v>3338</v>
      </c>
      <c r="G54" s="280">
        <f t="shared" si="28"/>
        <v>43234.86</v>
      </c>
      <c r="H54" s="280">
        <f t="shared" si="28"/>
        <v>663458.71</v>
      </c>
      <c r="I54" s="280">
        <f t="shared" si="28"/>
        <v>560599.29</v>
      </c>
      <c r="J54" s="280">
        <f t="shared" si="28"/>
        <v>224019.91999999998</v>
      </c>
      <c r="K54" s="280">
        <f t="shared" si="28"/>
        <v>6022.3099999999995</v>
      </c>
      <c r="L54" s="280">
        <f t="shared" si="28"/>
        <v>592420.25</v>
      </c>
      <c r="M54" s="280">
        <f t="shared" si="28"/>
        <v>47284.33</v>
      </c>
      <c r="N54" s="280">
        <f t="shared" si="28"/>
        <v>35887</v>
      </c>
      <c r="O54" s="280">
        <f t="shared" si="28"/>
        <v>141668</v>
      </c>
      <c r="P54" s="280">
        <f t="shared" si="28"/>
        <v>5603</v>
      </c>
      <c r="Q54" s="280">
        <f t="shared" si="28"/>
        <v>546793</v>
      </c>
      <c r="R54" s="280">
        <f t="shared" si="28"/>
        <v>338580</v>
      </c>
      <c r="S54" s="280">
        <f t="shared" si="28"/>
        <v>23399</v>
      </c>
      <c r="T54" s="280">
        <f t="shared" si="28"/>
        <v>356881</v>
      </c>
      <c r="U54" s="280">
        <f t="shared" si="28"/>
        <v>15397</v>
      </c>
      <c r="V54" s="280">
        <f t="shared" si="28"/>
        <v>36981</v>
      </c>
      <c r="W54" s="280">
        <f t="shared" si="28"/>
        <v>1416</v>
      </c>
      <c r="X54" s="280">
        <f t="shared" si="28"/>
        <v>441163</v>
      </c>
      <c r="Y54" s="280">
        <f t="shared" si="28"/>
        <v>1232982.8399999999</v>
      </c>
      <c r="Z54" s="280">
        <f t="shared" si="28"/>
        <v>3995.84</v>
      </c>
      <c r="AA54" s="280">
        <f t="shared" si="28"/>
        <v>0</v>
      </c>
      <c r="AB54" s="280">
        <f t="shared" si="28"/>
        <v>60</v>
      </c>
      <c r="AC54" s="280">
        <f t="shared" si="28"/>
        <v>66056</v>
      </c>
      <c r="AD54" s="280">
        <f t="shared" si="28"/>
        <v>585</v>
      </c>
      <c r="AE54" s="280">
        <f t="shared" si="28"/>
        <v>140</v>
      </c>
      <c r="AF54" s="280">
        <f t="shared" si="28"/>
        <v>9</v>
      </c>
      <c r="AG54" s="280">
        <f t="shared" si="28"/>
        <v>991</v>
      </c>
      <c r="AH54" s="280">
        <f t="shared" si="28"/>
        <v>1824</v>
      </c>
      <c r="AI54" s="280">
        <f t="shared" si="28"/>
        <v>172</v>
      </c>
      <c r="AJ54" s="280">
        <f t="shared" ref="AJ54:BO54" si="29">SUM(AJ7:AJ53)</f>
        <v>0</v>
      </c>
      <c r="AK54" s="280">
        <f t="shared" si="29"/>
        <v>0</v>
      </c>
      <c r="AL54" s="280">
        <f t="shared" si="29"/>
        <v>546793</v>
      </c>
      <c r="AM54" s="280">
        <f t="shared" si="29"/>
        <v>0</v>
      </c>
      <c r="AN54" s="280">
        <f t="shared" si="29"/>
        <v>0</v>
      </c>
      <c r="AO54" s="280">
        <f t="shared" si="29"/>
        <v>353528</v>
      </c>
      <c r="AP54" s="280">
        <f t="shared" si="29"/>
        <v>0</v>
      </c>
      <c r="AQ54" s="280">
        <f t="shared" si="29"/>
        <v>34664</v>
      </c>
      <c r="AR54" s="280">
        <f t="shared" si="29"/>
        <v>0</v>
      </c>
      <c r="AS54" s="280">
        <f t="shared" si="29"/>
        <v>224165</v>
      </c>
      <c r="AT54" s="280">
        <f t="shared" si="29"/>
        <v>425170.79000000004</v>
      </c>
      <c r="AU54" s="280">
        <f t="shared" si="29"/>
        <v>18435</v>
      </c>
      <c r="AV54" s="280">
        <f t="shared" si="29"/>
        <v>138</v>
      </c>
      <c r="AW54" s="280">
        <f t="shared" si="29"/>
        <v>498</v>
      </c>
      <c r="AX54" s="280">
        <f t="shared" si="29"/>
        <v>289761.79000000004</v>
      </c>
      <c r="AY54" s="280">
        <f t="shared" si="29"/>
        <v>39884</v>
      </c>
      <c r="AZ54" s="280">
        <f t="shared" si="29"/>
        <v>8671</v>
      </c>
      <c r="BA54" s="280">
        <f t="shared" si="29"/>
        <v>157</v>
      </c>
      <c r="BB54" s="280">
        <f t="shared" si="29"/>
        <v>27531</v>
      </c>
      <c r="BC54" s="280">
        <f t="shared" si="29"/>
        <v>7919</v>
      </c>
      <c r="BD54" s="280">
        <f t="shared" si="29"/>
        <v>2575</v>
      </c>
      <c r="BE54" s="280">
        <f t="shared" si="29"/>
        <v>0</v>
      </c>
      <c r="BF54" s="280">
        <f t="shared" si="29"/>
        <v>0</v>
      </c>
      <c r="BG54" s="280">
        <f t="shared" si="29"/>
        <v>0</v>
      </c>
      <c r="BH54" s="280">
        <f t="shared" si="29"/>
        <v>0</v>
      </c>
      <c r="BI54" s="280">
        <f t="shared" si="29"/>
        <v>0</v>
      </c>
      <c r="BJ54" s="280">
        <f t="shared" si="29"/>
        <v>0</v>
      </c>
      <c r="BK54" s="280">
        <f t="shared" si="29"/>
        <v>0</v>
      </c>
      <c r="BL54" s="280">
        <f t="shared" si="29"/>
        <v>0</v>
      </c>
      <c r="BM54" s="280">
        <f t="shared" si="29"/>
        <v>0</v>
      </c>
      <c r="BN54" s="280">
        <f t="shared" si="29"/>
        <v>29601</v>
      </c>
      <c r="BO54" s="280">
        <f t="shared" si="29"/>
        <v>148374</v>
      </c>
      <c r="BP54" s="280">
        <f t="shared" ref="BP54:CU54" si="30">SUM(BP7:BP53)</f>
        <v>1</v>
      </c>
      <c r="BQ54" s="280">
        <f t="shared" si="30"/>
        <v>0</v>
      </c>
      <c r="BR54" s="280">
        <f t="shared" si="30"/>
        <v>0</v>
      </c>
      <c r="BS54" s="280">
        <f t="shared" si="30"/>
        <v>10</v>
      </c>
      <c r="BT54" s="280">
        <f t="shared" si="30"/>
        <v>0</v>
      </c>
      <c r="BU54" s="280">
        <f t="shared" si="30"/>
        <v>0</v>
      </c>
      <c r="BV54" s="280">
        <f t="shared" si="30"/>
        <v>0</v>
      </c>
      <c r="BW54" s="280">
        <f t="shared" si="30"/>
        <v>0</v>
      </c>
      <c r="BX54" s="280">
        <f t="shared" si="30"/>
        <v>79</v>
      </c>
      <c r="BY54" s="280">
        <f t="shared" si="30"/>
        <v>0</v>
      </c>
      <c r="BZ54" s="280">
        <f t="shared" si="30"/>
        <v>125629</v>
      </c>
      <c r="CA54" s="280">
        <f t="shared" si="30"/>
        <v>322</v>
      </c>
      <c r="CB54" s="280">
        <f t="shared" si="30"/>
        <v>0</v>
      </c>
      <c r="CC54" s="280">
        <f t="shared" si="30"/>
        <v>0</v>
      </c>
      <c r="CD54" s="280">
        <f t="shared" si="30"/>
        <v>0</v>
      </c>
      <c r="CE54" s="280">
        <f t="shared" si="30"/>
        <v>0</v>
      </c>
      <c r="CF54" s="280">
        <f t="shared" si="30"/>
        <v>0</v>
      </c>
      <c r="CG54" s="280">
        <f t="shared" si="30"/>
        <v>0</v>
      </c>
      <c r="CH54" s="280">
        <f t="shared" si="30"/>
        <v>0</v>
      </c>
      <c r="CI54" s="280">
        <f t="shared" si="30"/>
        <v>22333</v>
      </c>
      <c r="CJ54" s="280">
        <f t="shared" si="30"/>
        <v>5790</v>
      </c>
      <c r="CK54" s="280">
        <f t="shared" si="30"/>
        <v>0</v>
      </c>
      <c r="CL54" s="280">
        <f t="shared" si="30"/>
        <v>0</v>
      </c>
      <c r="CM54" s="280">
        <f t="shared" si="30"/>
        <v>0</v>
      </c>
      <c r="CN54" s="280">
        <f t="shared" si="30"/>
        <v>0</v>
      </c>
      <c r="CO54" s="280">
        <f t="shared" si="30"/>
        <v>0</v>
      </c>
      <c r="CP54" s="280">
        <f t="shared" si="30"/>
        <v>0</v>
      </c>
      <c r="CQ54" s="280">
        <f t="shared" si="30"/>
        <v>0</v>
      </c>
      <c r="CR54" s="280">
        <f t="shared" si="30"/>
        <v>0</v>
      </c>
      <c r="CS54" s="280">
        <f t="shared" si="30"/>
        <v>0</v>
      </c>
      <c r="CT54" s="280">
        <f t="shared" si="30"/>
        <v>0</v>
      </c>
      <c r="CU54" s="280">
        <f t="shared" si="30"/>
        <v>100</v>
      </c>
      <c r="CV54" s="280">
        <f t="shared" ref="CV54:EA54" si="31">SUM(CV7:CV53)</f>
        <v>5269</v>
      </c>
      <c r="CW54" s="280">
        <f t="shared" si="31"/>
        <v>0</v>
      </c>
      <c r="CX54" s="280">
        <f t="shared" si="31"/>
        <v>0</v>
      </c>
      <c r="CY54" s="280">
        <f t="shared" si="31"/>
        <v>0</v>
      </c>
      <c r="CZ54" s="280">
        <f t="shared" si="31"/>
        <v>0</v>
      </c>
      <c r="DA54" s="280">
        <f t="shared" si="31"/>
        <v>0</v>
      </c>
      <c r="DB54" s="280">
        <f t="shared" si="31"/>
        <v>0</v>
      </c>
      <c r="DC54" s="280">
        <f t="shared" si="31"/>
        <v>0</v>
      </c>
      <c r="DD54" s="280">
        <f t="shared" si="31"/>
        <v>421</v>
      </c>
      <c r="DE54" s="280">
        <f t="shared" si="31"/>
        <v>20290</v>
      </c>
      <c r="DF54" s="280">
        <f t="shared" si="31"/>
        <v>0</v>
      </c>
      <c r="DG54" s="280">
        <f t="shared" si="31"/>
        <v>0</v>
      </c>
      <c r="DH54" s="280">
        <f t="shared" si="31"/>
        <v>0</v>
      </c>
      <c r="DI54" s="280">
        <f t="shared" si="31"/>
        <v>0</v>
      </c>
      <c r="DJ54" s="280">
        <f t="shared" si="31"/>
        <v>0</v>
      </c>
      <c r="DK54" s="280">
        <f t="shared" si="31"/>
        <v>0</v>
      </c>
      <c r="DL54" s="280">
        <f t="shared" si="31"/>
        <v>0</v>
      </c>
      <c r="DM54" s="280">
        <f t="shared" si="31"/>
        <v>0</v>
      </c>
      <c r="DN54" s="280">
        <f t="shared" si="31"/>
        <v>0</v>
      </c>
      <c r="DO54" s="280">
        <f t="shared" si="31"/>
        <v>0</v>
      </c>
      <c r="DP54" s="280">
        <f t="shared" si="31"/>
        <v>2359</v>
      </c>
      <c r="DQ54" s="280">
        <f t="shared" si="31"/>
        <v>0</v>
      </c>
      <c r="DR54" s="280">
        <f t="shared" si="31"/>
        <v>0</v>
      </c>
      <c r="DS54" s="280">
        <f t="shared" si="31"/>
        <v>0</v>
      </c>
      <c r="DT54" s="280">
        <f t="shared" si="31"/>
        <v>8053</v>
      </c>
      <c r="DU54" s="280">
        <f t="shared" si="31"/>
        <v>0</v>
      </c>
      <c r="DV54" s="280">
        <f t="shared" si="31"/>
        <v>0</v>
      </c>
      <c r="DW54" s="280">
        <f t="shared" si="31"/>
        <v>0</v>
      </c>
      <c r="DX54" s="280">
        <f t="shared" si="31"/>
        <v>0</v>
      </c>
      <c r="DY54" s="280">
        <f t="shared" si="31"/>
        <v>9878</v>
      </c>
      <c r="DZ54" s="280">
        <f t="shared" si="31"/>
        <v>368112</v>
      </c>
      <c r="EA54" s="280">
        <f t="shared" si="31"/>
        <v>2138</v>
      </c>
      <c r="EB54" s="280">
        <f t="shared" ref="EB54:FG54" si="32">SUM(EB7:EB53)</f>
        <v>0</v>
      </c>
      <c r="EC54" s="280">
        <f t="shared" si="32"/>
        <v>48</v>
      </c>
      <c r="ED54" s="280">
        <f t="shared" si="32"/>
        <v>584</v>
      </c>
      <c r="EE54" s="280">
        <f t="shared" si="32"/>
        <v>0</v>
      </c>
      <c r="EF54" s="280">
        <f t="shared" si="32"/>
        <v>69</v>
      </c>
      <c r="EG54" s="280">
        <f t="shared" si="32"/>
        <v>3</v>
      </c>
      <c r="EH54" s="280">
        <f t="shared" si="32"/>
        <v>1782</v>
      </c>
      <c r="EI54" s="280">
        <f t="shared" si="32"/>
        <v>2592</v>
      </c>
      <c r="EJ54" s="280">
        <f t="shared" si="32"/>
        <v>418</v>
      </c>
      <c r="EK54" s="280">
        <f t="shared" si="32"/>
        <v>0</v>
      </c>
      <c r="EL54" s="280">
        <f t="shared" si="32"/>
        <v>0</v>
      </c>
      <c r="EM54" s="280">
        <f t="shared" si="32"/>
        <v>0</v>
      </c>
      <c r="EN54" s="280">
        <f t="shared" si="32"/>
        <v>338580</v>
      </c>
      <c r="EO54" s="280">
        <f t="shared" si="32"/>
        <v>15346</v>
      </c>
      <c r="EP54" s="280">
        <f t="shared" si="32"/>
        <v>0</v>
      </c>
      <c r="EQ54" s="280">
        <f t="shared" si="32"/>
        <v>0</v>
      </c>
      <c r="ER54" s="280">
        <f t="shared" si="32"/>
        <v>0</v>
      </c>
      <c r="ES54" s="280">
        <f t="shared" si="32"/>
        <v>697</v>
      </c>
      <c r="ET54" s="280">
        <f t="shared" si="32"/>
        <v>5855</v>
      </c>
      <c r="EU54" s="280">
        <f t="shared" si="32"/>
        <v>2357951.88</v>
      </c>
      <c r="EV54" s="280">
        <f t="shared" si="32"/>
        <v>449956</v>
      </c>
      <c r="EW54" s="280">
        <f t="shared" si="32"/>
        <v>3200</v>
      </c>
      <c r="EX54" s="280">
        <f t="shared" si="32"/>
        <v>42628.86</v>
      </c>
      <c r="EY54" s="280">
        <f t="shared" si="32"/>
        <v>307046.92</v>
      </c>
      <c r="EZ54" s="280">
        <f t="shared" si="32"/>
        <v>520130.29000000004</v>
      </c>
      <c r="FA54" s="280">
        <f t="shared" si="32"/>
        <v>215139.91999999998</v>
      </c>
      <c r="FB54" s="280">
        <f t="shared" si="32"/>
        <v>5853.3099999999995</v>
      </c>
      <c r="FC54" s="280">
        <f t="shared" si="32"/>
        <v>562116.25</v>
      </c>
      <c r="FD54" s="280">
        <f t="shared" si="32"/>
        <v>34870.33</v>
      </c>
      <c r="FE54" s="280">
        <f t="shared" si="32"/>
        <v>32722</v>
      </c>
      <c r="FF54" s="280">
        <f t="shared" si="32"/>
        <v>13580</v>
      </c>
      <c r="FG54" s="280">
        <f t="shared" si="32"/>
        <v>12</v>
      </c>
      <c r="FH54" s="280">
        <f t="shared" ref="FH54:FO54" si="33">SUM(FH7:FH53)</f>
        <v>0</v>
      </c>
      <c r="FI54" s="280">
        <f t="shared" si="33"/>
        <v>0</v>
      </c>
      <c r="FJ54" s="280">
        <f t="shared" si="33"/>
        <v>0</v>
      </c>
      <c r="FK54" s="280">
        <f t="shared" si="33"/>
        <v>3353</v>
      </c>
      <c r="FL54" s="280">
        <f t="shared" si="33"/>
        <v>15397</v>
      </c>
      <c r="FM54" s="280">
        <f t="shared" si="33"/>
        <v>2317</v>
      </c>
      <c r="FN54" s="280">
        <f t="shared" si="33"/>
        <v>719</v>
      </c>
      <c r="FO54" s="280">
        <f t="shared" si="33"/>
        <v>148910</v>
      </c>
    </row>
  </sheetData>
  <mergeCells count="171">
    <mergeCell ref="FH4:FH5"/>
    <mergeCell ref="EZ4:EZ5"/>
    <mergeCell ref="FA4:FA5"/>
    <mergeCell ref="FB4:FB5"/>
    <mergeCell ref="FD4:FD5"/>
    <mergeCell ref="FF4:FF5"/>
    <mergeCell ref="FG4:FG5"/>
    <mergeCell ref="FI4:FI5"/>
    <mergeCell ref="FO4:FO5"/>
    <mergeCell ref="FJ4:FJ5"/>
    <mergeCell ref="FK4:FK5"/>
    <mergeCell ref="FM4:FM5"/>
    <mergeCell ref="FN4:FN5"/>
    <mergeCell ref="FL4:FL5"/>
    <mergeCell ref="EG4:EG5"/>
    <mergeCell ref="EI4:EI5"/>
    <mergeCell ref="EJ4:EJ5"/>
    <mergeCell ref="EH4:EH5"/>
    <mergeCell ref="EB4:EB5"/>
    <mergeCell ref="EN4:EN5"/>
    <mergeCell ref="BH4:BH5"/>
    <mergeCell ref="CC4:CC5"/>
    <mergeCell ref="CX4:CX5"/>
    <mergeCell ref="DS4:DS5"/>
    <mergeCell ref="DP4:DP5"/>
    <mergeCell ref="DQ4:DQ5"/>
    <mergeCell ref="DR4:DR5"/>
    <mergeCell ref="DT4:DT5"/>
    <mergeCell ref="BK4:BK5"/>
    <mergeCell ref="CF4:CF5"/>
    <mergeCell ref="DA4:DA5"/>
    <mergeCell ref="DV4:DV5"/>
    <mergeCell ref="EC4:EC5"/>
    <mergeCell ref="ED4:ED5"/>
    <mergeCell ref="EE4:EE5"/>
    <mergeCell ref="EF4:EF5"/>
    <mergeCell ref="DU4:DU5"/>
    <mergeCell ref="DW4:DW5"/>
    <mergeCell ref="EY4:EY5"/>
    <mergeCell ref="FE4:FE5"/>
    <mergeCell ref="EK4:EK5"/>
    <mergeCell ref="EL4:EL5"/>
    <mergeCell ref="EM4:EM5"/>
    <mergeCell ref="EO4:EO5"/>
    <mergeCell ref="FC4:FC5"/>
    <mergeCell ref="ES4:ES5"/>
    <mergeCell ref="ET4:ET5"/>
    <mergeCell ref="EU4:EU5"/>
    <mergeCell ref="EV4:EV5"/>
    <mergeCell ref="EW4:EW5"/>
    <mergeCell ref="EX4:EX5"/>
    <mergeCell ref="EP4:EP5"/>
    <mergeCell ref="ER4:ER5"/>
    <mergeCell ref="EQ4:EQ5"/>
    <mergeCell ref="DX4:DX5"/>
    <mergeCell ref="DD4:DD5"/>
    <mergeCell ref="EA4:EA5"/>
    <mergeCell ref="DZ4:DZ5"/>
    <mergeCell ref="DH4:DH5"/>
    <mergeCell ref="DI4:DI5"/>
    <mergeCell ref="DJ4:DJ5"/>
    <mergeCell ref="DK4:DK5"/>
    <mergeCell ref="DY4:DY5"/>
    <mergeCell ref="DL4:DL5"/>
    <mergeCell ref="DN4:DN5"/>
    <mergeCell ref="DO4:DO5"/>
    <mergeCell ref="CW4:CW5"/>
    <mergeCell ref="CY4:CY5"/>
    <mergeCell ref="CZ4:CZ5"/>
    <mergeCell ref="DB4:DB5"/>
    <mergeCell ref="DC4:DC5"/>
    <mergeCell ref="DM4:DM5"/>
    <mergeCell ref="DF4:DF5"/>
    <mergeCell ref="DG4:DG5"/>
    <mergeCell ref="DE4:DE5"/>
    <mergeCell ref="CN4:CN5"/>
    <mergeCell ref="CO4:CO5"/>
    <mergeCell ref="CP4:CP5"/>
    <mergeCell ref="CQ4:CQ5"/>
    <mergeCell ref="CS4:CS5"/>
    <mergeCell ref="CT4:CT5"/>
    <mergeCell ref="CV4:CV5"/>
    <mergeCell ref="CL4:CL5"/>
    <mergeCell ref="CM4:CM5"/>
    <mergeCell ref="CU4:CU5"/>
    <mergeCell ref="CR4:CR5"/>
    <mergeCell ref="T3:T5"/>
    <mergeCell ref="L3:L5"/>
    <mergeCell ref="CK4:CK5"/>
    <mergeCell ref="E3:E5"/>
    <mergeCell ref="F3:F5"/>
    <mergeCell ref="AB4:AB5"/>
    <mergeCell ref="AC4:AC5"/>
    <mergeCell ref="G3:G5"/>
    <mergeCell ref="H3:H5"/>
    <mergeCell ref="O3:O5"/>
    <mergeCell ref="P3:P5"/>
    <mergeCell ref="AE4:AE5"/>
    <mergeCell ref="AA4:AA5"/>
    <mergeCell ref="AD4:AD5"/>
    <mergeCell ref="AO4:AO5"/>
    <mergeCell ref="AQ4:AQ5"/>
    <mergeCell ref="AF4:AF5"/>
    <mergeCell ref="AH4:AH5"/>
    <mergeCell ref="AI4:AI5"/>
    <mergeCell ref="AJ4:AJ5"/>
    <mergeCell ref="AV4:AV5"/>
    <mergeCell ref="AW4:AW5"/>
    <mergeCell ref="BG4:BG5"/>
    <mergeCell ref="AG4:AG5"/>
    <mergeCell ref="BW4:BW5"/>
    <mergeCell ref="BV4:BV5"/>
    <mergeCell ref="AR4:AR5"/>
    <mergeCell ref="AS4:AS5"/>
    <mergeCell ref="AU4:AU5"/>
    <mergeCell ref="AN4:AN5"/>
    <mergeCell ref="A2:A6"/>
    <mergeCell ref="B2:B6"/>
    <mergeCell ref="C2:C6"/>
    <mergeCell ref="Z4:Z5"/>
    <mergeCell ref="D3:D5"/>
    <mergeCell ref="I3:I5"/>
    <mergeCell ref="J3:J5"/>
    <mergeCell ref="K3:K5"/>
    <mergeCell ref="M3:M5"/>
    <mergeCell ref="N3:N5"/>
    <mergeCell ref="Q3:Q5"/>
    <mergeCell ref="S3:S5"/>
    <mergeCell ref="Y4:Y5"/>
    <mergeCell ref="W3:W5"/>
    <mergeCell ref="X3:X5"/>
    <mergeCell ref="V3:V5"/>
    <mergeCell ref="R3:R5"/>
    <mergeCell ref="U3:U5"/>
    <mergeCell ref="BP4:BP5"/>
    <mergeCell ref="BU4:BU5"/>
    <mergeCell ref="BL4:BL5"/>
    <mergeCell ref="AX4:AX5"/>
    <mergeCell ref="AK4:AK5"/>
    <mergeCell ref="AL4:AL5"/>
    <mergeCell ref="AP4:AP5"/>
    <mergeCell ref="AY4:AY5"/>
    <mergeCell ref="AZ4:AZ5"/>
    <mergeCell ref="BA4:BA5"/>
    <mergeCell ref="AM4:AM5"/>
    <mergeCell ref="BB4:BB5"/>
    <mergeCell ref="AT4:AT5"/>
    <mergeCell ref="CG4:CG5"/>
    <mergeCell ref="BJ4:BJ5"/>
    <mergeCell ref="BI4:BI5"/>
    <mergeCell ref="CJ4:CJ5"/>
    <mergeCell ref="CD4:CD5"/>
    <mergeCell ref="CE4:CE5"/>
    <mergeCell ref="BC4:BC5"/>
    <mergeCell ref="BD4:BD5"/>
    <mergeCell ref="BE4:BE5"/>
    <mergeCell ref="CH4:CH5"/>
    <mergeCell ref="CI4:CI5"/>
    <mergeCell ref="BX4:BX5"/>
    <mergeCell ref="BY4:BY5"/>
    <mergeCell ref="BZ4:BZ5"/>
    <mergeCell ref="CA4:CA5"/>
    <mergeCell ref="CB4:CB5"/>
    <mergeCell ref="BF4:BF5"/>
    <mergeCell ref="BQ4:BQ5"/>
    <mergeCell ref="BR4:BR5"/>
    <mergeCell ref="BS4:BS5"/>
    <mergeCell ref="BT4:BT5"/>
    <mergeCell ref="BM4:BM5"/>
    <mergeCell ref="BO4:BO5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&amp;L&amp;"MS ゴシック,標準"&amp;14中間処理後の再生利用量の状況（平成27年度実績）</oddHeader>
  </headerFooter>
  <colBreaks count="7" manualBreakCount="7">
    <brk id="24" max="1048575" man="1"/>
    <brk id="45" max="1048575" man="1"/>
    <brk id="66" max="1048575" man="1"/>
    <brk id="87" max="1048575" man="1"/>
    <brk id="108" max="1048575" man="1"/>
    <brk id="129" max="1048575" man="1"/>
    <brk id="15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Y6"/>
  <sheetViews>
    <sheetView zoomScaleNormal="100" workbookViewId="0">
      <pane xSplit="3" ySplit="6" topLeftCell="D7" activePane="bottomRight" state="frozen"/>
      <selection activeCell="E37" sqref="E37"/>
      <selection pane="topRight" activeCell="E37" sqref="E37"/>
      <selection pane="bottomLeft" activeCell="E37" sqref="E37"/>
      <selection pane="bottomRight" activeCell="D7" sqref="D7"/>
    </sheetView>
  </sheetViews>
  <sheetFormatPr defaultRowHeight="13.5"/>
  <cols>
    <col min="1" max="1" width="10.75" style="303" customWidth="1"/>
    <col min="2" max="2" width="8.75" style="305" customWidth="1"/>
    <col min="3" max="3" width="12.625" style="303" customWidth="1"/>
    <col min="4" max="103" width="10" style="301" customWidth="1"/>
    <col min="104" max="16384" width="9" style="303"/>
  </cols>
  <sheetData>
    <row r="1" spans="1:103" s="175" customFormat="1" ht="17.25">
      <c r="A1" s="245" t="s">
        <v>792</v>
      </c>
      <c r="B1" s="167"/>
      <c r="C1" s="173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</row>
    <row r="2" spans="1:103" s="175" customFormat="1" ht="25.5" customHeight="1">
      <c r="A2" s="340" t="s">
        <v>216</v>
      </c>
      <c r="B2" s="366" t="s">
        <v>213</v>
      </c>
      <c r="C2" s="343" t="s">
        <v>214</v>
      </c>
      <c r="D2" s="200" t="s">
        <v>31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9"/>
      <c r="P2" s="200" t="s">
        <v>32</v>
      </c>
      <c r="Q2" s="197"/>
      <c r="R2" s="197"/>
      <c r="S2" s="197"/>
      <c r="T2" s="197"/>
      <c r="U2" s="197"/>
      <c r="V2" s="197"/>
      <c r="W2" s="197"/>
      <c r="X2" s="200" t="s">
        <v>33</v>
      </c>
      <c r="Y2" s="198"/>
      <c r="Z2" s="198"/>
      <c r="AA2" s="198"/>
      <c r="AB2" s="198"/>
      <c r="AC2" s="198"/>
      <c r="AD2" s="198"/>
      <c r="AE2" s="228"/>
      <c r="AF2" s="200" t="s">
        <v>34</v>
      </c>
      <c r="AG2" s="198"/>
      <c r="AH2" s="198"/>
      <c r="AI2" s="198"/>
      <c r="AJ2" s="198"/>
      <c r="AK2" s="198"/>
      <c r="AL2" s="198"/>
      <c r="AM2" s="228"/>
      <c r="AN2" s="200" t="s">
        <v>35</v>
      </c>
      <c r="AO2" s="198"/>
      <c r="AP2" s="198"/>
      <c r="AQ2" s="198"/>
      <c r="AR2" s="198"/>
      <c r="AS2" s="198"/>
      <c r="AT2" s="198"/>
      <c r="AU2" s="228"/>
      <c r="AV2" s="200" t="s">
        <v>36</v>
      </c>
      <c r="AW2" s="198"/>
      <c r="AX2" s="198"/>
      <c r="AY2" s="198"/>
      <c r="AZ2" s="198"/>
      <c r="BA2" s="198"/>
      <c r="BB2" s="198"/>
      <c r="BC2" s="228"/>
      <c r="BD2" s="200" t="s">
        <v>37</v>
      </c>
      <c r="BE2" s="198"/>
      <c r="BF2" s="198"/>
      <c r="BG2" s="198"/>
      <c r="BH2" s="198"/>
      <c r="BI2" s="198"/>
      <c r="BJ2" s="198"/>
      <c r="BK2" s="228"/>
      <c r="BL2" s="200" t="s">
        <v>38</v>
      </c>
      <c r="BM2" s="198"/>
      <c r="BN2" s="198"/>
      <c r="BO2" s="198"/>
      <c r="BP2" s="198"/>
      <c r="BQ2" s="198"/>
      <c r="BR2" s="198"/>
      <c r="BS2" s="228"/>
      <c r="BT2" s="200" t="s">
        <v>39</v>
      </c>
      <c r="BU2" s="307"/>
      <c r="BV2" s="307"/>
      <c r="BW2" s="307"/>
      <c r="BX2" s="307"/>
      <c r="BY2" s="307"/>
      <c r="BZ2" s="307"/>
      <c r="CA2" s="308"/>
      <c r="CB2" s="371" t="s">
        <v>40</v>
      </c>
      <c r="CC2" s="372"/>
      <c r="CD2" s="372"/>
      <c r="CE2" s="372"/>
      <c r="CF2" s="372"/>
      <c r="CG2" s="372"/>
      <c r="CH2" s="372"/>
      <c r="CI2" s="372"/>
      <c r="CJ2" s="200" t="s">
        <v>41</v>
      </c>
      <c r="CK2" s="307"/>
      <c r="CL2" s="307"/>
      <c r="CM2" s="307"/>
      <c r="CN2" s="307"/>
      <c r="CO2" s="307"/>
      <c r="CP2" s="307"/>
      <c r="CQ2" s="308"/>
      <c r="CR2" s="200" t="s">
        <v>42</v>
      </c>
      <c r="CS2" s="307"/>
      <c r="CT2" s="307"/>
      <c r="CU2" s="307"/>
      <c r="CV2" s="307"/>
      <c r="CW2" s="307"/>
      <c r="CX2" s="307"/>
      <c r="CY2" s="308"/>
    </row>
    <row r="3" spans="1:103" s="175" customFormat="1" ht="25.5" customHeight="1">
      <c r="A3" s="341"/>
      <c r="B3" s="367"/>
      <c r="C3" s="344"/>
      <c r="D3" s="370" t="s">
        <v>10</v>
      </c>
      <c r="E3" s="369" t="s">
        <v>43</v>
      </c>
      <c r="F3" s="371" t="s">
        <v>273</v>
      </c>
      <c r="G3" s="372"/>
      <c r="H3" s="372"/>
      <c r="I3" s="372"/>
      <c r="J3" s="372"/>
      <c r="K3" s="372"/>
      <c r="L3" s="372"/>
      <c r="M3" s="373"/>
      <c r="N3" s="374" t="s">
        <v>44</v>
      </c>
      <c r="O3" s="374" t="s">
        <v>45</v>
      </c>
      <c r="P3" s="370" t="s">
        <v>10</v>
      </c>
      <c r="Q3" s="369" t="s">
        <v>46</v>
      </c>
      <c r="R3" s="369" t="s">
        <v>21</v>
      </c>
      <c r="S3" s="369" t="s">
        <v>22</v>
      </c>
      <c r="T3" s="369" t="s">
        <v>23</v>
      </c>
      <c r="U3" s="369" t="s">
        <v>18</v>
      </c>
      <c r="V3" s="369" t="s">
        <v>19</v>
      </c>
      <c r="W3" s="369" t="s">
        <v>24</v>
      </c>
      <c r="X3" s="370" t="s">
        <v>10</v>
      </c>
      <c r="Y3" s="369" t="s">
        <v>46</v>
      </c>
      <c r="Z3" s="369" t="s">
        <v>21</v>
      </c>
      <c r="AA3" s="369" t="s">
        <v>22</v>
      </c>
      <c r="AB3" s="369" t="s">
        <v>23</v>
      </c>
      <c r="AC3" s="369" t="s">
        <v>18</v>
      </c>
      <c r="AD3" s="369" t="s">
        <v>19</v>
      </c>
      <c r="AE3" s="369" t="s">
        <v>24</v>
      </c>
      <c r="AF3" s="370" t="s">
        <v>10</v>
      </c>
      <c r="AG3" s="369" t="s">
        <v>46</v>
      </c>
      <c r="AH3" s="369" t="s">
        <v>21</v>
      </c>
      <c r="AI3" s="369" t="s">
        <v>22</v>
      </c>
      <c r="AJ3" s="369" t="s">
        <v>23</v>
      </c>
      <c r="AK3" s="369" t="s">
        <v>18</v>
      </c>
      <c r="AL3" s="369" t="s">
        <v>19</v>
      </c>
      <c r="AM3" s="369" t="s">
        <v>24</v>
      </c>
      <c r="AN3" s="370" t="s">
        <v>10</v>
      </c>
      <c r="AO3" s="369" t="s">
        <v>46</v>
      </c>
      <c r="AP3" s="369" t="s">
        <v>21</v>
      </c>
      <c r="AQ3" s="369" t="s">
        <v>22</v>
      </c>
      <c r="AR3" s="369" t="s">
        <v>23</v>
      </c>
      <c r="AS3" s="369" t="s">
        <v>18</v>
      </c>
      <c r="AT3" s="369" t="s">
        <v>19</v>
      </c>
      <c r="AU3" s="369" t="s">
        <v>24</v>
      </c>
      <c r="AV3" s="370" t="s">
        <v>10</v>
      </c>
      <c r="AW3" s="369" t="s">
        <v>46</v>
      </c>
      <c r="AX3" s="369" t="s">
        <v>21</v>
      </c>
      <c r="AY3" s="369" t="s">
        <v>22</v>
      </c>
      <c r="AZ3" s="369" t="s">
        <v>23</v>
      </c>
      <c r="BA3" s="369" t="s">
        <v>18</v>
      </c>
      <c r="BB3" s="369" t="s">
        <v>19</v>
      </c>
      <c r="BC3" s="369" t="s">
        <v>24</v>
      </c>
      <c r="BD3" s="370" t="s">
        <v>10</v>
      </c>
      <c r="BE3" s="369" t="s">
        <v>46</v>
      </c>
      <c r="BF3" s="369" t="s">
        <v>21</v>
      </c>
      <c r="BG3" s="369" t="s">
        <v>22</v>
      </c>
      <c r="BH3" s="369" t="s">
        <v>23</v>
      </c>
      <c r="BI3" s="369" t="s">
        <v>18</v>
      </c>
      <c r="BJ3" s="369" t="s">
        <v>19</v>
      </c>
      <c r="BK3" s="369" t="s">
        <v>24</v>
      </c>
      <c r="BL3" s="370" t="s">
        <v>10</v>
      </c>
      <c r="BM3" s="369" t="s">
        <v>46</v>
      </c>
      <c r="BN3" s="369" t="s">
        <v>21</v>
      </c>
      <c r="BO3" s="369" t="s">
        <v>22</v>
      </c>
      <c r="BP3" s="369" t="s">
        <v>23</v>
      </c>
      <c r="BQ3" s="369" t="s">
        <v>18</v>
      </c>
      <c r="BR3" s="369" t="s">
        <v>19</v>
      </c>
      <c r="BS3" s="369" t="s">
        <v>24</v>
      </c>
      <c r="BT3" s="370" t="s">
        <v>10</v>
      </c>
      <c r="BU3" s="369" t="s">
        <v>46</v>
      </c>
      <c r="BV3" s="369" t="s">
        <v>21</v>
      </c>
      <c r="BW3" s="369" t="s">
        <v>22</v>
      </c>
      <c r="BX3" s="369" t="s">
        <v>23</v>
      </c>
      <c r="BY3" s="369" t="s">
        <v>18</v>
      </c>
      <c r="BZ3" s="369" t="s">
        <v>19</v>
      </c>
      <c r="CA3" s="369" t="s">
        <v>24</v>
      </c>
      <c r="CB3" s="370" t="s">
        <v>10</v>
      </c>
      <c r="CC3" s="369" t="s">
        <v>46</v>
      </c>
      <c r="CD3" s="369" t="s">
        <v>21</v>
      </c>
      <c r="CE3" s="369" t="s">
        <v>22</v>
      </c>
      <c r="CF3" s="369" t="s">
        <v>23</v>
      </c>
      <c r="CG3" s="369" t="s">
        <v>18</v>
      </c>
      <c r="CH3" s="369" t="s">
        <v>19</v>
      </c>
      <c r="CI3" s="369" t="s">
        <v>24</v>
      </c>
      <c r="CJ3" s="370" t="s">
        <v>10</v>
      </c>
      <c r="CK3" s="369" t="s">
        <v>46</v>
      </c>
      <c r="CL3" s="369" t="s">
        <v>21</v>
      </c>
      <c r="CM3" s="369" t="s">
        <v>22</v>
      </c>
      <c r="CN3" s="369" t="s">
        <v>23</v>
      </c>
      <c r="CO3" s="369" t="s">
        <v>18</v>
      </c>
      <c r="CP3" s="369" t="s">
        <v>19</v>
      </c>
      <c r="CQ3" s="369" t="s">
        <v>24</v>
      </c>
      <c r="CR3" s="370" t="s">
        <v>10</v>
      </c>
      <c r="CS3" s="369" t="s">
        <v>46</v>
      </c>
      <c r="CT3" s="369" t="s">
        <v>21</v>
      </c>
      <c r="CU3" s="369" t="s">
        <v>22</v>
      </c>
      <c r="CV3" s="369" t="s">
        <v>23</v>
      </c>
      <c r="CW3" s="369" t="s">
        <v>18</v>
      </c>
      <c r="CX3" s="369" t="s">
        <v>19</v>
      </c>
      <c r="CY3" s="369" t="s">
        <v>24</v>
      </c>
    </row>
    <row r="4" spans="1:103" s="175" customFormat="1" ht="25.5" customHeight="1">
      <c r="A4" s="341"/>
      <c r="B4" s="367"/>
      <c r="C4" s="344"/>
      <c r="D4" s="370"/>
      <c r="E4" s="370"/>
      <c r="F4" s="370" t="s">
        <v>10</v>
      </c>
      <c r="G4" s="374" t="s">
        <v>47</v>
      </c>
      <c r="H4" s="374" t="s">
        <v>48</v>
      </c>
      <c r="I4" s="374" t="s">
        <v>49</v>
      </c>
      <c r="J4" s="374" t="s">
        <v>50</v>
      </c>
      <c r="K4" s="374" t="s">
        <v>51</v>
      </c>
      <c r="L4" s="374" t="s">
        <v>52</v>
      </c>
      <c r="M4" s="374" t="s">
        <v>53</v>
      </c>
      <c r="N4" s="375"/>
      <c r="O4" s="375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0"/>
      <c r="AN4" s="370"/>
      <c r="AO4" s="370"/>
      <c r="AP4" s="370"/>
      <c r="AQ4" s="370"/>
      <c r="AR4" s="370"/>
      <c r="AS4" s="370"/>
      <c r="AT4" s="370"/>
      <c r="AU4" s="370"/>
      <c r="AV4" s="370"/>
      <c r="AW4" s="370"/>
      <c r="AX4" s="370"/>
      <c r="AY4" s="370"/>
      <c r="AZ4" s="370"/>
      <c r="BA4" s="370"/>
      <c r="BB4" s="370"/>
      <c r="BC4" s="370"/>
      <c r="BD4" s="370"/>
      <c r="BE4" s="370"/>
      <c r="BF4" s="370"/>
      <c r="BG4" s="370"/>
      <c r="BH4" s="370"/>
      <c r="BI4" s="370"/>
      <c r="BJ4" s="370"/>
      <c r="BK4" s="370"/>
      <c r="BL4" s="370"/>
      <c r="BM4" s="370"/>
      <c r="BN4" s="370"/>
      <c r="BO4" s="370"/>
      <c r="BP4" s="370"/>
      <c r="BQ4" s="370"/>
      <c r="BR4" s="370"/>
      <c r="BS4" s="370"/>
      <c r="BT4" s="370"/>
      <c r="BU4" s="370"/>
      <c r="BV4" s="370"/>
      <c r="BW4" s="370"/>
      <c r="BX4" s="370"/>
      <c r="BY4" s="370"/>
      <c r="BZ4" s="370"/>
      <c r="CA4" s="370"/>
      <c r="CB4" s="370"/>
      <c r="CC4" s="370"/>
      <c r="CD4" s="370"/>
      <c r="CE4" s="370"/>
      <c r="CF4" s="370"/>
      <c r="CG4" s="370"/>
      <c r="CH4" s="370"/>
      <c r="CI4" s="370"/>
      <c r="CJ4" s="370"/>
      <c r="CK4" s="370"/>
      <c r="CL4" s="370"/>
      <c r="CM4" s="370"/>
      <c r="CN4" s="370"/>
      <c r="CO4" s="370"/>
      <c r="CP4" s="370"/>
      <c r="CQ4" s="370"/>
      <c r="CR4" s="370"/>
      <c r="CS4" s="370"/>
      <c r="CT4" s="370"/>
      <c r="CU4" s="370"/>
      <c r="CV4" s="370"/>
      <c r="CW4" s="370"/>
      <c r="CX4" s="370"/>
      <c r="CY4" s="370"/>
    </row>
    <row r="5" spans="1:103" s="175" customFormat="1" ht="25.5" customHeight="1">
      <c r="A5" s="341"/>
      <c r="B5" s="367"/>
      <c r="C5" s="344"/>
      <c r="D5" s="306"/>
      <c r="E5" s="370"/>
      <c r="F5" s="370"/>
      <c r="G5" s="375"/>
      <c r="H5" s="375"/>
      <c r="I5" s="375"/>
      <c r="J5" s="375"/>
      <c r="K5" s="375"/>
      <c r="L5" s="375"/>
      <c r="M5" s="375"/>
      <c r="N5" s="375"/>
      <c r="O5" s="375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  <c r="AM5" s="370"/>
      <c r="AN5" s="370"/>
      <c r="AO5" s="370"/>
      <c r="AP5" s="370"/>
      <c r="AQ5" s="370"/>
      <c r="AR5" s="370"/>
      <c r="AS5" s="370"/>
      <c r="AT5" s="370"/>
      <c r="AU5" s="370"/>
      <c r="AV5" s="370"/>
      <c r="AW5" s="370"/>
      <c r="AX5" s="370"/>
      <c r="AY5" s="370"/>
      <c r="AZ5" s="370"/>
      <c r="BA5" s="370"/>
      <c r="BB5" s="370"/>
      <c r="BC5" s="370"/>
      <c r="BD5" s="370"/>
      <c r="BE5" s="370"/>
      <c r="BF5" s="370"/>
      <c r="BG5" s="370"/>
      <c r="BH5" s="370"/>
      <c r="BI5" s="370"/>
      <c r="BJ5" s="370"/>
      <c r="BK5" s="370"/>
      <c r="BL5" s="370"/>
      <c r="BM5" s="370"/>
      <c r="BN5" s="370"/>
      <c r="BO5" s="370"/>
      <c r="BP5" s="370"/>
      <c r="BQ5" s="370"/>
      <c r="BR5" s="370"/>
      <c r="BS5" s="370"/>
      <c r="BT5" s="370"/>
      <c r="BU5" s="370"/>
      <c r="BV5" s="370"/>
      <c r="BW5" s="370"/>
      <c r="BX5" s="370"/>
      <c r="BY5" s="370"/>
      <c r="BZ5" s="370"/>
      <c r="CA5" s="370"/>
      <c r="CB5" s="370"/>
      <c r="CC5" s="370"/>
      <c r="CD5" s="370"/>
      <c r="CE5" s="370"/>
      <c r="CF5" s="370"/>
      <c r="CG5" s="370"/>
      <c r="CH5" s="370"/>
      <c r="CI5" s="370"/>
      <c r="CJ5" s="370"/>
      <c r="CK5" s="370"/>
      <c r="CL5" s="370"/>
      <c r="CM5" s="370"/>
      <c r="CN5" s="370"/>
      <c r="CO5" s="370"/>
      <c r="CP5" s="370"/>
      <c r="CQ5" s="370"/>
      <c r="CR5" s="370"/>
      <c r="CS5" s="370"/>
      <c r="CT5" s="370"/>
      <c r="CU5" s="370"/>
      <c r="CV5" s="370"/>
      <c r="CW5" s="370"/>
      <c r="CX5" s="370"/>
      <c r="CY5" s="370"/>
    </row>
    <row r="6" spans="1:103" s="179" customFormat="1">
      <c r="A6" s="342"/>
      <c r="B6" s="368"/>
      <c r="C6" s="349"/>
      <c r="D6" s="309" t="s">
        <v>274</v>
      </c>
      <c r="E6" s="309" t="s">
        <v>274</v>
      </c>
      <c r="F6" s="309" t="s">
        <v>274</v>
      </c>
      <c r="G6" s="309" t="s">
        <v>274</v>
      </c>
      <c r="H6" s="309" t="s">
        <v>274</v>
      </c>
      <c r="I6" s="309" t="s">
        <v>274</v>
      </c>
      <c r="J6" s="309" t="s">
        <v>274</v>
      </c>
      <c r="K6" s="309" t="s">
        <v>274</v>
      </c>
      <c r="L6" s="309" t="s">
        <v>274</v>
      </c>
      <c r="M6" s="309" t="s">
        <v>274</v>
      </c>
      <c r="N6" s="309" t="s">
        <v>274</v>
      </c>
      <c r="O6" s="309" t="s">
        <v>274</v>
      </c>
      <c r="P6" s="309" t="s">
        <v>274</v>
      </c>
      <c r="Q6" s="309" t="s">
        <v>274</v>
      </c>
      <c r="R6" s="309" t="s">
        <v>274</v>
      </c>
      <c r="S6" s="309" t="s">
        <v>274</v>
      </c>
      <c r="T6" s="309" t="s">
        <v>274</v>
      </c>
      <c r="U6" s="309" t="s">
        <v>274</v>
      </c>
      <c r="V6" s="309" t="s">
        <v>274</v>
      </c>
      <c r="W6" s="309" t="s">
        <v>274</v>
      </c>
      <c r="X6" s="309" t="s">
        <v>274</v>
      </c>
      <c r="Y6" s="309" t="s">
        <v>274</v>
      </c>
      <c r="Z6" s="309" t="s">
        <v>274</v>
      </c>
      <c r="AA6" s="309" t="s">
        <v>274</v>
      </c>
      <c r="AB6" s="309" t="s">
        <v>274</v>
      </c>
      <c r="AC6" s="309" t="s">
        <v>274</v>
      </c>
      <c r="AD6" s="309" t="s">
        <v>274</v>
      </c>
      <c r="AE6" s="309" t="s">
        <v>274</v>
      </c>
      <c r="AF6" s="309" t="s">
        <v>274</v>
      </c>
      <c r="AG6" s="309" t="s">
        <v>274</v>
      </c>
      <c r="AH6" s="309" t="s">
        <v>274</v>
      </c>
      <c r="AI6" s="309" t="s">
        <v>274</v>
      </c>
      <c r="AJ6" s="309" t="s">
        <v>274</v>
      </c>
      <c r="AK6" s="309" t="s">
        <v>274</v>
      </c>
      <c r="AL6" s="309" t="s">
        <v>274</v>
      </c>
      <c r="AM6" s="309" t="s">
        <v>274</v>
      </c>
      <c r="AN6" s="309" t="s">
        <v>274</v>
      </c>
      <c r="AO6" s="309" t="s">
        <v>274</v>
      </c>
      <c r="AP6" s="309" t="s">
        <v>274</v>
      </c>
      <c r="AQ6" s="309" t="s">
        <v>274</v>
      </c>
      <c r="AR6" s="309" t="s">
        <v>274</v>
      </c>
      <c r="AS6" s="309" t="s">
        <v>274</v>
      </c>
      <c r="AT6" s="309" t="s">
        <v>274</v>
      </c>
      <c r="AU6" s="309" t="s">
        <v>274</v>
      </c>
      <c r="AV6" s="309" t="s">
        <v>274</v>
      </c>
      <c r="AW6" s="309" t="s">
        <v>274</v>
      </c>
      <c r="AX6" s="309" t="s">
        <v>274</v>
      </c>
      <c r="AY6" s="309" t="s">
        <v>274</v>
      </c>
      <c r="AZ6" s="309" t="s">
        <v>274</v>
      </c>
      <c r="BA6" s="309" t="s">
        <v>274</v>
      </c>
      <c r="BB6" s="309" t="s">
        <v>274</v>
      </c>
      <c r="BC6" s="309" t="s">
        <v>274</v>
      </c>
      <c r="BD6" s="309" t="s">
        <v>274</v>
      </c>
      <c r="BE6" s="309" t="s">
        <v>274</v>
      </c>
      <c r="BF6" s="309" t="s">
        <v>274</v>
      </c>
      <c r="BG6" s="309" t="s">
        <v>274</v>
      </c>
      <c r="BH6" s="309" t="s">
        <v>274</v>
      </c>
      <c r="BI6" s="309" t="s">
        <v>274</v>
      </c>
      <c r="BJ6" s="309" t="s">
        <v>274</v>
      </c>
      <c r="BK6" s="309" t="s">
        <v>274</v>
      </c>
      <c r="BL6" s="309" t="s">
        <v>274</v>
      </c>
      <c r="BM6" s="309" t="s">
        <v>274</v>
      </c>
      <c r="BN6" s="309" t="s">
        <v>274</v>
      </c>
      <c r="BO6" s="309" t="s">
        <v>274</v>
      </c>
      <c r="BP6" s="309" t="s">
        <v>274</v>
      </c>
      <c r="BQ6" s="309" t="s">
        <v>274</v>
      </c>
      <c r="BR6" s="309" t="s">
        <v>274</v>
      </c>
      <c r="BS6" s="309" t="s">
        <v>274</v>
      </c>
      <c r="BT6" s="309" t="s">
        <v>274</v>
      </c>
      <c r="BU6" s="309" t="s">
        <v>274</v>
      </c>
      <c r="BV6" s="309" t="s">
        <v>274</v>
      </c>
      <c r="BW6" s="309" t="s">
        <v>274</v>
      </c>
      <c r="BX6" s="309" t="s">
        <v>274</v>
      </c>
      <c r="BY6" s="309" t="s">
        <v>274</v>
      </c>
      <c r="BZ6" s="309" t="s">
        <v>274</v>
      </c>
      <c r="CA6" s="309" t="s">
        <v>274</v>
      </c>
      <c r="CB6" s="309" t="s">
        <v>274</v>
      </c>
      <c r="CC6" s="309" t="s">
        <v>274</v>
      </c>
      <c r="CD6" s="309" t="s">
        <v>274</v>
      </c>
      <c r="CE6" s="309" t="s">
        <v>274</v>
      </c>
      <c r="CF6" s="309" t="s">
        <v>274</v>
      </c>
      <c r="CG6" s="309" t="s">
        <v>274</v>
      </c>
      <c r="CH6" s="309" t="s">
        <v>274</v>
      </c>
      <c r="CI6" s="309" t="s">
        <v>274</v>
      </c>
      <c r="CJ6" s="309" t="s">
        <v>274</v>
      </c>
      <c r="CK6" s="309" t="s">
        <v>274</v>
      </c>
      <c r="CL6" s="309" t="s">
        <v>274</v>
      </c>
      <c r="CM6" s="309" t="s">
        <v>274</v>
      </c>
      <c r="CN6" s="309" t="s">
        <v>274</v>
      </c>
      <c r="CO6" s="309" t="s">
        <v>274</v>
      </c>
      <c r="CP6" s="309" t="s">
        <v>274</v>
      </c>
      <c r="CQ6" s="309" t="s">
        <v>274</v>
      </c>
      <c r="CR6" s="309" t="s">
        <v>274</v>
      </c>
      <c r="CS6" s="309" t="s">
        <v>274</v>
      </c>
      <c r="CT6" s="309" t="s">
        <v>274</v>
      </c>
      <c r="CU6" s="309" t="s">
        <v>274</v>
      </c>
      <c r="CV6" s="309" t="s">
        <v>274</v>
      </c>
      <c r="CW6" s="309" t="s">
        <v>274</v>
      </c>
      <c r="CX6" s="309" t="s">
        <v>274</v>
      </c>
      <c r="CY6" s="309" t="s">
        <v>274</v>
      </c>
    </row>
  </sheetData>
  <mergeCells count="105">
    <mergeCell ref="CS3:CS5"/>
    <mergeCell ref="CK3:CK5"/>
    <mergeCell ref="CR3:CR5"/>
    <mergeCell ref="BW3:BW5"/>
    <mergeCell ref="BX3:BX5"/>
    <mergeCell ref="BY3:BY5"/>
    <mergeCell ref="CG3:CG5"/>
    <mergeCell ref="BZ3:BZ5"/>
    <mergeCell ref="CA3:CA5"/>
    <mergeCell ref="CB3:CB5"/>
    <mergeCell ref="CY3:CY5"/>
    <mergeCell ref="F4:F5"/>
    <mergeCell ref="G4:G5"/>
    <mergeCell ref="H4:H5"/>
    <mergeCell ref="I4:I5"/>
    <mergeCell ref="J4:J5"/>
    <mergeCell ref="CC3:CC5"/>
    <mergeCell ref="CD3:CD5"/>
    <mergeCell ref="CE3:CE5"/>
    <mergeCell ref="CX3:CX5"/>
    <mergeCell ref="CP3:CP5"/>
    <mergeCell ref="CF3:CF5"/>
    <mergeCell ref="CL3:CL5"/>
    <mergeCell ref="CM3:CM5"/>
    <mergeCell ref="CJ3:CJ5"/>
    <mergeCell ref="CN3:CN5"/>
    <mergeCell ref="CO3:CO5"/>
    <mergeCell ref="CW3:CW5"/>
    <mergeCell ref="CQ3:CQ5"/>
    <mergeCell ref="CH3:CH5"/>
    <mergeCell ref="CI3:CI5"/>
    <mergeCell ref="CU3:CU5"/>
    <mergeCell ref="CV3:CV5"/>
    <mergeCell ref="CT3:CT5"/>
    <mergeCell ref="CB2:CI2"/>
    <mergeCell ref="O3:O5"/>
    <mergeCell ref="P3:P5"/>
    <mergeCell ref="AC3:AC5"/>
    <mergeCell ref="BD3:BD5"/>
    <mergeCell ref="AV3:AV5"/>
    <mergeCell ref="AW3:AW5"/>
    <mergeCell ref="AZ3:AZ5"/>
    <mergeCell ref="BA3:BA5"/>
    <mergeCell ref="BB3:BB5"/>
    <mergeCell ref="BV3:BV5"/>
    <mergeCell ref="BK3:BK5"/>
    <mergeCell ref="BL3:BL5"/>
    <mergeCell ref="BM3:BM5"/>
    <mergeCell ref="BN3:BN5"/>
    <mergeCell ref="BO3:BO5"/>
    <mergeCell ref="BP3:BP5"/>
    <mergeCell ref="BQ3:BQ5"/>
    <mergeCell ref="BR3:BR5"/>
    <mergeCell ref="BU3:BU5"/>
    <mergeCell ref="BI3:BI5"/>
    <mergeCell ref="BS3:BS5"/>
    <mergeCell ref="BJ3:BJ5"/>
    <mergeCell ref="BE3:BE5"/>
    <mergeCell ref="BF3:BF5"/>
    <mergeCell ref="BG3:BG5"/>
    <mergeCell ref="BH3:BH5"/>
    <mergeCell ref="BC3:BC5"/>
    <mergeCell ref="D3:D4"/>
    <mergeCell ref="E3:E5"/>
    <mergeCell ref="F3:M3"/>
    <mergeCell ref="N3:N5"/>
    <mergeCell ref="K4:K5"/>
    <mergeCell ref="L4:L5"/>
    <mergeCell ref="M4:M5"/>
    <mergeCell ref="AY3:AY5"/>
    <mergeCell ref="AM3:AM5"/>
    <mergeCell ref="AE3:AE5"/>
    <mergeCell ref="AF3:AF5"/>
    <mergeCell ref="AD3:AD5"/>
    <mergeCell ref="Q3:Q5"/>
    <mergeCell ref="S3:S5"/>
    <mergeCell ref="T3:T5"/>
    <mergeCell ref="U3:U5"/>
    <mergeCell ref="R3:R5"/>
    <mergeCell ref="AA3:AA5"/>
    <mergeCell ref="AB3:AB5"/>
    <mergeCell ref="A2:A6"/>
    <mergeCell ref="B2:B6"/>
    <mergeCell ref="C2:C6"/>
    <mergeCell ref="Z3:Z5"/>
    <mergeCell ref="X3:X5"/>
    <mergeCell ref="V3:V5"/>
    <mergeCell ref="W3:W5"/>
    <mergeCell ref="Y3:Y5"/>
    <mergeCell ref="BT3:BT5"/>
    <mergeCell ref="AU3:AU5"/>
    <mergeCell ref="AG3:AG5"/>
    <mergeCell ref="AT3:AT5"/>
    <mergeCell ref="AK3:AK5"/>
    <mergeCell ref="AL3:AL5"/>
    <mergeCell ref="AJ3:AJ5"/>
    <mergeCell ref="AX3:AX5"/>
    <mergeCell ref="AH3:AH5"/>
    <mergeCell ref="AP3:AP5"/>
    <mergeCell ref="AR3:AR5"/>
    <mergeCell ref="AI3:AI5"/>
    <mergeCell ref="AS3:AS5"/>
    <mergeCell ref="AO3:AO5"/>
    <mergeCell ref="AQ3:AQ5"/>
    <mergeCell ref="AN3:AN5"/>
  </mergeCells>
  <phoneticPr fontId="3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&amp;L&amp;"MS ゴシック,標準"&amp;14災害廃棄物の処理処分状況（平成27年度実績）</oddHeader>
  </headerFooter>
  <colBreaks count="2" manualBreakCount="2">
    <brk id="15" max="1048575" man="1"/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E3000"/>
  <sheetViews>
    <sheetView zoomScaleNormal="100" workbookViewId="0"/>
  </sheetViews>
  <sheetFormatPr defaultColWidth="8" defaultRowHeight="21" customHeight="1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customWidth="1"/>
    <col min="22" max="22" width="37.25" style="34" customWidth="1"/>
    <col min="23" max="23" width="18.375" style="34" customWidth="1"/>
    <col min="24" max="24" width="4" style="34" customWidth="1"/>
    <col min="25" max="25" width="13.625" style="34" customWidth="1"/>
    <col min="26" max="26" width="9" style="313" customWidth="1"/>
    <col min="27" max="27" width="8" style="34" customWidth="1"/>
    <col min="28" max="28" width="5" style="34" customWidth="1"/>
    <col min="29" max="29" width="8" style="34" customWidth="1"/>
    <col min="30" max="30" width="4" style="172" customWidth="1"/>
    <col min="31" max="31" width="10" style="34" customWidth="1"/>
    <col min="32" max="16384" width="8" style="1"/>
  </cols>
  <sheetData>
    <row r="1" spans="1:31" ht="21" customHeight="1" thickBot="1">
      <c r="A1" s="1" t="s">
        <v>789</v>
      </c>
      <c r="Z1" s="34"/>
    </row>
    <row r="2" spans="1:31" ht="21" customHeight="1" thickBot="1">
      <c r="A2" s="169"/>
      <c r="C2" s="35" t="s">
        <v>291</v>
      </c>
      <c r="D2" s="119"/>
      <c r="E2" s="244" t="s">
        <v>292</v>
      </c>
      <c r="F2" s="36"/>
      <c r="N2" s="1" t="str">
        <f>LEFT(D2,2)</f>
        <v/>
      </c>
      <c r="O2" s="1" t="e">
        <f>IF(N2&gt;0,VLOOKUP(N2,$AD$6:$AE$53,2,FALSE),"-")</f>
        <v>#N/A</v>
      </c>
      <c r="V2" s="170">
        <f>+IF(VALUE(D2)=0,0,1)</f>
        <v>0</v>
      </c>
      <c r="W2" s="276" t="str">
        <f ca="1">IF(V2=0,"",VLOOKUP(D2,INDIRECT(W6&amp;"!B7:C1800"),2,FALSE))</f>
        <v/>
      </c>
      <c r="Y2" s="170">
        <f>IF(V2=0,1,IF(ISERROR(W2),1,0))</f>
        <v>1</v>
      </c>
      <c r="Z2" s="34"/>
      <c r="AA2" s="276">
        <f ca="1">COUNTA(INDIRECT("'["&amp;$W$6&amp;"]ごみ処理概要!B7:C1800"))+6</f>
        <v>7</v>
      </c>
      <c r="AB2" s="276">
        <f>IF(V2=0,0,VLOOKUP(D2,AA5:AB1800,2,FALSE))</f>
        <v>0</v>
      </c>
    </row>
    <row r="3" spans="1:31" ht="21" customHeight="1">
      <c r="A3" s="169"/>
      <c r="W3" s="313"/>
      <c r="Y3" s="170"/>
      <c r="Z3" s="34"/>
    </row>
    <row r="4" spans="1:31" ht="21" customHeight="1" thickBot="1">
      <c r="A4" s="169"/>
      <c r="B4" s="118" t="s">
        <v>798</v>
      </c>
      <c r="C4" s="37"/>
      <c r="D4" s="38"/>
      <c r="E4" s="38"/>
      <c r="F4" s="38"/>
      <c r="Z4" s="34"/>
    </row>
    <row r="5" spans="1:31" ht="21" customHeight="1" thickBot="1">
      <c r="A5" s="169"/>
      <c r="H5" s="400" t="s">
        <v>293</v>
      </c>
      <c r="I5" s="401"/>
      <c r="J5" s="401"/>
      <c r="K5" s="401"/>
      <c r="L5" s="404" t="s">
        <v>294</v>
      </c>
      <c r="M5" s="405" t="s">
        <v>295</v>
      </c>
      <c r="N5" s="406"/>
      <c r="O5" s="407"/>
      <c r="P5" s="408" t="s">
        <v>296</v>
      </c>
      <c r="Z5" s="34"/>
      <c r="AA5" s="34">
        <f ca="1">INDIRECT($W$6&amp;"!"&amp;"B"&amp;ROW(B5))</f>
        <v>0</v>
      </c>
      <c r="AB5" s="34">
        <v>5</v>
      </c>
    </row>
    <row r="6" spans="1:31" ht="21" customHeight="1" thickBot="1">
      <c r="A6" s="169"/>
      <c r="B6" s="52"/>
      <c r="C6" s="50" t="s">
        <v>297</v>
      </c>
      <c r="D6" s="51"/>
      <c r="E6" s="120">
        <f ca="1">Y6</f>
        <v>0</v>
      </c>
      <c r="F6" s="54"/>
      <c r="H6" s="402"/>
      <c r="I6" s="403"/>
      <c r="J6" s="403"/>
      <c r="K6" s="403"/>
      <c r="L6" s="382"/>
      <c r="M6" s="246" t="s">
        <v>298</v>
      </c>
      <c r="N6" s="2" t="s">
        <v>299</v>
      </c>
      <c r="O6" s="3" t="s">
        <v>300</v>
      </c>
      <c r="P6" s="409"/>
      <c r="V6" s="34" t="s">
        <v>297</v>
      </c>
      <c r="W6" s="313" t="s">
        <v>301</v>
      </c>
      <c r="X6" s="313" t="s">
        <v>76</v>
      </c>
      <c r="Y6" s="34">
        <f t="shared" ref="Y6:Y40" ca="1" si="0">IF(Y$2=0,INDIRECT(W6&amp;"!"&amp;X6&amp;$AB$2),0)</f>
        <v>0</v>
      </c>
      <c r="Z6" s="34"/>
      <c r="AA6" s="34">
        <f t="shared" ref="AA6:AA68" ca="1" si="1">INDIRECT($W$6&amp;"!"&amp;"B"&amp;ROW(B6))</f>
        <v>0</v>
      </c>
      <c r="AB6" s="34">
        <v>6</v>
      </c>
      <c r="AD6" s="172" t="s">
        <v>302</v>
      </c>
      <c r="AE6" s="34" t="s">
        <v>88</v>
      </c>
    </row>
    <row r="7" spans="1:31" ht="21" customHeight="1" thickBot="1">
      <c r="B7" s="53"/>
      <c r="C7" s="49" t="s">
        <v>303</v>
      </c>
      <c r="D7" s="13"/>
      <c r="E7" s="39">
        <f ca="1">Y7</f>
        <v>0</v>
      </c>
      <c r="F7" s="54"/>
      <c r="H7" s="395" t="s">
        <v>304</v>
      </c>
      <c r="I7" s="395" t="s">
        <v>305</v>
      </c>
      <c r="J7" s="4" t="s">
        <v>306</v>
      </c>
      <c r="K7" s="5"/>
      <c r="L7" s="125">
        <f t="shared" ref="L7:L14" ca="1" si="2">Y42</f>
        <v>0</v>
      </c>
      <c r="M7" s="126" t="s">
        <v>54</v>
      </c>
      <c r="N7" s="127" t="s">
        <v>54</v>
      </c>
      <c r="O7" s="128" t="s">
        <v>54</v>
      </c>
      <c r="P7" s="247">
        <f ca="1">Y135</f>
        <v>0</v>
      </c>
      <c r="V7" s="34" t="s">
        <v>303</v>
      </c>
      <c r="W7" s="313" t="s">
        <v>301</v>
      </c>
      <c r="X7" s="313" t="s">
        <v>77</v>
      </c>
      <c r="Y7" s="34">
        <f t="shared" ca="1" si="0"/>
        <v>0</v>
      </c>
      <c r="Z7" s="34"/>
      <c r="AA7" s="34" t="str">
        <f t="shared" ca="1" si="1"/>
        <v>01000</v>
      </c>
      <c r="AB7" s="34">
        <v>7</v>
      </c>
      <c r="AD7" s="172" t="s">
        <v>307</v>
      </c>
      <c r="AE7" s="34" t="s">
        <v>89</v>
      </c>
    </row>
    <row r="8" spans="1:31" ht="21" customHeight="1" thickBot="1">
      <c r="B8" s="382" t="s">
        <v>308</v>
      </c>
      <c r="C8" s="383"/>
      <c r="D8" s="383"/>
      <c r="E8" s="121">
        <f ca="1">SUM(E6:E7)</f>
        <v>0</v>
      </c>
      <c r="F8" s="54"/>
      <c r="H8" s="410"/>
      <c r="I8" s="396"/>
      <c r="J8" s="384" t="s">
        <v>309</v>
      </c>
      <c r="K8" s="40" t="s">
        <v>310</v>
      </c>
      <c r="L8" s="120">
        <f t="shared" ca="1" si="2"/>
        <v>0</v>
      </c>
      <c r="M8" s="129" t="s">
        <v>54</v>
      </c>
      <c r="N8" s="130" t="s">
        <v>54</v>
      </c>
      <c r="O8" s="248" t="s">
        <v>54</v>
      </c>
      <c r="P8" s="249" t="s">
        <v>54</v>
      </c>
      <c r="V8" s="34" t="s">
        <v>311</v>
      </c>
      <c r="W8" s="313" t="s">
        <v>301</v>
      </c>
      <c r="X8" s="313" t="s">
        <v>80</v>
      </c>
      <c r="Y8" s="34">
        <f t="shared" ca="1" si="0"/>
        <v>0</v>
      </c>
      <c r="Z8" s="34"/>
      <c r="AA8" s="34" t="str">
        <f t="shared" ca="1" si="1"/>
        <v>02000</v>
      </c>
      <c r="AB8" s="34">
        <v>8</v>
      </c>
      <c r="AD8" s="172" t="s">
        <v>312</v>
      </c>
      <c r="AE8" s="34" t="s">
        <v>90</v>
      </c>
    </row>
    <row r="9" spans="1:31" ht="21" customHeight="1" thickBot="1">
      <c r="B9" s="387" t="s">
        <v>311</v>
      </c>
      <c r="C9" s="383"/>
      <c r="D9" s="383"/>
      <c r="E9" s="121">
        <f ca="1">Y8</f>
        <v>0</v>
      </c>
      <c r="F9" s="54"/>
      <c r="H9" s="410"/>
      <c r="I9" s="396"/>
      <c r="J9" s="385"/>
      <c r="K9" s="10" t="s">
        <v>313</v>
      </c>
      <c r="L9" s="39">
        <f t="shared" ca="1" si="2"/>
        <v>0</v>
      </c>
      <c r="M9" s="131" t="s">
        <v>54</v>
      </c>
      <c r="N9" s="132" t="s">
        <v>54</v>
      </c>
      <c r="O9" s="250" t="s">
        <v>54</v>
      </c>
      <c r="P9" s="251" t="s">
        <v>54</v>
      </c>
      <c r="V9" s="34" t="s">
        <v>314</v>
      </c>
      <c r="W9" s="313" t="s">
        <v>315</v>
      </c>
      <c r="X9" s="313" t="s">
        <v>77</v>
      </c>
      <c r="Y9" s="34">
        <f t="shared" ca="1" si="0"/>
        <v>0</v>
      </c>
      <c r="Z9" s="34"/>
      <c r="AA9" s="34" t="str">
        <f t="shared" ca="1" si="1"/>
        <v>03000</v>
      </c>
      <c r="AB9" s="34">
        <v>9</v>
      </c>
      <c r="AD9" s="172" t="s">
        <v>316</v>
      </c>
      <c r="AE9" s="34" t="s">
        <v>91</v>
      </c>
    </row>
    <row r="10" spans="1:31" ht="21" customHeight="1" thickBot="1">
      <c r="B10" s="32"/>
      <c r="C10" s="31"/>
      <c r="D10" s="31"/>
      <c r="E10" s="41"/>
      <c r="F10" s="41"/>
      <c r="H10" s="410"/>
      <c r="I10" s="396"/>
      <c r="J10" s="385"/>
      <c r="K10" s="42" t="s">
        <v>317</v>
      </c>
      <c r="L10" s="39">
        <f t="shared" ca="1" si="2"/>
        <v>0</v>
      </c>
      <c r="M10" s="131" t="s">
        <v>54</v>
      </c>
      <c r="N10" s="132" t="s">
        <v>54</v>
      </c>
      <c r="O10" s="250" t="s">
        <v>54</v>
      </c>
      <c r="P10" s="251" t="s">
        <v>54</v>
      </c>
      <c r="V10" s="34" t="s">
        <v>318</v>
      </c>
      <c r="W10" s="313" t="s">
        <v>315</v>
      </c>
      <c r="X10" s="313" t="s">
        <v>82</v>
      </c>
      <c r="Y10" s="34">
        <f t="shared" ca="1" si="0"/>
        <v>0</v>
      </c>
      <c r="Z10" s="34"/>
      <c r="AA10" s="34" t="str">
        <f t="shared" ca="1" si="1"/>
        <v>04000</v>
      </c>
      <c r="AB10" s="34">
        <v>10</v>
      </c>
      <c r="AD10" s="172" t="s">
        <v>319</v>
      </c>
      <c r="AE10" s="34" t="s">
        <v>92</v>
      </c>
    </row>
    <row r="11" spans="1:31" ht="21" customHeight="1" thickBot="1">
      <c r="B11" s="388"/>
      <c r="C11" s="388"/>
      <c r="D11" s="388"/>
      <c r="E11" s="33" t="s">
        <v>320</v>
      </c>
      <c r="F11" s="33" t="s">
        <v>321</v>
      </c>
      <c r="H11" s="410"/>
      <c r="I11" s="396"/>
      <c r="J11" s="385"/>
      <c r="K11" s="43" t="s">
        <v>322</v>
      </c>
      <c r="L11" s="39">
        <f t="shared" ca="1" si="2"/>
        <v>0</v>
      </c>
      <c r="M11" s="131" t="s">
        <v>54</v>
      </c>
      <c r="N11" s="132" t="s">
        <v>54</v>
      </c>
      <c r="O11" s="250" t="s">
        <v>54</v>
      </c>
      <c r="P11" s="251" t="s">
        <v>54</v>
      </c>
      <c r="V11" s="34" t="s">
        <v>323</v>
      </c>
      <c r="W11" s="313" t="s">
        <v>315</v>
      </c>
      <c r="X11" s="313" t="s">
        <v>86</v>
      </c>
      <c r="Y11" s="34">
        <f t="shared" ca="1" si="0"/>
        <v>0</v>
      </c>
      <c r="Z11" s="34"/>
      <c r="AA11" s="34" t="str">
        <f t="shared" ca="1" si="1"/>
        <v>05000</v>
      </c>
      <c r="AB11" s="34">
        <v>11</v>
      </c>
      <c r="AD11" s="172" t="s">
        <v>324</v>
      </c>
      <c r="AE11" s="34" t="s">
        <v>93</v>
      </c>
    </row>
    <row r="12" spans="1:31" ht="21" customHeight="1">
      <c r="B12" s="389" t="s">
        <v>325</v>
      </c>
      <c r="C12" s="392" t="s">
        <v>326</v>
      </c>
      <c r="D12" s="9" t="s">
        <v>314</v>
      </c>
      <c r="E12" s="120">
        <f t="shared" ref="E12:E17" ca="1" si="3">Y17</f>
        <v>0</v>
      </c>
      <c r="F12" s="120">
        <f t="shared" ref="F12:F17" ca="1" si="4">Y29</f>
        <v>0</v>
      </c>
      <c r="H12" s="410"/>
      <c r="I12" s="396"/>
      <c r="J12" s="385"/>
      <c r="K12" s="43" t="s">
        <v>327</v>
      </c>
      <c r="L12" s="39">
        <f t="shared" ca="1" si="2"/>
        <v>0</v>
      </c>
      <c r="M12" s="131" t="s">
        <v>54</v>
      </c>
      <c r="N12" s="132" t="s">
        <v>54</v>
      </c>
      <c r="O12" s="250" t="s">
        <v>54</v>
      </c>
      <c r="P12" s="251" t="s">
        <v>54</v>
      </c>
      <c r="V12" s="34" t="s">
        <v>328</v>
      </c>
      <c r="W12" s="313" t="s">
        <v>315</v>
      </c>
      <c r="X12" s="313" t="s">
        <v>329</v>
      </c>
      <c r="Y12" s="34">
        <f t="shared" ca="1" si="0"/>
        <v>0</v>
      </c>
      <c r="Z12" s="34"/>
      <c r="AA12" s="34" t="str">
        <f t="shared" ca="1" si="1"/>
        <v>06000</v>
      </c>
      <c r="AB12" s="34">
        <v>12</v>
      </c>
      <c r="AD12" s="172" t="s">
        <v>330</v>
      </c>
      <c r="AE12" s="34" t="s">
        <v>94</v>
      </c>
    </row>
    <row r="13" spans="1:31" ht="21" customHeight="1">
      <c r="B13" s="390"/>
      <c r="C13" s="393"/>
      <c r="D13" s="10" t="s">
        <v>318</v>
      </c>
      <c r="E13" s="39">
        <f t="shared" ca="1" si="3"/>
        <v>0</v>
      </c>
      <c r="F13" s="39">
        <f t="shared" ca="1" si="4"/>
        <v>0</v>
      </c>
      <c r="H13" s="410"/>
      <c r="I13" s="396"/>
      <c r="J13" s="385"/>
      <c r="K13" s="43" t="s">
        <v>331</v>
      </c>
      <c r="L13" s="39">
        <f t="shared" ca="1" si="2"/>
        <v>0</v>
      </c>
      <c r="M13" s="131" t="s">
        <v>54</v>
      </c>
      <c r="N13" s="132" t="s">
        <v>54</v>
      </c>
      <c r="O13" s="250" t="s">
        <v>54</v>
      </c>
      <c r="P13" s="251" t="s">
        <v>54</v>
      </c>
      <c r="V13" s="34" t="s">
        <v>332</v>
      </c>
      <c r="W13" s="313" t="s">
        <v>315</v>
      </c>
      <c r="X13" s="313" t="s">
        <v>333</v>
      </c>
      <c r="Y13" s="34">
        <f t="shared" ca="1" si="0"/>
        <v>0</v>
      </c>
      <c r="Z13" s="34"/>
      <c r="AA13" s="34" t="str">
        <f t="shared" ca="1" si="1"/>
        <v>07000</v>
      </c>
      <c r="AB13" s="34">
        <v>13</v>
      </c>
      <c r="AD13" s="172" t="s">
        <v>334</v>
      </c>
      <c r="AE13" s="34" t="s">
        <v>95</v>
      </c>
    </row>
    <row r="14" spans="1:31" ht="21" customHeight="1" thickBot="1">
      <c r="B14" s="390"/>
      <c r="C14" s="393"/>
      <c r="D14" s="10" t="s">
        <v>323</v>
      </c>
      <c r="E14" s="39">
        <f t="shared" ca="1" si="3"/>
        <v>0</v>
      </c>
      <c r="F14" s="39">
        <f t="shared" ca="1" si="4"/>
        <v>0</v>
      </c>
      <c r="H14" s="410"/>
      <c r="I14" s="396"/>
      <c r="J14" s="386"/>
      <c r="K14" s="44" t="s">
        <v>335</v>
      </c>
      <c r="L14" s="121">
        <f t="shared" ca="1" si="2"/>
        <v>0</v>
      </c>
      <c r="M14" s="134" t="s">
        <v>54</v>
      </c>
      <c r="N14" s="135" t="s">
        <v>54</v>
      </c>
      <c r="O14" s="252" t="s">
        <v>54</v>
      </c>
      <c r="P14" s="311" t="s">
        <v>54</v>
      </c>
      <c r="V14" s="34" t="s">
        <v>336</v>
      </c>
      <c r="W14" s="313" t="s">
        <v>315</v>
      </c>
      <c r="X14" s="313" t="s">
        <v>337</v>
      </c>
      <c r="Y14" s="34">
        <f t="shared" ca="1" si="0"/>
        <v>0</v>
      </c>
      <c r="Z14" s="34"/>
      <c r="AA14" s="34" t="str">
        <f t="shared" ca="1" si="1"/>
        <v>08000</v>
      </c>
      <c r="AB14" s="34">
        <v>14</v>
      </c>
      <c r="AD14" s="172" t="s">
        <v>338</v>
      </c>
      <c r="AE14" s="34" t="s">
        <v>96</v>
      </c>
    </row>
    <row r="15" spans="1:31" ht="21" customHeight="1" thickBot="1">
      <c r="B15" s="390"/>
      <c r="C15" s="393"/>
      <c r="D15" s="10" t="s">
        <v>328</v>
      </c>
      <c r="E15" s="39">
        <f t="shared" ca="1" si="3"/>
        <v>0</v>
      </c>
      <c r="F15" s="39">
        <f t="shared" ca="1" si="4"/>
        <v>0</v>
      </c>
      <c r="H15" s="410"/>
      <c r="I15" s="312"/>
      <c r="J15" s="11" t="s">
        <v>339</v>
      </c>
      <c r="K15" s="12"/>
      <c r="L15" s="136">
        <f ca="1">SUM(L7:L14)</f>
        <v>0</v>
      </c>
      <c r="M15" s="137" t="s">
        <v>54</v>
      </c>
      <c r="N15" s="138">
        <f t="shared" ref="N15:N22" ca="1" si="5">Y59</f>
        <v>0</v>
      </c>
      <c r="O15" s="139">
        <f t="shared" ref="O15:O21" ca="1" si="6">Y67</f>
        <v>0</v>
      </c>
      <c r="P15" s="247">
        <f ca="1">P7</f>
        <v>0</v>
      </c>
      <c r="V15" s="34" t="s">
        <v>340</v>
      </c>
      <c r="W15" s="313" t="s">
        <v>315</v>
      </c>
      <c r="X15" s="313" t="s">
        <v>341</v>
      </c>
      <c r="Y15" s="34">
        <f t="shared" ca="1" si="0"/>
        <v>0</v>
      </c>
      <c r="Z15" s="34"/>
      <c r="AA15" s="34" t="str">
        <f t="shared" ca="1" si="1"/>
        <v>09000</v>
      </c>
      <c r="AB15" s="34">
        <v>15</v>
      </c>
      <c r="AD15" s="172" t="s">
        <v>342</v>
      </c>
      <c r="AE15" s="34" t="s">
        <v>97</v>
      </c>
    </row>
    <row r="16" spans="1:31" ht="21" customHeight="1">
      <c r="B16" s="390"/>
      <c r="C16" s="393"/>
      <c r="D16" s="10" t="s">
        <v>332</v>
      </c>
      <c r="E16" s="39">
        <f t="shared" ca="1" si="3"/>
        <v>0</v>
      </c>
      <c r="F16" s="39">
        <f t="shared" ca="1" si="4"/>
        <v>0</v>
      </c>
      <c r="H16" s="410"/>
      <c r="I16" s="395" t="s">
        <v>343</v>
      </c>
      <c r="J16" s="14" t="s">
        <v>310</v>
      </c>
      <c r="K16" s="15"/>
      <c r="L16" s="140">
        <f t="shared" ref="L16:L22" ca="1" si="7">Y50</f>
        <v>0</v>
      </c>
      <c r="M16" s="141">
        <f t="shared" ref="M16:M22" ca="1" si="8">L8</f>
        <v>0</v>
      </c>
      <c r="N16" s="142">
        <f t="shared" ca="1" si="5"/>
        <v>0</v>
      </c>
      <c r="O16" s="253">
        <f t="shared" ca="1" si="6"/>
        <v>0</v>
      </c>
      <c r="P16" s="120">
        <f t="shared" ref="P16:P22" ca="1" si="9">Y136</f>
        <v>0</v>
      </c>
      <c r="V16" s="34" t="s">
        <v>344</v>
      </c>
      <c r="W16" s="313" t="s">
        <v>301</v>
      </c>
      <c r="X16" s="313" t="s">
        <v>82</v>
      </c>
      <c r="Y16" s="34">
        <f t="shared" ca="1" si="0"/>
        <v>0</v>
      </c>
      <c r="Z16" s="34"/>
      <c r="AA16" s="34" t="str">
        <f t="shared" ca="1" si="1"/>
        <v>10000</v>
      </c>
      <c r="AB16" s="34">
        <v>16</v>
      </c>
      <c r="AD16" s="172" t="s">
        <v>345</v>
      </c>
      <c r="AE16" s="34" t="s">
        <v>98</v>
      </c>
    </row>
    <row r="17" spans="2:31" ht="21" customHeight="1">
      <c r="B17" s="390"/>
      <c r="C17" s="393"/>
      <c r="D17" s="10" t="s">
        <v>336</v>
      </c>
      <c r="E17" s="39">
        <f t="shared" ca="1" si="3"/>
        <v>0</v>
      </c>
      <c r="F17" s="39">
        <f t="shared" ca="1" si="4"/>
        <v>0</v>
      </c>
      <c r="H17" s="410"/>
      <c r="I17" s="396"/>
      <c r="J17" s="16" t="s">
        <v>313</v>
      </c>
      <c r="K17" s="17"/>
      <c r="L17" s="39">
        <f t="shared" ca="1" si="7"/>
        <v>0</v>
      </c>
      <c r="M17" s="144">
        <f t="shared" ca="1" si="8"/>
        <v>0</v>
      </c>
      <c r="N17" s="145">
        <f t="shared" ca="1" si="5"/>
        <v>0</v>
      </c>
      <c r="O17" s="254">
        <f t="shared" ca="1" si="6"/>
        <v>0</v>
      </c>
      <c r="P17" s="39">
        <f t="shared" ca="1" si="9"/>
        <v>0</v>
      </c>
      <c r="V17" s="34" t="s">
        <v>346</v>
      </c>
      <c r="W17" s="313" t="s">
        <v>315</v>
      </c>
      <c r="X17" s="313" t="s">
        <v>347</v>
      </c>
      <c r="Y17" s="34">
        <f t="shared" ca="1" si="0"/>
        <v>0</v>
      </c>
      <c r="Z17" s="34"/>
      <c r="AA17" s="34" t="str">
        <f t="shared" ca="1" si="1"/>
        <v>11000</v>
      </c>
      <c r="AB17" s="34">
        <v>17</v>
      </c>
      <c r="AD17" s="172" t="s">
        <v>348</v>
      </c>
      <c r="AE17" s="34" t="s">
        <v>99</v>
      </c>
    </row>
    <row r="18" spans="2:31" ht="21" customHeight="1">
      <c r="B18" s="390"/>
      <c r="C18" s="394"/>
      <c r="D18" s="57" t="s">
        <v>339</v>
      </c>
      <c r="E18" s="122">
        <f ca="1">SUM(E12:E17)</f>
        <v>0</v>
      </c>
      <c r="F18" s="122">
        <f ca="1">SUM(F12:F17)</f>
        <v>0</v>
      </c>
      <c r="H18" s="410"/>
      <c r="I18" s="396"/>
      <c r="J18" s="18" t="s">
        <v>317</v>
      </c>
      <c r="K18" s="15"/>
      <c r="L18" s="39">
        <f t="shared" ca="1" si="7"/>
        <v>0</v>
      </c>
      <c r="M18" s="144">
        <f t="shared" ca="1" si="8"/>
        <v>0</v>
      </c>
      <c r="N18" s="145">
        <f t="shared" ca="1" si="5"/>
        <v>0</v>
      </c>
      <c r="O18" s="254">
        <f t="shared" ca="1" si="6"/>
        <v>0</v>
      </c>
      <c r="P18" s="39">
        <f t="shared" ca="1" si="9"/>
        <v>0</v>
      </c>
      <c r="V18" s="34" t="s">
        <v>349</v>
      </c>
      <c r="W18" s="313" t="s">
        <v>315</v>
      </c>
      <c r="X18" s="313" t="s">
        <v>350</v>
      </c>
      <c r="Y18" s="34">
        <f t="shared" ca="1" si="0"/>
        <v>0</v>
      </c>
      <c r="Z18" s="34"/>
      <c r="AA18" s="34" t="str">
        <f t="shared" ca="1" si="1"/>
        <v>12000</v>
      </c>
      <c r="AB18" s="34">
        <v>18</v>
      </c>
      <c r="AD18" s="172" t="s">
        <v>351</v>
      </c>
      <c r="AE18" s="34" t="s">
        <v>100</v>
      </c>
    </row>
    <row r="19" spans="2:31" ht="21" customHeight="1">
      <c r="B19" s="390"/>
      <c r="C19" s="397" t="s">
        <v>340</v>
      </c>
      <c r="D19" s="10" t="s">
        <v>314</v>
      </c>
      <c r="E19" s="123">
        <f t="shared" ref="E19:E24" ca="1" si="10">Y23</f>
        <v>0</v>
      </c>
      <c r="F19" s="39">
        <f t="shared" ref="F19:F24" ca="1" si="11">Y35</f>
        <v>0</v>
      </c>
      <c r="H19" s="410"/>
      <c r="I19" s="396"/>
      <c r="J19" s="18" t="s">
        <v>322</v>
      </c>
      <c r="K19" s="15"/>
      <c r="L19" s="39">
        <f t="shared" ca="1" si="7"/>
        <v>0</v>
      </c>
      <c r="M19" s="144">
        <f t="shared" ca="1" si="8"/>
        <v>0</v>
      </c>
      <c r="N19" s="145">
        <f t="shared" ca="1" si="5"/>
        <v>0</v>
      </c>
      <c r="O19" s="254">
        <f t="shared" ca="1" si="6"/>
        <v>0</v>
      </c>
      <c r="P19" s="39">
        <f t="shared" ca="1" si="9"/>
        <v>0</v>
      </c>
      <c r="V19" s="34" t="s">
        <v>352</v>
      </c>
      <c r="W19" s="313" t="s">
        <v>315</v>
      </c>
      <c r="X19" s="313" t="s">
        <v>353</v>
      </c>
      <c r="Y19" s="34">
        <f t="shared" ca="1" si="0"/>
        <v>0</v>
      </c>
      <c r="Z19" s="34"/>
      <c r="AA19" s="34" t="str">
        <f t="shared" ca="1" si="1"/>
        <v>13000</v>
      </c>
      <c r="AB19" s="34">
        <v>19</v>
      </c>
      <c r="AD19" s="172" t="s">
        <v>354</v>
      </c>
      <c r="AE19" s="34" t="s">
        <v>101</v>
      </c>
    </row>
    <row r="20" spans="2:31" ht="21" customHeight="1">
      <c r="B20" s="390"/>
      <c r="C20" s="398"/>
      <c r="D20" s="10" t="s">
        <v>318</v>
      </c>
      <c r="E20" s="123">
        <f t="shared" ca="1" si="10"/>
        <v>0</v>
      </c>
      <c r="F20" s="39">
        <f t="shared" ca="1" si="11"/>
        <v>0</v>
      </c>
      <c r="H20" s="410"/>
      <c r="I20" s="396"/>
      <c r="J20" s="16" t="s">
        <v>327</v>
      </c>
      <c r="K20" s="17"/>
      <c r="L20" s="39">
        <f t="shared" ca="1" si="7"/>
        <v>0</v>
      </c>
      <c r="M20" s="144">
        <f t="shared" ca="1" si="8"/>
        <v>0</v>
      </c>
      <c r="N20" s="145">
        <f t="shared" ca="1" si="5"/>
        <v>0</v>
      </c>
      <c r="O20" s="254">
        <f t="shared" ca="1" si="6"/>
        <v>0</v>
      </c>
      <c r="P20" s="39">
        <f t="shared" ca="1" si="9"/>
        <v>0</v>
      </c>
      <c r="V20" s="34" t="s">
        <v>355</v>
      </c>
      <c r="W20" s="313" t="s">
        <v>315</v>
      </c>
      <c r="X20" s="313" t="s">
        <v>356</v>
      </c>
      <c r="Y20" s="34">
        <f t="shared" ca="1" si="0"/>
        <v>0</v>
      </c>
      <c r="Z20" s="34"/>
      <c r="AA20" s="34" t="str">
        <f t="shared" ca="1" si="1"/>
        <v>14000</v>
      </c>
      <c r="AB20" s="34">
        <v>20</v>
      </c>
      <c r="AD20" s="172" t="s">
        <v>357</v>
      </c>
      <c r="AE20" s="34" t="s">
        <v>102</v>
      </c>
    </row>
    <row r="21" spans="2:31" ht="21" customHeight="1">
      <c r="B21" s="390"/>
      <c r="C21" s="398"/>
      <c r="D21" s="10" t="s">
        <v>323</v>
      </c>
      <c r="E21" s="123">
        <f t="shared" ca="1" si="10"/>
        <v>0</v>
      </c>
      <c r="F21" s="39">
        <f t="shared" ca="1" si="11"/>
        <v>0</v>
      </c>
      <c r="H21" s="410"/>
      <c r="I21" s="396"/>
      <c r="J21" s="16" t="s">
        <v>331</v>
      </c>
      <c r="K21" s="17"/>
      <c r="L21" s="39">
        <f t="shared" ca="1" si="7"/>
        <v>0</v>
      </c>
      <c r="M21" s="144">
        <f t="shared" ca="1" si="8"/>
        <v>0</v>
      </c>
      <c r="N21" s="145">
        <f t="shared" ca="1" si="5"/>
        <v>0</v>
      </c>
      <c r="O21" s="254">
        <f t="shared" ca="1" si="6"/>
        <v>0</v>
      </c>
      <c r="P21" s="39">
        <f t="shared" ca="1" si="9"/>
        <v>0</v>
      </c>
      <c r="V21" s="34" t="s">
        <v>358</v>
      </c>
      <c r="W21" s="313" t="s">
        <v>315</v>
      </c>
      <c r="X21" s="313" t="s">
        <v>359</v>
      </c>
      <c r="Y21" s="34">
        <f t="shared" ca="1" si="0"/>
        <v>0</v>
      </c>
      <c r="Z21" s="34"/>
      <c r="AA21" s="34" t="str">
        <f t="shared" ca="1" si="1"/>
        <v>15000</v>
      </c>
      <c r="AB21" s="34">
        <v>21</v>
      </c>
      <c r="AD21" s="172" t="s">
        <v>360</v>
      </c>
      <c r="AE21" s="34" t="s">
        <v>103</v>
      </c>
    </row>
    <row r="22" spans="2:31" ht="21" customHeight="1" thickBot="1">
      <c r="B22" s="390"/>
      <c r="C22" s="398"/>
      <c r="D22" s="10" t="s">
        <v>328</v>
      </c>
      <c r="E22" s="123">
        <f t="shared" ca="1" si="10"/>
        <v>0</v>
      </c>
      <c r="F22" s="39">
        <f t="shared" ca="1" si="11"/>
        <v>0</v>
      </c>
      <c r="H22" s="410"/>
      <c r="I22" s="396"/>
      <c r="J22" s="19" t="s">
        <v>335</v>
      </c>
      <c r="K22" s="20"/>
      <c r="L22" s="121">
        <f t="shared" ca="1" si="7"/>
        <v>0</v>
      </c>
      <c r="M22" s="147">
        <f t="shared" ca="1" si="8"/>
        <v>0</v>
      </c>
      <c r="N22" s="148">
        <f t="shared" ca="1" si="5"/>
        <v>0</v>
      </c>
      <c r="O22" s="252" t="s">
        <v>54</v>
      </c>
      <c r="P22" s="121">
        <f t="shared" ca="1" si="9"/>
        <v>0</v>
      </c>
      <c r="V22" s="34" t="s">
        <v>361</v>
      </c>
      <c r="W22" s="313" t="s">
        <v>315</v>
      </c>
      <c r="X22" s="313" t="s">
        <v>362</v>
      </c>
      <c r="Y22" s="34">
        <f t="shared" ca="1" si="0"/>
        <v>0</v>
      </c>
      <c r="Z22" s="34"/>
      <c r="AA22" s="34" t="str">
        <f t="shared" ca="1" si="1"/>
        <v>16000</v>
      </c>
      <c r="AB22" s="34">
        <v>22</v>
      </c>
      <c r="AD22" s="172" t="s">
        <v>363</v>
      </c>
      <c r="AE22" s="34" t="s">
        <v>104</v>
      </c>
    </row>
    <row r="23" spans="2:31" ht="21" customHeight="1" thickBot="1">
      <c r="B23" s="390"/>
      <c r="C23" s="398"/>
      <c r="D23" s="10" t="s">
        <v>332</v>
      </c>
      <c r="E23" s="123">
        <f t="shared" ca="1" si="10"/>
        <v>0</v>
      </c>
      <c r="F23" s="39">
        <f t="shared" ca="1" si="11"/>
        <v>0</v>
      </c>
      <c r="H23" s="410"/>
      <c r="I23" s="312"/>
      <c r="J23" s="21" t="s">
        <v>339</v>
      </c>
      <c r="K23" s="22"/>
      <c r="L23" s="149">
        <f ca="1">SUM(L16:L22)</f>
        <v>0</v>
      </c>
      <c r="M23" s="150">
        <f ca="1">SUM(M16:M22)</f>
        <v>0</v>
      </c>
      <c r="N23" s="151">
        <f ca="1">SUM(N16:N22)</f>
        <v>0</v>
      </c>
      <c r="O23" s="152">
        <f ca="1">SUM(O16:O21)</f>
        <v>0</v>
      </c>
      <c r="P23" s="125">
        <f ca="1">SUM(P16:P21)</f>
        <v>0</v>
      </c>
      <c r="V23" s="34" t="s">
        <v>364</v>
      </c>
      <c r="W23" s="313" t="s">
        <v>315</v>
      </c>
      <c r="X23" s="313" t="s">
        <v>365</v>
      </c>
      <c r="Y23" s="34">
        <f t="shared" ca="1" si="0"/>
        <v>0</v>
      </c>
      <c r="Z23" s="34"/>
      <c r="AA23" s="34" t="str">
        <f t="shared" ca="1" si="1"/>
        <v>17000</v>
      </c>
      <c r="AB23" s="34">
        <v>23</v>
      </c>
      <c r="AD23" s="172" t="s">
        <v>366</v>
      </c>
      <c r="AE23" s="34" t="s">
        <v>105</v>
      </c>
    </row>
    <row r="24" spans="2:31" ht="21" customHeight="1" thickBot="1">
      <c r="B24" s="390"/>
      <c r="C24" s="398"/>
      <c r="D24" s="10" t="s">
        <v>336</v>
      </c>
      <c r="E24" s="123">
        <f t="shared" ca="1" si="10"/>
        <v>0</v>
      </c>
      <c r="F24" s="39">
        <f t="shared" ca="1" si="11"/>
        <v>0</v>
      </c>
      <c r="H24" s="23"/>
      <c r="I24" s="310" t="s">
        <v>367</v>
      </c>
      <c r="J24" s="21"/>
      <c r="K24" s="21"/>
      <c r="L24" s="125">
        <f ca="1">SUM(L7,L23)</f>
        <v>0</v>
      </c>
      <c r="M24" s="153">
        <f ca="1">M23</f>
        <v>0</v>
      </c>
      <c r="N24" s="154">
        <f ca="1">SUM(N15,N23)</f>
        <v>0</v>
      </c>
      <c r="O24" s="155">
        <f ca="1">SUM(O15,O23)</f>
        <v>0</v>
      </c>
      <c r="P24" s="255">
        <f ca="1">SUM(P15,P23)</f>
        <v>0</v>
      </c>
      <c r="V24" s="34" t="s">
        <v>368</v>
      </c>
      <c r="W24" s="313" t="s">
        <v>315</v>
      </c>
      <c r="X24" s="313" t="s">
        <v>369</v>
      </c>
      <c r="Y24" s="34">
        <f t="shared" ca="1" si="0"/>
        <v>0</v>
      </c>
      <c r="Z24" s="34"/>
      <c r="AA24" s="34" t="str">
        <f t="shared" ca="1" si="1"/>
        <v>18000</v>
      </c>
      <c r="AB24" s="34">
        <v>24</v>
      </c>
      <c r="AD24" s="172" t="s">
        <v>370</v>
      </c>
      <c r="AE24" s="34" t="s">
        <v>106</v>
      </c>
    </row>
    <row r="25" spans="2:31" ht="21" customHeight="1">
      <c r="B25" s="390"/>
      <c r="C25" s="399"/>
      <c r="D25" s="13" t="s">
        <v>339</v>
      </c>
      <c r="E25" s="124">
        <f ca="1">SUM(E19:E24)</f>
        <v>0</v>
      </c>
      <c r="F25" s="39">
        <f ca="1">SUM(F19:F24)</f>
        <v>0</v>
      </c>
      <c r="H25" s="24" t="s">
        <v>371</v>
      </c>
      <c r="I25" s="25"/>
      <c r="J25" s="274"/>
      <c r="K25" s="15"/>
      <c r="L25" s="140">
        <f ca="1">Y57</f>
        <v>0</v>
      </c>
      <c r="M25" s="156" t="s">
        <v>54</v>
      </c>
      <c r="N25" s="157" t="s">
        <v>54</v>
      </c>
      <c r="O25" s="143">
        <f ca="1">L25</f>
        <v>0</v>
      </c>
      <c r="P25" s="256" t="s">
        <v>54</v>
      </c>
      <c r="V25" s="34" t="s">
        <v>372</v>
      </c>
      <c r="W25" s="313" t="s">
        <v>315</v>
      </c>
      <c r="X25" s="313" t="s">
        <v>373</v>
      </c>
      <c r="Y25" s="34">
        <f t="shared" ca="1" si="0"/>
        <v>0</v>
      </c>
      <c r="Z25" s="34"/>
      <c r="AA25" s="34" t="str">
        <f ca="1">INDIRECT($W$6&amp;"!"&amp;"B"&amp;ROW(B25))</f>
        <v>19000</v>
      </c>
      <c r="AB25" s="34">
        <v>25</v>
      </c>
      <c r="AD25" s="172" t="s">
        <v>374</v>
      </c>
      <c r="AE25" s="34" t="s">
        <v>107</v>
      </c>
    </row>
    <row r="26" spans="2:31" ht="21" customHeight="1" thickBot="1">
      <c r="B26" s="391"/>
      <c r="C26" s="55" t="s">
        <v>6</v>
      </c>
      <c r="D26" s="56"/>
      <c r="E26" s="121">
        <f ca="1">E18+E25</f>
        <v>0</v>
      </c>
      <c r="F26" s="121">
        <f ca="1">F18+F25</f>
        <v>0</v>
      </c>
      <c r="H26" s="26" t="s">
        <v>375</v>
      </c>
      <c r="I26" s="27"/>
      <c r="J26" s="27"/>
      <c r="K26" s="28"/>
      <c r="L26" s="122">
        <f ca="1">Y58</f>
        <v>0</v>
      </c>
      <c r="M26" s="158" t="s">
        <v>54</v>
      </c>
      <c r="N26" s="159">
        <f ca="1">L26</f>
        <v>0</v>
      </c>
      <c r="O26" s="160" t="s">
        <v>54</v>
      </c>
      <c r="P26" s="257" t="s">
        <v>54</v>
      </c>
      <c r="V26" s="34" t="s">
        <v>376</v>
      </c>
      <c r="W26" s="313" t="s">
        <v>315</v>
      </c>
      <c r="X26" s="313" t="s">
        <v>377</v>
      </c>
      <c r="Y26" s="34">
        <f t="shared" ca="1" si="0"/>
        <v>0</v>
      </c>
      <c r="Z26" s="34"/>
      <c r="AA26" s="34" t="str">
        <f ca="1">INDIRECT($W$6&amp;"!"&amp;"B"&amp;ROW(B26))</f>
        <v>20000</v>
      </c>
      <c r="AB26" s="34">
        <v>26</v>
      </c>
      <c r="AD26" s="172" t="s">
        <v>378</v>
      </c>
      <c r="AE26" s="34" t="s">
        <v>108</v>
      </c>
    </row>
    <row r="27" spans="2:31" ht="21" customHeight="1" thickBot="1">
      <c r="H27" s="376" t="s">
        <v>6</v>
      </c>
      <c r="I27" s="377"/>
      <c r="J27" s="377"/>
      <c r="K27" s="378"/>
      <c r="L27" s="161">
        <f ca="1">SUM(L24:L26)</f>
        <v>0</v>
      </c>
      <c r="M27" s="162">
        <f ca="1">SUM(M24:M26)</f>
        <v>0</v>
      </c>
      <c r="N27" s="163">
        <f ca="1">SUM(N24:N26)</f>
        <v>0</v>
      </c>
      <c r="O27" s="164">
        <f ca="1">SUM(O24:O26)</f>
        <v>0</v>
      </c>
      <c r="P27" s="164">
        <f ca="1">SUM(P24:P26)</f>
        <v>0</v>
      </c>
      <c r="V27" s="34" t="s">
        <v>379</v>
      </c>
      <c r="W27" s="313" t="s">
        <v>315</v>
      </c>
      <c r="X27" s="313" t="s">
        <v>380</v>
      </c>
      <c r="Y27" s="34">
        <f t="shared" ca="1" si="0"/>
        <v>0</v>
      </c>
      <c r="Z27" s="34"/>
      <c r="AA27" s="34" t="str">
        <f t="shared" ca="1" si="1"/>
        <v>21000</v>
      </c>
      <c r="AB27" s="34">
        <v>27</v>
      </c>
      <c r="AD27" s="172" t="s">
        <v>381</v>
      </c>
      <c r="AE27" s="34" t="s">
        <v>109</v>
      </c>
    </row>
    <row r="28" spans="2:31" ht="21" customHeight="1" thickBot="1">
      <c r="F28" s="5"/>
      <c r="H28" s="29" t="s">
        <v>382</v>
      </c>
      <c r="I28" s="29"/>
      <c r="J28" s="29"/>
      <c r="K28" s="29"/>
      <c r="V28" s="34" t="s">
        <v>383</v>
      </c>
      <c r="W28" s="313" t="s">
        <v>315</v>
      </c>
      <c r="X28" s="313" t="s">
        <v>384</v>
      </c>
      <c r="Y28" s="34">
        <f t="shared" ca="1" si="0"/>
        <v>0</v>
      </c>
      <c r="Z28" s="34"/>
      <c r="AA28" s="34" t="str">
        <f t="shared" ca="1" si="1"/>
        <v>22000</v>
      </c>
      <c r="AB28" s="34">
        <v>28</v>
      </c>
      <c r="AD28" s="172" t="s">
        <v>385</v>
      </c>
      <c r="AE28" s="34" t="s">
        <v>110</v>
      </c>
    </row>
    <row r="29" spans="2:31" ht="21" customHeight="1">
      <c r="B29" s="59"/>
      <c r="C29" s="258" t="s">
        <v>386</v>
      </c>
      <c r="D29" s="7"/>
      <c r="E29" s="120">
        <f ca="1">E26</f>
        <v>0</v>
      </c>
      <c r="F29" s="62"/>
      <c r="L29" s="63"/>
      <c r="M29" s="6" t="s">
        <v>371</v>
      </c>
      <c r="N29" s="6" t="s">
        <v>387</v>
      </c>
      <c r="O29" s="7" t="s">
        <v>344</v>
      </c>
      <c r="V29" s="34" t="s">
        <v>388</v>
      </c>
      <c r="W29" s="313" t="s">
        <v>315</v>
      </c>
      <c r="X29" s="313" t="s">
        <v>389</v>
      </c>
      <c r="Y29" s="34">
        <f t="shared" ca="1" si="0"/>
        <v>0</v>
      </c>
      <c r="Z29" s="34"/>
      <c r="AA29" s="34" t="str">
        <f t="shared" ca="1" si="1"/>
        <v>23000</v>
      </c>
      <c r="AB29" s="34">
        <v>29</v>
      </c>
      <c r="AD29" s="172" t="s">
        <v>390</v>
      </c>
      <c r="AE29" s="34" t="s">
        <v>111</v>
      </c>
    </row>
    <row r="30" spans="2:31" ht="21" customHeight="1">
      <c r="B30" s="60"/>
      <c r="C30" s="58" t="s">
        <v>391</v>
      </c>
      <c r="D30" s="8"/>
      <c r="E30" s="39">
        <f ca="1">F26</f>
        <v>0</v>
      </c>
      <c r="F30" s="62"/>
      <c r="L30" s="64" t="s">
        <v>392</v>
      </c>
      <c r="M30" s="145">
        <f t="shared" ref="M30:M39" ca="1" si="12">Y74</f>
        <v>0</v>
      </c>
      <c r="N30" s="145">
        <f t="shared" ref="N30:N49" ca="1" si="13">Y93</f>
        <v>0</v>
      </c>
      <c r="O30" s="146">
        <f t="shared" ref="O30:O39" ca="1" si="14">Y113</f>
        <v>0</v>
      </c>
      <c r="V30" s="34" t="s">
        <v>393</v>
      </c>
      <c r="W30" s="313" t="s">
        <v>315</v>
      </c>
      <c r="X30" s="313" t="s">
        <v>394</v>
      </c>
      <c r="Y30" s="34">
        <f t="shared" ca="1" si="0"/>
        <v>0</v>
      </c>
      <c r="Z30" s="34"/>
      <c r="AA30" s="34" t="str">
        <f t="shared" ca="1" si="1"/>
        <v>24000</v>
      </c>
      <c r="AB30" s="34">
        <v>30</v>
      </c>
      <c r="AD30" s="172" t="s">
        <v>395</v>
      </c>
      <c r="AE30" s="34" t="s">
        <v>112</v>
      </c>
    </row>
    <row r="31" spans="2:31" ht="21" customHeight="1">
      <c r="B31" s="61"/>
      <c r="C31" s="58" t="s">
        <v>344</v>
      </c>
      <c r="D31" s="8"/>
      <c r="E31" s="39">
        <f ca="1">O50</f>
        <v>0</v>
      </c>
      <c r="F31" s="62"/>
      <c r="L31" s="64" t="s">
        <v>396</v>
      </c>
      <c r="M31" s="145">
        <f t="shared" ca="1" si="12"/>
        <v>0</v>
      </c>
      <c r="N31" s="145">
        <f t="shared" ca="1" si="13"/>
        <v>0</v>
      </c>
      <c r="O31" s="146">
        <f t="shared" ca="1" si="14"/>
        <v>0</v>
      </c>
      <c r="V31" s="34" t="s">
        <v>397</v>
      </c>
      <c r="W31" s="313" t="s">
        <v>315</v>
      </c>
      <c r="X31" s="313" t="s">
        <v>398</v>
      </c>
      <c r="Y31" s="34">
        <f t="shared" ca="1" si="0"/>
        <v>0</v>
      </c>
      <c r="Z31" s="34"/>
      <c r="AA31" s="34" t="str">
        <f t="shared" ca="1" si="1"/>
        <v>25000</v>
      </c>
      <c r="AB31" s="34">
        <v>31</v>
      </c>
      <c r="AD31" s="172" t="s">
        <v>399</v>
      </c>
      <c r="AE31" s="34" t="s">
        <v>113</v>
      </c>
    </row>
    <row r="32" spans="2:31" ht="21" customHeight="1" thickBot="1">
      <c r="B32" s="379" t="s">
        <v>400</v>
      </c>
      <c r="C32" s="380"/>
      <c r="D32" s="381"/>
      <c r="E32" s="121">
        <f ca="1">SUM(E29:E31)</f>
        <v>0</v>
      </c>
      <c r="F32" s="62"/>
      <c r="L32" s="64" t="s">
        <v>401</v>
      </c>
      <c r="M32" s="145">
        <f t="shared" ca="1" si="12"/>
        <v>0</v>
      </c>
      <c r="N32" s="145">
        <f t="shared" ca="1" si="13"/>
        <v>0</v>
      </c>
      <c r="O32" s="146">
        <f t="shared" ca="1" si="14"/>
        <v>0</v>
      </c>
      <c r="V32" s="34" t="s">
        <v>402</v>
      </c>
      <c r="W32" s="313" t="s">
        <v>315</v>
      </c>
      <c r="X32" s="313" t="s">
        <v>403</v>
      </c>
      <c r="Y32" s="34">
        <f t="shared" ca="1" si="0"/>
        <v>0</v>
      </c>
      <c r="Z32" s="34"/>
      <c r="AA32" s="34" t="str">
        <f t="shared" ca="1" si="1"/>
        <v>26000</v>
      </c>
      <c r="AB32" s="34">
        <v>32</v>
      </c>
      <c r="AD32" s="172" t="s">
        <v>404</v>
      </c>
      <c r="AE32" s="34" t="s">
        <v>114</v>
      </c>
    </row>
    <row r="33" spans="2:31" ht="21" customHeight="1">
      <c r="L33" s="64" t="s">
        <v>405</v>
      </c>
      <c r="M33" s="145">
        <f t="shared" ca="1" si="12"/>
        <v>0</v>
      </c>
      <c r="N33" s="145">
        <f t="shared" ca="1" si="13"/>
        <v>0</v>
      </c>
      <c r="O33" s="146">
        <f t="shared" ca="1" si="14"/>
        <v>0</v>
      </c>
      <c r="V33" s="34" t="s">
        <v>406</v>
      </c>
      <c r="W33" s="313" t="s">
        <v>315</v>
      </c>
      <c r="X33" s="313" t="s">
        <v>407</v>
      </c>
      <c r="Y33" s="34">
        <f t="shared" ca="1" si="0"/>
        <v>0</v>
      </c>
      <c r="Z33" s="34"/>
      <c r="AA33" s="34" t="str">
        <f t="shared" ca="1" si="1"/>
        <v>27000</v>
      </c>
      <c r="AB33" s="34">
        <v>33</v>
      </c>
      <c r="AD33" s="172" t="s">
        <v>408</v>
      </c>
      <c r="AE33" s="34" t="s">
        <v>115</v>
      </c>
    </row>
    <row r="34" spans="2:31" ht="21" customHeight="1">
      <c r="L34" s="64" t="s">
        <v>409</v>
      </c>
      <c r="M34" s="145">
        <f t="shared" ca="1" si="12"/>
        <v>0</v>
      </c>
      <c r="N34" s="145">
        <f t="shared" ca="1" si="13"/>
        <v>0</v>
      </c>
      <c r="O34" s="146">
        <f t="shared" ca="1" si="14"/>
        <v>0</v>
      </c>
      <c r="V34" s="34" t="s">
        <v>410</v>
      </c>
      <c r="W34" s="313" t="s">
        <v>315</v>
      </c>
      <c r="X34" s="313" t="s">
        <v>411</v>
      </c>
      <c r="Y34" s="34">
        <f t="shared" ca="1" si="0"/>
        <v>0</v>
      </c>
      <c r="Z34" s="34"/>
      <c r="AA34" s="34" t="str">
        <f t="shared" ca="1" si="1"/>
        <v>28000</v>
      </c>
      <c r="AB34" s="34">
        <v>34</v>
      </c>
      <c r="AD34" s="172" t="s">
        <v>412</v>
      </c>
      <c r="AE34" s="34" t="s">
        <v>116</v>
      </c>
    </row>
    <row r="35" spans="2:31" ht="21" customHeight="1">
      <c r="L35" s="64" t="s">
        <v>30</v>
      </c>
      <c r="M35" s="145">
        <f t="shared" ca="1" si="12"/>
        <v>0</v>
      </c>
      <c r="N35" s="145">
        <f t="shared" ca="1" si="13"/>
        <v>0</v>
      </c>
      <c r="O35" s="146">
        <f t="shared" ca="1" si="14"/>
        <v>0</v>
      </c>
      <c r="V35" s="34" t="s">
        <v>413</v>
      </c>
      <c r="W35" s="313" t="s">
        <v>315</v>
      </c>
      <c r="X35" s="313" t="s">
        <v>414</v>
      </c>
      <c r="Y35" s="34">
        <f t="shared" ca="1" si="0"/>
        <v>0</v>
      </c>
      <c r="Z35" s="34"/>
      <c r="AA35" s="34" t="str">
        <f t="shared" ca="1" si="1"/>
        <v>29000</v>
      </c>
      <c r="AB35" s="34">
        <v>35</v>
      </c>
      <c r="AD35" s="172" t="s">
        <v>415</v>
      </c>
      <c r="AE35" s="34" t="s">
        <v>117</v>
      </c>
    </row>
    <row r="36" spans="2:31" ht="21" customHeight="1">
      <c r="B36" s="314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244"/>
      <c r="L36" s="64" t="s">
        <v>416</v>
      </c>
      <c r="M36" s="145">
        <f t="shared" ca="1" si="12"/>
        <v>0</v>
      </c>
      <c r="N36" s="145">
        <f t="shared" ca="1" si="13"/>
        <v>0</v>
      </c>
      <c r="O36" s="146">
        <f t="shared" ca="1" si="14"/>
        <v>0</v>
      </c>
      <c r="V36" s="34" t="s">
        <v>417</v>
      </c>
      <c r="W36" s="313" t="s">
        <v>315</v>
      </c>
      <c r="X36" s="313" t="s">
        <v>418</v>
      </c>
      <c r="Y36" s="34">
        <f t="shared" ca="1" si="0"/>
        <v>0</v>
      </c>
      <c r="Z36" s="34"/>
      <c r="AA36" s="34" t="str">
        <f t="shared" ca="1" si="1"/>
        <v>30000</v>
      </c>
      <c r="AB36" s="34">
        <v>36</v>
      </c>
      <c r="AD36" s="172" t="s">
        <v>419</v>
      </c>
      <c r="AE36" s="34" t="s">
        <v>118</v>
      </c>
    </row>
    <row r="37" spans="2:31" ht="21" customHeight="1">
      <c r="B37" s="315" t="str">
        <f ca="1">"計画収集量（収集ごみ＋直接搬入ごみ）＝"&amp;TEXT(E18+E25+F18+F25,"#,##0")&amp;"t/年"</f>
        <v>計画収集量（収集ごみ＋直接搬入ごみ）＝0t/年</v>
      </c>
      <c r="L37" s="64" t="s">
        <v>420</v>
      </c>
      <c r="M37" s="145">
        <f t="shared" ca="1" si="12"/>
        <v>0</v>
      </c>
      <c r="N37" s="145">
        <f t="shared" ca="1" si="13"/>
        <v>0</v>
      </c>
      <c r="O37" s="146">
        <f t="shared" ca="1" si="14"/>
        <v>0</v>
      </c>
      <c r="V37" s="34" t="s">
        <v>421</v>
      </c>
      <c r="W37" s="313" t="s">
        <v>315</v>
      </c>
      <c r="X37" s="313" t="s">
        <v>422</v>
      </c>
      <c r="Y37" s="34">
        <f t="shared" ca="1" si="0"/>
        <v>0</v>
      </c>
      <c r="Z37" s="34"/>
      <c r="AA37" s="34" t="str">
        <f t="shared" ca="1" si="1"/>
        <v>31000</v>
      </c>
      <c r="AB37" s="34">
        <v>37</v>
      </c>
      <c r="AD37" s="172" t="s">
        <v>423</v>
      </c>
      <c r="AE37" s="34" t="s">
        <v>119</v>
      </c>
    </row>
    <row r="38" spans="2:31" ht="21" customHeight="1">
      <c r="B38" s="316" t="str">
        <f ca="1">"ごみ総排出量（計画収集量＋集団回収量）＝"&amp;TEXT(E32,"#,###0")&amp;"t/年"</f>
        <v>ごみ総排出量（計画収集量＋集団回収量）＝0t/年</v>
      </c>
      <c r="L38" s="64" t="s">
        <v>424</v>
      </c>
      <c r="M38" s="145">
        <f t="shared" ca="1" si="12"/>
        <v>0</v>
      </c>
      <c r="N38" s="145">
        <f t="shared" ca="1" si="13"/>
        <v>0</v>
      </c>
      <c r="O38" s="146">
        <f t="shared" ca="1" si="14"/>
        <v>0</v>
      </c>
      <c r="V38" s="34" t="s">
        <v>425</v>
      </c>
      <c r="W38" s="313" t="s">
        <v>315</v>
      </c>
      <c r="X38" s="313" t="s">
        <v>426</v>
      </c>
      <c r="Y38" s="34">
        <f t="shared" ca="1" si="0"/>
        <v>0</v>
      </c>
      <c r="Z38" s="34"/>
      <c r="AA38" s="34" t="str">
        <f t="shared" ca="1" si="1"/>
        <v>32000</v>
      </c>
      <c r="AB38" s="34">
        <v>38</v>
      </c>
      <c r="AD38" s="172" t="s">
        <v>427</v>
      </c>
      <c r="AE38" s="34" t="s">
        <v>120</v>
      </c>
    </row>
    <row r="39" spans="2:31" ht="21" customHeight="1">
      <c r="B39" s="316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64" t="s">
        <v>428</v>
      </c>
      <c r="M39" s="145">
        <f t="shared" ca="1" si="12"/>
        <v>0</v>
      </c>
      <c r="N39" s="145">
        <f t="shared" ca="1" si="13"/>
        <v>0</v>
      </c>
      <c r="O39" s="146">
        <f t="shared" ca="1" si="14"/>
        <v>0</v>
      </c>
      <c r="V39" s="34" t="s">
        <v>429</v>
      </c>
      <c r="W39" s="313" t="s">
        <v>315</v>
      </c>
      <c r="X39" s="313" t="s">
        <v>430</v>
      </c>
      <c r="Y39" s="34">
        <f t="shared" ca="1" si="0"/>
        <v>0</v>
      </c>
      <c r="Z39" s="34"/>
      <c r="AA39" s="34" t="str">
        <f t="shared" ca="1" si="1"/>
        <v>33000</v>
      </c>
      <c r="AB39" s="34">
        <v>39</v>
      </c>
      <c r="AD39" s="172" t="s">
        <v>431</v>
      </c>
      <c r="AE39" s="34" t="s">
        <v>121</v>
      </c>
    </row>
    <row r="40" spans="2:31" ht="21" customHeight="1">
      <c r="B40" s="315" t="e">
        <f ca="1">"１人１日あたりごみ排出量（ごみ総排出量/総人口）＝"&amp;TEXT(E32/E8/365*1000000,"#,##0")&amp;"g/人日"</f>
        <v>#DIV/0!</v>
      </c>
      <c r="L40" s="64" t="s">
        <v>432</v>
      </c>
      <c r="M40" s="132" t="s">
        <v>54</v>
      </c>
      <c r="N40" s="145">
        <f t="shared" ca="1" si="13"/>
        <v>0</v>
      </c>
      <c r="O40" s="133" t="s">
        <v>54</v>
      </c>
      <c r="V40" s="34" t="s">
        <v>433</v>
      </c>
      <c r="W40" s="313" t="s">
        <v>315</v>
      </c>
      <c r="X40" s="313" t="s">
        <v>434</v>
      </c>
      <c r="Y40" s="34">
        <f t="shared" ca="1" si="0"/>
        <v>0</v>
      </c>
      <c r="Z40" s="34"/>
      <c r="AA40" s="34" t="str">
        <f t="shared" ca="1" si="1"/>
        <v>34000</v>
      </c>
      <c r="AB40" s="34">
        <v>40</v>
      </c>
      <c r="AD40" s="172" t="s">
        <v>435</v>
      </c>
      <c r="AE40" s="34" t="s">
        <v>122</v>
      </c>
    </row>
    <row r="41" spans="2:31" ht="21" customHeight="1">
      <c r="B41" s="315" t="e">
        <f ca="1">"リサイクル率（[資源化量合計＋集団回収量]/[ごみ処理量＋集団回収量]）＝"&amp;TEXT((O27+O50)/(L27+O50)*100,"##.##")&amp;"％"</f>
        <v>#DIV/0!</v>
      </c>
      <c r="L41" s="64" t="s">
        <v>436</v>
      </c>
      <c r="M41" s="132" t="s">
        <v>54</v>
      </c>
      <c r="N41" s="145">
        <f t="shared" ca="1" si="13"/>
        <v>0</v>
      </c>
      <c r="O41" s="133" t="s">
        <v>54</v>
      </c>
      <c r="W41" s="313"/>
      <c r="X41" s="313"/>
      <c r="Z41" s="34"/>
      <c r="AA41" s="34" t="str">
        <f t="shared" ca="1" si="1"/>
        <v>35000</v>
      </c>
      <c r="AB41" s="34">
        <v>41</v>
      </c>
      <c r="AD41" s="172" t="s">
        <v>437</v>
      </c>
      <c r="AE41" s="34" t="s">
        <v>123</v>
      </c>
    </row>
    <row r="42" spans="2:31" ht="21" customHeight="1">
      <c r="B42" s="315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64" t="s">
        <v>438</v>
      </c>
      <c r="M42" s="132" t="s">
        <v>54</v>
      </c>
      <c r="N42" s="145">
        <f t="shared" ca="1" si="13"/>
        <v>0</v>
      </c>
      <c r="O42" s="133" t="s">
        <v>54</v>
      </c>
      <c r="V42" s="34" t="s">
        <v>306</v>
      </c>
      <c r="W42" s="313" t="s">
        <v>439</v>
      </c>
      <c r="X42" s="34" t="s">
        <v>76</v>
      </c>
      <c r="Y42" s="34">
        <f t="shared" ref="Y42:Y83" ca="1" si="15">IF(Y$2=0,INDIRECT(W42&amp;"!"&amp;X42&amp;$AB$2),0)</f>
        <v>0</v>
      </c>
      <c r="Z42" s="34"/>
      <c r="AA42" s="34" t="str">
        <f t="shared" ca="1" si="1"/>
        <v>36000</v>
      </c>
      <c r="AB42" s="34">
        <v>42</v>
      </c>
      <c r="AD42" s="172" t="s">
        <v>440</v>
      </c>
      <c r="AE42" s="34" t="s">
        <v>124</v>
      </c>
    </row>
    <row r="43" spans="2:31" ht="21" customHeight="1">
      <c r="L43" s="64" t="s">
        <v>441</v>
      </c>
      <c r="M43" s="132" t="s">
        <v>54</v>
      </c>
      <c r="N43" s="145">
        <f t="shared" ca="1" si="13"/>
        <v>0</v>
      </c>
      <c r="O43" s="133" t="s">
        <v>54</v>
      </c>
      <c r="U43" s="1" t="s">
        <v>309</v>
      </c>
      <c r="V43" s="34" t="s">
        <v>310</v>
      </c>
      <c r="W43" s="313" t="s">
        <v>439</v>
      </c>
      <c r="X43" s="34" t="s">
        <v>442</v>
      </c>
      <c r="Y43" s="34">
        <f t="shared" ca="1" si="15"/>
        <v>0</v>
      </c>
      <c r="Z43" s="34"/>
      <c r="AA43" s="34" t="str">
        <f t="shared" ca="1" si="1"/>
        <v>37000</v>
      </c>
      <c r="AB43" s="34">
        <v>43</v>
      </c>
      <c r="AD43" s="172" t="s">
        <v>443</v>
      </c>
      <c r="AE43" s="34" t="s">
        <v>125</v>
      </c>
    </row>
    <row r="44" spans="2:31" ht="21" customHeight="1">
      <c r="L44" s="64" t="s">
        <v>444</v>
      </c>
      <c r="M44" s="132" t="s">
        <v>54</v>
      </c>
      <c r="N44" s="145">
        <f t="shared" ca="1" si="13"/>
        <v>0</v>
      </c>
      <c r="O44" s="133" t="s">
        <v>54</v>
      </c>
      <c r="U44" s="1" t="s">
        <v>309</v>
      </c>
      <c r="V44" s="34" t="s">
        <v>313</v>
      </c>
      <c r="W44" s="313" t="s">
        <v>439</v>
      </c>
      <c r="X44" s="34" t="s">
        <v>445</v>
      </c>
      <c r="Y44" s="34">
        <f t="shared" ca="1" si="15"/>
        <v>0</v>
      </c>
      <c r="Z44" s="34"/>
      <c r="AA44" s="34" t="str">
        <f t="shared" ca="1" si="1"/>
        <v>38000</v>
      </c>
      <c r="AB44" s="34">
        <v>44</v>
      </c>
      <c r="AD44" s="172" t="s">
        <v>446</v>
      </c>
      <c r="AE44" s="34" t="s">
        <v>126</v>
      </c>
    </row>
    <row r="45" spans="2:31" ht="21" customHeight="1">
      <c r="K45" s="46"/>
      <c r="L45" s="64" t="s">
        <v>447</v>
      </c>
      <c r="M45" s="132" t="s">
        <v>54</v>
      </c>
      <c r="N45" s="145">
        <f t="shared" ca="1" si="13"/>
        <v>0</v>
      </c>
      <c r="O45" s="133" t="s">
        <v>54</v>
      </c>
      <c r="U45" s="1" t="s">
        <v>309</v>
      </c>
      <c r="V45" s="34" t="s">
        <v>317</v>
      </c>
      <c r="W45" s="313" t="s">
        <v>439</v>
      </c>
      <c r="X45" s="34" t="s">
        <v>448</v>
      </c>
      <c r="Y45" s="34">
        <f t="shared" ca="1" si="15"/>
        <v>0</v>
      </c>
      <c r="Z45" s="34"/>
      <c r="AA45" s="34" t="str">
        <f t="shared" ca="1" si="1"/>
        <v>39000</v>
      </c>
      <c r="AB45" s="34">
        <v>45</v>
      </c>
      <c r="AD45" s="172" t="s">
        <v>449</v>
      </c>
      <c r="AE45" s="34" t="s">
        <v>127</v>
      </c>
    </row>
    <row r="46" spans="2:31" ht="21" customHeight="1">
      <c r="K46" s="46"/>
      <c r="L46" s="64" t="s">
        <v>220</v>
      </c>
      <c r="M46" s="132" t="s">
        <v>54</v>
      </c>
      <c r="N46" s="145">
        <f t="shared" ca="1" si="13"/>
        <v>0</v>
      </c>
      <c r="O46" s="133" t="s">
        <v>54</v>
      </c>
      <c r="U46" s="1" t="s">
        <v>309</v>
      </c>
      <c r="V46" s="34" t="s">
        <v>322</v>
      </c>
      <c r="W46" s="313" t="s">
        <v>439</v>
      </c>
      <c r="X46" s="34" t="s">
        <v>333</v>
      </c>
      <c r="Y46" s="34">
        <f t="shared" ca="1" si="15"/>
        <v>0</v>
      </c>
      <c r="Z46" s="34"/>
      <c r="AA46" s="34" t="str">
        <f t="shared" ca="1" si="1"/>
        <v>40000</v>
      </c>
      <c r="AB46" s="34">
        <v>46</v>
      </c>
      <c r="AD46" s="172" t="s">
        <v>450</v>
      </c>
      <c r="AE46" s="34" t="s">
        <v>128</v>
      </c>
    </row>
    <row r="47" spans="2:31" ht="21" customHeight="1">
      <c r="K47" s="46"/>
      <c r="L47" s="64" t="s">
        <v>451</v>
      </c>
      <c r="M47" s="132" t="s">
        <v>54</v>
      </c>
      <c r="N47" s="145">
        <f t="shared" ca="1" si="13"/>
        <v>0</v>
      </c>
      <c r="O47" s="133" t="s">
        <v>54</v>
      </c>
      <c r="U47" s="1" t="s">
        <v>309</v>
      </c>
      <c r="V47" s="34" t="s">
        <v>327</v>
      </c>
      <c r="W47" s="313" t="s">
        <v>439</v>
      </c>
      <c r="X47" s="34" t="s">
        <v>452</v>
      </c>
      <c r="Y47" s="34">
        <f t="shared" ca="1" si="15"/>
        <v>0</v>
      </c>
      <c r="Z47" s="34"/>
      <c r="AA47" s="34" t="str">
        <f t="shared" ca="1" si="1"/>
        <v>41000</v>
      </c>
      <c r="AB47" s="34">
        <v>47</v>
      </c>
      <c r="AD47" s="172" t="s">
        <v>453</v>
      </c>
      <c r="AE47" s="34" t="s">
        <v>129</v>
      </c>
    </row>
    <row r="48" spans="2:31" ht="21" customHeight="1">
      <c r="K48" s="46"/>
      <c r="L48" s="65" t="s">
        <v>454</v>
      </c>
      <c r="M48" s="145">
        <f ca="1">Y91</f>
        <v>0</v>
      </c>
      <c r="N48" s="145">
        <f t="shared" ca="1" si="13"/>
        <v>0</v>
      </c>
      <c r="O48" s="146">
        <f ca="1">Y130</f>
        <v>0</v>
      </c>
      <c r="U48" s="1" t="s">
        <v>309</v>
      </c>
      <c r="V48" s="34" t="s">
        <v>331</v>
      </c>
      <c r="W48" s="313" t="s">
        <v>439</v>
      </c>
      <c r="X48" s="34" t="s">
        <v>455</v>
      </c>
      <c r="Y48" s="34">
        <f t="shared" ca="1" si="15"/>
        <v>0</v>
      </c>
      <c r="Z48" s="34"/>
      <c r="AA48" s="34" t="str">
        <f t="shared" ca="1" si="1"/>
        <v>42000</v>
      </c>
      <c r="AB48" s="34">
        <v>48</v>
      </c>
      <c r="AD48" s="172" t="s">
        <v>456</v>
      </c>
      <c r="AE48" s="34" t="s">
        <v>130</v>
      </c>
    </row>
    <row r="49" spans="12:31" ht="21" customHeight="1" thickBot="1">
      <c r="L49" s="66" t="s">
        <v>332</v>
      </c>
      <c r="M49" s="148">
        <f ca="1">Y92</f>
        <v>0</v>
      </c>
      <c r="N49" s="145">
        <f t="shared" ca="1" si="13"/>
        <v>0</v>
      </c>
      <c r="O49" s="165">
        <f ca="1">Y131</f>
        <v>0</v>
      </c>
      <c r="U49" s="1" t="s">
        <v>309</v>
      </c>
      <c r="V49" s="34" t="s">
        <v>335</v>
      </c>
      <c r="W49" s="313" t="s">
        <v>439</v>
      </c>
      <c r="X49" s="34" t="s">
        <v>457</v>
      </c>
      <c r="Y49" s="34">
        <f t="shared" ca="1" si="15"/>
        <v>0</v>
      </c>
      <c r="Z49" s="34"/>
      <c r="AA49" s="34" t="str">
        <f t="shared" ca="1" si="1"/>
        <v>43000</v>
      </c>
      <c r="AB49" s="34">
        <v>49</v>
      </c>
      <c r="AD49" s="172" t="s">
        <v>458</v>
      </c>
      <c r="AE49" s="34" t="s">
        <v>131</v>
      </c>
    </row>
    <row r="50" spans="12:31" ht="21" customHeight="1" thickBot="1">
      <c r="L50" s="30" t="s">
        <v>6</v>
      </c>
      <c r="M50" s="154">
        <f ca="1">SUM(M30:M49)</f>
        <v>0</v>
      </c>
      <c r="N50" s="154">
        <f ca="1">SUM(N30:N49)</f>
        <v>0</v>
      </c>
      <c r="O50" s="155">
        <f ca="1">SUM(O30:O49)</f>
        <v>0</v>
      </c>
      <c r="U50" s="1" t="s">
        <v>294</v>
      </c>
      <c r="V50" s="34" t="s">
        <v>310</v>
      </c>
      <c r="W50" s="313" t="s">
        <v>439</v>
      </c>
      <c r="X50" s="34" t="s">
        <v>80</v>
      </c>
      <c r="Y50" s="34">
        <f t="shared" ca="1" si="15"/>
        <v>0</v>
      </c>
      <c r="Z50" s="34"/>
      <c r="AA50" s="34" t="str">
        <f t="shared" ca="1" si="1"/>
        <v>44000</v>
      </c>
      <c r="AB50" s="34">
        <v>50</v>
      </c>
      <c r="AD50" s="172" t="s">
        <v>459</v>
      </c>
      <c r="AE50" s="34" t="s">
        <v>132</v>
      </c>
    </row>
    <row r="51" spans="12:31" ht="21" customHeight="1">
      <c r="L51" s="47"/>
      <c r="M51" s="48"/>
      <c r="U51" s="1" t="s">
        <v>294</v>
      </c>
      <c r="V51" s="34" t="s">
        <v>313</v>
      </c>
      <c r="W51" s="313" t="s">
        <v>439</v>
      </c>
      <c r="X51" s="34" t="s">
        <v>81</v>
      </c>
      <c r="Y51" s="34">
        <f t="shared" ca="1" si="15"/>
        <v>0</v>
      </c>
      <c r="Z51" s="34"/>
      <c r="AA51" s="34" t="str">
        <f t="shared" ca="1" si="1"/>
        <v>45000</v>
      </c>
      <c r="AB51" s="34">
        <v>51</v>
      </c>
      <c r="AD51" s="172" t="s">
        <v>460</v>
      </c>
      <c r="AE51" s="34" t="s">
        <v>133</v>
      </c>
    </row>
    <row r="52" spans="12:31" ht="21" customHeight="1">
      <c r="U52" s="1" t="s">
        <v>294</v>
      </c>
      <c r="V52" s="34" t="s">
        <v>317</v>
      </c>
      <c r="W52" s="313" t="s">
        <v>439</v>
      </c>
      <c r="X52" s="34" t="s">
        <v>78</v>
      </c>
      <c r="Y52" s="34">
        <f t="shared" ca="1" si="15"/>
        <v>0</v>
      </c>
      <c r="Z52" s="34"/>
      <c r="AA52" s="34" t="str">
        <f t="shared" ca="1" si="1"/>
        <v>46000</v>
      </c>
      <c r="AB52" s="34">
        <v>52</v>
      </c>
      <c r="AD52" s="172" t="s">
        <v>461</v>
      </c>
      <c r="AE52" s="34" t="s">
        <v>134</v>
      </c>
    </row>
    <row r="53" spans="12:31" ht="21" customHeight="1">
      <c r="U53" s="1" t="s">
        <v>294</v>
      </c>
      <c r="V53" s="34" t="s">
        <v>322</v>
      </c>
      <c r="W53" s="313" t="s">
        <v>439</v>
      </c>
      <c r="X53" s="34" t="s">
        <v>82</v>
      </c>
      <c r="Y53" s="34">
        <f t="shared" ca="1" si="15"/>
        <v>0</v>
      </c>
      <c r="Z53" s="34"/>
      <c r="AA53" s="34" t="str">
        <f t="shared" ca="1" si="1"/>
        <v>47000</v>
      </c>
      <c r="AB53" s="34">
        <v>53</v>
      </c>
      <c r="AD53" s="172" t="s">
        <v>462</v>
      </c>
      <c r="AE53" s="34" t="s">
        <v>463</v>
      </c>
    </row>
    <row r="54" spans="12:31" ht="21" customHeight="1">
      <c r="U54" s="1" t="s">
        <v>294</v>
      </c>
      <c r="V54" s="34" t="s">
        <v>327</v>
      </c>
      <c r="W54" s="313" t="s">
        <v>439</v>
      </c>
      <c r="X54" s="34" t="s">
        <v>83</v>
      </c>
      <c r="Y54" s="34">
        <f t="shared" ca="1" si="15"/>
        <v>0</v>
      </c>
      <c r="Z54" s="34"/>
      <c r="AA54" s="34" t="str">
        <f t="shared" ca="1" si="1"/>
        <v>48000</v>
      </c>
      <c r="AB54" s="34">
        <v>54</v>
      </c>
    </row>
    <row r="55" spans="12:31" ht="21" customHeight="1">
      <c r="U55" s="1" t="s">
        <v>294</v>
      </c>
      <c r="V55" s="34" t="s">
        <v>331</v>
      </c>
      <c r="W55" s="313" t="s">
        <v>439</v>
      </c>
      <c r="X55" s="34" t="s">
        <v>84</v>
      </c>
      <c r="Y55" s="34">
        <f t="shared" ca="1" si="15"/>
        <v>0</v>
      </c>
      <c r="Z55" s="34"/>
      <c r="AA55" s="34">
        <f t="shared" ca="1" si="1"/>
        <v>0</v>
      </c>
      <c r="AB55" s="34">
        <v>55</v>
      </c>
    </row>
    <row r="56" spans="12:31" ht="21" customHeight="1">
      <c r="U56" s="1" t="s">
        <v>294</v>
      </c>
      <c r="V56" s="34" t="s">
        <v>335</v>
      </c>
      <c r="W56" s="313" t="s">
        <v>439</v>
      </c>
      <c r="X56" s="34" t="s">
        <v>79</v>
      </c>
      <c r="Y56" s="34">
        <f t="shared" ca="1" si="15"/>
        <v>0</v>
      </c>
      <c r="Z56" s="34"/>
      <c r="AA56" s="34">
        <f t="shared" ca="1" si="1"/>
        <v>0</v>
      </c>
      <c r="AB56" s="34">
        <v>56</v>
      </c>
    </row>
    <row r="57" spans="12:31" ht="21" customHeight="1">
      <c r="V57" s="34" t="s">
        <v>371</v>
      </c>
      <c r="W57" s="313" t="s">
        <v>439</v>
      </c>
      <c r="X57" s="34" t="s">
        <v>85</v>
      </c>
      <c r="Y57" s="34">
        <f t="shared" ca="1" si="15"/>
        <v>0</v>
      </c>
      <c r="Z57" s="34"/>
      <c r="AA57" s="34">
        <f t="shared" ca="1" si="1"/>
        <v>0</v>
      </c>
      <c r="AB57" s="34">
        <v>57</v>
      </c>
    </row>
    <row r="58" spans="12:31" ht="21" customHeight="1">
      <c r="V58" s="34" t="s">
        <v>375</v>
      </c>
      <c r="W58" s="313" t="s">
        <v>439</v>
      </c>
      <c r="X58" s="34" t="s">
        <v>86</v>
      </c>
      <c r="Y58" s="34">
        <f t="shared" ca="1" si="15"/>
        <v>0</v>
      </c>
      <c r="Z58" s="34"/>
      <c r="AA58" s="34">
        <f t="shared" ca="1" si="1"/>
        <v>0</v>
      </c>
      <c r="AB58" s="34">
        <v>58</v>
      </c>
    </row>
    <row r="59" spans="12:31" ht="21" customHeight="1">
      <c r="U59" s="1" t="s">
        <v>464</v>
      </c>
      <c r="V59" s="34" t="s">
        <v>465</v>
      </c>
      <c r="W59" s="313" t="s">
        <v>439</v>
      </c>
      <c r="X59" s="34" t="s">
        <v>466</v>
      </c>
      <c r="Y59" s="34">
        <f t="shared" ca="1" si="15"/>
        <v>0</v>
      </c>
      <c r="Z59" s="34"/>
      <c r="AA59" s="34">
        <f t="shared" ca="1" si="1"/>
        <v>0</v>
      </c>
      <c r="AB59" s="34">
        <v>59</v>
      </c>
    </row>
    <row r="60" spans="12:31" ht="21" customHeight="1">
      <c r="U60" s="1" t="s">
        <v>464</v>
      </c>
      <c r="V60" s="34" t="s">
        <v>310</v>
      </c>
      <c r="W60" s="313" t="s">
        <v>439</v>
      </c>
      <c r="X60" s="34" t="s">
        <v>467</v>
      </c>
      <c r="Y60" s="34">
        <f t="shared" ca="1" si="15"/>
        <v>0</v>
      </c>
      <c r="Z60" s="34"/>
      <c r="AA60" s="34">
        <f t="shared" ca="1" si="1"/>
        <v>0</v>
      </c>
      <c r="AB60" s="34">
        <v>60</v>
      </c>
    </row>
    <row r="61" spans="12:31" ht="21" customHeight="1">
      <c r="U61" s="1" t="s">
        <v>464</v>
      </c>
      <c r="V61" s="34" t="s">
        <v>313</v>
      </c>
      <c r="W61" s="313" t="s">
        <v>439</v>
      </c>
      <c r="X61" s="34" t="s">
        <v>468</v>
      </c>
      <c r="Y61" s="34">
        <f t="shared" ca="1" si="15"/>
        <v>0</v>
      </c>
      <c r="Z61" s="34"/>
      <c r="AA61" s="34">
        <f t="shared" ca="1" si="1"/>
        <v>0</v>
      </c>
      <c r="AB61" s="34">
        <v>61</v>
      </c>
    </row>
    <row r="62" spans="12:31" ht="21" customHeight="1">
      <c r="U62" s="1" t="s">
        <v>464</v>
      </c>
      <c r="V62" s="34" t="s">
        <v>317</v>
      </c>
      <c r="W62" s="313" t="s">
        <v>439</v>
      </c>
      <c r="X62" s="34" t="s">
        <v>469</v>
      </c>
      <c r="Y62" s="34">
        <f t="shared" ca="1" si="15"/>
        <v>0</v>
      </c>
      <c r="Z62" s="34"/>
      <c r="AA62" s="34">
        <f t="shared" ca="1" si="1"/>
        <v>0</v>
      </c>
      <c r="AB62" s="34">
        <v>62</v>
      </c>
    </row>
    <row r="63" spans="12:31" ht="21" customHeight="1">
      <c r="U63" s="1" t="s">
        <v>464</v>
      </c>
      <c r="V63" s="34" t="s">
        <v>322</v>
      </c>
      <c r="W63" s="313" t="s">
        <v>439</v>
      </c>
      <c r="X63" s="34" t="s">
        <v>470</v>
      </c>
      <c r="Y63" s="34">
        <f t="shared" ca="1" si="15"/>
        <v>0</v>
      </c>
      <c r="Z63" s="34"/>
      <c r="AA63" s="34">
        <f t="shared" ca="1" si="1"/>
        <v>0</v>
      </c>
      <c r="AB63" s="34">
        <v>63</v>
      </c>
    </row>
    <row r="64" spans="12:31" ht="21" customHeight="1">
      <c r="U64" s="1" t="s">
        <v>464</v>
      </c>
      <c r="V64" s="34" t="s">
        <v>327</v>
      </c>
      <c r="W64" s="313" t="s">
        <v>439</v>
      </c>
      <c r="X64" s="34" t="s">
        <v>471</v>
      </c>
      <c r="Y64" s="34">
        <f t="shared" ca="1" si="15"/>
        <v>0</v>
      </c>
      <c r="Z64" s="34"/>
      <c r="AA64" s="34">
        <f t="shared" ca="1" si="1"/>
        <v>0</v>
      </c>
      <c r="AB64" s="34">
        <v>64</v>
      </c>
    </row>
    <row r="65" spans="21:31" ht="21" customHeight="1">
      <c r="U65" s="1" t="s">
        <v>464</v>
      </c>
      <c r="V65" s="34" t="s">
        <v>331</v>
      </c>
      <c r="W65" s="313" t="s">
        <v>439</v>
      </c>
      <c r="X65" s="34" t="s">
        <v>472</v>
      </c>
      <c r="Y65" s="34">
        <f t="shared" ca="1" si="15"/>
        <v>0</v>
      </c>
      <c r="Z65" s="34"/>
      <c r="AA65" s="34">
        <f t="shared" ca="1" si="1"/>
        <v>0</v>
      </c>
      <c r="AB65" s="34">
        <v>65</v>
      </c>
      <c r="AC65" s="1"/>
      <c r="AE65" s="1"/>
    </row>
    <row r="66" spans="21:31" ht="21" customHeight="1">
      <c r="U66" s="1" t="s">
        <v>464</v>
      </c>
      <c r="V66" s="34" t="s">
        <v>335</v>
      </c>
      <c r="W66" s="313" t="s">
        <v>439</v>
      </c>
      <c r="X66" s="34" t="s">
        <v>473</v>
      </c>
      <c r="Y66" s="34">
        <f t="shared" ca="1" si="15"/>
        <v>0</v>
      </c>
      <c r="Z66" s="34"/>
      <c r="AA66" s="34">
        <f t="shared" ca="1" si="1"/>
        <v>0</v>
      </c>
      <c r="AB66" s="34">
        <v>66</v>
      </c>
      <c r="AC66" s="1"/>
      <c r="AE66" s="1"/>
    </row>
    <row r="67" spans="21:31" ht="21" customHeight="1">
      <c r="U67" s="1" t="s">
        <v>300</v>
      </c>
      <c r="V67" s="34" t="s">
        <v>465</v>
      </c>
      <c r="W67" s="313" t="s">
        <v>0</v>
      </c>
      <c r="X67" s="171" t="s">
        <v>457</v>
      </c>
      <c r="Y67" s="34">
        <f t="shared" ca="1" si="15"/>
        <v>0</v>
      </c>
      <c r="Z67" s="34"/>
      <c r="AA67" s="34">
        <f t="shared" ca="1" si="1"/>
        <v>0</v>
      </c>
      <c r="AB67" s="34">
        <v>67</v>
      </c>
      <c r="AC67" s="1"/>
      <c r="AE67" s="1"/>
    </row>
    <row r="68" spans="21:31" ht="21" customHeight="1">
      <c r="U68" s="1" t="s">
        <v>300</v>
      </c>
      <c r="V68" s="34" t="s">
        <v>310</v>
      </c>
      <c r="W68" s="313" t="s">
        <v>0</v>
      </c>
      <c r="X68" s="171" t="s">
        <v>474</v>
      </c>
      <c r="Y68" s="34">
        <f t="shared" ca="1" si="15"/>
        <v>0</v>
      </c>
      <c r="Z68" s="34"/>
      <c r="AA68" s="34">
        <f t="shared" ca="1" si="1"/>
        <v>0</v>
      </c>
      <c r="AB68" s="34">
        <v>68</v>
      </c>
      <c r="AC68" s="1"/>
      <c r="AE68" s="1"/>
    </row>
    <row r="69" spans="21:31" ht="21" customHeight="1">
      <c r="U69" s="1" t="s">
        <v>300</v>
      </c>
      <c r="V69" s="34" t="s">
        <v>313</v>
      </c>
      <c r="W69" s="313" t="s">
        <v>0</v>
      </c>
      <c r="X69" s="171" t="s">
        <v>475</v>
      </c>
      <c r="Y69" s="34">
        <f t="shared" ca="1" si="15"/>
        <v>0</v>
      </c>
      <c r="Z69" s="34"/>
      <c r="AA69" s="34">
        <f t="shared" ref="AA69:AA132" ca="1" si="16">INDIRECT($W$6&amp;"!"&amp;"B"&amp;ROW(B69))</f>
        <v>0</v>
      </c>
      <c r="AB69" s="34">
        <v>69</v>
      </c>
      <c r="AC69" s="1"/>
      <c r="AE69" s="1"/>
    </row>
    <row r="70" spans="21:31" ht="21" customHeight="1">
      <c r="U70" s="1" t="s">
        <v>300</v>
      </c>
      <c r="V70" s="34" t="s">
        <v>317</v>
      </c>
      <c r="W70" s="313" t="s">
        <v>0</v>
      </c>
      <c r="X70" s="171" t="s">
        <v>377</v>
      </c>
      <c r="Y70" s="34">
        <f t="shared" ca="1" si="15"/>
        <v>0</v>
      </c>
      <c r="Z70" s="34"/>
      <c r="AA70" s="34">
        <f t="shared" ca="1" si="16"/>
        <v>0</v>
      </c>
      <c r="AB70" s="34">
        <v>70</v>
      </c>
      <c r="AC70" s="1"/>
      <c r="AE70" s="1"/>
    </row>
    <row r="71" spans="21:31" ht="21" customHeight="1">
      <c r="U71" s="1" t="s">
        <v>300</v>
      </c>
      <c r="V71" s="34" t="s">
        <v>322</v>
      </c>
      <c r="W71" s="313" t="s">
        <v>0</v>
      </c>
      <c r="X71" s="171" t="s">
        <v>426</v>
      </c>
      <c r="Y71" s="34">
        <f t="shared" ca="1" si="15"/>
        <v>0</v>
      </c>
      <c r="Z71" s="34"/>
      <c r="AA71" s="34">
        <f t="shared" ca="1" si="16"/>
        <v>0</v>
      </c>
      <c r="AB71" s="34">
        <v>71</v>
      </c>
      <c r="AC71" s="1"/>
      <c r="AE71" s="1"/>
    </row>
    <row r="72" spans="21:31" ht="21" customHeight="1">
      <c r="U72" s="1" t="s">
        <v>300</v>
      </c>
      <c r="V72" s="34" t="s">
        <v>327</v>
      </c>
      <c r="W72" s="313" t="s">
        <v>0</v>
      </c>
      <c r="X72" s="171" t="s">
        <v>476</v>
      </c>
      <c r="Y72" s="34">
        <f t="shared" ca="1" si="15"/>
        <v>0</v>
      </c>
      <c r="Z72" s="34"/>
      <c r="AA72" s="34">
        <f t="shared" ca="1" si="16"/>
        <v>0</v>
      </c>
      <c r="AB72" s="34">
        <v>72</v>
      </c>
      <c r="AC72" s="1"/>
      <c r="AE72" s="1"/>
    </row>
    <row r="73" spans="21:31" ht="21" customHeight="1">
      <c r="U73" s="1" t="s">
        <v>300</v>
      </c>
      <c r="V73" s="34" t="s">
        <v>331</v>
      </c>
      <c r="W73" s="313" t="s">
        <v>0</v>
      </c>
      <c r="X73" s="171" t="s">
        <v>477</v>
      </c>
      <c r="Y73" s="34">
        <f t="shared" ca="1" si="15"/>
        <v>0</v>
      </c>
      <c r="Z73" s="34"/>
      <c r="AA73" s="34">
        <f t="shared" ca="1" si="16"/>
        <v>0</v>
      </c>
      <c r="AB73" s="34">
        <v>73</v>
      </c>
      <c r="AC73" s="1"/>
      <c r="AE73" s="1"/>
    </row>
    <row r="74" spans="21:31" ht="21" customHeight="1">
      <c r="U74" s="1" t="s">
        <v>478</v>
      </c>
      <c r="V74" s="34" t="s">
        <v>479</v>
      </c>
      <c r="W74" s="313" t="s">
        <v>222</v>
      </c>
      <c r="X74" s="171" t="s">
        <v>337</v>
      </c>
      <c r="Y74" s="34">
        <f t="shared" ca="1" si="15"/>
        <v>0</v>
      </c>
      <c r="Z74" s="34"/>
      <c r="AA74" s="34">
        <f t="shared" ca="1" si="16"/>
        <v>0</v>
      </c>
      <c r="AB74" s="34">
        <v>74</v>
      </c>
      <c r="AC74" s="1"/>
      <c r="AE74" s="1"/>
    </row>
    <row r="75" spans="21:31" ht="21" customHeight="1">
      <c r="U75" s="1" t="s">
        <v>478</v>
      </c>
      <c r="V75" s="34" t="s">
        <v>396</v>
      </c>
      <c r="W75" s="313" t="s">
        <v>222</v>
      </c>
      <c r="X75" s="171" t="s">
        <v>480</v>
      </c>
      <c r="Y75" s="34">
        <f t="shared" ca="1" si="15"/>
        <v>0</v>
      </c>
      <c r="Z75" s="34"/>
      <c r="AA75" s="34">
        <f t="shared" ca="1" si="16"/>
        <v>0</v>
      </c>
      <c r="AB75" s="34">
        <v>75</v>
      </c>
      <c r="AC75" s="1"/>
      <c r="AE75" s="1"/>
    </row>
    <row r="76" spans="21:31" ht="21" customHeight="1">
      <c r="U76" s="1" t="s">
        <v>478</v>
      </c>
      <c r="V76" s="34" t="s">
        <v>401</v>
      </c>
      <c r="W76" s="313" t="s">
        <v>222</v>
      </c>
      <c r="X76" s="171" t="s">
        <v>466</v>
      </c>
      <c r="Y76" s="34">
        <f t="shared" ca="1" si="15"/>
        <v>0</v>
      </c>
      <c r="Z76" s="34"/>
      <c r="AA76" s="34">
        <f t="shared" ca="1" si="16"/>
        <v>0</v>
      </c>
      <c r="AB76" s="34">
        <v>76</v>
      </c>
      <c r="AC76" s="1"/>
      <c r="AE76" s="1"/>
    </row>
    <row r="77" spans="21:31" ht="21" customHeight="1">
      <c r="U77" s="1" t="s">
        <v>478</v>
      </c>
      <c r="V77" s="34" t="s">
        <v>405</v>
      </c>
      <c r="W77" s="313" t="s">
        <v>222</v>
      </c>
      <c r="X77" s="171" t="s">
        <v>481</v>
      </c>
      <c r="Y77" s="34">
        <f t="shared" ca="1" si="15"/>
        <v>0</v>
      </c>
      <c r="Z77" s="34"/>
      <c r="AA77" s="34">
        <f t="shared" ca="1" si="16"/>
        <v>0</v>
      </c>
      <c r="AB77" s="34">
        <v>77</v>
      </c>
      <c r="AC77" s="1"/>
      <c r="AE77" s="1"/>
    </row>
    <row r="78" spans="21:31" ht="21" customHeight="1">
      <c r="U78" s="1" t="s">
        <v>478</v>
      </c>
      <c r="V78" s="34" t="s">
        <v>409</v>
      </c>
      <c r="W78" s="313" t="s">
        <v>222</v>
      </c>
      <c r="X78" s="171" t="s">
        <v>467</v>
      </c>
      <c r="Y78" s="34">
        <f t="shared" ca="1" si="15"/>
        <v>0</v>
      </c>
      <c r="Z78" s="34"/>
      <c r="AA78" s="34">
        <f t="shared" ca="1" si="16"/>
        <v>0</v>
      </c>
      <c r="AB78" s="34">
        <v>78</v>
      </c>
      <c r="AC78" s="1"/>
      <c r="AE78" s="1"/>
    </row>
    <row r="79" spans="21:31" ht="21" customHeight="1">
      <c r="U79" s="1" t="s">
        <v>478</v>
      </c>
      <c r="V79" s="34" t="s">
        <v>30</v>
      </c>
      <c r="W79" s="313" t="s">
        <v>222</v>
      </c>
      <c r="X79" s="171" t="s">
        <v>468</v>
      </c>
      <c r="Y79" s="34">
        <f t="shared" ca="1" si="15"/>
        <v>0</v>
      </c>
      <c r="Z79" s="34"/>
      <c r="AA79" s="34">
        <f t="shared" ca="1" si="16"/>
        <v>0</v>
      </c>
      <c r="AB79" s="34">
        <v>79</v>
      </c>
      <c r="AC79" s="1"/>
      <c r="AE79" s="1"/>
    </row>
    <row r="80" spans="21:31" ht="21" customHeight="1">
      <c r="U80" s="1" t="s">
        <v>478</v>
      </c>
      <c r="V80" s="34" t="s">
        <v>416</v>
      </c>
      <c r="W80" s="313" t="s">
        <v>222</v>
      </c>
      <c r="X80" s="171" t="s">
        <v>469</v>
      </c>
      <c r="Y80" s="34">
        <f t="shared" ca="1" si="15"/>
        <v>0</v>
      </c>
      <c r="Z80" s="34"/>
      <c r="AA80" s="34">
        <f t="shared" ca="1" si="16"/>
        <v>0</v>
      </c>
      <c r="AB80" s="34">
        <v>80</v>
      </c>
      <c r="AC80" s="1"/>
      <c r="AE80" s="1"/>
    </row>
    <row r="81" spans="21:31" ht="21" customHeight="1">
      <c r="U81" s="1" t="s">
        <v>478</v>
      </c>
      <c r="V81" s="34" t="s">
        <v>482</v>
      </c>
      <c r="W81" s="317" t="s">
        <v>222</v>
      </c>
      <c r="X81" s="171" t="s">
        <v>470</v>
      </c>
      <c r="Y81" s="34">
        <f t="shared" ca="1" si="15"/>
        <v>0</v>
      </c>
      <c r="Z81" s="34"/>
      <c r="AA81" s="34">
        <f t="shared" ca="1" si="16"/>
        <v>0</v>
      </c>
      <c r="AB81" s="34">
        <v>81</v>
      </c>
      <c r="AC81" s="1"/>
      <c r="AE81" s="1"/>
    </row>
    <row r="82" spans="21:31" ht="21" customHeight="1">
      <c r="U82" s="1" t="s">
        <v>478</v>
      </c>
      <c r="V82" s="34" t="s">
        <v>483</v>
      </c>
      <c r="W82" s="313" t="s">
        <v>222</v>
      </c>
      <c r="X82" s="171" t="s">
        <v>471</v>
      </c>
      <c r="Y82" s="34">
        <f t="shared" ca="1" si="15"/>
        <v>0</v>
      </c>
      <c r="Z82" s="34"/>
      <c r="AA82" s="34">
        <f t="shared" ca="1" si="16"/>
        <v>0</v>
      </c>
      <c r="AB82" s="34">
        <v>82</v>
      </c>
      <c r="AC82" s="1"/>
      <c r="AE82" s="1"/>
    </row>
    <row r="83" spans="21:31" ht="21" customHeight="1">
      <c r="U83" s="1" t="s">
        <v>478</v>
      </c>
      <c r="V83" s="34" t="s">
        <v>428</v>
      </c>
      <c r="W83" s="313" t="s">
        <v>222</v>
      </c>
      <c r="X83" s="171" t="s">
        <v>472</v>
      </c>
      <c r="Y83" s="34">
        <f t="shared" ca="1" si="15"/>
        <v>0</v>
      </c>
      <c r="Z83" s="34"/>
      <c r="AA83" s="34">
        <f t="shared" ca="1" si="16"/>
        <v>0</v>
      </c>
      <c r="AB83" s="34">
        <v>83</v>
      </c>
      <c r="AC83" s="1"/>
      <c r="AE83" s="1"/>
    </row>
    <row r="84" spans="21:31" ht="21" customHeight="1">
      <c r="U84" s="1" t="s">
        <v>478</v>
      </c>
      <c r="V84" s="34" t="s">
        <v>432</v>
      </c>
      <c r="W84" s="313" t="s">
        <v>222</v>
      </c>
      <c r="X84" s="171"/>
      <c r="Z84" s="34"/>
      <c r="AA84" s="34">
        <f t="shared" ca="1" si="16"/>
        <v>0</v>
      </c>
      <c r="AB84" s="34">
        <v>84</v>
      </c>
      <c r="AC84" s="1"/>
      <c r="AE84" s="1"/>
    </row>
    <row r="85" spans="21:31" ht="21" customHeight="1">
      <c r="U85" s="1" t="s">
        <v>478</v>
      </c>
      <c r="V85" s="34" t="s">
        <v>436</v>
      </c>
      <c r="W85" s="313" t="s">
        <v>222</v>
      </c>
      <c r="X85" s="171"/>
      <c r="Z85" s="34"/>
      <c r="AA85" s="34">
        <f t="shared" ca="1" si="16"/>
        <v>0</v>
      </c>
      <c r="AB85" s="34">
        <v>85</v>
      </c>
      <c r="AC85" s="1"/>
      <c r="AE85" s="1"/>
    </row>
    <row r="86" spans="21:31" ht="21" customHeight="1">
      <c r="U86" s="1" t="s">
        <v>478</v>
      </c>
      <c r="V86" s="34" t="s">
        <v>438</v>
      </c>
      <c r="W86" s="313" t="s">
        <v>222</v>
      </c>
      <c r="X86" s="171"/>
      <c r="Z86" s="34"/>
      <c r="AA86" s="34">
        <f t="shared" ca="1" si="16"/>
        <v>0</v>
      </c>
      <c r="AB86" s="34">
        <v>86</v>
      </c>
      <c r="AC86" s="1"/>
      <c r="AE86" s="1"/>
    </row>
    <row r="87" spans="21:31" ht="21" customHeight="1">
      <c r="U87" s="1" t="s">
        <v>478</v>
      </c>
      <c r="V87" s="34" t="s">
        <v>441</v>
      </c>
      <c r="W87" s="313" t="s">
        <v>222</v>
      </c>
      <c r="X87" s="171"/>
      <c r="Z87" s="34"/>
      <c r="AA87" s="34">
        <f t="shared" ca="1" si="16"/>
        <v>0</v>
      </c>
      <c r="AB87" s="34">
        <v>87</v>
      </c>
      <c r="AC87" s="1"/>
      <c r="AE87" s="1"/>
    </row>
    <row r="88" spans="21:31" ht="21" customHeight="1">
      <c r="U88" s="1" t="s">
        <v>478</v>
      </c>
      <c r="V88" s="34" t="s">
        <v>444</v>
      </c>
      <c r="W88" s="313" t="s">
        <v>222</v>
      </c>
      <c r="X88" s="171"/>
      <c r="Z88" s="34"/>
      <c r="AA88" s="34">
        <f t="shared" ca="1" si="16"/>
        <v>0</v>
      </c>
      <c r="AB88" s="34">
        <v>88</v>
      </c>
      <c r="AC88" s="1"/>
      <c r="AE88" s="1"/>
    </row>
    <row r="89" spans="21:31" ht="21" customHeight="1">
      <c r="U89" s="1" t="s">
        <v>478</v>
      </c>
      <c r="V89" s="34" t="s">
        <v>484</v>
      </c>
      <c r="W89" s="313" t="s">
        <v>222</v>
      </c>
      <c r="X89" s="171"/>
      <c r="Z89" s="34"/>
      <c r="AA89" s="34">
        <f t="shared" ca="1" si="16"/>
        <v>0</v>
      </c>
      <c r="AB89" s="34">
        <v>89</v>
      </c>
      <c r="AC89" s="1"/>
      <c r="AE89" s="1"/>
    </row>
    <row r="90" spans="21:31" ht="21" customHeight="1">
      <c r="U90" s="1" t="s">
        <v>478</v>
      </c>
      <c r="V90" s="34" t="s">
        <v>485</v>
      </c>
      <c r="W90" s="313" t="s">
        <v>222</v>
      </c>
      <c r="X90" s="171"/>
      <c r="Z90" s="34"/>
      <c r="AA90" s="34">
        <f t="shared" ca="1" si="16"/>
        <v>0</v>
      </c>
      <c r="AB90" s="34">
        <v>90</v>
      </c>
      <c r="AC90" s="1"/>
      <c r="AE90" s="1"/>
    </row>
    <row r="91" spans="21:31" ht="21" customHeight="1">
      <c r="U91" s="1" t="s">
        <v>478</v>
      </c>
      <c r="V91" s="34" t="s">
        <v>486</v>
      </c>
      <c r="W91" s="313" t="s">
        <v>222</v>
      </c>
      <c r="X91" s="171" t="s">
        <v>487</v>
      </c>
      <c r="Y91" s="34">
        <f t="shared" ref="Y91:Y122" ca="1" si="17">IF(Y$2=0,INDIRECT(W91&amp;"!"&amp;X91&amp;$AB$2),0)</f>
        <v>0</v>
      </c>
      <c r="Z91" s="34"/>
      <c r="AA91" s="34">
        <f t="shared" ca="1" si="16"/>
        <v>0</v>
      </c>
      <c r="AB91" s="34">
        <v>91</v>
      </c>
      <c r="AC91" s="1"/>
      <c r="AE91" s="1"/>
    </row>
    <row r="92" spans="21:31" ht="21" customHeight="1">
      <c r="U92" s="1" t="s">
        <v>478</v>
      </c>
      <c r="V92" s="34" t="s">
        <v>332</v>
      </c>
      <c r="W92" s="313" t="s">
        <v>222</v>
      </c>
      <c r="X92" s="171" t="s">
        <v>488</v>
      </c>
      <c r="Y92" s="34">
        <f t="shared" ca="1" si="17"/>
        <v>0</v>
      </c>
      <c r="Z92" s="34"/>
      <c r="AA92" s="34">
        <f t="shared" ca="1" si="16"/>
        <v>0</v>
      </c>
      <c r="AB92" s="34">
        <v>92</v>
      </c>
      <c r="AC92" s="1"/>
      <c r="AE92" s="1"/>
    </row>
    <row r="93" spans="21:31" ht="21" customHeight="1">
      <c r="U93" s="1" t="s">
        <v>221</v>
      </c>
      <c r="V93" s="34" t="s">
        <v>479</v>
      </c>
      <c r="W93" s="313" t="s">
        <v>222</v>
      </c>
      <c r="X93" s="171" t="s">
        <v>489</v>
      </c>
      <c r="Y93" s="34">
        <f t="shared" ca="1" si="17"/>
        <v>0</v>
      </c>
      <c r="Z93" s="34"/>
      <c r="AA93" s="34">
        <f t="shared" ca="1" si="16"/>
        <v>0</v>
      </c>
      <c r="AB93" s="34">
        <v>93</v>
      </c>
      <c r="AC93" s="1"/>
      <c r="AE93" s="1"/>
    </row>
    <row r="94" spans="21:31" ht="21" customHeight="1">
      <c r="U94" s="1" t="s">
        <v>221</v>
      </c>
      <c r="V94" s="34" t="s">
        <v>396</v>
      </c>
      <c r="W94" s="313" t="s">
        <v>222</v>
      </c>
      <c r="X94" s="171" t="s">
        <v>490</v>
      </c>
      <c r="Y94" s="34">
        <f t="shared" ca="1" si="17"/>
        <v>0</v>
      </c>
      <c r="AA94" s="34">
        <f t="shared" ca="1" si="16"/>
        <v>0</v>
      </c>
      <c r="AB94" s="34">
        <v>94</v>
      </c>
      <c r="AC94" s="1"/>
      <c r="AE94" s="1"/>
    </row>
    <row r="95" spans="21:31" ht="21" customHeight="1">
      <c r="U95" s="1" t="s">
        <v>221</v>
      </c>
      <c r="V95" s="34" t="s">
        <v>401</v>
      </c>
      <c r="W95" s="313" t="s">
        <v>222</v>
      </c>
      <c r="X95" s="171" t="s">
        <v>491</v>
      </c>
      <c r="Y95" s="34">
        <f t="shared" ca="1" si="17"/>
        <v>0</v>
      </c>
      <c r="AA95" s="34">
        <f t="shared" ca="1" si="16"/>
        <v>0</v>
      </c>
      <c r="AB95" s="34">
        <v>95</v>
      </c>
      <c r="AC95" s="1"/>
      <c r="AE95" s="1"/>
    </row>
    <row r="96" spans="21:31" ht="21" customHeight="1">
      <c r="U96" s="1" t="s">
        <v>221</v>
      </c>
      <c r="V96" s="34" t="s">
        <v>405</v>
      </c>
      <c r="W96" s="313" t="s">
        <v>222</v>
      </c>
      <c r="X96" s="171" t="s">
        <v>492</v>
      </c>
      <c r="Y96" s="34">
        <f t="shared" ca="1" si="17"/>
        <v>0</v>
      </c>
      <c r="AA96" s="34">
        <f t="shared" ca="1" si="16"/>
        <v>0</v>
      </c>
      <c r="AB96" s="34">
        <v>96</v>
      </c>
      <c r="AC96" s="1"/>
      <c r="AE96" s="1"/>
    </row>
    <row r="97" spans="21:31" ht="21" customHeight="1">
      <c r="U97" s="1" t="s">
        <v>221</v>
      </c>
      <c r="V97" s="34" t="s">
        <v>409</v>
      </c>
      <c r="W97" s="313" t="s">
        <v>222</v>
      </c>
      <c r="X97" s="171" t="s">
        <v>493</v>
      </c>
      <c r="Y97" s="34">
        <f t="shared" ca="1" si="17"/>
        <v>0</v>
      </c>
      <c r="AA97" s="34">
        <f t="shared" ca="1" si="16"/>
        <v>0</v>
      </c>
      <c r="AB97" s="34">
        <v>97</v>
      </c>
      <c r="AC97" s="1"/>
      <c r="AE97" s="1"/>
    </row>
    <row r="98" spans="21:31" ht="21" customHeight="1">
      <c r="U98" s="1" t="s">
        <v>221</v>
      </c>
      <c r="V98" s="34" t="s">
        <v>30</v>
      </c>
      <c r="W98" s="313" t="s">
        <v>222</v>
      </c>
      <c r="X98" s="171" t="s">
        <v>494</v>
      </c>
      <c r="Y98" s="34">
        <f t="shared" ca="1" si="17"/>
        <v>0</v>
      </c>
      <c r="AA98" s="34">
        <f t="shared" ca="1" si="16"/>
        <v>0</v>
      </c>
      <c r="AB98" s="34">
        <v>98</v>
      </c>
      <c r="AC98" s="1"/>
      <c r="AE98" s="1"/>
    </row>
    <row r="99" spans="21:31" ht="21" customHeight="1">
      <c r="U99" s="1" t="s">
        <v>221</v>
      </c>
      <c r="V99" s="34" t="s">
        <v>416</v>
      </c>
      <c r="W99" s="313" t="s">
        <v>222</v>
      </c>
      <c r="X99" s="171" t="s">
        <v>495</v>
      </c>
      <c r="Y99" s="34">
        <f t="shared" ca="1" si="17"/>
        <v>0</v>
      </c>
      <c r="AA99" s="34">
        <f t="shared" ca="1" si="16"/>
        <v>0</v>
      </c>
      <c r="AB99" s="34">
        <v>99</v>
      </c>
      <c r="AC99" s="1"/>
      <c r="AE99" s="1"/>
    </row>
    <row r="100" spans="21:31" ht="21" customHeight="1">
      <c r="U100" s="1" t="s">
        <v>221</v>
      </c>
      <c r="V100" s="34" t="s">
        <v>482</v>
      </c>
      <c r="W100" s="317" t="s">
        <v>222</v>
      </c>
      <c r="X100" s="171" t="s">
        <v>496</v>
      </c>
      <c r="Y100" s="34">
        <f t="shared" ca="1" si="17"/>
        <v>0</v>
      </c>
      <c r="AA100" s="34">
        <f t="shared" ca="1" si="16"/>
        <v>0</v>
      </c>
      <c r="AB100" s="34">
        <v>100</v>
      </c>
      <c r="AC100" s="1"/>
      <c r="AE100" s="1"/>
    </row>
    <row r="101" spans="21:31" ht="21" customHeight="1">
      <c r="U101" s="1" t="s">
        <v>221</v>
      </c>
      <c r="V101" s="34" t="s">
        <v>483</v>
      </c>
      <c r="W101" s="313" t="s">
        <v>222</v>
      </c>
      <c r="X101" s="171" t="s">
        <v>341</v>
      </c>
      <c r="Y101" s="34">
        <f t="shared" ca="1" si="17"/>
        <v>0</v>
      </c>
      <c r="AA101" s="34">
        <f t="shared" ca="1" si="16"/>
        <v>0</v>
      </c>
      <c r="AB101" s="34">
        <v>101</v>
      </c>
      <c r="AC101" s="1"/>
      <c r="AE101" s="1"/>
    </row>
    <row r="102" spans="21:31" ht="21" customHeight="1">
      <c r="U102" s="1" t="s">
        <v>221</v>
      </c>
      <c r="V102" s="34" t="s">
        <v>428</v>
      </c>
      <c r="W102" s="313" t="s">
        <v>222</v>
      </c>
      <c r="X102" s="171" t="s">
        <v>497</v>
      </c>
      <c r="Y102" s="34">
        <f t="shared" ca="1" si="17"/>
        <v>0</v>
      </c>
      <c r="AA102" s="34">
        <f t="shared" ca="1" si="16"/>
        <v>0</v>
      </c>
      <c r="AB102" s="34">
        <v>102</v>
      </c>
      <c r="AC102" s="1"/>
      <c r="AE102" s="1"/>
    </row>
    <row r="103" spans="21:31" ht="21" customHeight="1">
      <c r="U103" s="1" t="s">
        <v>221</v>
      </c>
      <c r="V103" s="34" t="s">
        <v>432</v>
      </c>
      <c r="W103" s="313" t="s">
        <v>222</v>
      </c>
      <c r="X103" s="171" t="s">
        <v>498</v>
      </c>
      <c r="Y103" s="34">
        <f t="shared" ca="1" si="17"/>
        <v>0</v>
      </c>
      <c r="AA103" s="34">
        <f t="shared" ca="1" si="16"/>
        <v>0</v>
      </c>
      <c r="AB103" s="34">
        <v>103</v>
      </c>
      <c r="AC103" s="1"/>
      <c r="AE103" s="1"/>
    </row>
    <row r="104" spans="21:31" ht="21" customHeight="1">
      <c r="U104" s="1" t="s">
        <v>221</v>
      </c>
      <c r="V104" s="34" t="s">
        <v>436</v>
      </c>
      <c r="W104" s="313" t="s">
        <v>222</v>
      </c>
      <c r="X104" s="171" t="s">
        <v>499</v>
      </c>
      <c r="Y104" s="34">
        <f t="shared" ca="1" si="17"/>
        <v>0</v>
      </c>
      <c r="AA104" s="34">
        <f t="shared" ca="1" si="16"/>
        <v>0</v>
      </c>
      <c r="AB104" s="34">
        <v>104</v>
      </c>
      <c r="AC104" s="1"/>
      <c r="AE104" s="1"/>
    </row>
    <row r="105" spans="21:31" ht="21" customHeight="1">
      <c r="U105" s="1" t="s">
        <v>221</v>
      </c>
      <c r="V105" s="34" t="s">
        <v>438</v>
      </c>
      <c r="W105" s="313" t="s">
        <v>222</v>
      </c>
      <c r="X105" s="171" t="s">
        <v>500</v>
      </c>
      <c r="Y105" s="34">
        <f t="shared" ca="1" si="17"/>
        <v>0</v>
      </c>
      <c r="AA105" s="34">
        <f t="shared" ca="1" si="16"/>
        <v>0</v>
      </c>
      <c r="AB105" s="34">
        <v>105</v>
      </c>
      <c r="AC105" s="1"/>
      <c r="AE105" s="1"/>
    </row>
    <row r="106" spans="21:31" ht="21" customHeight="1">
      <c r="U106" s="1" t="s">
        <v>221</v>
      </c>
      <c r="V106" s="34" t="s">
        <v>441</v>
      </c>
      <c r="W106" s="313" t="s">
        <v>222</v>
      </c>
      <c r="X106" s="171" t="s">
        <v>501</v>
      </c>
      <c r="Y106" s="34">
        <f t="shared" ca="1" si="17"/>
        <v>0</v>
      </c>
      <c r="AA106" s="34">
        <f t="shared" ca="1" si="16"/>
        <v>0</v>
      </c>
      <c r="AB106" s="34">
        <v>106</v>
      </c>
      <c r="AC106" s="1"/>
      <c r="AE106" s="1"/>
    </row>
    <row r="107" spans="21:31" ht="21" customHeight="1">
      <c r="U107" s="1" t="s">
        <v>221</v>
      </c>
      <c r="V107" s="34" t="s">
        <v>444</v>
      </c>
      <c r="W107" s="313" t="s">
        <v>222</v>
      </c>
      <c r="X107" s="171" t="s">
        <v>502</v>
      </c>
      <c r="Y107" s="34">
        <f t="shared" ca="1" si="17"/>
        <v>0</v>
      </c>
      <c r="AA107" s="34">
        <f t="shared" ca="1" si="16"/>
        <v>0</v>
      </c>
      <c r="AB107" s="34">
        <v>107</v>
      </c>
      <c r="AC107" s="1"/>
      <c r="AE107" s="1"/>
    </row>
    <row r="108" spans="21:31" ht="21" customHeight="1">
      <c r="U108" s="1" t="s">
        <v>221</v>
      </c>
      <c r="V108" s="34" t="s">
        <v>484</v>
      </c>
      <c r="W108" s="313" t="s">
        <v>222</v>
      </c>
      <c r="X108" s="171" t="s">
        <v>503</v>
      </c>
      <c r="Y108" s="34">
        <f t="shared" ca="1" si="17"/>
        <v>0</v>
      </c>
      <c r="AA108" s="34">
        <f t="shared" ca="1" si="16"/>
        <v>0</v>
      </c>
      <c r="AB108" s="34">
        <v>108</v>
      </c>
      <c r="AC108" s="1"/>
      <c r="AE108" s="1"/>
    </row>
    <row r="109" spans="21:31" ht="21" customHeight="1">
      <c r="U109" s="1" t="s">
        <v>221</v>
      </c>
      <c r="V109" s="34" t="s">
        <v>218</v>
      </c>
      <c r="W109" s="313" t="s">
        <v>222</v>
      </c>
      <c r="X109" s="171" t="s">
        <v>504</v>
      </c>
      <c r="Y109" s="34">
        <f t="shared" ca="1" si="17"/>
        <v>0</v>
      </c>
      <c r="AA109" s="34">
        <f t="shared" ca="1" si="16"/>
        <v>0</v>
      </c>
      <c r="AB109" s="34">
        <v>109</v>
      </c>
      <c r="AC109" s="1"/>
      <c r="AE109" s="1"/>
    </row>
    <row r="110" spans="21:31" ht="21" customHeight="1">
      <c r="U110" s="1" t="s">
        <v>221</v>
      </c>
      <c r="V110" s="34" t="s">
        <v>485</v>
      </c>
      <c r="W110" s="313" t="s">
        <v>222</v>
      </c>
      <c r="X110" s="171" t="s">
        <v>505</v>
      </c>
      <c r="Y110" s="34">
        <f t="shared" ca="1" si="17"/>
        <v>0</v>
      </c>
      <c r="AA110" s="34">
        <f t="shared" ca="1" si="16"/>
        <v>0</v>
      </c>
      <c r="AB110" s="34">
        <v>110</v>
      </c>
      <c r="AC110" s="1"/>
      <c r="AE110" s="1"/>
    </row>
    <row r="111" spans="21:31" ht="21" customHeight="1">
      <c r="U111" s="1" t="s">
        <v>221</v>
      </c>
      <c r="V111" s="34" t="s">
        <v>486</v>
      </c>
      <c r="W111" s="313" t="s">
        <v>222</v>
      </c>
      <c r="X111" s="171" t="s">
        <v>506</v>
      </c>
      <c r="Y111" s="34">
        <f t="shared" ca="1" si="17"/>
        <v>0</v>
      </c>
      <c r="AA111" s="34">
        <f t="shared" ca="1" si="16"/>
        <v>0</v>
      </c>
      <c r="AB111" s="34">
        <v>111</v>
      </c>
      <c r="AC111" s="1"/>
      <c r="AE111" s="1"/>
    </row>
    <row r="112" spans="21:31" ht="21" customHeight="1">
      <c r="U112" s="1" t="s">
        <v>221</v>
      </c>
      <c r="V112" s="34" t="s">
        <v>332</v>
      </c>
      <c r="W112" s="313" t="s">
        <v>222</v>
      </c>
      <c r="X112" s="171" t="s">
        <v>507</v>
      </c>
      <c r="Y112" s="34">
        <f t="shared" ca="1" si="17"/>
        <v>0</v>
      </c>
      <c r="AA112" s="34">
        <f t="shared" ca="1" si="16"/>
        <v>0</v>
      </c>
      <c r="AB112" s="34">
        <v>112</v>
      </c>
      <c r="AC112" s="1"/>
      <c r="AE112" s="1"/>
    </row>
    <row r="113" spans="21:31" ht="21" customHeight="1">
      <c r="U113" s="1" t="s">
        <v>508</v>
      </c>
      <c r="V113" s="34" t="s">
        <v>479</v>
      </c>
      <c r="W113" s="313" t="s">
        <v>222</v>
      </c>
      <c r="X113" s="171" t="s">
        <v>509</v>
      </c>
      <c r="Y113" s="34">
        <f t="shared" ca="1" si="17"/>
        <v>0</v>
      </c>
      <c r="AA113" s="34">
        <f t="shared" ca="1" si="16"/>
        <v>0</v>
      </c>
      <c r="AB113" s="34">
        <v>113</v>
      </c>
      <c r="AC113" s="1"/>
      <c r="AE113" s="1"/>
    </row>
    <row r="114" spans="21:31" ht="21" customHeight="1">
      <c r="U114" s="1" t="s">
        <v>508</v>
      </c>
      <c r="V114" s="34" t="s">
        <v>396</v>
      </c>
      <c r="W114" s="313" t="s">
        <v>222</v>
      </c>
      <c r="X114" s="171" t="s">
        <v>510</v>
      </c>
      <c r="Y114" s="34">
        <f t="shared" ca="1" si="17"/>
        <v>0</v>
      </c>
      <c r="AA114" s="34">
        <f t="shared" ca="1" si="16"/>
        <v>0</v>
      </c>
      <c r="AB114" s="34">
        <v>114</v>
      </c>
      <c r="AC114" s="1"/>
      <c r="AE114" s="1"/>
    </row>
    <row r="115" spans="21:31" ht="21" customHeight="1">
      <c r="U115" s="1" t="s">
        <v>508</v>
      </c>
      <c r="V115" s="34" t="s">
        <v>401</v>
      </c>
      <c r="W115" s="313" t="s">
        <v>222</v>
      </c>
      <c r="X115" s="171" t="s">
        <v>511</v>
      </c>
      <c r="Y115" s="34">
        <f t="shared" ca="1" si="17"/>
        <v>0</v>
      </c>
      <c r="AA115" s="34">
        <f t="shared" ca="1" si="16"/>
        <v>0</v>
      </c>
      <c r="AB115" s="34">
        <v>115</v>
      </c>
      <c r="AC115" s="1"/>
      <c r="AE115" s="1"/>
    </row>
    <row r="116" spans="21:31" ht="21" customHeight="1">
      <c r="U116" s="1" t="s">
        <v>508</v>
      </c>
      <c r="V116" s="34" t="s">
        <v>405</v>
      </c>
      <c r="W116" s="313" t="s">
        <v>222</v>
      </c>
      <c r="X116" s="171" t="s">
        <v>512</v>
      </c>
      <c r="Y116" s="34">
        <f t="shared" ca="1" si="17"/>
        <v>0</v>
      </c>
      <c r="AA116" s="34">
        <f t="shared" ca="1" si="16"/>
        <v>0</v>
      </c>
      <c r="AB116" s="34">
        <v>116</v>
      </c>
      <c r="AC116" s="1"/>
      <c r="AE116" s="1"/>
    </row>
    <row r="117" spans="21:31" ht="21" customHeight="1">
      <c r="U117" s="1" t="s">
        <v>508</v>
      </c>
      <c r="V117" s="34" t="s">
        <v>409</v>
      </c>
      <c r="W117" s="313" t="s">
        <v>222</v>
      </c>
      <c r="X117" s="171" t="s">
        <v>513</v>
      </c>
      <c r="Y117" s="34">
        <f t="shared" ca="1" si="17"/>
        <v>0</v>
      </c>
      <c r="AA117" s="34">
        <f t="shared" ca="1" si="16"/>
        <v>0</v>
      </c>
      <c r="AB117" s="34">
        <v>117</v>
      </c>
      <c r="AC117" s="1"/>
      <c r="AE117" s="1"/>
    </row>
    <row r="118" spans="21:31" ht="21" customHeight="1">
      <c r="U118" s="1" t="s">
        <v>508</v>
      </c>
      <c r="V118" s="34" t="s">
        <v>30</v>
      </c>
      <c r="W118" s="313" t="s">
        <v>222</v>
      </c>
      <c r="X118" s="171" t="s">
        <v>514</v>
      </c>
      <c r="Y118" s="34">
        <f t="shared" ca="1" si="17"/>
        <v>0</v>
      </c>
      <c r="AA118" s="34">
        <f t="shared" ca="1" si="16"/>
        <v>0</v>
      </c>
      <c r="AB118" s="34">
        <v>118</v>
      </c>
      <c r="AC118" s="1"/>
      <c r="AE118" s="1"/>
    </row>
    <row r="119" spans="21:31" ht="21" customHeight="1">
      <c r="U119" s="1" t="s">
        <v>508</v>
      </c>
      <c r="V119" s="34" t="s">
        <v>416</v>
      </c>
      <c r="W119" s="313" t="s">
        <v>222</v>
      </c>
      <c r="X119" s="171" t="s">
        <v>515</v>
      </c>
      <c r="Y119" s="34">
        <f t="shared" ca="1" si="17"/>
        <v>0</v>
      </c>
      <c r="AA119" s="34">
        <f t="shared" ca="1" si="16"/>
        <v>0</v>
      </c>
      <c r="AB119" s="34">
        <v>119</v>
      </c>
      <c r="AC119" s="1"/>
      <c r="AE119" s="1"/>
    </row>
    <row r="120" spans="21:31" ht="21" customHeight="1">
      <c r="U120" s="1" t="s">
        <v>508</v>
      </c>
      <c r="V120" s="34" t="s">
        <v>482</v>
      </c>
      <c r="W120" s="317" t="s">
        <v>222</v>
      </c>
      <c r="X120" s="171" t="s">
        <v>516</v>
      </c>
      <c r="Y120" s="34">
        <f t="shared" ca="1" si="17"/>
        <v>0</v>
      </c>
      <c r="AA120" s="34">
        <f t="shared" ca="1" si="16"/>
        <v>0</v>
      </c>
      <c r="AB120" s="34">
        <v>120</v>
      </c>
      <c r="AC120" s="1"/>
      <c r="AE120" s="1"/>
    </row>
    <row r="121" spans="21:31" ht="21" customHeight="1">
      <c r="U121" s="1" t="s">
        <v>508</v>
      </c>
      <c r="V121" s="34" t="s">
        <v>483</v>
      </c>
      <c r="W121" s="313" t="s">
        <v>222</v>
      </c>
      <c r="X121" s="171" t="s">
        <v>517</v>
      </c>
      <c r="Y121" s="34">
        <f t="shared" ca="1" si="17"/>
        <v>0</v>
      </c>
      <c r="AA121" s="34">
        <f t="shared" ca="1" si="16"/>
        <v>0</v>
      </c>
      <c r="AB121" s="34">
        <v>121</v>
      </c>
      <c r="AC121" s="1"/>
      <c r="AE121" s="1"/>
    </row>
    <row r="122" spans="21:31" ht="21" customHeight="1">
      <c r="U122" s="1" t="s">
        <v>508</v>
      </c>
      <c r="V122" s="34" t="s">
        <v>428</v>
      </c>
      <c r="W122" s="313" t="s">
        <v>222</v>
      </c>
      <c r="X122" s="171" t="s">
        <v>518</v>
      </c>
      <c r="Y122" s="34">
        <f t="shared" ca="1" si="17"/>
        <v>0</v>
      </c>
      <c r="AA122" s="34">
        <f t="shared" ca="1" si="16"/>
        <v>0</v>
      </c>
      <c r="AB122" s="34">
        <v>122</v>
      </c>
      <c r="AC122" s="1"/>
      <c r="AE122" s="1"/>
    </row>
    <row r="123" spans="21:31" ht="21" customHeight="1">
      <c r="U123" s="1" t="s">
        <v>508</v>
      </c>
      <c r="V123" s="34" t="s">
        <v>432</v>
      </c>
      <c r="W123" s="313" t="s">
        <v>222</v>
      </c>
      <c r="X123" s="171"/>
      <c r="AA123" s="34">
        <f t="shared" ca="1" si="16"/>
        <v>0</v>
      </c>
      <c r="AB123" s="34">
        <v>123</v>
      </c>
      <c r="AC123" s="1"/>
      <c r="AE123" s="1"/>
    </row>
    <row r="124" spans="21:31" ht="21" customHeight="1">
      <c r="U124" s="1" t="s">
        <v>508</v>
      </c>
      <c r="V124" s="34" t="s">
        <v>436</v>
      </c>
      <c r="W124" s="313" t="s">
        <v>222</v>
      </c>
      <c r="X124" s="171"/>
      <c r="AA124" s="34">
        <f t="shared" ca="1" si="16"/>
        <v>0</v>
      </c>
      <c r="AB124" s="34">
        <v>124</v>
      </c>
      <c r="AC124" s="1"/>
      <c r="AE124" s="1"/>
    </row>
    <row r="125" spans="21:31" ht="21" customHeight="1">
      <c r="U125" s="1" t="s">
        <v>508</v>
      </c>
      <c r="V125" s="34" t="s">
        <v>438</v>
      </c>
      <c r="W125" s="313" t="s">
        <v>222</v>
      </c>
      <c r="X125" s="171"/>
      <c r="AA125" s="34">
        <f t="shared" ca="1" si="16"/>
        <v>0</v>
      </c>
      <c r="AB125" s="34">
        <v>125</v>
      </c>
      <c r="AC125" s="1"/>
      <c r="AE125" s="1"/>
    </row>
    <row r="126" spans="21:31" ht="21" customHeight="1">
      <c r="U126" s="1" t="s">
        <v>508</v>
      </c>
      <c r="V126" s="34" t="s">
        <v>441</v>
      </c>
      <c r="W126" s="313" t="s">
        <v>222</v>
      </c>
      <c r="X126" s="171"/>
      <c r="AA126" s="34">
        <f t="shared" ca="1" si="16"/>
        <v>0</v>
      </c>
      <c r="AB126" s="34">
        <v>126</v>
      </c>
      <c r="AC126" s="1"/>
      <c r="AE126" s="1"/>
    </row>
    <row r="127" spans="21:31" ht="21" customHeight="1">
      <c r="U127" s="1" t="s">
        <v>508</v>
      </c>
      <c r="V127" s="34" t="s">
        <v>444</v>
      </c>
      <c r="W127" s="313" t="s">
        <v>222</v>
      </c>
      <c r="X127" s="171"/>
      <c r="AA127" s="34">
        <f t="shared" ca="1" si="16"/>
        <v>0</v>
      </c>
      <c r="AB127" s="34">
        <v>127</v>
      </c>
      <c r="AC127" s="1"/>
      <c r="AE127" s="1"/>
    </row>
    <row r="128" spans="21:31" ht="21" customHeight="1">
      <c r="U128" s="1" t="s">
        <v>508</v>
      </c>
      <c r="V128" s="34" t="s">
        <v>484</v>
      </c>
      <c r="W128" s="313" t="s">
        <v>222</v>
      </c>
      <c r="X128" s="171"/>
      <c r="AA128" s="34">
        <f t="shared" ca="1" si="16"/>
        <v>0</v>
      </c>
      <c r="AB128" s="34">
        <v>128</v>
      </c>
      <c r="AC128" s="1"/>
      <c r="AE128" s="1"/>
    </row>
    <row r="129" spans="21:31" ht="21" customHeight="1">
      <c r="U129" s="1" t="s">
        <v>508</v>
      </c>
      <c r="V129" s="34" t="s">
        <v>485</v>
      </c>
      <c r="W129" s="313" t="s">
        <v>222</v>
      </c>
      <c r="X129" s="171"/>
      <c r="AA129" s="34">
        <f t="shared" ca="1" si="16"/>
        <v>0</v>
      </c>
      <c r="AB129" s="34">
        <v>129</v>
      </c>
      <c r="AC129" s="1"/>
      <c r="AE129" s="1"/>
    </row>
    <row r="130" spans="21:31" ht="21" customHeight="1">
      <c r="U130" s="1" t="s">
        <v>508</v>
      </c>
      <c r="V130" s="34" t="s">
        <v>486</v>
      </c>
      <c r="W130" s="313" t="s">
        <v>222</v>
      </c>
      <c r="X130" s="171" t="s">
        <v>369</v>
      </c>
      <c r="Y130" s="34">
        <f ca="1">IF(Y$2=0,INDIRECT(W130&amp;"!"&amp;X130&amp;$AB$2),0)</f>
        <v>0</v>
      </c>
      <c r="AA130" s="34">
        <f t="shared" ca="1" si="16"/>
        <v>0</v>
      </c>
      <c r="AB130" s="34">
        <v>130</v>
      </c>
      <c r="AC130" s="1"/>
      <c r="AE130" s="1"/>
    </row>
    <row r="131" spans="21:31" ht="21" customHeight="1">
      <c r="U131" s="1" t="s">
        <v>508</v>
      </c>
      <c r="V131" s="34" t="s">
        <v>332</v>
      </c>
      <c r="W131" s="313" t="s">
        <v>222</v>
      </c>
      <c r="X131" s="171" t="s">
        <v>373</v>
      </c>
      <c r="Y131" s="34">
        <f ca="1">IF(Y$2=0,INDIRECT(W131&amp;"!"&amp;X131&amp;$AB$2),0)</f>
        <v>0</v>
      </c>
      <c r="AA131" s="34">
        <f t="shared" ca="1" si="16"/>
        <v>0</v>
      </c>
      <c r="AB131" s="34">
        <v>131</v>
      </c>
      <c r="AC131" s="1"/>
      <c r="AE131" s="1"/>
    </row>
    <row r="132" spans="21:31" ht="21" customHeight="1">
      <c r="AA132" s="34">
        <f t="shared" ca="1" si="16"/>
        <v>0</v>
      </c>
      <c r="AB132" s="34">
        <v>132</v>
      </c>
    </row>
    <row r="133" spans="21:31" ht="21" customHeight="1">
      <c r="V133" s="34" t="s">
        <v>519</v>
      </c>
      <c r="W133" s="313" t="s">
        <v>315</v>
      </c>
      <c r="X133" s="313" t="s">
        <v>520</v>
      </c>
      <c r="Y133" s="34">
        <f ca="1">IF(Y$2=0,INDIRECT(W133&amp;"!"&amp;X133&amp;$AB$2),0)</f>
        <v>0</v>
      </c>
      <c r="AA133" s="34">
        <f t="shared" ref="AA133:AA196" ca="1" si="18">INDIRECT($W$6&amp;"!"&amp;"B"&amp;ROW(B133))</f>
        <v>0</v>
      </c>
      <c r="AB133" s="34">
        <v>133</v>
      </c>
    </row>
    <row r="134" spans="21:31" ht="21" customHeight="1">
      <c r="AA134" s="34">
        <f t="shared" ca="1" si="18"/>
        <v>0</v>
      </c>
      <c r="AB134" s="34">
        <v>134</v>
      </c>
    </row>
    <row r="135" spans="21:31" ht="21" customHeight="1">
      <c r="U135" s="1" t="s">
        <v>521</v>
      </c>
      <c r="V135" s="34" t="s">
        <v>522</v>
      </c>
      <c r="W135" s="313" t="s">
        <v>439</v>
      </c>
      <c r="X135" s="34" t="s">
        <v>523</v>
      </c>
      <c r="Y135" s="34">
        <f t="shared" ref="Y135:Y142" ca="1" si="19">IF(Y$2=0,INDIRECT(W135&amp;"!"&amp;X135&amp;$AB$2),0)</f>
        <v>0</v>
      </c>
      <c r="AA135" s="34">
        <f t="shared" ca="1" si="18"/>
        <v>0</v>
      </c>
      <c r="AB135" s="34">
        <v>135</v>
      </c>
    </row>
    <row r="136" spans="21:31" ht="21" customHeight="1">
      <c r="U136" s="1" t="s">
        <v>521</v>
      </c>
      <c r="V136" s="34" t="s">
        <v>524</v>
      </c>
      <c r="W136" s="313" t="s">
        <v>439</v>
      </c>
      <c r="X136" s="34" t="s">
        <v>525</v>
      </c>
      <c r="Y136" s="34">
        <f t="shared" ca="1" si="19"/>
        <v>0</v>
      </c>
      <c r="AA136" s="34">
        <f t="shared" ca="1" si="18"/>
        <v>0</v>
      </c>
      <c r="AB136" s="34">
        <v>136</v>
      </c>
    </row>
    <row r="137" spans="21:31" ht="21" customHeight="1">
      <c r="U137" s="1" t="s">
        <v>521</v>
      </c>
      <c r="V137" s="34" t="s">
        <v>313</v>
      </c>
      <c r="W137" s="313" t="s">
        <v>439</v>
      </c>
      <c r="X137" s="34" t="s">
        <v>526</v>
      </c>
      <c r="Y137" s="34">
        <f t="shared" ca="1" si="19"/>
        <v>0</v>
      </c>
      <c r="AA137" s="34">
        <f t="shared" ca="1" si="18"/>
        <v>0</v>
      </c>
      <c r="AB137" s="34">
        <v>137</v>
      </c>
    </row>
    <row r="138" spans="21:31" ht="21" customHeight="1">
      <c r="U138" s="1" t="s">
        <v>521</v>
      </c>
      <c r="V138" s="34" t="s">
        <v>317</v>
      </c>
      <c r="W138" s="313" t="s">
        <v>439</v>
      </c>
      <c r="X138" s="34" t="s">
        <v>527</v>
      </c>
      <c r="Y138" s="34">
        <f t="shared" ca="1" si="19"/>
        <v>0</v>
      </c>
      <c r="AA138" s="34">
        <f t="shared" ca="1" si="18"/>
        <v>0</v>
      </c>
      <c r="AB138" s="34">
        <v>138</v>
      </c>
    </row>
    <row r="139" spans="21:31" ht="21" customHeight="1">
      <c r="U139" s="1" t="s">
        <v>521</v>
      </c>
      <c r="V139" s="34" t="s">
        <v>322</v>
      </c>
      <c r="W139" s="313" t="s">
        <v>439</v>
      </c>
      <c r="X139" s="34" t="s">
        <v>528</v>
      </c>
      <c r="Y139" s="34">
        <f t="shared" ca="1" si="19"/>
        <v>0</v>
      </c>
      <c r="AA139" s="34">
        <f t="shared" ca="1" si="18"/>
        <v>0</v>
      </c>
      <c r="AB139" s="34">
        <v>139</v>
      </c>
    </row>
    <row r="140" spans="21:31" ht="21" customHeight="1">
      <c r="U140" s="1" t="s">
        <v>521</v>
      </c>
      <c r="V140" s="34" t="s">
        <v>529</v>
      </c>
      <c r="W140" s="313" t="s">
        <v>439</v>
      </c>
      <c r="X140" s="34" t="s">
        <v>530</v>
      </c>
      <c r="Y140" s="34">
        <f t="shared" ca="1" si="19"/>
        <v>0</v>
      </c>
      <c r="AA140" s="34">
        <f t="shared" ca="1" si="18"/>
        <v>0</v>
      </c>
      <c r="AB140" s="34">
        <v>140</v>
      </c>
    </row>
    <row r="141" spans="21:31" ht="21" customHeight="1">
      <c r="U141" s="1" t="s">
        <v>521</v>
      </c>
      <c r="V141" s="34" t="s">
        <v>331</v>
      </c>
      <c r="W141" s="313" t="s">
        <v>439</v>
      </c>
      <c r="X141" s="34" t="s">
        <v>531</v>
      </c>
      <c r="Y141" s="34">
        <f t="shared" ca="1" si="19"/>
        <v>0</v>
      </c>
      <c r="AA141" s="34">
        <f t="shared" ca="1" si="18"/>
        <v>0</v>
      </c>
      <c r="AB141" s="34">
        <v>141</v>
      </c>
    </row>
    <row r="142" spans="21:31" ht="21" customHeight="1">
      <c r="U142" s="1" t="s">
        <v>521</v>
      </c>
      <c r="V142" s="34" t="s">
        <v>532</v>
      </c>
      <c r="W142" s="313" t="s">
        <v>439</v>
      </c>
      <c r="X142" s="34" t="s">
        <v>533</v>
      </c>
      <c r="Y142" s="34">
        <f t="shared" ca="1" si="19"/>
        <v>0</v>
      </c>
      <c r="AA142" s="34">
        <f t="shared" ca="1" si="18"/>
        <v>0</v>
      </c>
      <c r="AB142" s="34">
        <v>142</v>
      </c>
    </row>
    <row r="143" spans="21:31" ht="21" customHeight="1">
      <c r="U143" s="1" t="s">
        <v>521</v>
      </c>
      <c r="V143" s="34" t="s">
        <v>534</v>
      </c>
      <c r="W143" s="313" t="s">
        <v>439</v>
      </c>
      <c r="X143" s="34" t="s">
        <v>535</v>
      </c>
      <c r="Y143" s="34">
        <f ca="1">IF(Y$2=0,INDIRECT(W143&amp;"!"&amp;X143&amp;$AB$2),0)</f>
        <v>0</v>
      </c>
      <c r="AA143" s="34">
        <f t="shared" ca="1" si="18"/>
        <v>0</v>
      </c>
      <c r="AB143" s="34">
        <v>143</v>
      </c>
    </row>
    <row r="144" spans="21:31" ht="21" customHeight="1">
      <c r="U144" s="1" t="s">
        <v>521</v>
      </c>
      <c r="V144" s="34" t="s">
        <v>179</v>
      </c>
      <c r="AA144" s="34">
        <f t="shared" ca="1" si="18"/>
        <v>0</v>
      </c>
      <c r="AB144" s="34">
        <v>144</v>
      </c>
    </row>
    <row r="145" spans="22:31" ht="21" customHeight="1">
      <c r="Z145" s="1"/>
      <c r="AA145" s="34">
        <f t="shared" ca="1" si="18"/>
        <v>0</v>
      </c>
      <c r="AB145" s="34">
        <v>145</v>
      </c>
      <c r="AC145" s="1"/>
      <c r="AD145" s="1"/>
      <c r="AE145" s="1"/>
    </row>
    <row r="146" spans="22:31" ht="21" customHeight="1">
      <c r="Z146" s="1"/>
      <c r="AA146" s="34">
        <f t="shared" ca="1" si="18"/>
        <v>0</v>
      </c>
      <c r="AB146" s="34">
        <v>146</v>
      </c>
      <c r="AC146" s="1"/>
      <c r="AD146" s="1"/>
      <c r="AE146" s="1"/>
    </row>
    <row r="147" spans="22:31" ht="21" customHeight="1">
      <c r="Z147" s="1"/>
      <c r="AA147" s="34">
        <f t="shared" ca="1" si="18"/>
        <v>0</v>
      </c>
      <c r="AB147" s="34">
        <v>147</v>
      </c>
      <c r="AC147" s="1"/>
      <c r="AD147" s="1"/>
      <c r="AE147" s="1"/>
    </row>
    <row r="148" spans="22:31" ht="21" customHeight="1">
      <c r="V148" s="1"/>
      <c r="W148" s="1"/>
      <c r="X148" s="1"/>
      <c r="Y148" s="1"/>
      <c r="Z148" s="1"/>
      <c r="AA148" s="34">
        <f t="shared" ca="1" si="18"/>
        <v>0</v>
      </c>
      <c r="AB148" s="34">
        <v>148</v>
      </c>
      <c r="AC148" s="1"/>
      <c r="AD148" s="1"/>
      <c r="AE148" s="1"/>
    </row>
    <row r="149" spans="22:31" ht="21" customHeight="1">
      <c r="V149" s="1"/>
      <c r="W149" s="1"/>
      <c r="X149" s="1"/>
      <c r="Y149" s="1"/>
      <c r="Z149" s="1"/>
      <c r="AA149" s="34">
        <f t="shared" ca="1" si="18"/>
        <v>0</v>
      </c>
      <c r="AB149" s="34">
        <v>149</v>
      </c>
      <c r="AC149" s="1"/>
      <c r="AD149" s="1"/>
      <c r="AE149" s="1"/>
    </row>
    <row r="150" spans="22:31" ht="21" customHeight="1">
      <c r="V150" s="1"/>
      <c r="W150" s="1"/>
      <c r="X150" s="1"/>
      <c r="Y150" s="1"/>
      <c r="Z150" s="1"/>
      <c r="AA150" s="34">
        <f t="shared" ca="1" si="18"/>
        <v>0</v>
      </c>
      <c r="AB150" s="34">
        <v>150</v>
      </c>
      <c r="AC150" s="1"/>
      <c r="AD150" s="1"/>
      <c r="AE150" s="1"/>
    </row>
    <row r="151" spans="22:31" ht="21" customHeight="1">
      <c r="V151" s="1"/>
      <c r="W151" s="1"/>
      <c r="X151" s="1"/>
      <c r="Y151" s="1"/>
      <c r="Z151" s="1"/>
      <c r="AA151" s="34">
        <f t="shared" ca="1" si="18"/>
        <v>0</v>
      </c>
      <c r="AB151" s="34">
        <v>151</v>
      </c>
      <c r="AC151" s="1"/>
      <c r="AD151" s="1"/>
      <c r="AE151" s="1"/>
    </row>
    <row r="152" spans="22:31" ht="21" customHeight="1">
      <c r="V152" s="1"/>
      <c r="W152" s="1"/>
      <c r="X152" s="1"/>
      <c r="Y152" s="1"/>
      <c r="Z152" s="1"/>
      <c r="AA152" s="34">
        <f t="shared" ca="1" si="18"/>
        <v>0</v>
      </c>
      <c r="AB152" s="34">
        <v>152</v>
      </c>
      <c r="AC152" s="1"/>
      <c r="AD152" s="1"/>
      <c r="AE152" s="1"/>
    </row>
    <row r="153" spans="22:31" ht="21" customHeight="1">
      <c r="V153" s="1"/>
      <c r="W153" s="1"/>
      <c r="X153" s="1"/>
      <c r="Y153" s="1"/>
      <c r="Z153" s="1"/>
      <c r="AA153" s="34">
        <f t="shared" ca="1" si="18"/>
        <v>0</v>
      </c>
      <c r="AB153" s="34">
        <v>153</v>
      </c>
      <c r="AC153" s="1"/>
      <c r="AD153" s="1"/>
      <c r="AE153" s="1"/>
    </row>
    <row r="154" spans="22:31" ht="21" customHeight="1">
      <c r="V154" s="1"/>
      <c r="W154" s="1"/>
      <c r="X154" s="1"/>
      <c r="Y154" s="1"/>
      <c r="Z154" s="1"/>
      <c r="AA154" s="34">
        <f t="shared" ca="1" si="18"/>
        <v>0</v>
      </c>
      <c r="AB154" s="34">
        <v>154</v>
      </c>
      <c r="AC154" s="1"/>
      <c r="AD154" s="1"/>
      <c r="AE154" s="1"/>
    </row>
    <row r="155" spans="22:31" ht="21" customHeight="1">
      <c r="V155" s="1"/>
      <c r="W155" s="1"/>
      <c r="X155" s="1"/>
      <c r="Y155" s="1"/>
      <c r="Z155" s="1"/>
      <c r="AA155" s="34">
        <f t="shared" ca="1" si="18"/>
        <v>0</v>
      </c>
      <c r="AB155" s="34">
        <v>155</v>
      </c>
      <c r="AC155" s="1"/>
      <c r="AD155" s="1"/>
      <c r="AE155" s="1"/>
    </row>
    <row r="156" spans="22:31" ht="21" customHeight="1">
      <c r="V156" s="1"/>
      <c r="W156" s="1"/>
      <c r="X156" s="1"/>
      <c r="Y156" s="1"/>
      <c r="Z156" s="1"/>
      <c r="AA156" s="34">
        <f t="shared" ca="1" si="18"/>
        <v>0</v>
      </c>
      <c r="AB156" s="34">
        <v>156</v>
      </c>
      <c r="AC156" s="1"/>
      <c r="AD156" s="1"/>
      <c r="AE156" s="1"/>
    </row>
    <row r="157" spans="22:31" ht="21" customHeight="1">
      <c r="V157" s="1"/>
      <c r="W157" s="1"/>
      <c r="X157" s="1"/>
      <c r="Y157" s="1"/>
      <c r="Z157" s="1"/>
      <c r="AA157" s="34">
        <f t="shared" ca="1" si="18"/>
        <v>0</v>
      </c>
      <c r="AB157" s="34">
        <v>157</v>
      </c>
      <c r="AC157" s="1"/>
      <c r="AD157" s="1"/>
      <c r="AE157" s="1"/>
    </row>
    <row r="158" spans="22:31" ht="21" customHeight="1">
      <c r="V158" s="1"/>
      <c r="W158" s="1"/>
      <c r="X158" s="1"/>
      <c r="Y158" s="1"/>
      <c r="Z158" s="1"/>
      <c r="AA158" s="34">
        <f t="shared" ca="1" si="18"/>
        <v>0</v>
      </c>
      <c r="AB158" s="34">
        <v>158</v>
      </c>
      <c r="AC158" s="1"/>
      <c r="AD158" s="1"/>
      <c r="AE158" s="1"/>
    </row>
    <row r="159" spans="22:31" ht="21" customHeight="1">
      <c r="V159" s="1"/>
      <c r="W159" s="1"/>
      <c r="X159" s="1"/>
      <c r="Y159" s="1"/>
      <c r="Z159" s="1"/>
      <c r="AA159" s="34">
        <f t="shared" ca="1" si="18"/>
        <v>0</v>
      </c>
      <c r="AB159" s="34">
        <v>159</v>
      </c>
      <c r="AC159" s="1"/>
      <c r="AD159" s="1"/>
      <c r="AE159" s="1"/>
    </row>
    <row r="160" spans="22:31" ht="21" customHeight="1">
      <c r="V160" s="1"/>
      <c r="W160" s="1"/>
      <c r="X160" s="1"/>
      <c r="Y160" s="1"/>
      <c r="Z160" s="1"/>
      <c r="AA160" s="34">
        <f t="shared" ca="1" si="18"/>
        <v>0</v>
      </c>
      <c r="AB160" s="34">
        <v>160</v>
      </c>
      <c r="AC160" s="1"/>
      <c r="AD160" s="1"/>
      <c r="AE160" s="1"/>
    </row>
    <row r="161" spans="22:31" ht="21" customHeight="1">
      <c r="V161" s="1"/>
      <c r="W161" s="1"/>
      <c r="X161" s="1"/>
      <c r="Y161" s="1"/>
      <c r="Z161" s="1"/>
      <c r="AA161" s="34">
        <f t="shared" ca="1" si="18"/>
        <v>0</v>
      </c>
      <c r="AB161" s="34">
        <v>161</v>
      </c>
      <c r="AC161" s="1"/>
      <c r="AD161" s="1"/>
      <c r="AE161" s="1"/>
    </row>
    <row r="162" spans="22:31" ht="21" customHeight="1">
      <c r="V162" s="1"/>
      <c r="W162" s="1"/>
      <c r="X162" s="1"/>
      <c r="Y162" s="1"/>
      <c r="Z162" s="1"/>
      <c r="AA162" s="34">
        <f t="shared" ca="1" si="18"/>
        <v>0</v>
      </c>
      <c r="AB162" s="34">
        <v>162</v>
      </c>
      <c r="AC162" s="1"/>
      <c r="AD162" s="1"/>
      <c r="AE162" s="1"/>
    </row>
    <row r="163" spans="22:31" ht="21" customHeight="1">
      <c r="V163" s="1"/>
      <c r="W163" s="1"/>
      <c r="X163" s="1"/>
      <c r="Y163" s="1"/>
      <c r="Z163" s="1"/>
      <c r="AA163" s="34">
        <f t="shared" ca="1" si="18"/>
        <v>0</v>
      </c>
      <c r="AB163" s="34">
        <v>163</v>
      </c>
      <c r="AC163" s="1"/>
      <c r="AD163" s="1"/>
      <c r="AE163" s="1"/>
    </row>
    <row r="164" spans="22:31" ht="21" customHeight="1">
      <c r="V164" s="1"/>
      <c r="W164" s="1"/>
      <c r="X164" s="1"/>
      <c r="Y164" s="1"/>
      <c r="Z164" s="1"/>
      <c r="AA164" s="34">
        <f t="shared" ca="1" si="18"/>
        <v>0</v>
      </c>
      <c r="AB164" s="34">
        <v>164</v>
      </c>
      <c r="AC164" s="1"/>
      <c r="AD164" s="1"/>
      <c r="AE164" s="1"/>
    </row>
    <row r="165" spans="22:31" ht="21" customHeight="1">
      <c r="V165" s="1"/>
      <c r="W165" s="1"/>
      <c r="X165" s="1"/>
      <c r="Y165" s="1"/>
      <c r="Z165" s="1"/>
      <c r="AA165" s="34">
        <f t="shared" ca="1" si="18"/>
        <v>0</v>
      </c>
      <c r="AB165" s="34">
        <v>165</v>
      </c>
      <c r="AC165" s="1"/>
      <c r="AD165" s="1"/>
      <c r="AE165" s="1"/>
    </row>
    <row r="166" spans="22:31" ht="21" customHeight="1">
      <c r="V166" s="1"/>
      <c r="W166" s="1"/>
      <c r="X166" s="1"/>
      <c r="Y166" s="1"/>
      <c r="Z166" s="1"/>
      <c r="AA166" s="34">
        <f t="shared" ca="1" si="18"/>
        <v>0</v>
      </c>
      <c r="AB166" s="34">
        <v>166</v>
      </c>
      <c r="AC166" s="1"/>
      <c r="AD166" s="1"/>
      <c r="AE166" s="1"/>
    </row>
    <row r="167" spans="22:31" ht="21" customHeight="1">
      <c r="V167" s="1"/>
      <c r="W167" s="1"/>
      <c r="X167" s="1"/>
      <c r="Y167" s="1"/>
      <c r="Z167" s="1"/>
      <c r="AA167" s="34">
        <f t="shared" ca="1" si="18"/>
        <v>0</v>
      </c>
      <c r="AB167" s="34">
        <v>167</v>
      </c>
      <c r="AC167" s="1"/>
      <c r="AD167" s="1"/>
      <c r="AE167" s="1"/>
    </row>
    <row r="168" spans="22:31" ht="21" customHeight="1">
      <c r="V168" s="1"/>
      <c r="W168" s="1"/>
      <c r="X168" s="1"/>
      <c r="Y168" s="1"/>
      <c r="Z168" s="1"/>
      <c r="AA168" s="34">
        <f t="shared" ca="1" si="18"/>
        <v>0</v>
      </c>
      <c r="AB168" s="34">
        <v>168</v>
      </c>
      <c r="AC168" s="1"/>
      <c r="AD168" s="1"/>
      <c r="AE168" s="1"/>
    </row>
    <row r="169" spans="22:31" ht="21" customHeight="1">
      <c r="V169" s="1"/>
      <c r="W169" s="1"/>
      <c r="X169" s="1"/>
      <c r="Y169" s="1"/>
      <c r="Z169" s="1"/>
      <c r="AA169" s="34">
        <f t="shared" ca="1" si="18"/>
        <v>0</v>
      </c>
      <c r="AB169" s="34">
        <v>169</v>
      </c>
      <c r="AC169" s="1"/>
      <c r="AD169" s="1"/>
      <c r="AE169" s="1"/>
    </row>
    <row r="170" spans="22:31" ht="21" customHeight="1">
      <c r="V170" s="1"/>
      <c r="W170" s="1"/>
      <c r="X170" s="1"/>
      <c r="Y170" s="1"/>
      <c r="Z170" s="1"/>
      <c r="AA170" s="34">
        <f t="shared" ca="1" si="18"/>
        <v>0</v>
      </c>
      <c r="AB170" s="34">
        <v>170</v>
      </c>
      <c r="AC170" s="1"/>
      <c r="AD170" s="1"/>
      <c r="AE170" s="1"/>
    </row>
    <row r="171" spans="22:31" ht="21" customHeight="1">
      <c r="V171" s="1"/>
      <c r="W171" s="1"/>
      <c r="X171" s="1"/>
      <c r="Y171" s="1"/>
      <c r="Z171" s="1"/>
      <c r="AA171" s="34">
        <f t="shared" ca="1" si="18"/>
        <v>0</v>
      </c>
      <c r="AB171" s="34">
        <v>171</v>
      </c>
      <c r="AC171" s="1"/>
      <c r="AD171" s="1"/>
      <c r="AE171" s="1"/>
    </row>
    <row r="172" spans="22:31" ht="21" customHeight="1">
      <c r="V172" s="1"/>
      <c r="W172" s="1"/>
      <c r="X172" s="1"/>
      <c r="Y172" s="1"/>
      <c r="Z172" s="1"/>
      <c r="AA172" s="34">
        <f t="shared" ca="1" si="18"/>
        <v>0</v>
      </c>
      <c r="AB172" s="34">
        <v>172</v>
      </c>
      <c r="AC172" s="1"/>
      <c r="AD172" s="1"/>
      <c r="AE172" s="1"/>
    </row>
    <row r="173" spans="22:31" ht="21" customHeight="1">
      <c r="V173" s="1"/>
      <c r="W173" s="1"/>
      <c r="X173" s="1"/>
      <c r="Y173" s="1"/>
      <c r="Z173" s="1"/>
      <c r="AA173" s="34">
        <f t="shared" ca="1" si="18"/>
        <v>0</v>
      </c>
      <c r="AB173" s="34">
        <v>173</v>
      </c>
      <c r="AC173" s="1"/>
      <c r="AD173" s="1"/>
      <c r="AE173" s="1"/>
    </row>
    <row r="174" spans="22:31" ht="21" customHeight="1">
      <c r="V174" s="1"/>
      <c r="W174" s="1"/>
      <c r="X174" s="1"/>
      <c r="Y174" s="1"/>
      <c r="Z174" s="1"/>
      <c r="AA174" s="34">
        <f t="shared" ca="1" si="18"/>
        <v>0</v>
      </c>
      <c r="AB174" s="34">
        <v>174</v>
      </c>
      <c r="AC174" s="1"/>
      <c r="AD174" s="1"/>
      <c r="AE174" s="1"/>
    </row>
    <row r="175" spans="22:31" ht="21" customHeight="1">
      <c r="V175" s="1"/>
      <c r="W175" s="1"/>
      <c r="X175" s="1"/>
      <c r="Y175" s="1"/>
      <c r="Z175" s="1"/>
      <c r="AA175" s="34">
        <f t="shared" ca="1" si="18"/>
        <v>0</v>
      </c>
      <c r="AB175" s="34">
        <v>175</v>
      </c>
      <c r="AC175" s="1"/>
      <c r="AD175" s="1"/>
      <c r="AE175" s="1"/>
    </row>
    <row r="176" spans="22:31" ht="21" customHeight="1">
      <c r="V176" s="1"/>
      <c r="W176" s="1"/>
      <c r="X176" s="1"/>
      <c r="Y176" s="1"/>
      <c r="Z176" s="1"/>
      <c r="AA176" s="34">
        <f t="shared" ca="1" si="18"/>
        <v>0</v>
      </c>
      <c r="AB176" s="34">
        <v>176</v>
      </c>
      <c r="AC176" s="1"/>
      <c r="AD176" s="1"/>
      <c r="AE176" s="1"/>
    </row>
    <row r="177" spans="22:31" ht="21" customHeight="1">
      <c r="V177" s="1"/>
      <c r="W177" s="1"/>
      <c r="X177" s="1"/>
      <c r="Y177" s="1"/>
      <c r="Z177" s="1"/>
      <c r="AA177" s="34">
        <f t="shared" ca="1" si="18"/>
        <v>0</v>
      </c>
      <c r="AB177" s="34">
        <v>177</v>
      </c>
      <c r="AC177" s="1"/>
      <c r="AD177" s="1"/>
      <c r="AE177" s="1"/>
    </row>
    <row r="178" spans="22:31" ht="21" customHeight="1">
      <c r="V178" s="1"/>
      <c r="W178" s="1"/>
      <c r="X178" s="1"/>
      <c r="Y178" s="1"/>
      <c r="Z178" s="1"/>
      <c r="AA178" s="34">
        <f t="shared" ca="1" si="18"/>
        <v>0</v>
      </c>
      <c r="AB178" s="34">
        <v>178</v>
      </c>
      <c r="AC178" s="1"/>
      <c r="AD178" s="1"/>
      <c r="AE178" s="1"/>
    </row>
    <row r="179" spans="22:31" ht="21" customHeight="1">
      <c r="V179" s="1"/>
      <c r="W179" s="1"/>
      <c r="X179" s="1"/>
      <c r="Y179" s="1"/>
      <c r="Z179" s="1"/>
      <c r="AA179" s="34">
        <f t="shared" ca="1" si="18"/>
        <v>0</v>
      </c>
      <c r="AB179" s="34">
        <v>179</v>
      </c>
      <c r="AC179" s="1"/>
      <c r="AD179" s="1"/>
      <c r="AE179" s="1"/>
    </row>
    <row r="180" spans="22:31" ht="21" customHeight="1">
      <c r="V180" s="1"/>
      <c r="W180" s="1"/>
      <c r="X180" s="1"/>
      <c r="Y180" s="1"/>
      <c r="Z180" s="1"/>
      <c r="AA180" s="34">
        <f t="shared" ca="1" si="18"/>
        <v>0</v>
      </c>
      <c r="AB180" s="34">
        <v>180</v>
      </c>
      <c r="AC180" s="1"/>
      <c r="AD180" s="1"/>
      <c r="AE180" s="1"/>
    </row>
    <row r="181" spans="22:31" ht="21" customHeight="1">
      <c r="V181" s="1"/>
      <c r="W181" s="1"/>
      <c r="X181" s="1"/>
      <c r="Y181" s="1"/>
      <c r="Z181" s="1"/>
      <c r="AA181" s="34">
        <f t="shared" ca="1" si="18"/>
        <v>0</v>
      </c>
      <c r="AB181" s="34">
        <v>181</v>
      </c>
      <c r="AC181" s="1"/>
      <c r="AD181" s="1"/>
      <c r="AE181" s="1"/>
    </row>
    <row r="182" spans="22:31" ht="21" customHeight="1">
      <c r="V182" s="1"/>
      <c r="W182" s="1"/>
      <c r="X182" s="1"/>
      <c r="Y182" s="1"/>
      <c r="Z182" s="1"/>
      <c r="AA182" s="34">
        <f t="shared" ca="1" si="18"/>
        <v>0</v>
      </c>
      <c r="AB182" s="34">
        <v>182</v>
      </c>
      <c r="AC182" s="1"/>
      <c r="AD182" s="1"/>
      <c r="AE182" s="1"/>
    </row>
    <row r="183" spans="22:31" ht="21" customHeight="1">
      <c r="V183" s="1"/>
      <c r="W183" s="1"/>
      <c r="X183" s="1"/>
      <c r="Y183" s="1"/>
      <c r="Z183" s="1"/>
      <c r="AA183" s="34">
        <f t="shared" ca="1" si="18"/>
        <v>0</v>
      </c>
      <c r="AB183" s="34">
        <v>183</v>
      </c>
      <c r="AC183" s="1"/>
      <c r="AD183" s="1"/>
      <c r="AE183" s="1"/>
    </row>
    <row r="184" spans="22:31" ht="21" customHeight="1">
      <c r="V184" s="1"/>
      <c r="W184" s="1"/>
      <c r="X184" s="1"/>
      <c r="Y184" s="1"/>
      <c r="Z184" s="1"/>
      <c r="AA184" s="34">
        <f t="shared" ca="1" si="18"/>
        <v>0</v>
      </c>
      <c r="AB184" s="34">
        <v>184</v>
      </c>
      <c r="AC184" s="1"/>
      <c r="AD184" s="1"/>
      <c r="AE184" s="1"/>
    </row>
    <row r="185" spans="22:31" ht="21" customHeight="1">
      <c r="V185" s="1"/>
      <c r="W185" s="1"/>
      <c r="X185" s="1"/>
      <c r="Y185" s="1"/>
      <c r="Z185" s="1"/>
      <c r="AA185" s="34">
        <f t="shared" ca="1" si="18"/>
        <v>0</v>
      </c>
      <c r="AB185" s="34">
        <v>185</v>
      </c>
      <c r="AC185" s="1"/>
      <c r="AD185" s="1"/>
      <c r="AE185" s="1"/>
    </row>
    <row r="186" spans="22:31" ht="21" customHeight="1">
      <c r="V186" s="1"/>
      <c r="W186" s="1"/>
      <c r="X186" s="1"/>
      <c r="Y186" s="1"/>
      <c r="Z186" s="1"/>
      <c r="AA186" s="34">
        <f t="shared" ca="1" si="18"/>
        <v>0</v>
      </c>
      <c r="AB186" s="34">
        <v>186</v>
      </c>
      <c r="AC186" s="1"/>
      <c r="AD186" s="1"/>
      <c r="AE186" s="1"/>
    </row>
    <row r="187" spans="22:31" ht="21" customHeight="1">
      <c r="V187" s="1"/>
      <c r="W187" s="1"/>
      <c r="X187" s="1"/>
      <c r="Y187" s="1"/>
      <c r="Z187" s="1"/>
      <c r="AA187" s="34">
        <f t="shared" ca="1" si="18"/>
        <v>0</v>
      </c>
      <c r="AB187" s="34">
        <v>187</v>
      </c>
      <c r="AC187" s="1"/>
      <c r="AD187" s="1"/>
      <c r="AE187" s="1"/>
    </row>
    <row r="188" spans="22:31" ht="21" customHeight="1">
      <c r="V188" s="1"/>
      <c r="W188" s="1"/>
      <c r="X188" s="1"/>
      <c r="Y188" s="1"/>
      <c r="Z188" s="1"/>
      <c r="AA188" s="34">
        <f t="shared" ca="1" si="18"/>
        <v>0</v>
      </c>
      <c r="AB188" s="34">
        <v>188</v>
      </c>
      <c r="AC188" s="1"/>
      <c r="AD188" s="1"/>
      <c r="AE188" s="1"/>
    </row>
    <row r="189" spans="22:31" ht="21" customHeight="1">
      <c r="V189" s="1"/>
      <c r="W189" s="1"/>
      <c r="X189" s="1"/>
      <c r="Y189" s="1"/>
      <c r="Z189" s="1"/>
      <c r="AA189" s="34">
        <f t="shared" ca="1" si="18"/>
        <v>0</v>
      </c>
      <c r="AB189" s="34">
        <v>189</v>
      </c>
      <c r="AC189" s="1"/>
      <c r="AD189" s="1"/>
      <c r="AE189" s="1"/>
    </row>
    <row r="190" spans="22:31" ht="21" customHeight="1">
      <c r="V190" s="1"/>
      <c r="W190" s="1"/>
      <c r="X190" s="1"/>
      <c r="Y190" s="1"/>
      <c r="Z190" s="1"/>
      <c r="AA190" s="34">
        <f t="shared" ca="1" si="18"/>
        <v>0</v>
      </c>
      <c r="AB190" s="34">
        <v>190</v>
      </c>
      <c r="AC190" s="1"/>
      <c r="AD190" s="1"/>
      <c r="AE190" s="1"/>
    </row>
    <row r="191" spans="22:31" ht="21" customHeight="1">
      <c r="V191" s="1"/>
      <c r="W191" s="1"/>
      <c r="X191" s="1"/>
      <c r="Y191" s="1"/>
      <c r="Z191" s="1"/>
      <c r="AA191" s="34">
        <f t="shared" ca="1" si="18"/>
        <v>0</v>
      </c>
      <c r="AB191" s="34">
        <v>191</v>
      </c>
      <c r="AC191" s="1"/>
      <c r="AD191" s="1"/>
      <c r="AE191" s="1"/>
    </row>
    <row r="192" spans="22:31" ht="21" customHeight="1">
      <c r="V192" s="1"/>
      <c r="W192" s="1"/>
      <c r="X192" s="1"/>
      <c r="Y192" s="1"/>
      <c r="Z192" s="1"/>
      <c r="AA192" s="34">
        <f t="shared" ca="1" si="18"/>
        <v>0</v>
      </c>
      <c r="AB192" s="34">
        <v>192</v>
      </c>
      <c r="AC192" s="1"/>
      <c r="AD192" s="1"/>
      <c r="AE192" s="1"/>
    </row>
    <row r="193" spans="22:31" ht="21" customHeight="1">
      <c r="V193" s="1"/>
      <c r="W193" s="1"/>
      <c r="X193" s="1"/>
      <c r="Y193" s="1"/>
      <c r="Z193" s="1"/>
      <c r="AA193" s="34">
        <f t="shared" ca="1" si="18"/>
        <v>0</v>
      </c>
      <c r="AB193" s="34">
        <v>193</v>
      </c>
      <c r="AC193" s="1"/>
      <c r="AD193" s="1"/>
      <c r="AE193" s="1"/>
    </row>
    <row r="194" spans="22:31" ht="21" customHeight="1">
      <c r="V194" s="1"/>
      <c r="W194" s="1"/>
      <c r="X194" s="1"/>
      <c r="Y194" s="1"/>
      <c r="Z194" s="1"/>
      <c r="AA194" s="34">
        <f t="shared" ca="1" si="18"/>
        <v>0</v>
      </c>
      <c r="AB194" s="34">
        <v>194</v>
      </c>
      <c r="AC194" s="1"/>
      <c r="AD194" s="1"/>
      <c r="AE194" s="1"/>
    </row>
    <row r="195" spans="22:31" ht="21" customHeight="1">
      <c r="V195" s="1"/>
      <c r="W195" s="1"/>
      <c r="X195" s="1"/>
      <c r="Y195" s="1"/>
      <c r="Z195" s="1"/>
      <c r="AA195" s="34">
        <f t="shared" ca="1" si="18"/>
        <v>0</v>
      </c>
      <c r="AB195" s="34">
        <v>195</v>
      </c>
      <c r="AC195" s="1"/>
      <c r="AD195" s="1"/>
      <c r="AE195" s="1"/>
    </row>
    <row r="196" spans="22:31" ht="21" customHeight="1">
      <c r="V196" s="1"/>
      <c r="W196" s="1"/>
      <c r="X196" s="1"/>
      <c r="Y196" s="1"/>
      <c r="Z196" s="1"/>
      <c r="AA196" s="34">
        <f t="shared" ca="1" si="18"/>
        <v>0</v>
      </c>
      <c r="AB196" s="34">
        <v>196</v>
      </c>
      <c r="AC196" s="1"/>
      <c r="AD196" s="1"/>
      <c r="AE196" s="1"/>
    </row>
    <row r="197" spans="22:31" ht="21" customHeight="1">
      <c r="V197" s="1"/>
      <c r="W197" s="1"/>
      <c r="X197" s="1"/>
      <c r="Y197" s="1"/>
      <c r="Z197" s="1"/>
      <c r="AA197" s="34">
        <f t="shared" ref="AA197:AA260" ca="1" si="20">INDIRECT($W$6&amp;"!"&amp;"B"&amp;ROW(B197))</f>
        <v>0</v>
      </c>
      <c r="AB197" s="34">
        <v>197</v>
      </c>
      <c r="AC197" s="1"/>
      <c r="AD197" s="1"/>
      <c r="AE197" s="1"/>
    </row>
    <row r="198" spans="22:31" ht="21" customHeight="1">
      <c r="V198" s="1"/>
      <c r="W198" s="1"/>
      <c r="X198" s="1"/>
      <c r="Y198" s="1"/>
      <c r="Z198" s="1"/>
      <c r="AA198" s="34">
        <f t="shared" ca="1" si="20"/>
        <v>0</v>
      </c>
      <c r="AB198" s="34">
        <v>198</v>
      </c>
      <c r="AC198" s="1"/>
      <c r="AD198" s="1"/>
      <c r="AE198" s="1"/>
    </row>
    <row r="199" spans="22:31" ht="21" customHeight="1">
      <c r="V199" s="1"/>
      <c r="W199" s="1"/>
      <c r="X199" s="1"/>
      <c r="Y199" s="1"/>
      <c r="Z199" s="1"/>
      <c r="AA199" s="34">
        <f t="shared" ca="1" si="20"/>
        <v>0</v>
      </c>
      <c r="AB199" s="34">
        <v>199</v>
      </c>
      <c r="AC199" s="1"/>
      <c r="AD199" s="1"/>
      <c r="AE199" s="1"/>
    </row>
    <row r="200" spans="22:31" ht="21" customHeight="1">
      <c r="V200" s="1"/>
      <c r="W200" s="1"/>
      <c r="X200" s="1"/>
      <c r="Y200" s="1"/>
      <c r="Z200" s="1"/>
      <c r="AA200" s="34">
        <f t="shared" ca="1" si="20"/>
        <v>0</v>
      </c>
      <c r="AB200" s="34">
        <v>200</v>
      </c>
      <c r="AC200" s="1"/>
      <c r="AD200" s="1"/>
      <c r="AE200" s="1"/>
    </row>
    <row r="201" spans="22:31" ht="21" customHeight="1">
      <c r="V201" s="1"/>
      <c r="W201" s="1"/>
      <c r="X201" s="1"/>
      <c r="Y201" s="1"/>
      <c r="Z201" s="1"/>
      <c r="AA201" s="34">
        <f t="shared" ca="1" si="20"/>
        <v>0</v>
      </c>
      <c r="AB201" s="34">
        <v>201</v>
      </c>
      <c r="AC201" s="1"/>
      <c r="AD201" s="1"/>
      <c r="AE201" s="1"/>
    </row>
    <row r="202" spans="22:31" ht="21" customHeight="1">
      <c r="V202" s="1"/>
      <c r="W202" s="1"/>
      <c r="X202" s="1"/>
      <c r="Y202" s="1"/>
      <c r="Z202" s="1"/>
      <c r="AA202" s="34">
        <f t="shared" ca="1" si="20"/>
        <v>0</v>
      </c>
      <c r="AB202" s="34">
        <v>202</v>
      </c>
      <c r="AC202" s="1"/>
      <c r="AD202" s="1"/>
      <c r="AE202" s="1"/>
    </row>
    <row r="203" spans="22:31" ht="21" customHeight="1">
      <c r="V203" s="1"/>
      <c r="W203" s="1"/>
      <c r="X203" s="1"/>
      <c r="Y203" s="1"/>
      <c r="Z203" s="1"/>
      <c r="AA203" s="34">
        <f t="shared" ca="1" si="20"/>
        <v>0</v>
      </c>
      <c r="AB203" s="34">
        <v>203</v>
      </c>
      <c r="AC203" s="1"/>
      <c r="AD203" s="1"/>
      <c r="AE203" s="1"/>
    </row>
    <row r="204" spans="22:31" ht="21" customHeight="1">
      <c r="V204" s="1"/>
      <c r="W204" s="1"/>
      <c r="X204" s="1"/>
      <c r="Y204" s="1"/>
      <c r="Z204" s="1"/>
      <c r="AA204" s="34">
        <f t="shared" ca="1" si="20"/>
        <v>0</v>
      </c>
      <c r="AB204" s="34">
        <v>204</v>
      </c>
      <c r="AC204" s="1"/>
      <c r="AD204" s="1"/>
      <c r="AE204" s="1"/>
    </row>
    <row r="205" spans="22:31" ht="21" customHeight="1">
      <c r="V205" s="1"/>
      <c r="W205" s="1"/>
      <c r="X205" s="1"/>
      <c r="Y205" s="1"/>
      <c r="Z205" s="1"/>
      <c r="AA205" s="34">
        <f t="shared" ca="1" si="20"/>
        <v>0</v>
      </c>
      <c r="AB205" s="34">
        <v>205</v>
      </c>
      <c r="AC205" s="1"/>
      <c r="AD205" s="1"/>
      <c r="AE205" s="1"/>
    </row>
    <row r="206" spans="22:31" ht="21" customHeight="1">
      <c r="V206" s="1"/>
      <c r="W206" s="1"/>
      <c r="X206" s="1"/>
      <c r="Y206" s="1"/>
      <c r="Z206" s="1"/>
      <c r="AA206" s="34">
        <f t="shared" ca="1" si="20"/>
        <v>0</v>
      </c>
      <c r="AB206" s="34">
        <v>206</v>
      </c>
      <c r="AC206" s="1"/>
      <c r="AD206" s="1"/>
      <c r="AE206" s="1"/>
    </row>
    <row r="207" spans="22:31" ht="21" customHeight="1">
      <c r="V207" s="1"/>
      <c r="W207" s="1"/>
      <c r="X207" s="1"/>
      <c r="Y207" s="1"/>
      <c r="Z207" s="1"/>
      <c r="AA207" s="34">
        <f t="shared" ca="1" si="20"/>
        <v>0</v>
      </c>
      <c r="AB207" s="34">
        <v>207</v>
      </c>
      <c r="AC207" s="1"/>
      <c r="AD207" s="1"/>
      <c r="AE207" s="1"/>
    </row>
    <row r="208" spans="22:31" ht="21" customHeight="1">
      <c r="V208" s="1"/>
      <c r="W208" s="1"/>
      <c r="X208" s="1"/>
      <c r="Y208" s="1"/>
      <c r="Z208" s="1"/>
      <c r="AA208" s="34">
        <f t="shared" ca="1" si="20"/>
        <v>0</v>
      </c>
      <c r="AB208" s="34">
        <v>208</v>
      </c>
      <c r="AC208" s="1"/>
      <c r="AD208" s="1"/>
      <c r="AE208" s="1"/>
    </row>
    <row r="209" spans="22:31" ht="21" customHeight="1">
      <c r="V209" s="1"/>
      <c r="W209" s="1"/>
      <c r="X209" s="1"/>
      <c r="Y209" s="1"/>
      <c r="Z209" s="1"/>
      <c r="AA209" s="34">
        <f t="shared" ca="1" si="20"/>
        <v>0</v>
      </c>
      <c r="AB209" s="34">
        <v>209</v>
      </c>
      <c r="AC209" s="1"/>
      <c r="AD209" s="1"/>
      <c r="AE209" s="1"/>
    </row>
    <row r="210" spans="22:31" ht="21" customHeight="1">
      <c r="V210" s="1"/>
      <c r="W210" s="1"/>
      <c r="X210" s="1"/>
      <c r="Y210" s="1"/>
      <c r="Z210" s="1"/>
      <c r="AA210" s="34">
        <f t="shared" ca="1" si="20"/>
        <v>0</v>
      </c>
      <c r="AB210" s="34">
        <v>210</v>
      </c>
      <c r="AC210" s="1"/>
      <c r="AD210" s="1"/>
      <c r="AE210" s="1"/>
    </row>
    <row r="211" spans="22:31" ht="21" customHeight="1">
      <c r="V211" s="1"/>
      <c r="W211" s="1"/>
      <c r="X211" s="1"/>
      <c r="Y211" s="1"/>
      <c r="Z211" s="1"/>
      <c r="AA211" s="34">
        <f t="shared" ca="1" si="20"/>
        <v>0</v>
      </c>
      <c r="AB211" s="34">
        <v>211</v>
      </c>
      <c r="AC211" s="1"/>
      <c r="AD211" s="1"/>
      <c r="AE211" s="1"/>
    </row>
    <row r="212" spans="22:31" ht="21" customHeight="1">
      <c r="V212" s="1"/>
      <c r="W212" s="1"/>
      <c r="X212" s="1"/>
      <c r="Y212" s="1"/>
      <c r="Z212" s="1"/>
      <c r="AA212" s="34">
        <f t="shared" ca="1" si="20"/>
        <v>0</v>
      </c>
      <c r="AB212" s="34">
        <v>212</v>
      </c>
      <c r="AC212" s="1"/>
      <c r="AD212" s="1"/>
      <c r="AE212" s="1"/>
    </row>
    <row r="213" spans="22:31" ht="21" customHeight="1">
      <c r="V213" s="1"/>
      <c r="W213" s="1"/>
      <c r="X213" s="1"/>
      <c r="Y213" s="1"/>
      <c r="Z213" s="1"/>
      <c r="AA213" s="34">
        <f t="shared" ca="1" si="20"/>
        <v>0</v>
      </c>
      <c r="AB213" s="34">
        <v>213</v>
      </c>
      <c r="AC213" s="1"/>
      <c r="AD213" s="1"/>
      <c r="AE213" s="1"/>
    </row>
    <row r="214" spans="22:31" ht="21" customHeight="1">
      <c r="V214" s="1"/>
      <c r="W214" s="1"/>
      <c r="X214" s="1"/>
      <c r="Y214" s="1"/>
      <c r="Z214" s="1"/>
      <c r="AA214" s="34">
        <f t="shared" ca="1" si="20"/>
        <v>0</v>
      </c>
      <c r="AB214" s="34">
        <v>214</v>
      </c>
      <c r="AC214" s="1"/>
      <c r="AD214" s="1"/>
      <c r="AE214" s="1"/>
    </row>
    <row r="215" spans="22:31" ht="21" customHeight="1">
      <c r="V215" s="1"/>
      <c r="W215" s="1"/>
      <c r="X215" s="1"/>
      <c r="Y215" s="1"/>
      <c r="Z215" s="1"/>
      <c r="AA215" s="34">
        <f t="shared" ca="1" si="20"/>
        <v>0</v>
      </c>
      <c r="AB215" s="34">
        <v>215</v>
      </c>
      <c r="AC215" s="1"/>
      <c r="AD215" s="1"/>
      <c r="AE215" s="1"/>
    </row>
    <row r="216" spans="22:31" ht="21" customHeight="1">
      <c r="V216" s="1"/>
      <c r="W216" s="1"/>
      <c r="X216" s="1"/>
      <c r="Y216" s="1"/>
      <c r="Z216" s="1"/>
      <c r="AA216" s="34">
        <f t="shared" ca="1" si="20"/>
        <v>0</v>
      </c>
      <c r="AB216" s="34">
        <v>216</v>
      </c>
      <c r="AC216" s="1"/>
      <c r="AD216" s="1"/>
      <c r="AE216" s="1"/>
    </row>
    <row r="217" spans="22:31" ht="21" customHeight="1">
      <c r="V217" s="1"/>
      <c r="W217" s="1"/>
      <c r="X217" s="1"/>
      <c r="Y217" s="1"/>
      <c r="Z217" s="1"/>
      <c r="AA217" s="34">
        <f t="shared" ca="1" si="20"/>
        <v>0</v>
      </c>
      <c r="AB217" s="34">
        <v>217</v>
      </c>
      <c r="AC217" s="1"/>
      <c r="AD217" s="1"/>
      <c r="AE217" s="1"/>
    </row>
    <row r="218" spans="22:31" ht="21" customHeight="1">
      <c r="V218" s="1"/>
      <c r="W218" s="1"/>
      <c r="X218" s="1"/>
      <c r="Y218" s="1"/>
      <c r="Z218" s="1"/>
      <c r="AA218" s="34">
        <f t="shared" ca="1" si="20"/>
        <v>0</v>
      </c>
      <c r="AB218" s="34">
        <v>218</v>
      </c>
      <c r="AC218" s="1"/>
      <c r="AD218" s="1"/>
      <c r="AE218" s="1"/>
    </row>
    <row r="219" spans="22:31" ht="21" customHeight="1">
      <c r="V219" s="1"/>
      <c r="W219" s="1"/>
      <c r="X219" s="1"/>
      <c r="Y219" s="1"/>
      <c r="Z219" s="1"/>
      <c r="AA219" s="34">
        <f t="shared" ca="1" si="20"/>
        <v>0</v>
      </c>
      <c r="AB219" s="34">
        <v>219</v>
      </c>
      <c r="AC219" s="1"/>
      <c r="AD219" s="1"/>
      <c r="AE219" s="1"/>
    </row>
    <row r="220" spans="22:31" ht="21" customHeight="1">
      <c r="V220" s="1"/>
      <c r="W220" s="1"/>
      <c r="X220" s="1"/>
      <c r="Y220" s="1"/>
      <c r="Z220" s="1"/>
      <c r="AA220" s="34">
        <f t="shared" ca="1" si="20"/>
        <v>0</v>
      </c>
      <c r="AB220" s="34">
        <v>220</v>
      </c>
      <c r="AC220" s="1"/>
      <c r="AD220" s="1"/>
      <c r="AE220" s="1"/>
    </row>
    <row r="221" spans="22:31" ht="21" customHeight="1">
      <c r="V221" s="1"/>
      <c r="W221" s="1"/>
      <c r="X221" s="1"/>
      <c r="Y221" s="1"/>
      <c r="Z221" s="1"/>
      <c r="AA221" s="34">
        <f t="shared" ca="1" si="20"/>
        <v>0</v>
      </c>
      <c r="AB221" s="34">
        <v>221</v>
      </c>
      <c r="AC221" s="1"/>
      <c r="AD221" s="1"/>
      <c r="AE221" s="1"/>
    </row>
    <row r="222" spans="22:31" ht="21" customHeight="1">
      <c r="V222" s="1"/>
      <c r="W222" s="1"/>
      <c r="X222" s="1"/>
      <c r="Y222" s="1"/>
      <c r="Z222" s="1"/>
      <c r="AA222" s="34">
        <f t="shared" ca="1" si="20"/>
        <v>0</v>
      </c>
      <c r="AB222" s="34">
        <v>222</v>
      </c>
      <c r="AC222" s="1"/>
      <c r="AD222" s="1"/>
      <c r="AE222" s="1"/>
    </row>
    <row r="223" spans="22:31" ht="21" customHeight="1">
      <c r="V223" s="1"/>
      <c r="W223" s="1"/>
      <c r="X223" s="1"/>
      <c r="Y223" s="1"/>
      <c r="Z223" s="1"/>
      <c r="AA223" s="34">
        <f t="shared" ca="1" si="20"/>
        <v>0</v>
      </c>
      <c r="AB223" s="34">
        <v>223</v>
      </c>
      <c r="AC223" s="1"/>
      <c r="AD223" s="1"/>
      <c r="AE223" s="1"/>
    </row>
    <row r="224" spans="22:31" ht="21" customHeight="1">
      <c r="V224" s="1"/>
      <c r="W224" s="1"/>
      <c r="X224" s="1"/>
      <c r="Y224" s="1"/>
      <c r="Z224" s="1"/>
      <c r="AA224" s="34">
        <f t="shared" ca="1" si="20"/>
        <v>0</v>
      </c>
      <c r="AB224" s="34">
        <v>224</v>
      </c>
      <c r="AC224" s="1"/>
      <c r="AD224" s="1"/>
      <c r="AE224" s="1"/>
    </row>
    <row r="225" spans="22:31" ht="21" customHeight="1">
      <c r="V225" s="1"/>
      <c r="W225" s="1"/>
      <c r="X225" s="1"/>
      <c r="Y225" s="1"/>
      <c r="Z225" s="1"/>
      <c r="AA225" s="34">
        <f t="shared" ca="1" si="20"/>
        <v>0</v>
      </c>
      <c r="AB225" s="34">
        <v>225</v>
      </c>
      <c r="AC225" s="1"/>
      <c r="AD225" s="1"/>
      <c r="AE225" s="1"/>
    </row>
    <row r="226" spans="22:31" ht="21" customHeight="1">
      <c r="V226" s="1"/>
      <c r="W226" s="1"/>
      <c r="X226" s="1"/>
      <c r="Y226" s="1"/>
      <c r="Z226" s="1"/>
      <c r="AA226" s="34">
        <f t="shared" ca="1" si="20"/>
        <v>0</v>
      </c>
      <c r="AB226" s="34">
        <v>226</v>
      </c>
      <c r="AC226" s="1"/>
      <c r="AD226" s="1"/>
      <c r="AE226" s="1"/>
    </row>
    <row r="227" spans="22:31" ht="21" customHeight="1">
      <c r="V227" s="1"/>
      <c r="W227" s="1"/>
      <c r="X227" s="1"/>
      <c r="Y227" s="1"/>
      <c r="Z227" s="1"/>
      <c r="AA227" s="34">
        <f t="shared" ca="1" si="20"/>
        <v>0</v>
      </c>
      <c r="AB227" s="34">
        <v>227</v>
      </c>
      <c r="AC227" s="1"/>
      <c r="AD227" s="1"/>
      <c r="AE227" s="1"/>
    </row>
    <row r="228" spans="22:31" ht="21" customHeight="1">
      <c r="V228" s="1"/>
      <c r="W228" s="1"/>
      <c r="X228" s="1"/>
      <c r="Y228" s="1"/>
      <c r="Z228" s="1"/>
      <c r="AA228" s="34">
        <f t="shared" ca="1" si="20"/>
        <v>0</v>
      </c>
      <c r="AB228" s="34">
        <v>228</v>
      </c>
      <c r="AC228" s="1"/>
      <c r="AD228" s="1"/>
      <c r="AE228" s="1"/>
    </row>
    <row r="229" spans="22:31" ht="21" customHeight="1">
      <c r="V229" s="1"/>
      <c r="W229" s="1"/>
      <c r="X229" s="1"/>
      <c r="Y229" s="1"/>
      <c r="Z229" s="1"/>
      <c r="AA229" s="34">
        <f t="shared" ca="1" si="20"/>
        <v>0</v>
      </c>
      <c r="AB229" s="34">
        <v>229</v>
      </c>
      <c r="AC229" s="1"/>
      <c r="AD229" s="1"/>
      <c r="AE229" s="1"/>
    </row>
    <row r="230" spans="22:31" ht="21" customHeight="1">
      <c r="V230" s="1"/>
      <c r="W230" s="1"/>
      <c r="X230" s="1"/>
      <c r="Y230" s="1"/>
      <c r="Z230" s="1"/>
      <c r="AA230" s="34">
        <f t="shared" ca="1" si="20"/>
        <v>0</v>
      </c>
      <c r="AB230" s="34">
        <v>230</v>
      </c>
      <c r="AC230" s="1"/>
      <c r="AD230" s="1"/>
      <c r="AE230" s="1"/>
    </row>
    <row r="231" spans="22:31" ht="21" customHeight="1">
      <c r="V231" s="1"/>
      <c r="W231" s="1"/>
      <c r="X231" s="1"/>
      <c r="Y231" s="1"/>
      <c r="Z231" s="1"/>
      <c r="AA231" s="34">
        <f t="shared" ca="1" si="20"/>
        <v>0</v>
      </c>
      <c r="AB231" s="34">
        <v>231</v>
      </c>
      <c r="AC231" s="1"/>
      <c r="AD231" s="1"/>
      <c r="AE231" s="1"/>
    </row>
    <row r="232" spans="22:31" ht="21" customHeight="1">
      <c r="V232" s="1"/>
      <c r="W232" s="1"/>
      <c r="X232" s="1"/>
      <c r="Y232" s="1"/>
      <c r="Z232" s="1"/>
      <c r="AA232" s="34">
        <f t="shared" ca="1" si="20"/>
        <v>0</v>
      </c>
      <c r="AB232" s="34">
        <v>232</v>
      </c>
      <c r="AC232" s="1"/>
      <c r="AD232" s="1"/>
      <c r="AE232" s="1"/>
    </row>
    <row r="233" spans="22:31" ht="21" customHeight="1">
      <c r="V233" s="1"/>
      <c r="W233" s="1"/>
      <c r="X233" s="1"/>
      <c r="Y233" s="1"/>
      <c r="Z233" s="1"/>
      <c r="AA233" s="34">
        <f t="shared" ca="1" si="20"/>
        <v>0</v>
      </c>
      <c r="AB233" s="34">
        <v>233</v>
      </c>
      <c r="AC233" s="1"/>
      <c r="AD233" s="1"/>
      <c r="AE233" s="1"/>
    </row>
    <row r="234" spans="22:31" ht="21" customHeight="1">
      <c r="V234" s="1"/>
      <c r="W234" s="1"/>
      <c r="X234" s="1"/>
      <c r="Y234" s="1"/>
      <c r="Z234" s="1"/>
      <c r="AA234" s="34">
        <f t="shared" ca="1" si="20"/>
        <v>0</v>
      </c>
      <c r="AB234" s="34">
        <v>234</v>
      </c>
      <c r="AC234" s="1"/>
      <c r="AD234" s="1"/>
      <c r="AE234" s="1"/>
    </row>
    <row r="235" spans="22:31" ht="21" customHeight="1">
      <c r="V235" s="1"/>
      <c r="W235" s="1"/>
      <c r="X235" s="1"/>
      <c r="Y235" s="1"/>
      <c r="Z235" s="1"/>
      <c r="AA235" s="34">
        <f t="shared" ca="1" si="20"/>
        <v>0</v>
      </c>
      <c r="AB235" s="34">
        <v>235</v>
      </c>
      <c r="AC235" s="1"/>
      <c r="AD235" s="1"/>
      <c r="AE235" s="1"/>
    </row>
    <row r="236" spans="22:31" ht="21" customHeight="1">
      <c r="V236" s="1"/>
      <c r="W236" s="1"/>
      <c r="X236" s="1"/>
      <c r="Y236" s="1"/>
      <c r="Z236" s="1"/>
      <c r="AA236" s="34">
        <f t="shared" ca="1" si="20"/>
        <v>0</v>
      </c>
      <c r="AB236" s="34">
        <v>236</v>
      </c>
      <c r="AC236" s="1"/>
      <c r="AD236" s="1"/>
      <c r="AE236" s="1"/>
    </row>
    <row r="237" spans="22:31" ht="21" customHeight="1">
      <c r="V237" s="1"/>
      <c r="W237" s="1"/>
      <c r="X237" s="1"/>
      <c r="Y237" s="1"/>
      <c r="Z237" s="1"/>
      <c r="AA237" s="34">
        <f t="shared" ca="1" si="20"/>
        <v>0</v>
      </c>
      <c r="AB237" s="34">
        <v>237</v>
      </c>
      <c r="AC237" s="1"/>
      <c r="AD237" s="1"/>
      <c r="AE237" s="1"/>
    </row>
    <row r="238" spans="22:31" ht="21" customHeight="1">
      <c r="V238" s="1"/>
      <c r="W238" s="1"/>
      <c r="X238" s="1"/>
      <c r="Y238" s="1"/>
      <c r="Z238" s="1"/>
      <c r="AA238" s="34">
        <f t="shared" ca="1" si="20"/>
        <v>0</v>
      </c>
      <c r="AB238" s="34">
        <v>238</v>
      </c>
      <c r="AC238" s="1"/>
      <c r="AD238" s="1"/>
      <c r="AE238" s="1"/>
    </row>
    <row r="239" spans="22:31" ht="21" customHeight="1">
      <c r="V239" s="1"/>
      <c r="W239" s="1"/>
      <c r="X239" s="1"/>
      <c r="Y239" s="1"/>
      <c r="Z239" s="1"/>
      <c r="AA239" s="34">
        <f t="shared" ca="1" si="20"/>
        <v>0</v>
      </c>
      <c r="AB239" s="34">
        <v>239</v>
      </c>
      <c r="AC239" s="1"/>
      <c r="AD239" s="1"/>
      <c r="AE239" s="1"/>
    </row>
    <row r="240" spans="22:31" ht="21" customHeight="1">
      <c r="V240" s="1"/>
      <c r="W240" s="1"/>
      <c r="X240" s="1"/>
      <c r="Y240" s="1"/>
      <c r="Z240" s="1"/>
      <c r="AA240" s="34">
        <f t="shared" ca="1" si="20"/>
        <v>0</v>
      </c>
      <c r="AB240" s="34">
        <v>240</v>
      </c>
      <c r="AC240" s="1"/>
      <c r="AD240" s="1"/>
      <c r="AE240" s="1"/>
    </row>
    <row r="241" spans="22:31" ht="21" customHeight="1">
      <c r="V241" s="1"/>
      <c r="W241" s="1"/>
      <c r="X241" s="1"/>
      <c r="Y241" s="1"/>
      <c r="Z241" s="1"/>
      <c r="AA241" s="34">
        <f t="shared" ca="1" si="20"/>
        <v>0</v>
      </c>
      <c r="AB241" s="34">
        <v>241</v>
      </c>
      <c r="AC241" s="1"/>
      <c r="AD241" s="1"/>
      <c r="AE241" s="1"/>
    </row>
    <row r="242" spans="22:31" ht="21" customHeight="1">
      <c r="V242" s="1"/>
      <c r="W242" s="1"/>
      <c r="X242" s="1"/>
      <c r="Y242" s="1"/>
      <c r="Z242" s="1"/>
      <c r="AA242" s="34">
        <f t="shared" ca="1" si="20"/>
        <v>0</v>
      </c>
      <c r="AB242" s="34">
        <v>242</v>
      </c>
      <c r="AC242" s="1"/>
      <c r="AD242" s="1"/>
      <c r="AE242" s="1"/>
    </row>
    <row r="243" spans="22:31" ht="21" customHeight="1">
      <c r="V243" s="1"/>
      <c r="W243" s="1"/>
      <c r="X243" s="1"/>
      <c r="Y243" s="1"/>
      <c r="Z243" s="1"/>
      <c r="AA243" s="34">
        <f t="shared" ca="1" si="20"/>
        <v>0</v>
      </c>
      <c r="AB243" s="34">
        <v>243</v>
      </c>
      <c r="AC243" s="1"/>
      <c r="AD243" s="1"/>
      <c r="AE243" s="1"/>
    </row>
    <row r="244" spans="22:31" ht="21" customHeight="1">
      <c r="V244" s="1"/>
      <c r="W244" s="1"/>
      <c r="X244" s="1"/>
      <c r="Y244" s="1"/>
      <c r="Z244" s="1"/>
      <c r="AA244" s="34">
        <f t="shared" ca="1" si="20"/>
        <v>0</v>
      </c>
      <c r="AB244" s="34">
        <v>244</v>
      </c>
      <c r="AC244" s="1"/>
      <c r="AD244" s="1"/>
      <c r="AE244" s="1"/>
    </row>
    <row r="245" spans="22:31" ht="21" customHeight="1">
      <c r="V245" s="1"/>
      <c r="W245" s="1"/>
      <c r="X245" s="1"/>
      <c r="Y245" s="1"/>
      <c r="Z245" s="1"/>
      <c r="AA245" s="34">
        <f t="shared" ca="1" si="20"/>
        <v>0</v>
      </c>
      <c r="AB245" s="34">
        <v>245</v>
      </c>
      <c r="AC245" s="1"/>
      <c r="AD245" s="1"/>
      <c r="AE245" s="1"/>
    </row>
    <row r="246" spans="22:31" ht="21" customHeight="1">
      <c r="V246" s="1"/>
      <c r="W246" s="1"/>
      <c r="X246" s="1"/>
      <c r="Y246" s="1"/>
      <c r="Z246" s="1"/>
      <c r="AA246" s="34">
        <f t="shared" ca="1" si="20"/>
        <v>0</v>
      </c>
      <c r="AB246" s="34">
        <v>246</v>
      </c>
      <c r="AC246" s="1"/>
      <c r="AD246" s="1"/>
      <c r="AE246" s="1"/>
    </row>
    <row r="247" spans="22:31" ht="21" customHeight="1">
      <c r="V247" s="1"/>
      <c r="W247" s="1"/>
      <c r="X247" s="1"/>
      <c r="Y247" s="1"/>
      <c r="Z247" s="1"/>
      <c r="AA247" s="34">
        <f t="shared" ca="1" si="20"/>
        <v>0</v>
      </c>
      <c r="AB247" s="34">
        <v>247</v>
      </c>
      <c r="AC247" s="1"/>
      <c r="AD247" s="1"/>
      <c r="AE247" s="1"/>
    </row>
    <row r="248" spans="22:31" ht="21" customHeight="1">
      <c r="V248" s="1"/>
      <c r="W248" s="1"/>
      <c r="X248" s="1"/>
      <c r="Y248" s="1"/>
      <c r="Z248" s="1"/>
      <c r="AA248" s="34">
        <f t="shared" ca="1" si="20"/>
        <v>0</v>
      </c>
      <c r="AB248" s="34">
        <v>248</v>
      </c>
      <c r="AC248" s="1"/>
      <c r="AD248" s="1"/>
      <c r="AE248" s="1"/>
    </row>
    <row r="249" spans="22:31" ht="21" customHeight="1">
      <c r="V249" s="1"/>
      <c r="W249" s="1"/>
      <c r="X249" s="1"/>
      <c r="Y249" s="1"/>
      <c r="Z249" s="1"/>
      <c r="AA249" s="34">
        <f t="shared" ca="1" si="20"/>
        <v>0</v>
      </c>
      <c r="AB249" s="34">
        <v>249</v>
      </c>
      <c r="AC249" s="1"/>
      <c r="AD249" s="1"/>
      <c r="AE249" s="1"/>
    </row>
    <row r="250" spans="22:31" ht="21" customHeight="1">
      <c r="V250" s="1"/>
      <c r="W250" s="1"/>
      <c r="X250" s="1"/>
      <c r="Y250" s="1"/>
      <c r="Z250" s="1"/>
      <c r="AA250" s="34">
        <f t="shared" ca="1" si="20"/>
        <v>0</v>
      </c>
      <c r="AB250" s="34">
        <v>250</v>
      </c>
      <c r="AC250" s="1"/>
      <c r="AD250" s="1"/>
      <c r="AE250" s="1"/>
    </row>
    <row r="251" spans="22:31" ht="21" customHeight="1">
      <c r="V251" s="1"/>
      <c r="W251" s="1"/>
      <c r="X251" s="1"/>
      <c r="Y251" s="1"/>
      <c r="Z251" s="1"/>
      <c r="AA251" s="34">
        <f t="shared" ca="1" si="20"/>
        <v>0</v>
      </c>
      <c r="AB251" s="34">
        <v>251</v>
      </c>
      <c r="AC251" s="1"/>
      <c r="AD251" s="1"/>
      <c r="AE251" s="1"/>
    </row>
    <row r="252" spans="22:31" ht="21" customHeight="1">
      <c r="V252" s="1"/>
      <c r="W252" s="1"/>
      <c r="X252" s="1"/>
      <c r="Y252" s="1"/>
      <c r="Z252" s="1"/>
      <c r="AA252" s="34">
        <f t="shared" ca="1" si="20"/>
        <v>0</v>
      </c>
      <c r="AB252" s="34">
        <v>252</v>
      </c>
      <c r="AC252" s="1"/>
      <c r="AD252" s="1"/>
      <c r="AE252" s="1"/>
    </row>
    <row r="253" spans="22:31" ht="21" customHeight="1">
      <c r="V253" s="1"/>
      <c r="W253" s="1"/>
      <c r="X253" s="1"/>
      <c r="Y253" s="1"/>
      <c r="Z253" s="1"/>
      <c r="AA253" s="34">
        <f t="shared" ca="1" si="20"/>
        <v>0</v>
      </c>
      <c r="AB253" s="34">
        <v>253</v>
      </c>
      <c r="AC253" s="1"/>
      <c r="AD253" s="1"/>
      <c r="AE253" s="1"/>
    </row>
    <row r="254" spans="22:31" ht="21" customHeight="1">
      <c r="V254" s="1"/>
      <c r="W254" s="1"/>
      <c r="X254" s="1"/>
      <c r="Y254" s="1"/>
      <c r="Z254" s="1"/>
      <c r="AA254" s="34">
        <f t="shared" ca="1" si="20"/>
        <v>0</v>
      </c>
      <c r="AB254" s="34">
        <v>254</v>
      </c>
      <c r="AC254" s="1"/>
      <c r="AD254" s="1"/>
      <c r="AE254" s="1"/>
    </row>
    <row r="255" spans="22:31" ht="21" customHeight="1">
      <c r="V255" s="1"/>
      <c r="W255" s="1"/>
      <c r="X255" s="1"/>
      <c r="Y255" s="1"/>
      <c r="Z255" s="1"/>
      <c r="AA255" s="34">
        <f t="shared" ca="1" si="20"/>
        <v>0</v>
      </c>
      <c r="AB255" s="34">
        <v>255</v>
      </c>
      <c r="AC255" s="1"/>
      <c r="AD255" s="1"/>
      <c r="AE255" s="1"/>
    </row>
    <row r="256" spans="22:31" ht="21" customHeight="1">
      <c r="V256" s="1"/>
      <c r="W256" s="1"/>
      <c r="X256" s="1"/>
      <c r="Y256" s="1"/>
      <c r="Z256" s="1"/>
      <c r="AA256" s="34">
        <f t="shared" ca="1" si="20"/>
        <v>0</v>
      </c>
      <c r="AB256" s="34">
        <v>256</v>
      </c>
      <c r="AC256" s="1"/>
      <c r="AD256" s="1"/>
      <c r="AE256" s="1"/>
    </row>
    <row r="257" spans="22:31" ht="21" customHeight="1">
      <c r="V257" s="1"/>
      <c r="W257" s="1"/>
      <c r="X257" s="1"/>
      <c r="Y257" s="1"/>
      <c r="Z257" s="1"/>
      <c r="AA257" s="34">
        <f t="shared" ca="1" si="20"/>
        <v>0</v>
      </c>
      <c r="AB257" s="34">
        <v>257</v>
      </c>
      <c r="AC257" s="1"/>
      <c r="AD257" s="1"/>
      <c r="AE257" s="1"/>
    </row>
    <row r="258" spans="22:31" ht="21" customHeight="1">
      <c r="V258" s="1"/>
      <c r="W258" s="1"/>
      <c r="X258" s="1"/>
      <c r="Y258" s="1"/>
      <c r="Z258" s="1"/>
      <c r="AA258" s="34">
        <f t="shared" ca="1" si="20"/>
        <v>0</v>
      </c>
      <c r="AB258" s="34">
        <v>258</v>
      </c>
      <c r="AC258" s="1"/>
      <c r="AD258" s="1"/>
      <c r="AE258" s="1"/>
    </row>
    <row r="259" spans="22:31" ht="21" customHeight="1">
      <c r="V259" s="1"/>
      <c r="W259" s="1"/>
      <c r="X259" s="1"/>
      <c r="Y259" s="1"/>
      <c r="Z259" s="1"/>
      <c r="AA259" s="34">
        <f t="shared" ca="1" si="20"/>
        <v>0</v>
      </c>
      <c r="AB259" s="34">
        <v>259</v>
      </c>
      <c r="AC259" s="1"/>
      <c r="AD259" s="1"/>
      <c r="AE259" s="1"/>
    </row>
    <row r="260" spans="22:31" ht="21" customHeight="1">
      <c r="V260" s="1"/>
      <c r="W260" s="1"/>
      <c r="X260" s="1"/>
      <c r="Y260" s="1"/>
      <c r="Z260" s="1"/>
      <c r="AA260" s="34">
        <f t="shared" ca="1" si="20"/>
        <v>0</v>
      </c>
      <c r="AB260" s="34">
        <v>260</v>
      </c>
      <c r="AC260" s="1"/>
      <c r="AD260" s="1"/>
      <c r="AE260" s="1"/>
    </row>
    <row r="261" spans="22:31" ht="21" customHeight="1">
      <c r="V261" s="1"/>
      <c r="W261" s="1"/>
      <c r="X261" s="1"/>
      <c r="Y261" s="1"/>
      <c r="Z261" s="1"/>
      <c r="AA261" s="34">
        <f t="shared" ref="AA261:AA324" ca="1" si="21">INDIRECT($W$6&amp;"!"&amp;"B"&amp;ROW(B261))</f>
        <v>0</v>
      </c>
      <c r="AB261" s="34">
        <v>261</v>
      </c>
      <c r="AC261" s="1"/>
      <c r="AD261" s="1"/>
      <c r="AE261" s="1"/>
    </row>
    <row r="262" spans="22:31" ht="21" customHeight="1">
      <c r="V262" s="1"/>
      <c r="W262" s="1"/>
      <c r="X262" s="1"/>
      <c r="Y262" s="1"/>
      <c r="Z262" s="1"/>
      <c r="AA262" s="34">
        <f t="shared" ca="1" si="21"/>
        <v>0</v>
      </c>
      <c r="AB262" s="34">
        <v>262</v>
      </c>
      <c r="AC262" s="1"/>
      <c r="AD262" s="1"/>
      <c r="AE262" s="1"/>
    </row>
    <row r="263" spans="22:31" ht="21" customHeight="1">
      <c r="V263" s="1"/>
      <c r="W263" s="1"/>
      <c r="X263" s="1"/>
      <c r="Y263" s="1"/>
      <c r="Z263" s="1"/>
      <c r="AA263" s="34">
        <f t="shared" ca="1" si="21"/>
        <v>0</v>
      </c>
      <c r="AB263" s="34">
        <v>263</v>
      </c>
      <c r="AC263" s="1"/>
      <c r="AD263" s="1"/>
      <c r="AE263" s="1"/>
    </row>
    <row r="264" spans="22:31" ht="21" customHeight="1">
      <c r="V264" s="1"/>
      <c r="W264" s="1"/>
      <c r="X264" s="1"/>
      <c r="Y264" s="1"/>
      <c r="Z264" s="1"/>
      <c r="AA264" s="34">
        <f t="shared" ca="1" si="21"/>
        <v>0</v>
      </c>
      <c r="AB264" s="34">
        <v>264</v>
      </c>
      <c r="AC264" s="1"/>
      <c r="AD264" s="1"/>
      <c r="AE264" s="1"/>
    </row>
    <row r="265" spans="22:31" ht="21" customHeight="1">
      <c r="V265" s="1"/>
      <c r="W265" s="1"/>
      <c r="X265" s="1"/>
      <c r="Y265" s="1"/>
      <c r="Z265" s="1"/>
      <c r="AA265" s="34">
        <f t="shared" ca="1" si="21"/>
        <v>0</v>
      </c>
      <c r="AB265" s="34">
        <v>265</v>
      </c>
      <c r="AC265" s="1"/>
      <c r="AD265" s="1"/>
      <c r="AE265" s="1"/>
    </row>
    <row r="266" spans="22:31" ht="21" customHeight="1">
      <c r="V266" s="1"/>
      <c r="W266" s="1"/>
      <c r="X266" s="1"/>
      <c r="Y266" s="1"/>
      <c r="Z266" s="1"/>
      <c r="AA266" s="34">
        <f t="shared" ca="1" si="21"/>
        <v>0</v>
      </c>
      <c r="AB266" s="34">
        <v>266</v>
      </c>
      <c r="AC266" s="1"/>
      <c r="AD266" s="1"/>
      <c r="AE266" s="1"/>
    </row>
    <row r="267" spans="22:31" ht="21" customHeight="1">
      <c r="V267" s="1"/>
      <c r="W267" s="1"/>
      <c r="X267" s="1"/>
      <c r="Y267" s="1"/>
      <c r="Z267" s="1"/>
      <c r="AA267" s="34">
        <f t="shared" ca="1" si="21"/>
        <v>0</v>
      </c>
      <c r="AB267" s="34">
        <v>267</v>
      </c>
      <c r="AC267" s="1"/>
      <c r="AD267" s="1"/>
      <c r="AE267" s="1"/>
    </row>
    <row r="268" spans="22:31" ht="21" customHeight="1">
      <c r="V268" s="1"/>
      <c r="W268" s="1"/>
      <c r="X268" s="1"/>
      <c r="Y268" s="1"/>
      <c r="Z268" s="1"/>
      <c r="AA268" s="34">
        <f t="shared" ca="1" si="21"/>
        <v>0</v>
      </c>
      <c r="AB268" s="34">
        <v>268</v>
      </c>
      <c r="AC268" s="1"/>
      <c r="AD268" s="1"/>
      <c r="AE268" s="1"/>
    </row>
    <row r="269" spans="22:31" ht="21" customHeight="1">
      <c r="V269" s="1"/>
      <c r="W269" s="1"/>
      <c r="X269" s="1"/>
      <c r="Y269" s="1"/>
      <c r="Z269" s="1"/>
      <c r="AA269" s="34">
        <f t="shared" ca="1" si="21"/>
        <v>0</v>
      </c>
      <c r="AB269" s="34">
        <v>269</v>
      </c>
      <c r="AC269" s="1"/>
      <c r="AD269" s="1"/>
      <c r="AE269" s="1"/>
    </row>
    <row r="270" spans="22:31" ht="21" customHeight="1">
      <c r="V270" s="1"/>
      <c r="W270" s="1"/>
      <c r="X270" s="1"/>
      <c r="Y270" s="1"/>
      <c r="Z270" s="1"/>
      <c r="AA270" s="34">
        <f t="shared" ca="1" si="21"/>
        <v>0</v>
      </c>
      <c r="AB270" s="34">
        <v>270</v>
      </c>
      <c r="AC270" s="1"/>
      <c r="AD270" s="1"/>
      <c r="AE270" s="1"/>
    </row>
    <row r="271" spans="22:31" ht="21" customHeight="1">
      <c r="V271" s="1"/>
      <c r="W271" s="1"/>
      <c r="X271" s="1"/>
      <c r="Y271" s="1"/>
      <c r="Z271" s="1"/>
      <c r="AA271" s="34">
        <f t="shared" ca="1" si="21"/>
        <v>0</v>
      </c>
      <c r="AB271" s="34">
        <v>271</v>
      </c>
      <c r="AC271" s="1"/>
      <c r="AD271" s="1"/>
      <c r="AE271" s="1"/>
    </row>
    <row r="272" spans="22:31" ht="21" customHeight="1">
      <c r="V272" s="1"/>
      <c r="W272" s="1"/>
      <c r="X272" s="1"/>
      <c r="Y272" s="1"/>
      <c r="Z272" s="1"/>
      <c r="AA272" s="34">
        <f t="shared" ca="1" si="21"/>
        <v>0</v>
      </c>
      <c r="AB272" s="34">
        <v>272</v>
      </c>
      <c r="AC272" s="1"/>
      <c r="AD272" s="1"/>
      <c r="AE272" s="1"/>
    </row>
    <row r="273" spans="22:31" ht="21" customHeight="1">
      <c r="V273" s="1"/>
      <c r="W273" s="1"/>
      <c r="X273" s="1"/>
      <c r="Y273" s="1"/>
      <c r="Z273" s="1"/>
      <c r="AA273" s="34">
        <f t="shared" ca="1" si="21"/>
        <v>0</v>
      </c>
      <c r="AB273" s="34">
        <v>273</v>
      </c>
      <c r="AC273" s="1"/>
      <c r="AD273" s="1"/>
      <c r="AE273" s="1"/>
    </row>
    <row r="274" spans="22:31" ht="21" customHeight="1">
      <c r="V274" s="1"/>
      <c r="W274" s="1"/>
      <c r="X274" s="1"/>
      <c r="Y274" s="1"/>
      <c r="Z274" s="1"/>
      <c r="AA274" s="34">
        <f t="shared" ca="1" si="21"/>
        <v>0</v>
      </c>
      <c r="AB274" s="34">
        <v>274</v>
      </c>
      <c r="AC274" s="1"/>
      <c r="AD274" s="1"/>
      <c r="AE274" s="1"/>
    </row>
    <row r="275" spans="22:31" ht="21" customHeight="1">
      <c r="V275" s="1"/>
      <c r="W275" s="1"/>
      <c r="X275" s="1"/>
      <c r="Y275" s="1"/>
      <c r="Z275" s="1"/>
      <c r="AA275" s="34">
        <f t="shared" ca="1" si="21"/>
        <v>0</v>
      </c>
      <c r="AB275" s="34">
        <v>275</v>
      </c>
      <c r="AC275" s="1"/>
      <c r="AD275" s="1"/>
      <c r="AE275" s="1"/>
    </row>
    <row r="276" spans="22:31" ht="21" customHeight="1">
      <c r="V276" s="1"/>
      <c r="W276" s="1"/>
      <c r="X276" s="1"/>
      <c r="Y276" s="1"/>
      <c r="Z276" s="1"/>
      <c r="AA276" s="34">
        <f t="shared" ca="1" si="21"/>
        <v>0</v>
      </c>
      <c r="AB276" s="34">
        <v>276</v>
      </c>
      <c r="AC276" s="1"/>
      <c r="AD276" s="1"/>
      <c r="AE276" s="1"/>
    </row>
    <row r="277" spans="22:31" ht="21" customHeight="1">
      <c r="V277" s="1"/>
      <c r="W277" s="1"/>
      <c r="X277" s="1"/>
      <c r="Y277" s="1"/>
      <c r="Z277" s="1"/>
      <c r="AA277" s="34">
        <f t="shared" ca="1" si="21"/>
        <v>0</v>
      </c>
      <c r="AB277" s="34">
        <v>277</v>
      </c>
      <c r="AC277" s="1"/>
      <c r="AD277" s="1"/>
      <c r="AE277" s="1"/>
    </row>
    <row r="278" spans="22:31" ht="21" customHeight="1">
      <c r="V278" s="1"/>
      <c r="W278" s="1"/>
      <c r="X278" s="1"/>
      <c r="Y278" s="1"/>
      <c r="Z278" s="1"/>
      <c r="AA278" s="34">
        <f t="shared" ca="1" si="21"/>
        <v>0</v>
      </c>
      <c r="AB278" s="34">
        <v>278</v>
      </c>
      <c r="AC278" s="1"/>
      <c r="AD278" s="1"/>
      <c r="AE278" s="1"/>
    </row>
    <row r="279" spans="22:31" ht="21" customHeight="1">
      <c r="V279" s="1"/>
      <c r="W279" s="1"/>
      <c r="X279" s="1"/>
      <c r="Y279" s="1"/>
      <c r="Z279" s="1"/>
      <c r="AA279" s="34">
        <f t="shared" ca="1" si="21"/>
        <v>0</v>
      </c>
      <c r="AB279" s="34">
        <v>279</v>
      </c>
      <c r="AC279" s="1"/>
      <c r="AD279" s="1"/>
      <c r="AE279" s="1"/>
    </row>
    <row r="280" spans="22:31" ht="21" customHeight="1">
      <c r="V280" s="1"/>
      <c r="W280" s="1"/>
      <c r="X280" s="1"/>
      <c r="Y280" s="1"/>
      <c r="Z280" s="1"/>
      <c r="AA280" s="34">
        <f t="shared" ca="1" si="21"/>
        <v>0</v>
      </c>
      <c r="AB280" s="34">
        <v>280</v>
      </c>
      <c r="AC280" s="1"/>
      <c r="AD280" s="1"/>
      <c r="AE280" s="1"/>
    </row>
    <row r="281" spans="22:31" ht="21" customHeight="1">
      <c r="V281" s="1"/>
      <c r="W281" s="1"/>
      <c r="X281" s="1"/>
      <c r="Y281" s="1"/>
      <c r="Z281" s="1"/>
      <c r="AA281" s="34">
        <f t="shared" ca="1" si="21"/>
        <v>0</v>
      </c>
      <c r="AB281" s="34">
        <v>281</v>
      </c>
      <c r="AC281" s="1"/>
      <c r="AD281" s="1"/>
      <c r="AE281" s="1"/>
    </row>
    <row r="282" spans="22:31" ht="21" customHeight="1">
      <c r="V282" s="1"/>
      <c r="W282" s="1"/>
      <c r="X282" s="1"/>
      <c r="Y282" s="1"/>
      <c r="Z282" s="1"/>
      <c r="AA282" s="34">
        <f t="shared" ca="1" si="21"/>
        <v>0</v>
      </c>
      <c r="AB282" s="34">
        <v>282</v>
      </c>
      <c r="AC282" s="1"/>
      <c r="AD282" s="1"/>
      <c r="AE282" s="1"/>
    </row>
    <row r="283" spans="22:31" ht="21" customHeight="1">
      <c r="V283" s="1"/>
      <c r="W283" s="1"/>
      <c r="X283" s="1"/>
      <c r="Y283" s="1"/>
      <c r="Z283" s="1"/>
      <c r="AA283" s="34">
        <f t="shared" ca="1" si="21"/>
        <v>0</v>
      </c>
      <c r="AB283" s="34">
        <v>283</v>
      </c>
      <c r="AC283" s="1"/>
      <c r="AD283" s="1"/>
      <c r="AE283" s="1"/>
    </row>
    <row r="284" spans="22:31" ht="21" customHeight="1">
      <c r="V284" s="1"/>
      <c r="W284" s="1"/>
      <c r="X284" s="1"/>
      <c r="Y284" s="1"/>
      <c r="Z284" s="1"/>
      <c r="AA284" s="34">
        <f t="shared" ca="1" si="21"/>
        <v>0</v>
      </c>
      <c r="AB284" s="34">
        <v>284</v>
      </c>
      <c r="AC284" s="1"/>
      <c r="AD284" s="1"/>
      <c r="AE284" s="1"/>
    </row>
    <row r="285" spans="22:31" ht="21" customHeight="1">
      <c r="V285" s="1"/>
      <c r="W285" s="1"/>
      <c r="X285" s="1"/>
      <c r="Y285" s="1"/>
      <c r="Z285" s="1"/>
      <c r="AA285" s="34">
        <f t="shared" ca="1" si="21"/>
        <v>0</v>
      </c>
      <c r="AB285" s="34">
        <v>285</v>
      </c>
      <c r="AC285" s="1"/>
      <c r="AD285" s="1"/>
      <c r="AE285" s="1"/>
    </row>
    <row r="286" spans="22:31" ht="21" customHeight="1">
      <c r="V286" s="1"/>
      <c r="W286" s="1"/>
      <c r="X286" s="1"/>
      <c r="Y286" s="1"/>
      <c r="Z286" s="1"/>
      <c r="AA286" s="34">
        <f t="shared" ca="1" si="21"/>
        <v>0</v>
      </c>
      <c r="AB286" s="34">
        <v>286</v>
      </c>
      <c r="AC286" s="1"/>
      <c r="AD286" s="1"/>
      <c r="AE286" s="1"/>
    </row>
    <row r="287" spans="22:31" ht="21" customHeight="1">
      <c r="V287" s="1"/>
      <c r="W287" s="1"/>
      <c r="X287" s="1"/>
      <c r="Y287" s="1"/>
      <c r="Z287" s="1"/>
      <c r="AA287" s="34">
        <f t="shared" ca="1" si="21"/>
        <v>0</v>
      </c>
      <c r="AB287" s="34">
        <v>287</v>
      </c>
      <c r="AC287" s="1"/>
      <c r="AD287" s="1"/>
      <c r="AE287" s="1"/>
    </row>
    <row r="288" spans="22:31" ht="21" customHeight="1">
      <c r="V288" s="1"/>
      <c r="W288" s="1"/>
      <c r="X288" s="1"/>
      <c r="Y288" s="1"/>
      <c r="Z288" s="1"/>
      <c r="AA288" s="34">
        <f t="shared" ca="1" si="21"/>
        <v>0</v>
      </c>
      <c r="AB288" s="34">
        <v>288</v>
      </c>
      <c r="AC288" s="1"/>
      <c r="AD288" s="1"/>
      <c r="AE288" s="1"/>
    </row>
    <row r="289" spans="22:31" ht="21" customHeight="1">
      <c r="V289" s="1"/>
      <c r="W289" s="1"/>
      <c r="X289" s="1"/>
      <c r="Y289" s="1"/>
      <c r="Z289" s="1"/>
      <c r="AA289" s="34">
        <f t="shared" ca="1" si="21"/>
        <v>0</v>
      </c>
      <c r="AB289" s="34">
        <v>289</v>
      </c>
      <c r="AC289" s="1"/>
      <c r="AD289" s="1"/>
      <c r="AE289" s="1"/>
    </row>
    <row r="290" spans="22:31" ht="21" customHeight="1">
      <c r="V290" s="1"/>
      <c r="W290" s="1"/>
      <c r="X290" s="1"/>
      <c r="Y290" s="1"/>
      <c r="Z290" s="1"/>
      <c r="AA290" s="34">
        <f t="shared" ca="1" si="21"/>
        <v>0</v>
      </c>
      <c r="AB290" s="34">
        <v>290</v>
      </c>
      <c r="AC290" s="1"/>
      <c r="AD290" s="1"/>
      <c r="AE290" s="1"/>
    </row>
    <row r="291" spans="22:31" ht="21" customHeight="1">
      <c r="V291" s="1"/>
      <c r="W291" s="1"/>
      <c r="X291" s="1"/>
      <c r="Y291" s="1"/>
      <c r="Z291" s="1"/>
      <c r="AA291" s="34">
        <f t="shared" ca="1" si="21"/>
        <v>0</v>
      </c>
      <c r="AB291" s="34">
        <v>291</v>
      </c>
      <c r="AC291" s="1"/>
      <c r="AD291" s="1"/>
      <c r="AE291" s="1"/>
    </row>
    <row r="292" spans="22:31" ht="21" customHeight="1">
      <c r="V292" s="1"/>
      <c r="W292" s="1"/>
      <c r="X292" s="1"/>
      <c r="Y292" s="1"/>
      <c r="Z292" s="1"/>
      <c r="AA292" s="34">
        <f t="shared" ca="1" si="21"/>
        <v>0</v>
      </c>
      <c r="AB292" s="34">
        <v>292</v>
      </c>
      <c r="AC292" s="1"/>
      <c r="AD292" s="1"/>
      <c r="AE292" s="1"/>
    </row>
    <row r="293" spans="22:31" ht="21" customHeight="1">
      <c r="V293" s="1"/>
      <c r="W293" s="1"/>
      <c r="X293" s="1"/>
      <c r="Y293" s="1"/>
      <c r="Z293" s="1"/>
      <c r="AA293" s="34">
        <f t="shared" ca="1" si="21"/>
        <v>0</v>
      </c>
      <c r="AB293" s="34">
        <v>293</v>
      </c>
      <c r="AC293" s="1"/>
      <c r="AD293" s="1"/>
      <c r="AE293" s="1"/>
    </row>
    <row r="294" spans="22:31" ht="21" customHeight="1">
      <c r="V294" s="1"/>
      <c r="W294" s="1"/>
      <c r="X294" s="1"/>
      <c r="Y294" s="1"/>
      <c r="Z294" s="1"/>
      <c r="AA294" s="34">
        <f t="shared" ca="1" si="21"/>
        <v>0</v>
      </c>
      <c r="AB294" s="34">
        <v>294</v>
      </c>
      <c r="AC294" s="1"/>
      <c r="AD294" s="1"/>
      <c r="AE294" s="1"/>
    </row>
    <row r="295" spans="22:31" ht="21" customHeight="1">
      <c r="V295" s="1"/>
      <c r="W295" s="1"/>
      <c r="X295" s="1"/>
      <c r="Y295" s="1"/>
      <c r="Z295" s="1"/>
      <c r="AA295" s="34">
        <f t="shared" ca="1" si="21"/>
        <v>0</v>
      </c>
      <c r="AB295" s="34">
        <v>295</v>
      </c>
      <c r="AC295" s="1"/>
      <c r="AD295" s="1"/>
      <c r="AE295" s="1"/>
    </row>
    <row r="296" spans="22:31" ht="21" customHeight="1">
      <c r="V296" s="1"/>
      <c r="W296" s="1"/>
      <c r="X296" s="1"/>
      <c r="Y296" s="1"/>
      <c r="Z296" s="1"/>
      <c r="AA296" s="34">
        <f t="shared" ca="1" si="21"/>
        <v>0</v>
      </c>
      <c r="AB296" s="34">
        <v>296</v>
      </c>
      <c r="AC296" s="1"/>
      <c r="AD296" s="1"/>
      <c r="AE296" s="1"/>
    </row>
    <row r="297" spans="22:31" ht="21" customHeight="1">
      <c r="V297" s="1"/>
      <c r="W297" s="1"/>
      <c r="X297" s="1"/>
      <c r="Y297" s="1"/>
      <c r="Z297" s="1"/>
      <c r="AA297" s="34">
        <f t="shared" ca="1" si="21"/>
        <v>0</v>
      </c>
      <c r="AB297" s="34">
        <v>297</v>
      </c>
      <c r="AC297" s="1"/>
      <c r="AD297" s="1"/>
      <c r="AE297" s="1"/>
    </row>
    <row r="298" spans="22:31" ht="21" customHeight="1">
      <c r="V298" s="1"/>
      <c r="W298" s="1"/>
      <c r="X298" s="1"/>
      <c r="Y298" s="1"/>
      <c r="Z298" s="1"/>
      <c r="AA298" s="34">
        <f t="shared" ca="1" si="21"/>
        <v>0</v>
      </c>
      <c r="AB298" s="34">
        <v>298</v>
      </c>
      <c r="AC298" s="1"/>
      <c r="AD298" s="1"/>
      <c r="AE298" s="1"/>
    </row>
    <row r="299" spans="22:31" ht="21" customHeight="1">
      <c r="V299" s="1"/>
      <c r="W299" s="1"/>
      <c r="X299" s="1"/>
      <c r="Y299" s="1"/>
      <c r="Z299" s="1"/>
      <c r="AA299" s="34">
        <f t="shared" ca="1" si="21"/>
        <v>0</v>
      </c>
      <c r="AB299" s="34">
        <v>299</v>
      </c>
      <c r="AC299" s="1"/>
      <c r="AD299" s="1"/>
      <c r="AE299" s="1"/>
    </row>
    <row r="300" spans="22:31" ht="21" customHeight="1">
      <c r="V300" s="1"/>
      <c r="W300" s="1"/>
      <c r="X300" s="1"/>
      <c r="Y300" s="1"/>
      <c r="Z300" s="1"/>
      <c r="AA300" s="34">
        <f t="shared" ca="1" si="21"/>
        <v>0</v>
      </c>
      <c r="AB300" s="34">
        <v>300</v>
      </c>
      <c r="AC300" s="1"/>
      <c r="AD300" s="1"/>
      <c r="AE300" s="1"/>
    </row>
    <row r="301" spans="22:31" ht="21" customHeight="1">
      <c r="V301" s="1"/>
      <c r="W301" s="1"/>
      <c r="X301" s="1"/>
      <c r="Y301" s="1"/>
      <c r="Z301" s="1"/>
      <c r="AA301" s="34">
        <f t="shared" ca="1" si="21"/>
        <v>0</v>
      </c>
      <c r="AB301" s="34">
        <v>301</v>
      </c>
      <c r="AC301" s="1"/>
      <c r="AD301" s="1"/>
      <c r="AE301" s="1"/>
    </row>
    <row r="302" spans="22:31" ht="21" customHeight="1">
      <c r="V302" s="1"/>
      <c r="W302" s="1"/>
      <c r="X302" s="1"/>
      <c r="Y302" s="1"/>
      <c r="Z302" s="1"/>
      <c r="AA302" s="34">
        <f t="shared" ca="1" si="21"/>
        <v>0</v>
      </c>
      <c r="AB302" s="34">
        <v>302</v>
      </c>
      <c r="AC302" s="1"/>
      <c r="AD302" s="1"/>
      <c r="AE302" s="1"/>
    </row>
    <row r="303" spans="22:31" ht="21" customHeight="1">
      <c r="V303" s="1"/>
      <c r="W303" s="1"/>
      <c r="X303" s="1"/>
      <c r="Y303" s="1"/>
      <c r="Z303" s="1"/>
      <c r="AA303" s="34">
        <f t="shared" ca="1" si="21"/>
        <v>0</v>
      </c>
      <c r="AB303" s="34">
        <v>303</v>
      </c>
      <c r="AC303" s="1"/>
      <c r="AD303" s="1"/>
      <c r="AE303" s="1"/>
    </row>
    <row r="304" spans="22:31" ht="21" customHeight="1">
      <c r="V304" s="1"/>
      <c r="W304" s="1"/>
      <c r="X304" s="1"/>
      <c r="Y304" s="1"/>
      <c r="Z304" s="1"/>
      <c r="AA304" s="34">
        <f t="shared" ca="1" si="21"/>
        <v>0</v>
      </c>
      <c r="AB304" s="34">
        <v>304</v>
      </c>
      <c r="AC304" s="1"/>
      <c r="AD304" s="1"/>
      <c r="AE304" s="1"/>
    </row>
    <row r="305" spans="22:31" ht="21" customHeight="1">
      <c r="V305" s="1"/>
      <c r="W305" s="1"/>
      <c r="X305" s="1"/>
      <c r="Y305" s="1"/>
      <c r="Z305" s="1"/>
      <c r="AA305" s="34">
        <f t="shared" ca="1" si="21"/>
        <v>0</v>
      </c>
      <c r="AB305" s="34">
        <v>305</v>
      </c>
      <c r="AC305" s="1"/>
      <c r="AD305" s="1"/>
      <c r="AE305" s="1"/>
    </row>
    <row r="306" spans="22:31" ht="21" customHeight="1">
      <c r="V306" s="1"/>
      <c r="W306" s="1"/>
      <c r="X306" s="1"/>
      <c r="Y306" s="1"/>
      <c r="Z306" s="1"/>
      <c r="AA306" s="34">
        <f t="shared" ca="1" si="21"/>
        <v>0</v>
      </c>
      <c r="AB306" s="34">
        <v>306</v>
      </c>
      <c r="AC306" s="1"/>
      <c r="AD306" s="1"/>
      <c r="AE306" s="1"/>
    </row>
    <row r="307" spans="22:31" ht="21" customHeight="1">
      <c r="V307" s="1"/>
      <c r="W307" s="1"/>
      <c r="X307" s="1"/>
      <c r="Y307" s="1"/>
      <c r="Z307" s="1"/>
      <c r="AA307" s="34">
        <f t="shared" ca="1" si="21"/>
        <v>0</v>
      </c>
      <c r="AB307" s="34">
        <v>307</v>
      </c>
      <c r="AC307" s="1"/>
      <c r="AD307" s="1"/>
      <c r="AE307" s="1"/>
    </row>
    <row r="308" spans="22:31" ht="21" customHeight="1">
      <c r="AA308" s="34">
        <f t="shared" ca="1" si="21"/>
        <v>0</v>
      </c>
      <c r="AB308" s="34">
        <v>308</v>
      </c>
    </row>
    <row r="309" spans="22:31" ht="21" customHeight="1">
      <c r="AA309" s="34">
        <f t="shared" ca="1" si="21"/>
        <v>0</v>
      </c>
      <c r="AB309" s="34">
        <v>309</v>
      </c>
    </row>
    <row r="310" spans="22:31" ht="21" customHeight="1">
      <c r="AA310" s="34">
        <f t="shared" ca="1" si="21"/>
        <v>0</v>
      </c>
      <c r="AB310" s="34">
        <v>310</v>
      </c>
    </row>
    <row r="311" spans="22:31" ht="21" customHeight="1">
      <c r="AA311" s="34">
        <f t="shared" ca="1" si="21"/>
        <v>0</v>
      </c>
      <c r="AB311" s="34">
        <v>311</v>
      </c>
    </row>
    <row r="312" spans="22:31" ht="21" customHeight="1">
      <c r="AA312" s="34">
        <f t="shared" ca="1" si="21"/>
        <v>0</v>
      </c>
      <c r="AB312" s="34">
        <v>312</v>
      </c>
    </row>
    <row r="313" spans="22:31" ht="21" customHeight="1">
      <c r="AA313" s="34">
        <f t="shared" ca="1" si="21"/>
        <v>0</v>
      </c>
      <c r="AB313" s="34">
        <v>313</v>
      </c>
    </row>
    <row r="314" spans="22:31" ht="21" customHeight="1">
      <c r="AA314" s="34">
        <f t="shared" ca="1" si="21"/>
        <v>0</v>
      </c>
      <c r="AB314" s="34">
        <v>314</v>
      </c>
    </row>
    <row r="315" spans="22:31" ht="21" customHeight="1">
      <c r="AA315" s="34">
        <f t="shared" ca="1" si="21"/>
        <v>0</v>
      </c>
      <c r="AB315" s="34">
        <v>315</v>
      </c>
    </row>
    <row r="316" spans="22:31" ht="21" customHeight="1">
      <c r="AA316" s="34">
        <f t="shared" ca="1" si="21"/>
        <v>0</v>
      </c>
      <c r="AB316" s="34">
        <v>316</v>
      </c>
    </row>
    <row r="317" spans="22:31" ht="21" customHeight="1">
      <c r="AA317" s="34">
        <f t="shared" ca="1" si="21"/>
        <v>0</v>
      </c>
      <c r="AB317" s="34">
        <v>317</v>
      </c>
    </row>
    <row r="318" spans="22:31" ht="21" customHeight="1">
      <c r="AA318" s="34">
        <f t="shared" ca="1" si="21"/>
        <v>0</v>
      </c>
      <c r="AB318" s="34">
        <v>318</v>
      </c>
    </row>
    <row r="319" spans="22:31" ht="21" customHeight="1">
      <c r="AA319" s="34">
        <f t="shared" ca="1" si="21"/>
        <v>0</v>
      </c>
      <c r="AB319" s="34">
        <v>319</v>
      </c>
    </row>
    <row r="320" spans="22:31" ht="21" customHeight="1">
      <c r="AA320" s="34">
        <f t="shared" ca="1" si="21"/>
        <v>0</v>
      </c>
      <c r="AB320" s="34">
        <v>320</v>
      </c>
    </row>
    <row r="321" spans="27:28" ht="21" customHeight="1">
      <c r="AA321" s="34">
        <f t="shared" ca="1" si="21"/>
        <v>0</v>
      </c>
      <c r="AB321" s="34">
        <v>321</v>
      </c>
    </row>
    <row r="322" spans="27:28" ht="21" customHeight="1">
      <c r="AA322" s="34">
        <f t="shared" ca="1" si="21"/>
        <v>0</v>
      </c>
      <c r="AB322" s="34">
        <v>322</v>
      </c>
    </row>
    <row r="323" spans="27:28" ht="21" customHeight="1">
      <c r="AA323" s="34">
        <f t="shared" ca="1" si="21"/>
        <v>0</v>
      </c>
      <c r="AB323" s="34">
        <v>323</v>
      </c>
    </row>
    <row r="324" spans="27:28" ht="21" customHeight="1">
      <c r="AA324" s="34">
        <f t="shared" ca="1" si="21"/>
        <v>0</v>
      </c>
      <c r="AB324" s="34">
        <v>324</v>
      </c>
    </row>
    <row r="325" spans="27:28" ht="21" customHeight="1">
      <c r="AA325" s="34">
        <f t="shared" ref="AA325:AA388" ca="1" si="22">INDIRECT($W$6&amp;"!"&amp;"B"&amp;ROW(B325))</f>
        <v>0</v>
      </c>
      <c r="AB325" s="34">
        <v>325</v>
      </c>
    </row>
    <row r="326" spans="27:28" ht="21" customHeight="1">
      <c r="AA326" s="34">
        <f t="shared" ca="1" si="22"/>
        <v>0</v>
      </c>
      <c r="AB326" s="34">
        <v>326</v>
      </c>
    </row>
    <row r="327" spans="27:28" ht="21" customHeight="1">
      <c r="AA327" s="34">
        <f t="shared" ca="1" si="22"/>
        <v>0</v>
      </c>
      <c r="AB327" s="34">
        <v>327</v>
      </c>
    </row>
    <row r="328" spans="27:28" ht="21" customHeight="1">
      <c r="AA328" s="34">
        <f t="shared" ca="1" si="22"/>
        <v>0</v>
      </c>
      <c r="AB328" s="34">
        <v>328</v>
      </c>
    </row>
    <row r="329" spans="27:28" ht="21" customHeight="1">
      <c r="AA329" s="34">
        <f t="shared" ca="1" si="22"/>
        <v>0</v>
      </c>
      <c r="AB329" s="34">
        <v>329</v>
      </c>
    </row>
    <row r="330" spans="27:28" ht="21" customHeight="1">
      <c r="AA330" s="34">
        <f t="shared" ca="1" si="22"/>
        <v>0</v>
      </c>
      <c r="AB330" s="34">
        <v>330</v>
      </c>
    </row>
    <row r="331" spans="27:28" ht="21" customHeight="1">
      <c r="AA331" s="34">
        <f t="shared" ca="1" si="22"/>
        <v>0</v>
      </c>
      <c r="AB331" s="34">
        <v>331</v>
      </c>
    </row>
    <row r="332" spans="27:28" ht="21" customHeight="1">
      <c r="AA332" s="34">
        <f t="shared" ca="1" si="22"/>
        <v>0</v>
      </c>
      <c r="AB332" s="34">
        <v>332</v>
      </c>
    </row>
    <row r="333" spans="27:28" ht="21" customHeight="1">
      <c r="AA333" s="34">
        <f t="shared" ca="1" si="22"/>
        <v>0</v>
      </c>
      <c r="AB333" s="34">
        <v>333</v>
      </c>
    </row>
    <row r="334" spans="27:28" ht="21" customHeight="1">
      <c r="AA334" s="34">
        <f t="shared" ca="1" si="22"/>
        <v>0</v>
      </c>
      <c r="AB334" s="34">
        <v>334</v>
      </c>
    </row>
    <row r="335" spans="27:28" ht="21" customHeight="1">
      <c r="AA335" s="34">
        <f t="shared" ca="1" si="22"/>
        <v>0</v>
      </c>
      <c r="AB335" s="34">
        <v>335</v>
      </c>
    </row>
    <row r="336" spans="27:28" ht="21" customHeight="1">
      <c r="AA336" s="34">
        <f t="shared" ca="1" si="22"/>
        <v>0</v>
      </c>
      <c r="AB336" s="34">
        <v>336</v>
      </c>
    </row>
    <row r="337" spans="27:28" ht="21" customHeight="1">
      <c r="AA337" s="34">
        <f t="shared" ca="1" si="22"/>
        <v>0</v>
      </c>
      <c r="AB337" s="34">
        <v>337</v>
      </c>
    </row>
    <row r="338" spans="27:28" ht="21" customHeight="1">
      <c r="AA338" s="34">
        <f t="shared" ca="1" si="22"/>
        <v>0</v>
      </c>
      <c r="AB338" s="34">
        <v>338</v>
      </c>
    </row>
    <row r="339" spans="27:28" ht="21" customHeight="1">
      <c r="AA339" s="34">
        <f t="shared" ca="1" si="22"/>
        <v>0</v>
      </c>
      <c r="AB339" s="34">
        <v>339</v>
      </c>
    </row>
    <row r="340" spans="27:28" ht="21" customHeight="1">
      <c r="AA340" s="34">
        <f t="shared" ca="1" si="22"/>
        <v>0</v>
      </c>
      <c r="AB340" s="34">
        <v>340</v>
      </c>
    </row>
    <row r="341" spans="27:28" ht="21" customHeight="1">
      <c r="AA341" s="34">
        <f t="shared" ca="1" si="22"/>
        <v>0</v>
      </c>
      <c r="AB341" s="34">
        <v>341</v>
      </c>
    </row>
    <row r="342" spans="27:28" ht="21" customHeight="1">
      <c r="AA342" s="34">
        <f t="shared" ca="1" si="22"/>
        <v>0</v>
      </c>
      <c r="AB342" s="34">
        <v>342</v>
      </c>
    </row>
    <row r="343" spans="27:28" ht="21" customHeight="1">
      <c r="AA343" s="34">
        <f t="shared" ca="1" si="22"/>
        <v>0</v>
      </c>
      <c r="AB343" s="34">
        <v>343</v>
      </c>
    </row>
    <row r="344" spans="27:28" ht="21" customHeight="1">
      <c r="AA344" s="34">
        <f t="shared" ca="1" si="22"/>
        <v>0</v>
      </c>
      <c r="AB344" s="34">
        <v>344</v>
      </c>
    </row>
    <row r="345" spans="27:28" ht="21" customHeight="1">
      <c r="AA345" s="34">
        <f t="shared" ca="1" si="22"/>
        <v>0</v>
      </c>
      <c r="AB345" s="34">
        <v>345</v>
      </c>
    </row>
    <row r="346" spans="27:28" ht="21" customHeight="1">
      <c r="AA346" s="34">
        <f t="shared" ca="1" si="22"/>
        <v>0</v>
      </c>
      <c r="AB346" s="34">
        <v>346</v>
      </c>
    </row>
    <row r="347" spans="27:28" ht="21" customHeight="1">
      <c r="AA347" s="34">
        <f t="shared" ca="1" si="22"/>
        <v>0</v>
      </c>
      <c r="AB347" s="34">
        <v>347</v>
      </c>
    </row>
    <row r="348" spans="27:28" ht="21" customHeight="1">
      <c r="AA348" s="34">
        <f t="shared" ca="1" si="22"/>
        <v>0</v>
      </c>
      <c r="AB348" s="34">
        <v>348</v>
      </c>
    </row>
    <row r="349" spans="27:28" ht="21" customHeight="1">
      <c r="AA349" s="34">
        <f t="shared" ca="1" si="22"/>
        <v>0</v>
      </c>
      <c r="AB349" s="34">
        <v>349</v>
      </c>
    </row>
    <row r="350" spans="27:28" ht="21" customHeight="1">
      <c r="AA350" s="34">
        <f t="shared" ca="1" si="22"/>
        <v>0</v>
      </c>
      <c r="AB350" s="34">
        <v>350</v>
      </c>
    </row>
    <row r="351" spans="27:28" ht="21" customHeight="1">
      <c r="AA351" s="34">
        <f t="shared" ca="1" si="22"/>
        <v>0</v>
      </c>
      <c r="AB351" s="34">
        <v>351</v>
      </c>
    </row>
    <row r="352" spans="27:28" ht="21" customHeight="1">
      <c r="AA352" s="34">
        <f t="shared" ca="1" si="22"/>
        <v>0</v>
      </c>
      <c r="AB352" s="34">
        <v>352</v>
      </c>
    </row>
    <row r="353" spans="27:28" ht="21" customHeight="1">
      <c r="AA353" s="34">
        <f t="shared" ca="1" si="22"/>
        <v>0</v>
      </c>
      <c r="AB353" s="34">
        <v>353</v>
      </c>
    </row>
    <row r="354" spans="27:28" ht="21" customHeight="1">
      <c r="AA354" s="34">
        <f t="shared" ca="1" si="22"/>
        <v>0</v>
      </c>
      <c r="AB354" s="34">
        <v>354</v>
      </c>
    </row>
    <row r="355" spans="27:28" ht="21" customHeight="1">
      <c r="AA355" s="34">
        <f t="shared" ca="1" si="22"/>
        <v>0</v>
      </c>
      <c r="AB355" s="34">
        <v>355</v>
      </c>
    </row>
    <row r="356" spans="27:28" ht="21" customHeight="1">
      <c r="AA356" s="34">
        <f t="shared" ca="1" si="22"/>
        <v>0</v>
      </c>
      <c r="AB356" s="34">
        <v>356</v>
      </c>
    </row>
    <row r="357" spans="27:28" ht="21" customHeight="1">
      <c r="AA357" s="34">
        <f t="shared" ca="1" si="22"/>
        <v>0</v>
      </c>
      <c r="AB357" s="34">
        <v>357</v>
      </c>
    </row>
    <row r="358" spans="27:28" ht="21" customHeight="1">
      <c r="AA358" s="34">
        <f t="shared" ca="1" si="22"/>
        <v>0</v>
      </c>
      <c r="AB358" s="34">
        <v>358</v>
      </c>
    </row>
    <row r="359" spans="27:28" ht="21" customHeight="1">
      <c r="AA359" s="34">
        <f t="shared" ca="1" si="22"/>
        <v>0</v>
      </c>
      <c r="AB359" s="34">
        <v>359</v>
      </c>
    </row>
    <row r="360" spans="27:28" ht="21" customHeight="1">
      <c r="AA360" s="34">
        <f t="shared" ca="1" si="22"/>
        <v>0</v>
      </c>
      <c r="AB360" s="34">
        <v>360</v>
      </c>
    </row>
    <row r="361" spans="27:28" ht="21" customHeight="1">
      <c r="AA361" s="34">
        <f t="shared" ca="1" si="22"/>
        <v>0</v>
      </c>
      <c r="AB361" s="34">
        <v>361</v>
      </c>
    </row>
    <row r="362" spans="27:28" ht="21" customHeight="1">
      <c r="AA362" s="34">
        <f t="shared" ca="1" si="22"/>
        <v>0</v>
      </c>
      <c r="AB362" s="34">
        <v>362</v>
      </c>
    </row>
    <row r="363" spans="27:28" ht="21" customHeight="1">
      <c r="AA363" s="34">
        <f t="shared" ca="1" si="22"/>
        <v>0</v>
      </c>
      <c r="AB363" s="34">
        <v>363</v>
      </c>
    </row>
    <row r="364" spans="27:28" ht="21" customHeight="1">
      <c r="AA364" s="34">
        <f t="shared" ca="1" si="22"/>
        <v>0</v>
      </c>
      <c r="AB364" s="34">
        <v>364</v>
      </c>
    </row>
    <row r="365" spans="27:28" ht="21" customHeight="1">
      <c r="AA365" s="34">
        <f t="shared" ca="1" si="22"/>
        <v>0</v>
      </c>
      <c r="AB365" s="34">
        <v>365</v>
      </c>
    </row>
    <row r="366" spans="27:28" ht="21" customHeight="1">
      <c r="AA366" s="34">
        <f t="shared" ca="1" si="22"/>
        <v>0</v>
      </c>
      <c r="AB366" s="34">
        <v>366</v>
      </c>
    </row>
    <row r="367" spans="27:28" ht="21" customHeight="1">
      <c r="AA367" s="34">
        <f t="shared" ca="1" si="22"/>
        <v>0</v>
      </c>
      <c r="AB367" s="34">
        <v>367</v>
      </c>
    </row>
    <row r="368" spans="27:28" ht="21" customHeight="1">
      <c r="AA368" s="34">
        <f t="shared" ca="1" si="22"/>
        <v>0</v>
      </c>
      <c r="AB368" s="34">
        <v>368</v>
      </c>
    </row>
    <row r="369" spans="27:28" ht="21" customHeight="1">
      <c r="AA369" s="34">
        <f t="shared" ca="1" si="22"/>
        <v>0</v>
      </c>
      <c r="AB369" s="34">
        <v>369</v>
      </c>
    </row>
    <row r="370" spans="27:28" ht="21" customHeight="1">
      <c r="AA370" s="34">
        <f t="shared" ca="1" si="22"/>
        <v>0</v>
      </c>
      <c r="AB370" s="34">
        <v>370</v>
      </c>
    </row>
    <row r="371" spans="27:28" ht="21" customHeight="1">
      <c r="AA371" s="34">
        <f t="shared" ca="1" si="22"/>
        <v>0</v>
      </c>
      <c r="AB371" s="34">
        <v>371</v>
      </c>
    </row>
    <row r="372" spans="27:28" ht="21" customHeight="1">
      <c r="AA372" s="34">
        <f t="shared" ca="1" si="22"/>
        <v>0</v>
      </c>
      <c r="AB372" s="34">
        <v>372</v>
      </c>
    </row>
    <row r="373" spans="27:28" ht="21" customHeight="1">
      <c r="AA373" s="34">
        <f t="shared" ca="1" si="22"/>
        <v>0</v>
      </c>
      <c r="AB373" s="34">
        <v>373</v>
      </c>
    </row>
    <row r="374" spans="27:28" ht="21" customHeight="1">
      <c r="AA374" s="34">
        <f t="shared" ca="1" si="22"/>
        <v>0</v>
      </c>
      <c r="AB374" s="34">
        <v>374</v>
      </c>
    </row>
    <row r="375" spans="27:28" ht="21" customHeight="1">
      <c r="AA375" s="34">
        <f t="shared" ca="1" si="22"/>
        <v>0</v>
      </c>
      <c r="AB375" s="34">
        <v>375</v>
      </c>
    </row>
    <row r="376" spans="27:28" ht="21" customHeight="1">
      <c r="AA376" s="34">
        <f t="shared" ca="1" si="22"/>
        <v>0</v>
      </c>
      <c r="AB376" s="34">
        <v>376</v>
      </c>
    </row>
    <row r="377" spans="27:28" ht="21" customHeight="1">
      <c r="AA377" s="34">
        <f t="shared" ca="1" si="22"/>
        <v>0</v>
      </c>
      <c r="AB377" s="34">
        <v>377</v>
      </c>
    </row>
    <row r="378" spans="27:28" ht="21" customHeight="1">
      <c r="AA378" s="34">
        <f t="shared" ca="1" si="22"/>
        <v>0</v>
      </c>
      <c r="AB378" s="34">
        <v>378</v>
      </c>
    </row>
    <row r="379" spans="27:28" ht="21" customHeight="1">
      <c r="AA379" s="34">
        <f t="shared" ca="1" si="22"/>
        <v>0</v>
      </c>
      <c r="AB379" s="34">
        <v>379</v>
      </c>
    </row>
    <row r="380" spans="27:28" ht="21" customHeight="1">
      <c r="AA380" s="34">
        <f t="shared" ca="1" si="22"/>
        <v>0</v>
      </c>
      <c r="AB380" s="34">
        <v>380</v>
      </c>
    </row>
    <row r="381" spans="27:28" ht="21" customHeight="1">
      <c r="AA381" s="34">
        <f t="shared" ca="1" si="22"/>
        <v>0</v>
      </c>
      <c r="AB381" s="34">
        <v>381</v>
      </c>
    </row>
    <row r="382" spans="27:28" ht="21" customHeight="1">
      <c r="AA382" s="34">
        <f t="shared" ca="1" si="22"/>
        <v>0</v>
      </c>
      <c r="AB382" s="34">
        <v>382</v>
      </c>
    </row>
    <row r="383" spans="27:28" ht="21" customHeight="1">
      <c r="AA383" s="34">
        <f t="shared" ca="1" si="22"/>
        <v>0</v>
      </c>
      <c r="AB383" s="34">
        <v>383</v>
      </c>
    </row>
    <row r="384" spans="27:28" ht="21" customHeight="1">
      <c r="AA384" s="34">
        <f t="shared" ca="1" si="22"/>
        <v>0</v>
      </c>
      <c r="AB384" s="34">
        <v>384</v>
      </c>
    </row>
    <row r="385" spans="27:28" ht="21" customHeight="1">
      <c r="AA385" s="34">
        <f t="shared" ca="1" si="22"/>
        <v>0</v>
      </c>
      <c r="AB385" s="34">
        <v>385</v>
      </c>
    </row>
    <row r="386" spans="27:28" ht="21" customHeight="1">
      <c r="AA386" s="34">
        <f t="shared" ca="1" si="22"/>
        <v>0</v>
      </c>
      <c r="AB386" s="34">
        <v>386</v>
      </c>
    </row>
    <row r="387" spans="27:28" ht="21" customHeight="1">
      <c r="AA387" s="34">
        <f t="shared" ca="1" si="22"/>
        <v>0</v>
      </c>
      <c r="AB387" s="34">
        <v>387</v>
      </c>
    </row>
    <row r="388" spans="27:28" ht="21" customHeight="1">
      <c r="AA388" s="34">
        <f t="shared" ca="1" si="22"/>
        <v>0</v>
      </c>
      <c r="AB388" s="34">
        <v>388</v>
      </c>
    </row>
    <row r="389" spans="27:28" ht="21" customHeight="1">
      <c r="AA389" s="34">
        <f t="shared" ref="AA389:AA452" ca="1" si="23">INDIRECT($W$6&amp;"!"&amp;"B"&amp;ROW(B389))</f>
        <v>0</v>
      </c>
      <c r="AB389" s="34">
        <v>389</v>
      </c>
    </row>
    <row r="390" spans="27:28" ht="21" customHeight="1">
      <c r="AA390" s="34">
        <f t="shared" ca="1" si="23"/>
        <v>0</v>
      </c>
      <c r="AB390" s="34">
        <v>390</v>
      </c>
    </row>
    <row r="391" spans="27:28" ht="21" customHeight="1">
      <c r="AA391" s="34">
        <f t="shared" ca="1" si="23"/>
        <v>0</v>
      </c>
      <c r="AB391" s="34">
        <v>391</v>
      </c>
    </row>
    <row r="392" spans="27:28" ht="21" customHeight="1">
      <c r="AA392" s="34">
        <f t="shared" ca="1" si="23"/>
        <v>0</v>
      </c>
      <c r="AB392" s="34">
        <v>392</v>
      </c>
    </row>
    <row r="393" spans="27:28" ht="21" customHeight="1">
      <c r="AA393" s="34">
        <f t="shared" ca="1" si="23"/>
        <v>0</v>
      </c>
      <c r="AB393" s="34">
        <v>393</v>
      </c>
    </row>
    <row r="394" spans="27:28" ht="21" customHeight="1">
      <c r="AA394" s="34">
        <f t="shared" ca="1" si="23"/>
        <v>0</v>
      </c>
      <c r="AB394" s="34">
        <v>394</v>
      </c>
    </row>
    <row r="395" spans="27:28" ht="21" customHeight="1">
      <c r="AA395" s="34">
        <f t="shared" ca="1" si="23"/>
        <v>0</v>
      </c>
      <c r="AB395" s="34">
        <v>395</v>
      </c>
    </row>
    <row r="396" spans="27:28" ht="21" customHeight="1">
      <c r="AA396" s="34">
        <f t="shared" ca="1" si="23"/>
        <v>0</v>
      </c>
      <c r="AB396" s="34">
        <v>396</v>
      </c>
    </row>
    <row r="397" spans="27:28" ht="21" customHeight="1">
      <c r="AA397" s="34">
        <f t="shared" ca="1" si="23"/>
        <v>0</v>
      </c>
      <c r="AB397" s="34">
        <v>397</v>
      </c>
    </row>
    <row r="398" spans="27:28" ht="21" customHeight="1">
      <c r="AA398" s="34">
        <f t="shared" ca="1" si="23"/>
        <v>0</v>
      </c>
      <c r="AB398" s="34">
        <v>398</v>
      </c>
    </row>
    <row r="399" spans="27:28" ht="21" customHeight="1">
      <c r="AA399" s="34">
        <f t="shared" ca="1" si="23"/>
        <v>0</v>
      </c>
      <c r="AB399" s="34">
        <v>399</v>
      </c>
    </row>
    <row r="400" spans="27:28" ht="21" customHeight="1">
      <c r="AA400" s="34">
        <f t="shared" ca="1" si="23"/>
        <v>0</v>
      </c>
      <c r="AB400" s="34">
        <v>400</v>
      </c>
    </row>
    <row r="401" spans="27:28" ht="21" customHeight="1">
      <c r="AA401" s="34">
        <f t="shared" ca="1" si="23"/>
        <v>0</v>
      </c>
      <c r="AB401" s="34">
        <v>401</v>
      </c>
    </row>
    <row r="402" spans="27:28" ht="21" customHeight="1">
      <c r="AA402" s="34">
        <f t="shared" ca="1" si="23"/>
        <v>0</v>
      </c>
      <c r="AB402" s="34">
        <v>402</v>
      </c>
    </row>
    <row r="403" spans="27:28" ht="21" customHeight="1">
      <c r="AA403" s="34">
        <f t="shared" ca="1" si="23"/>
        <v>0</v>
      </c>
      <c r="AB403" s="34">
        <v>403</v>
      </c>
    </row>
    <row r="404" spans="27:28" ht="21" customHeight="1">
      <c r="AA404" s="34">
        <f t="shared" ca="1" si="23"/>
        <v>0</v>
      </c>
      <c r="AB404" s="34">
        <v>404</v>
      </c>
    </row>
    <row r="405" spans="27:28" ht="21" customHeight="1">
      <c r="AA405" s="34">
        <f t="shared" ca="1" si="23"/>
        <v>0</v>
      </c>
      <c r="AB405" s="34">
        <v>405</v>
      </c>
    </row>
    <row r="406" spans="27:28" ht="21" customHeight="1">
      <c r="AA406" s="34">
        <f t="shared" ca="1" si="23"/>
        <v>0</v>
      </c>
      <c r="AB406" s="34">
        <v>406</v>
      </c>
    </row>
    <row r="407" spans="27:28" ht="21" customHeight="1">
      <c r="AA407" s="34">
        <f t="shared" ca="1" si="23"/>
        <v>0</v>
      </c>
      <c r="AB407" s="34">
        <v>407</v>
      </c>
    </row>
    <row r="408" spans="27:28" ht="21" customHeight="1">
      <c r="AA408" s="34">
        <f t="shared" ca="1" si="23"/>
        <v>0</v>
      </c>
      <c r="AB408" s="34">
        <v>408</v>
      </c>
    </row>
    <row r="409" spans="27:28" ht="21" customHeight="1">
      <c r="AA409" s="34">
        <f t="shared" ca="1" si="23"/>
        <v>0</v>
      </c>
      <c r="AB409" s="34">
        <v>409</v>
      </c>
    </row>
    <row r="410" spans="27:28" ht="21" customHeight="1">
      <c r="AA410" s="34">
        <f t="shared" ca="1" si="23"/>
        <v>0</v>
      </c>
      <c r="AB410" s="34">
        <v>410</v>
      </c>
    </row>
    <row r="411" spans="27:28" ht="21" customHeight="1">
      <c r="AA411" s="34">
        <f t="shared" ca="1" si="23"/>
        <v>0</v>
      </c>
      <c r="AB411" s="34">
        <v>411</v>
      </c>
    </row>
    <row r="412" spans="27:28" ht="21" customHeight="1">
      <c r="AA412" s="34">
        <f t="shared" ca="1" si="23"/>
        <v>0</v>
      </c>
      <c r="AB412" s="34">
        <v>412</v>
      </c>
    </row>
    <row r="413" spans="27:28" ht="21" customHeight="1">
      <c r="AA413" s="34">
        <f t="shared" ca="1" si="23"/>
        <v>0</v>
      </c>
      <c r="AB413" s="34">
        <v>413</v>
      </c>
    </row>
    <row r="414" spans="27:28" ht="21" customHeight="1">
      <c r="AA414" s="34">
        <f t="shared" ca="1" si="23"/>
        <v>0</v>
      </c>
      <c r="AB414" s="34">
        <v>414</v>
      </c>
    </row>
    <row r="415" spans="27:28" ht="21" customHeight="1">
      <c r="AA415" s="34">
        <f t="shared" ca="1" si="23"/>
        <v>0</v>
      </c>
      <c r="AB415" s="34">
        <v>415</v>
      </c>
    </row>
    <row r="416" spans="27:28" ht="21" customHeight="1">
      <c r="AA416" s="34">
        <f t="shared" ca="1" si="23"/>
        <v>0</v>
      </c>
      <c r="AB416" s="34">
        <v>416</v>
      </c>
    </row>
    <row r="417" spans="27:28" ht="21" customHeight="1">
      <c r="AA417" s="34">
        <f t="shared" ca="1" si="23"/>
        <v>0</v>
      </c>
      <c r="AB417" s="34">
        <v>417</v>
      </c>
    </row>
    <row r="418" spans="27:28" ht="21" customHeight="1">
      <c r="AA418" s="34">
        <f t="shared" ca="1" si="23"/>
        <v>0</v>
      </c>
      <c r="AB418" s="34">
        <v>418</v>
      </c>
    </row>
    <row r="419" spans="27:28" ht="21" customHeight="1">
      <c r="AA419" s="34">
        <f t="shared" ca="1" si="23"/>
        <v>0</v>
      </c>
      <c r="AB419" s="34">
        <v>419</v>
      </c>
    </row>
    <row r="420" spans="27:28" ht="21" customHeight="1">
      <c r="AA420" s="34">
        <f t="shared" ca="1" si="23"/>
        <v>0</v>
      </c>
      <c r="AB420" s="34">
        <v>420</v>
      </c>
    </row>
    <row r="421" spans="27:28" ht="21" customHeight="1">
      <c r="AA421" s="34">
        <f t="shared" ca="1" si="23"/>
        <v>0</v>
      </c>
      <c r="AB421" s="34">
        <v>421</v>
      </c>
    </row>
    <row r="422" spans="27:28" ht="21" customHeight="1">
      <c r="AA422" s="34">
        <f t="shared" ca="1" si="23"/>
        <v>0</v>
      </c>
      <c r="AB422" s="34">
        <v>422</v>
      </c>
    </row>
    <row r="423" spans="27:28" ht="21" customHeight="1">
      <c r="AA423" s="34">
        <f t="shared" ca="1" si="23"/>
        <v>0</v>
      </c>
      <c r="AB423" s="34">
        <v>423</v>
      </c>
    </row>
    <row r="424" spans="27:28" ht="21" customHeight="1">
      <c r="AA424" s="34">
        <f t="shared" ca="1" si="23"/>
        <v>0</v>
      </c>
      <c r="AB424" s="34">
        <v>424</v>
      </c>
    </row>
    <row r="425" spans="27:28" ht="21" customHeight="1">
      <c r="AA425" s="34">
        <f t="shared" ca="1" si="23"/>
        <v>0</v>
      </c>
      <c r="AB425" s="34">
        <v>425</v>
      </c>
    </row>
    <row r="426" spans="27:28" ht="21" customHeight="1">
      <c r="AA426" s="34">
        <f t="shared" ca="1" si="23"/>
        <v>0</v>
      </c>
      <c r="AB426" s="34">
        <v>426</v>
      </c>
    </row>
    <row r="427" spans="27:28" ht="21" customHeight="1">
      <c r="AA427" s="34">
        <f t="shared" ca="1" si="23"/>
        <v>0</v>
      </c>
      <c r="AB427" s="34">
        <v>427</v>
      </c>
    </row>
    <row r="428" spans="27:28" ht="21" customHeight="1">
      <c r="AA428" s="34">
        <f t="shared" ca="1" si="23"/>
        <v>0</v>
      </c>
      <c r="AB428" s="34">
        <v>428</v>
      </c>
    </row>
    <row r="429" spans="27:28" ht="21" customHeight="1">
      <c r="AA429" s="34">
        <f t="shared" ca="1" si="23"/>
        <v>0</v>
      </c>
      <c r="AB429" s="34">
        <v>429</v>
      </c>
    </row>
    <row r="430" spans="27:28" ht="21" customHeight="1">
      <c r="AA430" s="34">
        <f t="shared" ca="1" si="23"/>
        <v>0</v>
      </c>
      <c r="AB430" s="34">
        <v>430</v>
      </c>
    </row>
    <row r="431" spans="27:28" ht="21" customHeight="1">
      <c r="AA431" s="34">
        <f t="shared" ca="1" si="23"/>
        <v>0</v>
      </c>
      <c r="AB431" s="34">
        <v>431</v>
      </c>
    </row>
    <row r="432" spans="27:28" ht="21" customHeight="1">
      <c r="AA432" s="34">
        <f t="shared" ca="1" si="23"/>
        <v>0</v>
      </c>
      <c r="AB432" s="34">
        <v>432</v>
      </c>
    </row>
    <row r="433" spans="27:28" ht="21" customHeight="1">
      <c r="AA433" s="34">
        <f t="shared" ca="1" si="23"/>
        <v>0</v>
      </c>
      <c r="AB433" s="34">
        <v>433</v>
      </c>
    </row>
    <row r="434" spans="27:28" ht="21" customHeight="1">
      <c r="AA434" s="34">
        <f t="shared" ca="1" si="23"/>
        <v>0</v>
      </c>
      <c r="AB434" s="34">
        <v>434</v>
      </c>
    </row>
    <row r="435" spans="27:28" ht="21" customHeight="1">
      <c r="AA435" s="34">
        <f t="shared" ca="1" si="23"/>
        <v>0</v>
      </c>
      <c r="AB435" s="34">
        <v>435</v>
      </c>
    </row>
    <row r="436" spans="27:28" ht="21" customHeight="1">
      <c r="AA436" s="34">
        <f t="shared" ca="1" si="23"/>
        <v>0</v>
      </c>
      <c r="AB436" s="34">
        <v>436</v>
      </c>
    </row>
    <row r="437" spans="27:28" ht="21" customHeight="1">
      <c r="AA437" s="34">
        <f t="shared" ca="1" si="23"/>
        <v>0</v>
      </c>
      <c r="AB437" s="34">
        <v>437</v>
      </c>
    </row>
    <row r="438" spans="27:28" ht="21" customHeight="1">
      <c r="AA438" s="34">
        <f t="shared" ca="1" si="23"/>
        <v>0</v>
      </c>
      <c r="AB438" s="34">
        <v>438</v>
      </c>
    </row>
    <row r="439" spans="27:28" ht="21" customHeight="1">
      <c r="AA439" s="34">
        <f t="shared" ca="1" si="23"/>
        <v>0</v>
      </c>
      <c r="AB439" s="34">
        <v>439</v>
      </c>
    </row>
    <row r="440" spans="27:28" ht="21" customHeight="1">
      <c r="AA440" s="34">
        <f t="shared" ca="1" si="23"/>
        <v>0</v>
      </c>
      <c r="AB440" s="34">
        <v>440</v>
      </c>
    </row>
    <row r="441" spans="27:28" ht="21" customHeight="1">
      <c r="AA441" s="34">
        <f t="shared" ca="1" si="23"/>
        <v>0</v>
      </c>
      <c r="AB441" s="34">
        <v>441</v>
      </c>
    </row>
    <row r="442" spans="27:28" ht="21" customHeight="1">
      <c r="AA442" s="34">
        <f t="shared" ca="1" si="23"/>
        <v>0</v>
      </c>
      <c r="AB442" s="34">
        <v>442</v>
      </c>
    </row>
    <row r="443" spans="27:28" ht="21" customHeight="1">
      <c r="AA443" s="34">
        <f t="shared" ca="1" si="23"/>
        <v>0</v>
      </c>
      <c r="AB443" s="34">
        <v>443</v>
      </c>
    </row>
    <row r="444" spans="27:28" ht="21" customHeight="1">
      <c r="AA444" s="34">
        <f t="shared" ca="1" si="23"/>
        <v>0</v>
      </c>
      <c r="AB444" s="34">
        <v>444</v>
      </c>
    </row>
    <row r="445" spans="27:28" ht="21" customHeight="1">
      <c r="AA445" s="34">
        <f t="shared" ca="1" si="23"/>
        <v>0</v>
      </c>
      <c r="AB445" s="34">
        <v>445</v>
      </c>
    </row>
    <row r="446" spans="27:28" ht="21" customHeight="1">
      <c r="AA446" s="34">
        <f t="shared" ca="1" si="23"/>
        <v>0</v>
      </c>
      <c r="AB446" s="34">
        <v>446</v>
      </c>
    </row>
    <row r="447" spans="27:28" ht="21" customHeight="1">
      <c r="AA447" s="34">
        <f t="shared" ca="1" si="23"/>
        <v>0</v>
      </c>
      <c r="AB447" s="34">
        <v>447</v>
      </c>
    </row>
    <row r="448" spans="27:28" ht="21" customHeight="1">
      <c r="AA448" s="34">
        <f t="shared" ca="1" si="23"/>
        <v>0</v>
      </c>
      <c r="AB448" s="34">
        <v>448</v>
      </c>
    </row>
    <row r="449" spans="27:28" ht="21" customHeight="1">
      <c r="AA449" s="34">
        <f t="shared" ca="1" si="23"/>
        <v>0</v>
      </c>
      <c r="AB449" s="34">
        <v>449</v>
      </c>
    </row>
    <row r="450" spans="27:28" ht="21" customHeight="1">
      <c r="AA450" s="34">
        <f t="shared" ca="1" si="23"/>
        <v>0</v>
      </c>
      <c r="AB450" s="34">
        <v>450</v>
      </c>
    </row>
    <row r="451" spans="27:28" ht="21" customHeight="1">
      <c r="AA451" s="34">
        <f t="shared" ca="1" si="23"/>
        <v>0</v>
      </c>
      <c r="AB451" s="34">
        <v>451</v>
      </c>
    </row>
    <row r="452" spans="27:28" ht="21" customHeight="1">
      <c r="AA452" s="34">
        <f t="shared" ca="1" si="23"/>
        <v>0</v>
      </c>
      <c r="AB452" s="34">
        <v>452</v>
      </c>
    </row>
    <row r="453" spans="27:28" ht="21" customHeight="1">
      <c r="AA453" s="34">
        <f t="shared" ref="AA453:AA516" ca="1" si="24">INDIRECT($W$6&amp;"!"&amp;"B"&amp;ROW(B453))</f>
        <v>0</v>
      </c>
      <c r="AB453" s="34">
        <v>453</v>
      </c>
    </row>
    <row r="454" spans="27:28" ht="21" customHeight="1">
      <c r="AA454" s="34">
        <f t="shared" ca="1" si="24"/>
        <v>0</v>
      </c>
      <c r="AB454" s="34">
        <v>454</v>
      </c>
    </row>
    <row r="455" spans="27:28" ht="21" customHeight="1">
      <c r="AA455" s="34">
        <f t="shared" ca="1" si="24"/>
        <v>0</v>
      </c>
      <c r="AB455" s="34">
        <v>455</v>
      </c>
    </row>
    <row r="456" spans="27:28" ht="21" customHeight="1">
      <c r="AA456" s="34">
        <f t="shared" ca="1" si="24"/>
        <v>0</v>
      </c>
      <c r="AB456" s="34">
        <v>456</v>
      </c>
    </row>
    <row r="457" spans="27:28" ht="21" customHeight="1">
      <c r="AA457" s="34">
        <f t="shared" ca="1" si="24"/>
        <v>0</v>
      </c>
      <c r="AB457" s="34">
        <v>457</v>
      </c>
    </row>
    <row r="458" spans="27:28" ht="21" customHeight="1">
      <c r="AA458" s="34">
        <f t="shared" ca="1" si="24"/>
        <v>0</v>
      </c>
      <c r="AB458" s="34">
        <v>458</v>
      </c>
    </row>
    <row r="459" spans="27:28" ht="21" customHeight="1">
      <c r="AA459" s="34">
        <f t="shared" ca="1" si="24"/>
        <v>0</v>
      </c>
      <c r="AB459" s="34">
        <v>459</v>
      </c>
    </row>
    <row r="460" spans="27:28" ht="21" customHeight="1">
      <c r="AA460" s="34">
        <f t="shared" ca="1" si="24"/>
        <v>0</v>
      </c>
      <c r="AB460" s="34">
        <v>460</v>
      </c>
    </row>
    <row r="461" spans="27:28" ht="21" customHeight="1">
      <c r="AA461" s="34">
        <f t="shared" ca="1" si="24"/>
        <v>0</v>
      </c>
      <c r="AB461" s="34">
        <v>461</v>
      </c>
    </row>
    <row r="462" spans="27:28" ht="21" customHeight="1">
      <c r="AA462" s="34">
        <f t="shared" ca="1" si="24"/>
        <v>0</v>
      </c>
      <c r="AB462" s="34">
        <v>462</v>
      </c>
    </row>
    <row r="463" spans="27:28" ht="21" customHeight="1">
      <c r="AA463" s="34">
        <f t="shared" ca="1" si="24"/>
        <v>0</v>
      </c>
      <c r="AB463" s="34">
        <v>463</v>
      </c>
    </row>
    <row r="464" spans="27:28" ht="21" customHeight="1">
      <c r="AA464" s="34">
        <f t="shared" ca="1" si="24"/>
        <v>0</v>
      </c>
      <c r="AB464" s="34">
        <v>464</v>
      </c>
    </row>
    <row r="465" spans="27:28" ht="21" customHeight="1">
      <c r="AA465" s="34">
        <f t="shared" ca="1" si="24"/>
        <v>0</v>
      </c>
      <c r="AB465" s="34">
        <v>465</v>
      </c>
    </row>
    <row r="466" spans="27:28" ht="21" customHeight="1">
      <c r="AA466" s="34">
        <f t="shared" ca="1" si="24"/>
        <v>0</v>
      </c>
      <c r="AB466" s="34">
        <v>466</v>
      </c>
    </row>
    <row r="467" spans="27:28" ht="21" customHeight="1">
      <c r="AA467" s="34">
        <f t="shared" ca="1" si="24"/>
        <v>0</v>
      </c>
      <c r="AB467" s="34">
        <v>467</v>
      </c>
    </row>
    <row r="468" spans="27:28" ht="21" customHeight="1">
      <c r="AA468" s="34">
        <f t="shared" ca="1" si="24"/>
        <v>0</v>
      </c>
      <c r="AB468" s="34">
        <v>468</v>
      </c>
    </row>
    <row r="469" spans="27:28" ht="21" customHeight="1">
      <c r="AA469" s="34">
        <f t="shared" ca="1" si="24"/>
        <v>0</v>
      </c>
      <c r="AB469" s="34">
        <v>469</v>
      </c>
    </row>
    <row r="470" spans="27:28" ht="21" customHeight="1">
      <c r="AA470" s="34">
        <f t="shared" ca="1" si="24"/>
        <v>0</v>
      </c>
      <c r="AB470" s="34">
        <v>470</v>
      </c>
    </row>
    <row r="471" spans="27:28" ht="21" customHeight="1">
      <c r="AA471" s="34">
        <f t="shared" ca="1" si="24"/>
        <v>0</v>
      </c>
      <c r="AB471" s="34">
        <v>471</v>
      </c>
    </row>
    <row r="472" spans="27:28" ht="21" customHeight="1">
      <c r="AA472" s="34">
        <f t="shared" ca="1" si="24"/>
        <v>0</v>
      </c>
      <c r="AB472" s="34">
        <v>472</v>
      </c>
    </row>
    <row r="473" spans="27:28" ht="21" customHeight="1">
      <c r="AA473" s="34">
        <f t="shared" ca="1" si="24"/>
        <v>0</v>
      </c>
      <c r="AB473" s="34">
        <v>473</v>
      </c>
    </row>
    <row r="474" spans="27:28" ht="21" customHeight="1">
      <c r="AA474" s="34">
        <f t="shared" ca="1" si="24"/>
        <v>0</v>
      </c>
      <c r="AB474" s="34">
        <v>474</v>
      </c>
    </row>
    <row r="475" spans="27:28" ht="21" customHeight="1">
      <c r="AA475" s="34">
        <f t="shared" ca="1" si="24"/>
        <v>0</v>
      </c>
      <c r="AB475" s="34">
        <v>475</v>
      </c>
    </row>
    <row r="476" spans="27:28" ht="21" customHeight="1">
      <c r="AA476" s="34">
        <f t="shared" ca="1" si="24"/>
        <v>0</v>
      </c>
      <c r="AB476" s="34">
        <v>476</v>
      </c>
    </row>
    <row r="477" spans="27:28" ht="21" customHeight="1">
      <c r="AA477" s="34">
        <f t="shared" ca="1" si="24"/>
        <v>0</v>
      </c>
      <c r="AB477" s="34">
        <v>477</v>
      </c>
    </row>
    <row r="478" spans="27:28" ht="21" customHeight="1">
      <c r="AA478" s="34">
        <f t="shared" ca="1" si="24"/>
        <v>0</v>
      </c>
      <c r="AB478" s="34">
        <v>478</v>
      </c>
    </row>
    <row r="479" spans="27:28" ht="21" customHeight="1">
      <c r="AA479" s="34">
        <f t="shared" ca="1" si="24"/>
        <v>0</v>
      </c>
      <c r="AB479" s="34">
        <v>479</v>
      </c>
    </row>
    <row r="480" spans="27:28" ht="21" customHeight="1">
      <c r="AA480" s="34">
        <f t="shared" ca="1" si="24"/>
        <v>0</v>
      </c>
      <c r="AB480" s="34">
        <v>480</v>
      </c>
    </row>
    <row r="481" spans="27:28" ht="21" customHeight="1">
      <c r="AA481" s="34">
        <f t="shared" ca="1" si="24"/>
        <v>0</v>
      </c>
      <c r="AB481" s="34">
        <v>481</v>
      </c>
    </row>
    <row r="482" spans="27:28" ht="21" customHeight="1">
      <c r="AA482" s="34">
        <f t="shared" ca="1" si="24"/>
        <v>0</v>
      </c>
      <c r="AB482" s="34">
        <v>482</v>
      </c>
    </row>
    <row r="483" spans="27:28" ht="21" customHeight="1">
      <c r="AA483" s="34">
        <f t="shared" ca="1" si="24"/>
        <v>0</v>
      </c>
      <c r="AB483" s="34">
        <v>483</v>
      </c>
    </row>
    <row r="484" spans="27:28" ht="21" customHeight="1">
      <c r="AA484" s="34">
        <f t="shared" ca="1" si="24"/>
        <v>0</v>
      </c>
      <c r="AB484" s="34">
        <v>484</v>
      </c>
    </row>
    <row r="485" spans="27:28" ht="21" customHeight="1">
      <c r="AA485" s="34">
        <f t="shared" ca="1" si="24"/>
        <v>0</v>
      </c>
      <c r="AB485" s="34">
        <v>485</v>
      </c>
    </row>
    <row r="486" spans="27:28" ht="21" customHeight="1">
      <c r="AA486" s="34">
        <f t="shared" ca="1" si="24"/>
        <v>0</v>
      </c>
      <c r="AB486" s="34">
        <v>486</v>
      </c>
    </row>
    <row r="487" spans="27:28" ht="21" customHeight="1">
      <c r="AA487" s="34">
        <f t="shared" ca="1" si="24"/>
        <v>0</v>
      </c>
      <c r="AB487" s="34">
        <v>487</v>
      </c>
    </row>
    <row r="488" spans="27:28" ht="21" customHeight="1">
      <c r="AA488" s="34">
        <f t="shared" ca="1" si="24"/>
        <v>0</v>
      </c>
      <c r="AB488" s="34">
        <v>488</v>
      </c>
    </row>
    <row r="489" spans="27:28" ht="21" customHeight="1">
      <c r="AA489" s="34">
        <f t="shared" ca="1" si="24"/>
        <v>0</v>
      </c>
      <c r="AB489" s="34">
        <v>489</v>
      </c>
    </row>
    <row r="490" spans="27:28" ht="21" customHeight="1">
      <c r="AA490" s="34">
        <f t="shared" ca="1" si="24"/>
        <v>0</v>
      </c>
      <c r="AB490" s="34">
        <v>490</v>
      </c>
    </row>
    <row r="491" spans="27:28" ht="21" customHeight="1">
      <c r="AA491" s="34">
        <f t="shared" ca="1" si="24"/>
        <v>0</v>
      </c>
      <c r="AB491" s="34">
        <v>491</v>
      </c>
    </row>
    <row r="492" spans="27:28" ht="21" customHeight="1">
      <c r="AA492" s="34">
        <f t="shared" ca="1" si="24"/>
        <v>0</v>
      </c>
      <c r="AB492" s="34">
        <v>492</v>
      </c>
    </row>
    <row r="493" spans="27:28" ht="21" customHeight="1">
      <c r="AA493" s="34">
        <f t="shared" ca="1" si="24"/>
        <v>0</v>
      </c>
      <c r="AB493" s="34">
        <v>493</v>
      </c>
    </row>
    <row r="494" spans="27:28" ht="21" customHeight="1">
      <c r="AA494" s="34">
        <f t="shared" ca="1" si="24"/>
        <v>0</v>
      </c>
      <c r="AB494" s="34">
        <v>494</v>
      </c>
    </row>
    <row r="495" spans="27:28" ht="21" customHeight="1">
      <c r="AA495" s="34">
        <f t="shared" ca="1" si="24"/>
        <v>0</v>
      </c>
      <c r="AB495" s="34">
        <v>495</v>
      </c>
    </row>
    <row r="496" spans="27:28" ht="21" customHeight="1">
      <c r="AA496" s="34">
        <f t="shared" ca="1" si="24"/>
        <v>0</v>
      </c>
      <c r="AB496" s="34">
        <v>496</v>
      </c>
    </row>
    <row r="497" spans="27:28" ht="21" customHeight="1">
      <c r="AA497" s="34">
        <f t="shared" ca="1" si="24"/>
        <v>0</v>
      </c>
      <c r="AB497" s="34">
        <v>497</v>
      </c>
    </row>
    <row r="498" spans="27:28" ht="21" customHeight="1">
      <c r="AA498" s="34">
        <f t="shared" ca="1" si="24"/>
        <v>0</v>
      </c>
      <c r="AB498" s="34">
        <v>498</v>
      </c>
    </row>
    <row r="499" spans="27:28" ht="21" customHeight="1">
      <c r="AA499" s="34">
        <f t="shared" ca="1" si="24"/>
        <v>0</v>
      </c>
      <c r="AB499" s="34">
        <v>499</v>
      </c>
    </row>
    <row r="500" spans="27:28" ht="21" customHeight="1">
      <c r="AA500" s="34">
        <f t="shared" ca="1" si="24"/>
        <v>0</v>
      </c>
      <c r="AB500" s="34">
        <v>500</v>
      </c>
    </row>
    <row r="501" spans="27:28" ht="21" customHeight="1">
      <c r="AA501" s="34">
        <f t="shared" ca="1" si="24"/>
        <v>0</v>
      </c>
      <c r="AB501" s="34">
        <v>501</v>
      </c>
    </row>
    <row r="502" spans="27:28" ht="21" customHeight="1">
      <c r="AA502" s="34">
        <f t="shared" ca="1" si="24"/>
        <v>0</v>
      </c>
      <c r="AB502" s="34">
        <v>502</v>
      </c>
    </row>
    <row r="503" spans="27:28" ht="21" customHeight="1">
      <c r="AA503" s="34">
        <f t="shared" ca="1" si="24"/>
        <v>0</v>
      </c>
      <c r="AB503" s="34">
        <v>503</v>
      </c>
    </row>
    <row r="504" spans="27:28" ht="21" customHeight="1">
      <c r="AA504" s="34">
        <f t="shared" ca="1" si="24"/>
        <v>0</v>
      </c>
      <c r="AB504" s="34">
        <v>504</v>
      </c>
    </row>
    <row r="505" spans="27:28" ht="21" customHeight="1">
      <c r="AA505" s="34">
        <f t="shared" ca="1" si="24"/>
        <v>0</v>
      </c>
      <c r="AB505" s="34">
        <v>505</v>
      </c>
    </row>
    <row r="506" spans="27:28" ht="21" customHeight="1">
      <c r="AA506" s="34">
        <f t="shared" ca="1" si="24"/>
        <v>0</v>
      </c>
      <c r="AB506" s="34">
        <v>506</v>
      </c>
    </row>
    <row r="507" spans="27:28" ht="21" customHeight="1">
      <c r="AA507" s="34">
        <f t="shared" ca="1" si="24"/>
        <v>0</v>
      </c>
      <c r="AB507" s="34">
        <v>507</v>
      </c>
    </row>
    <row r="508" spans="27:28" ht="21" customHeight="1">
      <c r="AA508" s="34">
        <f t="shared" ca="1" si="24"/>
        <v>0</v>
      </c>
      <c r="AB508" s="34">
        <v>508</v>
      </c>
    </row>
    <row r="509" spans="27:28" ht="21" customHeight="1">
      <c r="AA509" s="34">
        <f t="shared" ca="1" si="24"/>
        <v>0</v>
      </c>
      <c r="AB509" s="34">
        <v>509</v>
      </c>
    </row>
    <row r="510" spans="27:28" ht="21" customHeight="1">
      <c r="AA510" s="34">
        <f t="shared" ca="1" si="24"/>
        <v>0</v>
      </c>
      <c r="AB510" s="34">
        <v>510</v>
      </c>
    </row>
    <row r="511" spans="27:28" ht="21" customHeight="1">
      <c r="AA511" s="34">
        <f t="shared" ca="1" si="24"/>
        <v>0</v>
      </c>
      <c r="AB511" s="34">
        <v>511</v>
      </c>
    </row>
    <row r="512" spans="27:28" ht="21" customHeight="1">
      <c r="AA512" s="34">
        <f t="shared" ca="1" si="24"/>
        <v>0</v>
      </c>
      <c r="AB512" s="34">
        <v>512</v>
      </c>
    </row>
    <row r="513" spans="27:28" ht="21" customHeight="1">
      <c r="AA513" s="34">
        <f t="shared" ca="1" si="24"/>
        <v>0</v>
      </c>
      <c r="AB513" s="34">
        <v>513</v>
      </c>
    </row>
    <row r="514" spans="27:28" ht="21" customHeight="1">
      <c r="AA514" s="34">
        <f t="shared" ca="1" si="24"/>
        <v>0</v>
      </c>
      <c r="AB514" s="34">
        <v>514</v>
      </c>
    </row>
    <row r="515" spans="27:28" ht="21" customHeight="1">
      <c r="AA515" s="34">
        <f t="shared" ca="1" si="24"/>
        <v>0</v>
      </c>
      <c r="AB515" s="34">
        <v>515</v>
      </c>
    </row>
    <row r="516" spans="27:28" ht="21" customHeight="1">
      <c r="AA516" s="34">
        <f t="shared" ca="1" si="24"/>
        <v>0</v>
      </c>
      <c r="AB516" s="34">
        <v>516</v>
      </c>
    </row>
    <row r="517" spans="27:28" ht="21" customHeight="1">
      <c r="AA517" s="34">
        <f t="shared" ref="AA517:AA580" ca="1" si="25">INDIRECT($W$6&amp;"!"&amp;"B"&amp;ROW(B517))</f>
        <v>0</v>
      </c>
      <c r="AB517" s="34">
        <v>517</v>
      </c>
    </row>
    <row r="518" spans="27:28" ht="21" customHeight="1">
      <c r="AA518" s="34">
        <f t="shared" ca="1" si="25"/>
        <v>0</v>
      </c>
      <c r="AB518" s="34">
        <v>518</v>
      </c>
    </row>
    <row r="519" spans="27:28" ht="21" customHeight="1">
      <c r="AA519" s="34">
        <f t="shared" ca="1" si="25"/>
        <v>0</v>
      </c>
      <c r="AB519" s="34">
        <v>519</v>
      </c>
    </row>
    <row r="520" spans="27:28" ht="21" customHeight="1">
      <c r="AA520" s="34">
        <f t="shared" ca="1" si="25"/>
        <v>0</v>
      </c>
      <c r="AB520" s="34">
        <v>520</v>
      </c>
    </row>
    <row r="521" spans="27:28" ht="21" customHeight="1">
      <c r="AA521" s="34">
        <f t="shared" ca="1" si="25"/>
        <v>0</v>
      </c>
      <c r="AB521" s="34">
        <v>521</v>
      </c>
    </row>
    <row r="522" spans="27:28" ht="21" customHeight="1">
      <c r="AA522" s="34">
        <f t="shared" ca="1" si="25"/>
        <v>0</v>
      </c>
      <c r="AB522" s="34">
        <v>522</v>
      </c>
    </row>
    <row r="523" spans="27:28" ht="21" customHeight="1">
      <c r="AA523" s="34">
        <f t="shared" ca="1" si="25"/>
        <v>0</v>
      </c>
      <c r="AB523" s="34">
        <v>523</v>
      </c>
    </row>
    <row r="524" spans="27:28" ht="21" customHeight="1">
      <c r="AA524" s="34">
        <f t="shared" ca="1" si="25"/>
        <v>0</v>
      </c>
      <c r="AB524" s="34">
        <v>524</v>
      </c>
    </row>
    <row r="525" spans="27:28" ht="21" customHeight="1">
      <c r="AA525" s="34">
        <f t="shared" ca="1" si="25"/>
        <v>0</v>
      </c>
      <c r="AB525" s="34">
        <v>525</v>
      </c>
    </row>
    <row r="526" spans="27:28" ht="21" customHeight="1">
      <c r="AA526" s="34">
        <f t="shared" ca="1" si="25"/>
        <v>0</v>
      </c>
      <c r="AB526" s="34">
        <v>526</v>
      </c>
    </row>
    <row r="527" spans="27:28" ht="21" customHeight="1">
      <c r="AA527" s="34">
        <f t="shared" ca="1" si="25"/>
        <v>0</v>
      </c>
      <c r="AB527" s="34">
        <v>527</v>
      </c>
    </row>
    <row r="528" spans="27:28" ht="21" customHeight="1">
      <c r="AA528" s="34">
        <f t="shared" ca="1" si="25"/>
        <v>0</v>
      </c>
      <c r="AB528" s="34">
        <v>528</v>
      </c>
    </row>
    <row r="529" spans="27:28" ht="21" customHeight="1">
      <c r="AA529" s="34">
        <f t="shared" ca="1" si="25"/>
        <v>0</v>
      </c>
      <c r="AB529" s="34">
        <v>529</v>
      </c>
    </row>
    <row r="530" spans="27:28" ht="21" customHeight="1">
      <c r="AA530" s="34">
        <f t="shared" ca="1" si="25"/>
        <v>0</v>
      </c>
      <c r="AB530" s="34">
        <v>530</v>
      </c>
    </row>
    <row r="531" spans="27:28" ht="21" customHeight="1">
      <c r="AA531" s="34">
        <f t="shared" ca="1" si="25"/>
        <v>0</v>
      </c>
      <c r="AB531" s="34">
        <v>531</v>
      </c>
    </row>
    <row r="532" spans="27:28" ht="21" customHeight="1">
      <c r="AA532" s="34">
        <f t="shared" ca="1" si="25"/>
        <v>0</v>
      </c>
      <c r="AB532" s="34">
        <v>532</v>
      </c>
    </row>
    <row r="533" spans="27:28" ht="21" customHeight="1">
      <c r="AA533" s="34">
        <f t="shared" ca="1" si="25"/>
        <v>0</v>
      </c>
      <c r="AB533" s="34">
        <v>533</v>
      </c>
    </row>
    <row r="534" spans="27:28" ht="21" customHeight="1">
      <c r="AA534" s="34">
        <f t="shared" ca="1" si="25"/>
        <v>0</v>
      </c>
      <c r="AB534" s="34">
        <v>534</v>
      </c>
    </row>
    <row r="535" spans="27:28" ht="21" customHeight="1">
      <c r="AA535" s="34">
        <f t="shared" ca="1" si="25"/>
        <v>0</v>
      </c>
      <c r="AB535" s="34">
        <v>535</v>
      </c>
    </row>
    <row r="536" spans="27:28" ht="21" customHeight="1">
      <c r="AA536" s="34">
        <f t="shared" ca="1" si="25"/>
        <v>0</v>
      </c>
      <c r="AB536" s="34">
        <v>536</v>
      </c>
    </row>
    <row r="537" spans="27:28" ht="21" customHeight="1">
      <c r="AA537" s="34">
        <f t="shared" ca="1" si="25"/>
        <v>0</v>
      </c>
      <c r="AB537" s="34">
        <v>537</v>
      </c>
    </row>
    <row r="538" spans="27:28" ht="21" customHeight="1">
      <c r="AA538" s="34">
        <f t="shared" ca="1" si="25"/>
        <v>0</v>
      </c>
      <c r="AB538" s="34">
        <v>538</v>
      </c>
    </row>
    <row r="539" spans="27:28" ht="21" customHeight="1">
      <c r="AA539" s="34">
        <f t="shared" ca="1" si="25"/>
        <v>0</v>
      </c>
      <c r="AB539" s="34">
        <v>539</v>
      </c>
    </row>
    <row r="540" spans="27:28" ht="21" customHeight="1">
      <c r="AA540" s="34">
        <f t="shared" ca="1" si="25"/>
        <v>0</v>
      </c>
      <c r="AB540" s="34">
        <v>540</v>
      </c>
    </row>
    <row r="541" spans="27:28" ht="21" customHeight="1">
      <c r="AA541" s="34">
        <f t="shared" ca="1" si="25"/>
        <v>0</v>
      </c>
      <c r="AB541" s="34">
        <v>541</v>
      </c>
    </row>
    <row r="542" spans="27:28" ht="21" customHeight="1">
      <c r="AA542" s="34">
        <f t="shared" ca="1" si="25"/>
        <v>0</v>
      </c>
      <c r="AB542" s="34">
        <v>542</v>
      </c>
    </row>
    <row r="543" spans="27:28" ht="21" customHeight="1">
      <c r="AA543" s="34">
        <f t="shared" ca="1" si="25"/>
        <v>0</v>
      </c>
      <c r="AB543" s="34">
        <v>543</v>
      </c>
    </row>
    <row r="544" spans="27:28" ht="21" customHeight="1">
      <c r="AA544" s="34">
        <f t="shared" ca="1" si="25"/>
        <v>0</v>
      </c>
      <c r="AB544" s="34">
        <v>544</v>
      </c>
    </row>
    <row r="545" spans="27:28" ht="21" customHeight="1">
      <c r="AA545" s="34">
        <f t="shared" ca="1" si="25"/>
        <v>0</v>
      </c>
      <c r="AB545" s="34">
        <v>545</v>
      </c>
    </row>
    <row r="546" spans="27:28" ht="21" customHeight="1">
      <c r="AA546" s="34">
        <f t="shared" ca="1" si="25"/>
        <v>0</v>
      </c>
      <c r="AB546" s="34">
        <v>546</v>
      </c>
    </row>
    <row r="547" spans="27:28" ht="21" customHeight="1">
      <c r="AA547" s="34">
        <f t="shared" ca="1" si="25"/>
        <v>0</v>
      </c>
      <c r="AB547" s="34">
        <v>547</v>
      </c>
    </row>
    <row r="548" spans="27:28" ht="21" customHeight="1">
      <c r="AA548" s="34">
        <f t="shared" ca="1" si="25"/>
        <v>0</v>
      </c>
      <c r="AB548" s="34">
        <v>548</v>
      </c>
    </row>
    <row r="549" spans="27:28" ht="21" customHeight="1">
      <c r="AA549" s="34">
        <f t="shared" ca="1" si="25"/>
        <v>0</v>
      </c>
      <c r="AB549" s="34">
        <v>549</v>
      </c>
    </row>
    <row r="550" spans="27:28" ht="21" customHeight="1">
      <c r="AA550" s="34">
        <f t="shared" ca="1" si="25"/>
        <v>0</v>
      </c>
      <c r="AB550" s="34">
        <v>550</v>
      </c>
    </row>
    <row r="551" spans="27:28" ht="21" customHeight="1">
      <c r="AA551" s="34">
        <f t="shared" ca="1" si="25"/>
        <v>0</v>
      </c>
      <c r="AB551" s="34">
        <v>551</v>
      </c>
    </row>
    <row r="552" spans="27:28" ht="21" customHeight="1">
      <c r="AA552" s="34">
        <f t="shared" ca="1" si="25"/>
        <v>0</v>
      </c>
      <c r="AB552" s="34">
        <v>552</v>
      </c>
    </row>
    <row r="553" spans="27:28" ht="21" customHeight="1">
      <c r="AA553" s="34">
        <f t="shared" ca="1" si="25"/>
        <v>0</v>
      </c>
      <c r="AB553" s="34">
        <v>553</v>
      </c>
    </row>
    <row r="554" spans="27:28" ht="21" customHeight="1">
      <c r="AA554" s="34">
        <f t="shared" ca="1" si="25"/>
        <v>0</v>
      </c>
      <c r="AB554" s="34">
        <v>554</v>
      </c>
    </row>
    <row r="555" spans="27:28" ht="21" customHeight="1">
      <c r="AA555" s="34">
        <f t="shared" ca="1" si="25"/>
        <v>0</v>
      </c>
      <c r="AB555" s="34">
        <v>555</v>
      </c>
    </row>
    <row r="556" spans="27:28" ht="21" customHeight="1">
      <c r="AA556" s="34">
        <f t="shared" ca="1" si="25"/>
        <v>0</v>
      </c>
      <c r="AB556" s="34">
        <v>556</v>
      </c>
    </row>
    <row r="557" spans="27:28" ht="21" customHeight="1">
      <c r="AA557" s="34">
        <f t="shared" ca="1" si="25"/>
        <v>0</v>
      </c>
      <c r="AB557" s="34">
        <v>557</v>
      </c>
    </row>
    <row r="558" spans="27:28" ht="21" customHeight="1">
      <c r="AA558" s="34">
        <f t="shared" ca="1" si="25"/>
        <v>0</v>
      </c>
      <c r="AB558" s="34">
        <v>558</v>
      </c>
    </row>
    <row r="559" spans="27:28" ht="21" customHeight="1">
      <c r="AA559" s="34">
        <f t="shared" ca="1" si="25"/>
        <v>0</v>
      </c>
      <c r="AB559" s="34">
        <v>559</v>
      </c>
    </row>
    <row r="560" spans="27:28" ht="21" customHeight="1">
      <c r="AA560" s="34">
        <f t="shared" ca="1" si="25"/>
        <v>0</v>
      </c>
      <c r="AB560" s="34">
        <v>560</v>
      </c>
    </row>
    <row r="561" spans="27:28" ht="21" customHeight="1">
      <c r="AA561" s="34">
        <f t="shared" ca="1" si="25"/>
        <v>0</v>
      </c>
      <c r="AB561" s="34">
        <v>561</v>
      </c>
    </row>
    <row r="562" spans="27:28" ht="21" customHeight="1">
      <c r="AA562" s="34">
        <f t="shared" ca="1" si="25"/>
        <v>0</v>
      </c>
      <c r="AB562" s="34">
        <v>562</v>
      </c>
    </row>
    <row r="563" spans="27:28" ht="21" customHeight="1">
      <c r="AA563" s="34">
        <f t="shared" ca="1" si="25"/>
        <v>0</v>
      </c>
      <c r="AB563" s="34">
        <v>563</v>
      </c>
    </row>
    <row r="564" spans="27:28" ht="21" customHeight="1">
      <c r="AA564" s="34">
        <f t="shared" ca="1" si="25"/>
        <v>0</v>
      </c>
      <c r="AB564" s="34">
        <v>564</v>
      </c>
    </row>
    <row r="565" spans="27:28" ht="21" customHeight="1">
      <c r="AA565" s="34">
        <f t="shared" ca="1" si="25"/>
        <v>0</v>
      </c>
      <c r="AB565" s="34">
        <v>565</v>
      </c>
    </row>
    <row r="566" spans="27:28" ht="21" customHeight="1">
      <c r="AA566" s="34">
        <f t="shared" ca="1" si="25"/>
        <v>0</v>
      </c>
      <c r="AB566" s="34">
        <v>566</v>
      </c>
    </row>
    <row r="567" spans="27:28" ht="21" customHeight="1">
      <c r="AA567" s="34">
        <f t="shared" ca="1" si="25"/>
        <v>0</v>
      </c>
      <c r="AB567" s="34">
        <v>567</v>
      </c>
    </row>
    <row r="568" spans="27:28" ht="21" customHeight="1">
      <c r="AA568" s="34">
        <f t="shared" ca="1" si="25"/>
        <v>0</v>
      </c>
      <c r="AB568" s="34">
        <v>568</v>
      </c>
    </row>
    <row r="569" spans="27:28" ht="21" customHeight="1">
      <c r="AA569" s="34">
        <f t="shared" ca="1" si="25"/>
        <v>0</v>
      </c>
      <c r="AB569" s="34">
        <v>569</v>
      </c>
    </row>
    <row r="570" spans="27:28" ht="21" customHeight="1">
      <c r="AA570" s="34">
        <f t="shared" ca="1" si="25"/>
        <v>0</v>
      </c>
      <c r="AB570" s="34">
        <v>570</v>
      </c>
    </row>
    <row r="571" spans="27:28" ht="21" customHeight="1">
      <c r="AA571" s="34">
        <f t="shared" ca="1" si="25"/>
        <v>0</v>
      </c>
      <c r="AB571" s="34">
        <v>571</v>
      </c>
    </row>
    <row r="572" spans="27:28" ht="21" customHeight="1">
      <c r="AA572" s="34">
        <f t="shared" ca="1" si="25"/>
        <v>0</v>
      </c>
      <c r="AB572" s="34">
        <v>572</v>
      </c>
    </row>
    <row r="573" spans="27:28" ht="21" customHeight="1">
      <c r="AA573" s="34">
        <f t="shared" ca="1" si="25"/>
        <v>0</v>
      </c>
      <c r="AB573" s="34">
        <v>573</v>
      </c>
    </row>
    <row r="574" spans="27:28" ht="21" customHeight="1">
      <c r="AA574" s="34">
        <f t="shared" ca="1" si="25"/>
        <v>0</v>
      </c>
      <c r="AB574" s="34">
        <v>574</v>
      </c>
    </row>
    <row r="575" spans="27:28" ht="21" customHeight="1">
      <c r="AA575" s="34">
        <f t="shared" ca="1" si="25"/>
        <v>0</v>
      </c>
      <c r="AB575" s="34">
        <v>575</v>
      </c>
    </row>
    <row r="576" spans="27:28" ht="21" customHeight="1">
      <c r="AA576" s="34">
        <f t="shared" ca="1" si="25"/>
        <v>0</v>
      </c>
      <c r="AB576" s="34">
        <v>576</v>
      </c>
    </row>
    <row r="577" spans="27:28" ht="21" customHeight="1">
      <c r="AA577" s="34">
        <f t="shared" ca="1" si="25"/>
        <v>0</v>
      </c>
      <c r="AB577" s="34">
        <v>577</v>
      </c>
    </row>
    <row r="578" spans="27:28" ht="21" customHeight="1">
      <c r="AA578" s="34">
        <f t="shared" ca="1" si="25"/>
        <v>0</v>
      </c>
      <c r="AB578" s="34">
        <v>578</v>
      </c>
    </row>
    <row r="579" spans="27:28" ht="21" customHeight="1">
      <c r="AA579" s="34">
        <f t="shared" ca="1" si="25"/>
        <v>0</v>
      </c>
      <c r="AB579" s="34">
        <v>579</v>
      </c>
    </row>
    <row r="580" spans="27:28" ht="21" customHeight="1">
      <c r="AA580" s="34">
        <f t="shared" ca="1" si="25"/>
        <v>0</v>
      </c>
      <c r="AB580" s="34">
        <v>580</v>
      </c>
    </row>
    <row r="581" spans="27:28" ht="21" customHeight="1">
      <c r="AA581" s="34">
        <f t="shared" ref="AA581:AA644" ca="1" si="26">INDIRECT($W$6&amp;"!"&amp;"B"&amp;ROW(B581))</f>
        <v>0</v>
      </c>
      <c r="AB581" s="34">
        <v>581</v>
      </c>
    </row>
    <row r="582" spans="27:28" ht="21" customHeight="1">
      <c r="AA582" s="34">
        <f t="shared" ca="1" si="26"/>
        <v>0</v>
      </c>
      <c r="AB582" s="34">
        <v>582</v>
      </c>
    </row>
    <row r="583" spans="27:28" ht="21" customHeight="1">
      <c r="AA583" s="34">
        <f t="shared" ca="1" si="26"/>
        <v>0</v>
      </c>
      <c r="AB583" s="34">
        <v>583</v>
      </c>
    </row>
    <row r="584" spans="27:28" ht="21" customHeight="1">
      <c r="AA584" s="34">
        <f t="shared" ca="1" si="26"/>
        <v>0</v>
      </c>
      <c r="AB584" s="34">
        <v>584</v>
      </c>
    </row>
    <row r="585" spans="27:28" ht="21" customHeight="1">
      <c r="AA585" s="34">
        <f t="shared" ca="1" si="26"/>
        <v>0</v>
      </c>
      <c r="AB585" s="34">
        <v>585</v>
      </c>
    </row>
    <row r="586" spans="27:28" ht="21" customHeight="1">
      <c r="AA586" s="34">
        <f t="shared" ca="1" si="26"/>
        <v>0</v>
      </c>
      <c r="AB586" s="34">
        <v>586</v>
      </c>
    </row>
    <row r="587" spans="27:28" ht="21" customHeight="1">
      <c r="AA587" s="34">
        <f t="shared" ca="1" si="26"/>
        <v>0</v>
      </c>
      <c r="AB587" s="34">
        <v>587</v>
      </c>
    </row>
    <row r="588" spans="27:28" ht="21" customHeight="1">
      <c r="AA588" s="34">
        <f t="shared" ca="1" si="26"/>
        <v>0</v>
      </c>
      <c r="AB588" s="34">
        <v>588</v>
      </c>
    </row>
    <row r="589" spans="27:28" ht="21" customHeight="1">
      <c r="AA589" s="34">
        <f t="shared" ca="1" si="26"/>
        <v>0</v>
      </c>
      <c r="AB589" s="34">
        <v>589</v>
      </c>
    </row>
    <row r="590" spans="27:28" ht="21" customHeight="1">
      <c r="AA590" s="34">
        <f t="shared" ca="1" si="26"/>
        <v>0</v>
      </c>
      <c r="AB590" s="34">
        <v>590</v>
      </c>
    </row>
    <row r="591" spans="27:28" ht="21" customHeight="1">
      <c r="AA591" s="34">
        <f t="shared" ca="1" si="26"/>
        <v>0</v>
      </c>
      <c r="AB591" s="34">
        <v>591</v>
      </c>
    </row>
    <row r="592" spans="27:28" ht="21" customHeight="1">
      <c r="AA592" s="34">
        <f t="shared" ca="1" si="26"/>
        <v>0</v>
      </c>
      <c r="AB592" s="34">
        <v>592</v>
      </c>
    </row>
    <row r="593" spans="27:28" ht="21" customHeight="1">
      <c r="AA593" s="34">
        <f t="shared" ca="1" si="26"/>
        <v>0</v>
      </c>
      <c r="AB593" s="34">
        <v>593</v>
      </c>
    </row>
    <row r="594" spans="27:28" ht="21" customHeight="1">
      <c r="AA594" s="34">
        <f t="shared" ca="1" si="26"/>
        <v>0</v>
      </c>
      <c r="AB594" s="34">
        <v>594</v>
      </c>
    </row>
    <row r="595" spans="27:28" ht="21" customHeight="1">
      <c r="AA595" s="34">
        <f t="shared" ca="1" si="26"/>
        <v>0</v>
      </c>
      <c r="AB595" s="34">
        <v>595</v>
      </c>
    </row>
    <row r="596" spans="27:28" ht="21" customHeight="1">
      <c r="AA596" s="34">
        <f t="shared" ca="1" si="26"/>
        <v>0</v>
      </c>
      <c r="AB596" s="34">
        <v>596</v>
      </c>
    </row>
    <row r="597" spans="27:28" ht="21" customHeight="1">
      <c r="AA597" s="34">
        <f t="shared" ca="1" si="26"/>
        <v>0</v>
      </c>
      <c r="AB597" s="34">
        <v>597</v>
      </c>
    </row>
    <row r="598" spans="27:28" ht="21" customHeight="1">
      <c r="AA598" s="34">
        <f t="shared" ca="1" si="26"/>
        <v>0</v>
      </c>
      <c r="AB598" s="34">
        <v>598</v>
      </c>
    </row>
    <row r="599" spans="27:28" ht="21" customHeight="1">
      <c r="AA599" s="34">
        <f t="shared" ca="1" si="26"/>
        <v>0</v>
      </c>
      <c r="AB599" s="34">
        <v>599</v>
      </c>
    </row>
    <row r="600" spans="27:28" ht="21" customHeight="1">
      <c r="AA600" s="34">
        <f t="shared" ca="1" si="26"/>
        <v>0</v>
      </c>
      <c r="AB600" s="34">
        <v>600</v>
      </c>
    </row>
    <row r="601" spans="27:28" ht="21" customHeight="1">
      <c r="AA601" s="34">
        <f t="shared" ca="1" si="26"/>
        <v>0</v>
      </c>
      <c r="AB601" s="34">
        <v>601</v>
      </c>
    </row>
    <row r="602" spans="27:28" ht="21" customHeight="1">
      <c r="AA602" s="34">
        <f t="shared" ca="1" si="26"/>
        <v>0</v>
      </c>
      <c r="AB602" s="34">
        <v>602</v>
      </c>
    </row>
    <row r="603" spans="27:28" ht="21" customHeight="1">
      <c r="AA603" s="34">
        <f t="shared" ca="1" si="26"/>
        <v>0</v>
      </c>
      <c r="AB603" s="34">
        <v>603</v>
      </c>
    </row>
    <row r="604" spans="27:28" ht="21" customHeight="1">
      <c r="AA604" s="34">
        <f t="shared" ca="1" si="26"/>
        <v>0</v>
      </c>
      <c r="AB604" s="34">
        <v>604</v>
      </c>
    </row>
    <row r="605" spans="27:28" ht="21" customHeight="1">
      <c r="AA605" s="34">
        <f t="shared" ca="1" si="26"/>
        <v>0</v>
      </c>
      <c r="AB605" s="34">
        <v>605</v>
      </c>
    </row>
    <row r="606" spans="27:28" ht="21" customHeight="1">
      <c r="AA606" s="34">
        <f t="shared" ca="1" si="26"/>
        <v>0</v>
      </c>
      <c r="AB606" s="34">
        <v>606</v>
      </c>
    </row>
    <row r="607" spans="27:28" ht="21" customHeight="1">
      <c r="AA607" s="34">
        <f t="shared" ca="1" si="26"/>
        <v>0</v>
      </c>
      <c r="AB607" s="34">
        <v>607</v>
      </c>
    </row>
    <row r="608" spans="27:28" ht="21" customHeight="1">
      <c r="AA608" s="34">
        <f t="shared" ca="1" si="26"/>
        <v>0</v>
      </c>
      <c r="AB608" s="34">
        <v>608</v>
      </c>
    </row>
    <row r="609" spans="27:28" ht="21" customHeight="1">
      <c r="AA609" s="34">
        <f t="shared" ca="1" si="26"/>
        <v>0</v>
      </c>
      <c r="AB609" s="34">
        <v>609</v>
      </c>
    </row>
    <row r="610" spans="27:28" ht="21" customHeight="1">
      <c r="AA610" s="34">
        <f t="shared" ca="1" si="26"/>
        <v>0</v>
      </c>
      <c r="AB610" s="34">
        <v>610</v>
      </c>
    </row>
    <row r="611" spans="27:28" ht="21" customHeight="1">
      <c r="AA611" s="34">
        <f t="shared" ca="1" si="26"/>
        <v>0</v>
      </c>
      <c r="AB611" s="34">
        <v>611</v>
      </c>
    </row>
    <row r="612" spans="27:28" ht="21" customHeight="1">
      <c r="AA612" s="34">
        <f t="shared" ca="1" si="26"/>
        <v>0</v>
      </c>
      <c r="AB612" s="34">
        <v>612</v>
      </c>
    </row>
    <row r="613" spans="27:28" ht="21" customHeight="1">
      <c r="AA613" s="34">
        <f t="shared" ca="1" si="26"/>
        <v>0</v>
      </c>
      <c r="AB613" s="34">
        <v>613</v>
      </c>
    </row>
    <row r="614" spans="27:28" ht="21" customHeight="1">
      <c r="AA614" s="34">
        <f t="shared" ca="1" si="26"/>
        <v>0</v>
      </c>
      <c r="AB614" s="34">
        <v>614</v>
      </c>
    </row>
    <row r="615" spans="27:28" ht="21" customHeight="1">
      <c r="AA615" s="34">
        <f t="shared" ca="1" si="26"/>
        <v>0</v>
      </c>
      <c r="AB615" s="34">
        <v>615</v>
      </c>
    </row>
    <row r="616" spans="27:28" ht="21" customHeight="1">
      <c r="AA616" s="34">
        <f t="shared" ca="1" si="26"/>
        <v>0</v>
      </c>
      <c r="AB616" s="34">
        <v>616</v>
      </c>
    </row>
    <row r="617" spans="27:28" ht="21" customHeight="1">
      <c r="AA617" s="34">
        <f t="shared" ca="1" si="26"/>
        <v>0</v>
      </c>
      <c r="AB617" s="34">
        <v>617</v>
      </c>
    </row>
    <row r="618" spans="27:28" ht="21" customHeight="1">
      <c r="AA618" s="34">
        <f t="shared" ca="1" si="26"/>
        <v>0</v>
      </c>
      <c r="AB618" s="34">
        <v>618</v>
      </c>
    </row>
    <row r="619" spans="27:28" ht="21" customHeight="1">
      <c r="AA619" s="34">
        <f t="shared" ca="1" si="26"/>
        <v>0</v>
      </c>
      <c r="AB619" s="34">
        <v>619</v>
      </c>
    </row>
    <row r="620" spans="27:28" ht="21" customHeight="1">
      <c r="AA620" s="34">
        <f t="shared" ca="1" si="26"/>
        <v>0</v>
      </c>
      <c r="AB620" s="34">
        <v>620</v>
      </c>
    </row>
    <row r="621" spans="27:28" ht="21" customHeight="1">
      <c r="AA621" s="34">
        <f t="shared" ca="1" si="26"/>
        <v>0</v>
      </c>
      <c r="AB621" s="34">
        <v>621</v>
      </c>
    </row>
    <row r="622" spans="27:28" ht="21" customHeight="1">
      <c r="AA622" s="34">
        <f t="shared" ca="1" si="26"/>
        <v>0</v>
      </c>
      <c r="AB622" s="34">
        <v>622</v>
      </c>
    </row>
    <row r="623" spans="27:28" ht="21" customHeight="1">
      <c r="AA623" s="34">
        <f t="shared" ca="1" si="26"/>
        <v>0</v>
      </c>
      <c r="AB623" s="34">
        <v>623</v>
      </c>
    </row>
    <row r="624" spans="27:28" ht="21" customHeight="1">
      <c r="AA624" s="34">
        <f t="shared" ca="1" si="26"/>
        <v>0</v>
      </c>
      <c r="AB624" s="34">
        <v>624</v>
      </c>
    </row>
    <row r="625" spans="27:28" ht="21" customHeight="1">
      <c r="AA625" s="34">
        <f t="shared" ca="1" si="26"/>
        <v>0</v>
      </c>
      <c r="AB625" s="34">
        <v>625</v>
      </c>
    </row>
    <row r="626" spans="27:28" ht="21" customHeight="1">
      <c r="AA626" s="34">
        <f t="shared" ca="1" si="26"/>
        <v>0</v>
      </c>
      <c r="AB626" s="34">
        <v>626</v>
      </c>
    </row>
    <row r="627" spans="27:28" ht="21" customHeight="1">
      <c r="AA627" s="34">
        <f t="shared" ca="1" si="26"/>
        <v>0</v>
      </c>
      <c r="AB627" s="34">
        <v>627</v>
      </c>
    </row>
    <row r="628" spans="27:28" ht="21" customHeight="1">
      <c r="AA628" s="34">
        <f t="shared" ca="1" si="26"/>
        <v>0</v>
      </c>
      <c r="AB628" s="34">
        <v>628</v>
      </c>
    </row>
    <row r="629" spans="27:28" ht="21" customHeight="1">
      <c r="AA629" s="34">
        <f t="shared" ca="1" si="26"/>
        <v>0</v>
      </c>
      <c r="AB629" s="34">
        <v>629</v>
      </c>
    </row>
    <row r="630" spans="27:28" ht="21" customHeight="1">
      <c r="AA630" s="34">
        <f t="shared" ca="1" si="26"/>
        <v>0</v>
      </c>
      <c r="AB630" s="34">
        <v>630</v>
      </c>
    </row>
    <row r="631" spans="27:28" ht="21" customHeight="1">
      <c r="AA631" s="34">
        <f t="shared" ca="1" si="26"/>
        <v>0</v>
      </c>
      <c r="AB631" s="34">
        <v>631</v>
      </c>
    </row>
    <row r="632" spans="27:28" ht="21" customHeight="1">
      <c r="AA632" s="34">
        <f t="shared" ca="1" si="26"/>
        <v>0</v>
      </c>
      <c r="AB632" s="34">
        <v>632</v>
      </c>
    </row>
    <row r="633" spans="27:28" ht="21" customHeight="1">
      <c r="AA633" s="34">
        <f t="shared" ca="1" si="26"/>
        <v>0</v>
      </c>
      <c r="AB633" s="34">
        <v>633</v>
      </c>
    </row>
    <row r="634" spans="27:28" ht="21" customHeight="1">
      <c r="AA634" s="34">
        <f t="shared" ca="1" si="26"/>
        <v>0</v>
      </c>
      <c r="AB634" s="34">
        <v>634</v>
      </c>
    </row>
    <row r="635" spans="27:28" ht="21" customHeight="1">
      <c r="AA635" s="34">
        <f t="shared" ca="1" si="26"/>
        <v>0</v>
      </c>
      <c r="AB635" s="34">
        <v>635</v>
      </c>
    </row>
    <row r="636" spans="27:28" ht="21" customHeight="1">
      <c r="AA636" s="34">
        <f t="shared" ca="1" si="26"/>
        <v>0</v>
      </c>
      <c r="AB636" s="34">
        <v>636</v>
      </c>
    </row>
    <row r="637" spans="27:28" ht="21" customHeight="1">
      <c r="AA637" s="34">
        <f t="shared" ca="1" si="26"/>
        <v>0</v>
      </c>
      <c r="AB637" s="34">
        <v>637</v>
      </c>
    </row>
    <row r="638" spans="27:28" ht="21" customHeight="1">
      <c r="AA638" s="34">
        <f t="shared" ca="1" si="26"/>
        <v>0</v>
      </c>
      <c r="AB638" s="34">
        <v>638</v>
      </c>
    </row>
    <row r="639" spans="27:28" ht="21" customHeight="1">
      <c r="AA639" s="34">
        <f t="shared" ca="1" si="26"/>
        <v>0</v>
      </c>
      <c r="AB639" s="34">
        <v>639</v>
      </c>
    </row>
    <row r="640" spans="27:28" ht="21" customHeight="1">
      <c r="AA640" s="34">
        <f t="shared" ca="1" si="26"/>
        <v>0</v>
      </c>
      <c r="AB640" s="34">
        <v>640</v>
      </c>
    </row>
    <row r="641" spans="27:28" ht="21" customHeight="1">
      <c r="AA641" s="34">
        <f t="shared" ca="1" si="26"/>
        <v>0</v>
      </c>
      <c r="AB641" s="34">
        <v>641</v>
      </c>
    </row>
    <row r="642" spans="27:28" ht="21" customHeight="1">
      <c r="AA642" s="34">
        <f t="shared" ca="1" si="26"/>
        <v>0</v>
      </c>
      <c r="AB642" s="34">
        <v>642</v>
      </c>
    </row>
    <row r="643" spans="27:28" ht="21" customHeight="1">
      <c r="AA643" s="34">
        <f t="shared" ca="1" si="26"/>
        <v>0</v>
      </c>
      <c r="AB643" s="34">
        <v>643</v>
      </c>
    </row>
    <row r="644" spans="27:28" ht="21" customHeight="1">
      <c r="AA644" s="34">
        <f t="shared" ca="1" si="26"/>
        <v>0</v>
      </c>
      <c r="AB644" s="34">
        <v>644</v>
      </c>
    </row>
    <row r="645" spans="27:28" ht="21" customHeight="1">
      <c r="AA645" s="34">
        <f t="shared" ref="AA645:AA708" ca="1" si="27">INDIRECT($W$6&amp;"!"&amp;"B"&amp;ROW(B645))</f>
        <v>0</v>
      </c>
      <c r="AB645" s="34">
        <v>645</v>
      </c>
    </row>
    <row r="646" spans="27:28" ht="21" customHeight="1">
      <c r="AA646" s="34">
        <f t="shared" ca="1" si="27"/>
        <v>0</v>
      </c>
      <c r="AB646" s="34">
        <v>646</v>
      </c>
    </row>
    <row r="647" spans="27:28" ht="21" customHeight="1">
      <c r="AA647" s="34">
        <f t="shared" ca="1" si="27"/>
        <v>0</v>
      </c>
      <c r="AB647" s="34">
        <v>647</v>
      </c>
    </row>
    <row r="648" spans="27:28" ht="21" customHeight="1">
      <c r="AA648" s="34">
        <f t="shared" ca="1" si="27"/>
        <v>0</v>
      </c>
      <c r="AB648" s="34">
        <v>648</v>
      </c>
    </row>
    <row r="649" spans="27:28" ht="21" customHeight="1">
      <c r="AA649" s="34">
        <f t="shared" ca="1" si="27"/>
        <v>0</v>
      </c>
      <c r="AB649" s="34">
        <v>649</v>
      </c>
    </row>
    <row r="650" spans="27:28" ht="21" customHeight="1">
      <c r="AA650" s="34">
        <f t="shared" ca="1" si="27"/>
        <v>0</v>
      </c>
      <c r="AB650" s="34">
        <v>650</v>
      </c>
    </row>
    <row r="651" spans="27:28" ht="21" customHeight="1">
      <c r="AA651" s="34">
        <f t="shared" ca="1" si="27"/>
        <v>0</v>
      </c>
      <c r="AB651" s="34">
        <v>651</v>
      </c>
    </row>
    <row r="652" spans="27:28" ht="21" customHeight="1">
      <c r="AA652" s="34">
        <f t="shared" ca="1" si="27"/>
        <v>0</v>
      </c>
      <c r="AB652" s="34">
        <v>652</v>
      </c>
    </row>
    <row r="653" spans="27:28" ht="21" customHeight="1">
      <c r="AA653" s="34">
        <f t="shared" ca="1" si="27"/>
        <v>0</v>
      </c>
      <c r="AB653" s="34">
        <v>653</v>
      </c>
    </row>
    <row r="654" spans="27:28" ht="21" customHeight="1">
      <c r="AA654" s="34">
        <f t="shared" ca="1" si="27"/>
        <v>0</v>
      </c>
      <c r="AB654" s="34">
        <v>654</v>
      </c>
    </row>
    <row r="655" spans="27:28" ht="21" customHeight="1">
      <c r="AA655" s="34">
        <f t="shared" ca="1" si="27"/>
        <v>0</v>
      </c>
      <c r="AB655" s="34">
        <v>655</v>
      </c>
    </row>
    <row r="656" spans="27:28" ht="21" customHeight="1">
      <c r="AA656" s="34">
        <f t="shared" ca="1" si="27"/>
        <v>0</v>
      </c>
      <c r="AB656" s="34">
        <v>656</v>
      </c>
    </row>
    <row r="657" spans="27:28" ht="21" customHeight="1">
      <c r="AA657" s="34">
        <f t="shared" ca="1" si="27"/>
        <v>0</v>
      </c>
      <c r="AB657" s="34">
        <v>657</v>
      </c>
    </row>
    <row r="658" spans="27:28" ht="21" customHeight="1">
      <c r="AA658" s="34">
        <f t="shared" ca="1" si="27"/>
        <v>0</v>
      </c>
      <c r="AB658" s="34">
        <v>658</v>
      </c>
    </row>
    <row r="659" spans="27:28" ht="21" customHeight="1">
      <c r="AA659" s="34">
        <f t="shared" ca="1" si="27"/>
        <v>0</v>
      </c>
      <c r="AB659" s="34">
        <v>659</v>
      </c>
    </row>
    <row r="660" spans="27:28" ht="21" customHeight="1">
      <c r="AA660" s="34">
        <f t="shared" ca="1" si="27"/>
        <v>0</v>
      </c>
      <c r="AB660" s="34">
        <v>660</v>
      </c>
    </row>
    <row r="661" spans="27:28" ht="21" customHeight="1">
      <c r="AA661" s="34">
        <f t="shared" ca="1" si="27"/>
        <v>0</v>
      </c>
      <c r="AB661" s="34">
        <v>661</v>
      </c>
    </row>
    <row r="662" spans="27:28" ht="21" customHeight="1">
      <c r="AA662" s="34">
        <f t="shared" ca="1" si="27"/>
        <v>0</v>
      </c>
      <c r="AB662" s="34">
        <v>662</v>
      </c>
    </row>
    <row r="663" spans="27:28" ht="21" customHeight="1">
      <c r="AA663" s="34">
        <f t="shared" ca="1" si="27"/>
        <v>0</v>
      </c>
      <c r="AB663" s="34">
        <v>663</v>
      </c>
    </row>
    <row r="664" spans="27:28" ht="21" customHeight="1">
      <c r="AA664" s="34">
        <f t="shared" ca="1" si="27"/>
        <v>0</v>
      </c>
      <c r="AB664" s="34">
        <v>664</v>
      </c>
    </row>
    <row r="665" spans="27:28" ht="21" customHeight="1">
      <c r="AA665" s="34">
        <f t="shared" ca="1" si="27"/>
        <v>0</v>
      </c>
      <c r="AB665" s="34">
        <v>665</v>
      </c>
    </row>
    <row r="666" spans="27:28" ht="21" customHeight="1">
      <c r="AA666" s="34">
        <f t="shared" ca="1" si="27"/>
        <v>0</v>
      </c>
      <c r="AB666" s="34">
        <v>666</v>
      </c>
    </row>
    <row r="667" spans="27:28" ht="21" customHeight="1">
      <c r="AA667" s="34">
        <f t="shared" ca="1" si="27"/>
        <v>0</v>
      </c>
      <c r="AB667" s="34">
        <v>667</v>
      </c>
    </row>
    <row r="668" spans="27:28" ht="21" customHeight="1">
      <c r="AA668" s="34">
        <f t="shared" ca="1" si="27"/>
        <v>0</v>
      </c>
      <c r="AB668" s="34">
        <v>668</v>
      </c>
    </row>
    <row r="669" spans="27:28" ht="21" customHeight="1">
      <c r="AA669" s="34">
        <f t="shared" ca="1" si="27"/>
        <v>0</v>
      </c>
      <c r="AB669" s="34">
        <v>669</v>
      </c>
    </row>
    <row r="670" spans="27:28" ht="21" customHeight="1">
      <c r="AA670" s="34">
        <f t="shared" ca="1" si="27"/>
        <v>0</v>
      </c>
      <c r="AB670" s="34">
        <v>670</v>
      </c>
    </row>
    <row r="671" spans="27:28" ht="21" customHeight="1">
      <c r="AA671" s="34">
        <f t="shared" ca="1" si="27"/>
        <v>0</v>
      </c>
      <c r="AB671" s="34">
        <v>671</v>
      </c>
    </row>
    <row r="672" spans="27:28" ht="21" customHeight="1">
      <c r="AA672" s="34">
        <f t="shared" ca="1" si="27"/>
        <v>0</v>
      </c>
      <c r="AB672" s="34">
        <v>672</v>
      </c>
    </row>
    <row r="673" spans="27:28" ht="21" customHeight="1">
      <c r="AA673" s="34">
        <f t="shared" ca="1" si="27"/>
        <v>0</v>
      </c>
      <c r="AB673" s="34">
        <v>673</v>
      </c>
    </row>
    <row r="674" spans="27:28" ht="21" customHeight="1">
      <c r="AA674" s="34">
        <f t="shared" ca="1" si="27"/>
        <v>0</v>
      </c>
      <c r="AB674" s="34">
        <v>674</v>
      </c>
    </row>
    <row r="675" spans="27:28" ht="21" customHeight="1">
      <c r="AA675" s="34">
        <f t="shared" ca="1" si="27"/>
        <v>0</v>
      </c>
      <c r="AB675" s="34">
        <v>675</v>
      </c>
    </row>
    <row r="676" spans="27:28" ht="21" customHeight="1">
      <c r="AA676" s="34">
        <f t="shared" ca="1" si="27"/>
        <v>0</v>
      </c>
      <c r="AB676" s="34">
        <v>676</v>
      </c>
    </row>
    <row r="677" spans="27:28" ht="21" customHeight="1">
      <c r="AA677" s="34">
        <f t="shared" ca="1" si="27"/>
        <v>0</v>
      </c>
      <c r="AB677" s="34">
        <v>677</v>
      </c>
    </row>
    <row r="678" spans="27:28" ht="21" customHeight="1">
      <c r="AA678" s="34">
        <f t="shared" ca="1" si="27"/>
        <v>0</v>
      </c>
      <c r="AB678" s="34">
        <v>678</v>
      </c>
    </row>
    <row r="679" spans="27:28" ht="21" customHeight="1">
      <c r="AA679" s="34">
        <f t="shared" ca="1" si="27"/>
        <v>0</v>
      </c>
      <c r="AB679" s="34">
        <v>679</v>
      </c>
    </row>
    <row r="680" spans="27:28" ht="21" customHeight="1">
      <c r="AA680" s="34">
        <f t="shared" ca="1" si="27"/>
        <v>0</v>
      </c>
      <c r="AB680" s="34">
        <v>680</v>
      </c>
    </row>
    <row r="681" spans="27:28" ht="21" customHeight="1">
      <c r="AA681" s="34">
        <f t="shared" ca="1" si="27"/>
        <v>0</v>
      </c>
      <c r="AB681" s="34">
        <v>681</v>
      </c>
    </row>
    <row r="682" spans="27:28" ht="21" customHeight="1">
      <c r="AA682" s="34">
        <f t="shared" ca="1" si="27"/>
        <v>0</v>
      </c>
      <c r="AB682" s="34">
        <v>682</v>
      </c>
    </row>
    <row r="683" spans="27:28" ht="21" customHeight="1">
      <c r="AA683" s="34">
        <f t="shared" ca="1" si="27"/>
        <v>0</v>
      </c>
      <c r="AB683" s="34">
        <v>683</v>
      </c>
    </row>
    <row r="684" spans="27:28" ht="21" customHeight="1">
      <c r="AA684" s="34">
        <f t="shared" ca="1" si="27"/>
        <v>0</v>
      </c>
      <c r="AB684" s="34">
        <v>684</v>
      </c>
    </row>
    <row r="685" spans="27:28" ht="21" customHeight="1">
      <c r="AA685" s="34">
        <f t="shared" ca="1" si="27"/>
        <v>0</v>
      </c>
      <c r="AB685" s="34">
        <v>685</v>
      </c>
    </row>
    <row r="686" spans="27:28" ht="21" customHeight="1">
      <c r="AA686" s="34">
        <f t="shared" ca="1" si="27"/>
        <v>0</v>
      </c>
      <c r="AB686" s="34">
        <v>686</v>
      </c>
    </row>
    <row r="687" spans="27:28" ht="21" customHeight="1">
      <c r="AA687" s="34">
        <f t="shared" ca="1" si="27"/>
        <v>0</v>
      </c>
      <c r="AB687" s="34">
        <v>687</v>
      </c>
    </row>
    <row r="688" spans="27:28" ht="21" customHeight="1">
      <c r="AA688" s="34">
        <f t="shared" ca="1" si="27"/>
        <v>0</v>
      </c>
      <c r="AB688" s="34">
        <v>688</v>
      </c>
    </row>
    <row r="689" spans="27:28" ht="21" customHeight="1">
      <c r="AA689" s="34">
        <f t="shared" ca="1" si="27"/>
        <v>0</v>
      </c>
      <c r="AB689" s="34">
        <v>689</v>
      </c>
    </row>
    <row r="690" spans="27:28" ht="21" customHeight="1">
      <c r="AA690" s="34">
        <f t="shared" ca="1" si="27"/>
        <v>0</v>
      </c>
      <c r="AB690" s="34">
        <v>690</v>
      </c>
    </row>
    <row r="691" spans="27:28" ht="21" customHeight="1">
      <c r="AA691" s="34">
        <f t="shared" ca="1" si="27"/>
        <v>0</v>
      </c>
      <c r="AB691" s="34">
        <v>691</v>
      </c>
    </row>
    <row r="692" spans="27:28" ht="21" customHeight="1">
      <c r="AA692" s="34">
        <f t="shared" ca="1" si="27"/>
        <v>0</v>
      </c>
      <c r="AB692" s="34">
        <v>692</v>
      </c>
    </row>
    <row r="693" spans="27:28" ht="21" customHeight="1">
      <c r="AA693" s="34">
        <f t="shared" ca="1" si="27"/>
        <v>0</v>
      </c>
      <c r="AB693" s="34">
        <v>693</v>
      </c>
    </row>
    <row r="694" spans="27:28" ht="21" customHeight="1">
      <c r="AA694" s="34">
        <f t="shared" ca="1" si="27"/>
        <v>0</v>
      </c>
      <c r="AB694" s="34">
        <v>694</v>
      </c>
    </row>
    <row r="695" spans="27:28" ht="21" customHeight="1">
      <c r="AA695" s="34">
        <f t="shared" ca="1" si="27"/>
        <v>0</v>
      </c>
      <c r="AB695" s="34">
        <v>695</v>
      </c>
    </row>
    <row r="696" spans="27:28" ht="21" customHeight="1">
      <c r="AA696" s="34">
        <f t="shared" ca="1" si="27"/>
        <v>0</v>
      </c>
      <c r="AB696" s="34">
        <v>696</v>
      </c>
    </row>
    <row r="697" spans="27:28" ht="21" customHeight="1">
      <c r="AA697" s="34">
        <f t="shared" ca="1" si="27"/>
        <v>0</v>
      </c>
      <c r="AB697" s="34">
        <v>697</v>
      </c>
    </row>
    <row r="698" spans="27:28" ht="21" customHeight="1">
      <c r="AA698" s="34">
        <f t="shared" ca="1" si="27"/>
        <v>0</v>
      </c>
      <c r="AB698" s="34">
        <v>698</v>
      </c>
    </row>
    <row r="699" spans="27:28" ht="21" customHeight="1">
      <c r="AA699" s="34">
        <f t="shared" ca="1" si="27"/>
        <v>0</v>
      </c>
      <c r="AB699" s="34">
        <v>699</v>
      </c>
    </row>
    <row r="700" spans="27:28" ht="21" customHeight="1">
      <c r="AA700" s="34">
        <f t="shared" ca="1" si="27"/>
        <v>0</v>
      </c>
      <c r="AB700" s="34">
        <v>700</v>
      </c>
    </row>
    <row r="701" spans="27:28" ht="21" customHeight="1">
      <c r="AA701" s="34">
        <f t="shared" ca="1" si="27"/>
        <v>0</v>
      </c>
      <c r="AB701" s="34">
        <v>701</v>
      </c>
    </row>
    <row r="702" spans="27:28" ht="21" customHeight="1">
      <c r="AA702" s="34">
        <f t="shared" ca="1" si="27"/>
        <v>0</v>
      </c>
      <c r="AB702" s="34">
        <v>702</v>
      </c>
    </row>
    <row r="703" spans="27:28" ht="21" customHeight="1">
      <c r="AA703" s="34">
        <f t="shared" ca="1" si="27"/>
        <v>0</v>
      </c>
      <c r="AB703" s="34">
        <v>703</v>
      </c>
    </row>
    <row r="704" spans="27:28" ht="21" customHeight="1">
      <c r="AA704" s="34">
        <f t="shared" ca="1" si="27"/>
        <v>0</v>
      </c>
      <c r="AB704" s="34">
        <v>704</v>
      </c>
    </row>
    <row r="705" spans="27:28" ht="21" customHeight="1">
      <c r="AA705" s="34">
        <f t="shared" ca="1" si="27"/>
        <v>0</v>
      </c>
      <c r="AB705" s="34">
        <v>705</v>
      </c>
    </row>
    <row r="706" spans="27:28" ht="21" customHeight="1">
      <c r="AA706" s="34">
        <f t="shared" ca="1" si="27"/>
        <v>0</v>
      </c>
      <c r="AB706" s="34">
        <v>706</v>
      </c>
    </row>
    <row r="707" spans="27:28" ht="21" customHeight="1">
      <c r="AA707" s="34">
        <f t="shared" ca="1" si="27"/>
        <v>0</v>
      </c>
      <c r="AB707" s="34">
        <v>707</v>
      </c>
    </row>
    <row r="708" spans="27:28" ht="21" customHeight="1">
      <c r="AA708" s="34">
        <f t="shared" ca="1" si="27"/>
        <v>0</v>
      </c>
      <c r="AB708" s="34">
        <v>708</v>
      </c>
    </row>
    <row r="709" spans="27:28" ht="21" customHeight="1">
      <c r="AA709" s="34">
        <f t="shared" ref="AA709:AA772" ca="1" si="28">INDIRECT($W$6&amp;"!"&amp;"B"&amp;ROW(B709))</f>
        <v>0</v>
      </c>
      <c r="AB709" s="34">
        <v>709</v>
      </c>
    </row>
    <row r="710" spans="27:28" ht="21" customHeight="1">
      <c r="AA710" s="34">
        <f t="shared" ca="1" si="28"/>
        <v>0</v>
      </c>
      <c r="AB710" s="34">
        <v>710</v>
      </c>
    </row>
    <row r="711" spans="27:28" ht="21" customHeight="1">
      <c r="AA711" s="34">
        <f t="shared" ca="1" si="28"/>
        <v>0</v>
      </c>
      <c r="AB711" s="34">
        <v>711</v>
      </c>
    </row>
    <row r="712" spans="27:28" ht="21" customHeight="1">
      <c r="AA712" s="34">
        <f t="shared" ca="1" si="28"/>
        <v>0</v>
      </c>
      <c r="AB712" s="34">
        <v>712</v>
      </c>
    </row>
    <row r="713" spans="27:28" ht="21" customHeight="1">
      <c r="AA713" s="34">
        <f t="shared" ca="1" si="28"/>
        <v>0</v>
      </c>
      <c r="AB713" s="34">
        <v>713</v>
      </c>
    </row>
    <row r="714" spans="27:28" ht="21" customHeight="1">
      <c r="AA714" s="34">
        <f t="shared" ca="1" si="28"/>
        <v>0</v>
      </c>
      <c r="AB714" s="34">
        <v>714</v>
      </c>
    </row>
    <row r="715" spans="27:28" ht="21" customHeight="1">
      <c r="AA715" s="34">
        <f t="shared" ca="1" si="28"/>
        <v>0</v>
      </c>
      <c r="AB715" s="34">
        <v>715</v>
      </c>
    </row>
    <row r="716" spans="27:28" ht="21" customHeight="1">
      <c r="AA716" s="34">
        <f t="shared" ca="1" si="28"/>
        <v>0</v>
      </c>
      <c r="AB716" s="34">
        <v>716</v>
      </c>
    </row>
    <row r="717" spans="27:28" ht="21" customHeight="1">
      <c r="AA717" s="34">
        <f t="shared" ca="1" si="28"/>
        <v>0</v>
      </c>
      <c r="AB717" s="34">
        <v>717</v>
      </c>
    </row>
    <row r="718" spans="27:28" ht="21" customHeight="1">
      <c r="AA718" s="34">
        <f t="shared" ca="1" si="28"/>
        <v>0</v>
      </c>
      <c r="AB718" s="34">
        <v>718</v>
      </c>
    </row>
    <row r="719" spans="27:28" ht="21" customHeight="1">
      <c r="AA719" s="34">
        <f t="shared" ca="1" si="28"/>
        <v>0</v>
      </c>
      <c r="AB719" s="34">
        <v>719</v>
      </c>
    </row>
    <row r="720" spans="27:28" ht="21" customHeight="1">
      <c r="AA720" s="34">
        <f t="shared" ca="1" si="28"/>
        <v>0</v>
      </c>
      <c r="AB720" s="34">
        <v>720</v>
      </c>
    </row>
    <row r="721" spans="27:28" ht="21" customHeight="1">
      <c r="AA721" s="34">
        <f t="shared" ca="1" si="28"/>
        <v>0</v>
      </c>
      <c r="AB721" s="34">
        <v>721</v>
      </c>
    </row>
    <row r="722" spans="27:28" ht="21" customHeight="1">
      <c r="AA722" s="34">
        <f t="shared" ca="1" si="28"/>
        <v>0</v>
      </c>
      <c r="AB722" s="34">
        <v>722</v>
      </c>
    </row>
    <row r="723" spans="27:28" ht="21" customHeight="1">
      <c r="AA723" s="34">
        <f t="shared" ca="1" si="28"/>
        <v>0</v>
      </c>
      <c r="AB723" s="34">
        <v>723</v>
      </c>
    </row>
    <row r="724" spans="27:28" ht="21" customHeight="1">
      <c r="AA724" s="34">
        <f t="shared" ca="1" si="28"/>
        <v>0</v>
      </c>
      <c r="AB724" s="34">
        <v>724</v>
      </c>
    </row>
    <row r="725" spans="27:28" ht="21" customHeight="1">
      <c r="AA725" s="34">
        <f t="shared" ca="1" si="28"/>
        <v>0</v>
      </c>
      <c r="AB725" s="34">
        <v>725</v>
      </c>
    </row>
    <row r="726" spans="27:28" ht="21" customHeight="1">
      <c r="AA726" s="34">
        <f t="shared" ca="1" si="28"/>
        <v>0</v>
      </c>
      <c r="AB726" s="34">
        <v>726</v>
      </c>
    </row>
    <row r="727" spans="27:28" ht="21" customHeight="1">
      <c r="AA727" s="34">
        <f t="shared" ca="1" si="28"/>
        <v>0</v>
      </c>
      <c r="AB727" s="34">
        <v>727</v>
      </c>
    </row>
    <row r="728" spans="27:28" ht="21" customHeight="1">
      <c r="AA728" s="34">
        <f t="shared" ca="1" si="28"/>
        <v>0</v>
      </c>
      <c r="AB728" s="34">
        <v>728</v>
      </c>
    </row>
    <row r="729" spans="27:28" ht="21" customHeight="1">
      <c r="AA729" s="34">
        <f t="shared" ca="1" si="28"/>
        <v>0</v>
      </c>
      <c r="AB729" s="34">
        <v>729</v>
      </c>
    </row>
    <row r="730" spans="27:28" ht="21" customHeight="1">
      <c r="AA730" s="34">
        <f t="shared" ca="1" si="28"/>
        <v>0</v>
      </c>
      <c r="AB730" s="34">
        <v>730</v>
      </c>
    </row>
    <row r="731" spans="27:28" ht="21" customHeight="1">
      <c r="AA731" s="34">
        <f t="shared" ca="1" si="28"/>
        <v>0</v>
      </c>
      <c r="AB731" s="34">
        <v>731</v>
      </c>
    </row>
    <row r="732" spans="27:28" ht="21" customHeight="1">
      <c r="AA732" s="34">
        <f t="shared" ca="1" si="28"/>
        <v>0</v>
      </c>
      <c r="AB732" s="34">
        <v>732</v>
      </c>
    </row>
    <row r="733" spans="27:28" ht="21" customHeight="1">
      <c r="AA733" s="34">
        <f t="shared" ca="1" si="28"/>
        <v>0</v>
      </c>
      <c r="AB733" s="34">
        <v>733</v>
      </c>
    </row>
    <row r="734" spans="27:28" ht="21" customHeight="1">
      <c r="AA734" s="34">
        <f t="shared" ca="1" si="28"/>
        <v>0</v>
      </c>
      <c r="AB734" s="34">
        <v>734</v>
      </c>
    </row>
    <row r="735" spans="27:28" ht="21" customHeight="1">
      <c r="AA735" s="34">
        <f t="shared" ca="1" si="28"/>
        <v>0</v>
      </c>
      <c r="AB735" s="34">
        <v>735</v>
      </c>
    </row>
    <row r="736" spans="27:28" ht="21" customHeight="1">
      <c r="AA736" s="34">
        <f t="shared" ca="1" si="28"/>
        <v>0</v>
      </c>
      <c r="AB736" s="34">
        <v>736</v>
      </c>
    </row>
    <row r="737" spans="27:28" ht="21" customHeight="1">
      <c r="AA737" s="34">
        <f t="shared" ca="1" si="28"/>
        <v>0</v>
      </c>
      <c r="AB737" s="34">
        <v>737</v>
      </c>
    </row>
    <row r="738" spans="27:28" ht="21" customHeight="1">
      <c r="AA738" s="34">
        <f t="shared" ca="1" si="28"/>
        <v>0</v>
      </c>
      <c r="AB738" s="34">
        <v>738</v>
      </c>
    </row>
    <row r="739" spans="27:28" ht="21" customHeight="1">
      <c r="AA739" s="34">
        <f t="shared" ca="1" si="28"/>
        <v>0</v>
      </c>
      <c r="AB739" s="34">
        <v>739</v>
      </c>
    </row>
    <row r="740" spans="27:28" ht="21" customHeight="1">
      <c r="AA740" s="34">
        <f t="shared" ca="1" si="28"/>
        <v>0</v>
      </c>
      <c r="AB740" s="34">
        <v>740</v>
      </c>
    </row>
    <row r="741" spans="27:28" ht="21" customHeight="1">
      <c r="AA741" s="34">
        <f t="shared" ca="1" si="28"/>
        <v>0</v>
      </c>
      <c r="AB741" s="34">
        <v>741</v>
      </c>
    </row>
    <row r="742" spans="27:28" ht="21" customHeight="1">
      <c r="AA742" s="34">
        <f t="shared" ca="1" si="28"/>
        <v>0</v>
      </c>
      <c r="AB742" s="34">
        <v>742</v>
      </c>
    </row>
    <row r="743" spans="27:28" ht="21" customHeight="1">
      <c r="AA743" s="34">
        <f t="shared" ca="1" si="28"/>
        <v>0</v>
      </c>
      <c r="AB743" s="34">
        <v>743</v>
      </c>
    </row>
    <row r="744" spans="27:28" ht="21" customHeight="1">
      <c r="AA744" s="34">
        <f t="shared" ca="1" si="28"/>
        <v>0</v>
      </c>
      <c r="AB744" s="34">
        <v>744</v>
      </c>
    </row>
    <row r="745" spans="27:28" ht="21" customHeight="1">
      <c r="AA745" s="34">
        <f t="shared" ca="1" si="28"/>
        <v>0</v>
      </c>
      <c r="AB745" s="34">
        <v>745</v>
      </c>
    </row>
    <row r="746" spans="27:28" ht="21" customHeight="1">
      <c r="AA746" s="34">
        <f t="shared" ca="1" si="28"/>
        <v>0</v>
      </c>
      <c r="AB746" s="34">
        <v>746</v>
      </c>
    </row>
    <row r="747" spans="27:28" ht="21" customHeight="1">
      <c r="AA747" s="34">
        <f t="shared" ca="1" si="28"/>
        <v>0</v>
      </c>
      <c r="AB747" s="34">
        <v>747</v>
      </c>
    </row>
    <row r="748" spans="27:28" ht="21" customHeight="1">
      <c r="AA748" s="34">
        <f t="shared" ca="1" si="28"/>
        <v>0</v>
      </c>
      <c r="AB748" s="34">
        <v>748</v>
      </c>
    </row>
    <row r="749" spans="27:28" ht="21" customHeight="1">
      <c r="AA749" s="34">
        <f t="shared" ca="1" si="28"/>
        <v>0</v>
      </c>
      <c r="AB749" s="34">
        <v>749</v>
      </c>
    </row>
    <row r="750" spans="27:28" ht="21" customHeight="1">
      <c r="AA750" s="34">
        <f t="shared" ca="1" si="28"/>
        <v>0</v>
      </c>
      <c r="AB750" s="34">
        <v>750</v>
      </c>
    </row>
    <row r="751" spans="27:28" ht="21" customHeight="1">
      <c r="AA751" s="34">
        <f t="shared" ca="1" si="28"/>
        <v>0</v>
      </c>
      <c r="AB751" s="34">
        <v>751</v>
      </c>
    </row>
    <row r="752" spans="27:28" ht="21" customHeight="1">
      <c r="AA752" s="34">
        <f t="shared" ca="1" si="28"/>
        <v>0</v>
      </c>
      <c r="AB752" s="34">
        <v>752</v>
      </c>
    </row>
    <row r="753" spans="27:28" ht="21" customHeight="1">
      <c r="AA753" s="34">
        <f t="shared" ca="1" si="28"/>
        <v>0</v>
      </c>
      <c r="AB753" s="34">
        <v>753</v>
      </c>
    </row>
    <row r="754" spans="27:28" ht="21" customHeight="1">
      <c r="AA754" s="34">
        <f t="shared" ca="1" si="28"/>
        <v>0</v>
      </c>
      <c r="AB754" s="34">
        <v>754</v>
      </c>
    </row>
    <row r="755" spans="27:28" ht="21" customHeight="1">
      <c r="AA755" s="34">
        <f t="shared" ca="1" si="28"/>
        <v>0</v>
      </c>
      <c r="AB755" s="34">
        <v>755</v>
      </c>
    </row>
    <row r="756" spans="27:28" ht="21" customHeight="1">
      <c r="AA756" s="34">
        <f t="shared" ca="1" si="28"/>
        <v>0</v>
      </c>
      <c r="AB756" s="34">
        <v>756</v>
      </c>
    </row>
    <row r="757" spans="27:28" ht="21" customHeight="1">
      <c r="AA757" s="34">
        <f t="shared" ca="1" si="28"/>
        <v>0</v>
      </c>
      <c r="AB757" s="34">
        <v>757</v>
      </c>
    </row>
    <row r="758" spans="27:28" ht="21" customHeight="1">
      <c r="AA758" s="34">
        <f t="shared" ca="1" si="28"/>
        <v>0</v>
      </c>
      <c r="AB758" s="34">
        <v>758</v>
      </c>
    </row>
    <row r="759" spans="27:28" ht="21" customHeight="1">
      <c r="AA759" s="34">
        <f t="shared" ca="1" si="28"/>
        <v>0</v>
      </c>
      <c r="AB759" s="34">
        <v>759</v>
      </c>
    </row>
    <row r="760" spans="27:28" ht="21" customHeight="1">
      <c r="AA760" s="34">
        <f t="shared" ca="1" si="28"/>
        <v>0</v>
      </c>
      <c r="AB760" s="34">
        <v>760</v>
      </c>
    </row>
    <row r="761" spans="27:28" ht="21" customHeight="1">
      <c r="AA761" s="34">
        <f t="shared" ca="1" si="28"/>
        <v>0</v>
      </c>
      <c r="AB761" s="34">
        <v>761</v>
      </c>
    </row>
    <row r="762" spans="27:28" ht="21" customHeight="1">
      <c r="AA762" s="34">
        <f t="shared" ca="1" si="28"/>
        <v>0</v>
      </c>
      <c r="AB762" s="34">
        <v>762</v>
      </c>
    </row>
    <row r="763" spans="27:28" ht="21" customHeight="1">
      <c r="AA763" s="34">
        <f t="shared" ca="1" si="28"/>
        <v>0</v>
      </c>
      <c r="AB763" s="34">
        <v>763</v>
      </c>
    </row>
    <row r="764" spans="27:28" ht="21" customHeight="1">
      <c r="AA764" s="34">
        <f t="shared" ca="1" si="28"/>
        <v>0</v>
      </c>
      <c r="AB764" s="34">
        <v>764</v>
      </c>
    </row>
    <row r="765" spans="27:28" ht="21" customHeight="1">
      <c r="AA765" s="34">
        <f t="shared" ca="1" si="28"/>
        <v>0</v>
      </c>
      <c r="AB765" s="34">
        <v>765</v>
      </c>
    </row>
    <row r="766" spans="27:28" ht="21" customHeight="1">
      <c r="AA766" s="34">
        <f t="shared" ca="1" si="28"/>
        <v>0</v>
      </c>
      <c r="AB766" s="34">
        <v>766</v>
      </c>
    </row>
    <row r="767" spans="27:28" ht="21" customHeight="1">
      <c r="AA767" s="34">
        <f t="shared" ca="1" si="28"/>
        <v>0</v>
      </c>
      <c r="AB767" s="34">
        <v>767</v>
      </c>
    </row>
    <row r="768" spans="27:28" ht="21" customHeight="1">
      <c r="AA768" s="34">
        <f t="shared" ca="1" si="28"/>
        <v>0</v>
      </c>
      <c r="AB768" s="34">
        <v>768</v>
      </c>
    </row>
    <row r="769" spans="27:28" ht="21" customHeight="1">
      <c r="AA769" s="34">
        <f t="shared" ca="1" si="28"/>
        <v>0</v>
      </c>
      <c r="AB769" s="34">
        <v>769</v>
      </c>
    </row>
    <row r="770" spans="27:28" ht="21" customHeight="1">
      <c r="AA770" s="34">
        <f t="shared" ca="1" si="28"/>
        <v>0</v>
      </c>
      <c r="AB770" s="34">
        <v>770</v>
      </c>
    </row>
    <row r="771" spans="27:28" ht="21" customHeight="1">
      <c r="AA771" s="34">
        <f t="shared" ca="1" si="28"/>
        <v>0</v>
      </c>
      <c r="AB771" s="34">
        <v>771</v>
      </c>
    </row>
    <row r="772" spans="27:28" ht="21" customHeight="1">
      <c r="AA772" s="34">
        <f t="shared" ca="1" si="28"/>
        <v>0</v>
      </c>
      <c r="AB772" s="34">
        <v>772</v>
      </c>
    </row>
    <row r="773" spans="27:28" ht="21" customHeight="1">
      <c r="AA773" s="34">
        <f t="shared" ref="AA773:AA836" ca="1" si="29">INDIRECT($W$6&amp;"!"&amp;"B"&amp;ROW(B773))</f>
        <v>0</v>
      </c>
      <c r="AB773" s="34">
        <v>773</v>
      </c>
    </row>
    <row r="774" spans="27:28" ht="21" customHeight="1">
      <c r="AA774" s="34">
        <f t="shared" ca="1" si="29"/>
        <v>0</v>
      </c>
      <c r="AB774" s="34">
        <v>774</v>
      </c>
    </row>
    <row r="775" spans="27:28" ht="21" customHeight="1">
      <c r="AA775" s="34">
        <f t="shared" ca="1" si="29"/>
        <v>0</v>
      </c>
      <c r="AB775" s="34">
        <v>775</v>
      </c>
    </row>
    <row r="776" spans="27:28" ht="21" customHeight="1">
      <c r="AA776" s="34">
        <f t="shared" ca="1" si="29"/>
        <v>0</v>
      </c>
      <c r="AB776" s="34">
        <v>776</v>
      </c>
    </row>
    <row r="777" spans="27:28" ht="21" customHeight="1">
      <c r="AA777" s="34">
        <f t="shared" ca="1" si="29"/>
        <v>0</v>
      </c>
      <c r="AB777" s="34">
        <v>777</v>
      </c>
    </row>
    <row r="778" spans="27:28" ht="21" customHeight="1">
      <c r="AA778" s="34">
        <f t="shared" ca="1" si="29"/>
        <v>0</v>
      </c>
      <c r="AB778" s="34">
        <v>778</v>
      </c>
    </row>
    <row r="779" spans="27:28" ht="21" customHeight="1">
      <c r="AA779" s="34">
        <f t="shared" ca="1" si="29"/>
        <v>0</v>
      </c>
      <c r="AB779" s="34">
        <v>779</v>
      </c>
    </row>
    <row r="780" spans="27:28" ht="21" customHeight="1">
      <c r="AA780" s="34">
        <f t="shared" ca="1" si="29"/>
        <v>0</v>
      </c>
      <c r="AB780" s="34">
        <v>780</v>
      </c>
    </row>
    <row r="781" spans="27:28" ht="21" customHeight="1">
      <c r="AA781" s="34">
        <f t="shared" ca="1" si="29"/>
        <v>0</v>
      </c>
      <c r="AB781" s="34">
        <v>781</v>
      </c>
    </row>
    <row r="782" spans="27:28" ht="21" customHeight="1">
      <c r="AA782" s="34">
        <f t="shared" ca="1" si="29"/>
        <v>0</v>
      </c>
      <c r="AB782" s="34">
        <v>782</v>
      </c>
    </row>
    <row r="783" spans="27:28" ht="21" customHeight="1">
      <c r="AA783" s="34">
        <f t="shared" ca="1" si="29"/>
        <v>0</v>
      </c>
      <c r="AB783" s="34">
        <v>783</v>
      </c>
    </row>
    <row r="784" spans="27:28" ht="21" customHeight="1">
      <c r="AA784" s="34">
        <f t="shared" ca="1" si="29"/>
        <v>0</v>
      </c>
      <c r="AB784" s="34">
        <v>784</v>
      </c>
    </row>
    <row r="785" spans="27:28" ht="21" customHeight="1">
      <c r="AA785" s="34">
        <f t="shared" ca="1" si="29"/>
        <v>0</v>
      </c>
      <c r="AB785" s="34">
        <v>785</v>
      </c>
    </row>
    <row r="786" spans="27:28" ht="21" customHeight="1">
      <c r="AA786" s="34">
        <f t="shared" ca="1" si="29"/>
        <v>0</v>
      </c>
      <c r="AB786" s="34">
        <v>786</v>
      </c>
    </row>
    <row r="787" spans="27:28" ht="21" customHeight="1">
      <c r="AA787" s="34">
        <f t="shared" ca="1" si="29"/>
        <v>0</v>
      </c>
      <c r="AB787" s="34">
        <v>787</v>
      </c>
    </row>
    <row r="788" spans="27:28" ht="21" customHeight="1">
      <c r="AA788" s="34">
        <f t="shared" ca="1" si="29"/>
        <v>0</v>
      </c>
      <c r="AB788" s="34">
        <v>788</v>
      </c>
    </row>
    <row r="789" spans="27:28" ht="21" customHeight="1">
      <c r="AA789" s="34">
        <f t="shared" ca="1" si="29"/>
        <v>0</v>
      </c>
      <c r="AB789" s="34">
        <v>789</v>
      </c>
    </row>
    <row r="790" spans="27:28" ht="21" customHeight="1">
      <c r="AA790" s="34">
        <f t="shared" ca="1" si="29"/>
        <v>0</v>
      </c>
      <c r="AB790" s="34">
        <v>790</v>
      </c>
    </row>
    <row r="791" spans="27:28" ht="21" customHeight="1">
      <c r="AA791" s="34">
        <f t="shared" ca="1" si="29"/>
        <v>0</v>
      </c>
      <c r="AB791" s="34">
        <v>791</v>
      </c>
    </row>
    <row r="792" spans="27:28" ht="21" customHeight="1">
      <c r="AA792" s="34">
        <f t="shared" ca="1" si="29"/>
        <v>0</v>
      </c>
      <c r="AB792" s="34">
        <v>792</v>
      </c>
    </row>
    <row r="793" spans="27:28" ht="21" customHeight="1">
      <c r="AA793" s="34">
        <f t="shared" ca="1" si="29"/>
        <v>0</v>
      </c>
      <c r="AB793" s="34">
        <v>793</v>
      </c>
    </row>
    <row r="794" spans="27:28" ht="21" customHeight="1">
      <c r="AA794" s="34">
        <f t="shared" ca="1" si="29"/>
        <v>0</v>
      </c>
      <c r="AB794" s="34">
        <v>794</v>
      </c>
    </row>
    <row r="795" spans="27:28" ht="21" customHeight="1">
      <c r="AA795" s="34">
        <f t="shared" ca="1" si="29"/>
        <v>0</v>
      </c>
      <c r="AB795" s="34">
        <v>795</v>
      </c>
    </row>
    <row r="796" spans="27:28" ht="21" customHeight="1">
      <c r="AA796" s="34">
        <f t="shared" ca="1" si="29"/>
        <v>0</v>
      </c>
      <c r="AB796" s="34">
        <v>796</v>
      </c>
    </row>
    <row r="797" spans="27:28" ht="21" customHeight="1">
      <c r="AA797" s="34">
        <f t="shared" ca="1" si="29"/>
        <v>0</v>
      </c>
      <c r="AB797" s="34">
        <v>797</v>
      </c>
    </row>
    <row r="798" spans="27:28" ht="21" customHeight="1">
      <c r="AA798" s="34">
        <f t="shared" ca="1" si="29"/>
        <v>0</v>
      </c>
      <c r="AB798" s="34">
        <v>798</v>
      </c>
    </row>
    <row r="799" spans="27:28" ht="21" customHeight="1">
      <c r="AA799" s="34">
        <f t="shared" ca="1" si="29"/>
        <v>0</v>
      </c>
      <c r="AB799" s="34">
        <v>799</v>
      </c>
    </row>
    <row r="800" spans="27:28" ht="21" customHeight="1">
      <c r="AA800" s="34">
        <f t="shared" ca="1" si="29"/>
        <v>0</v>
      </c>
      <c r="AB800" s="34">
        <v>800</v>
      </c>
    </row>
    <row r="801" spans="27:28" ht="21" customHeight="1">
      <c r="AA801" s="34">
        <f t="shared" ca="1" si="29"/>
        <v>0</v>
      </c>
      <c r="AB801" s="34">
        <v>801</v>
      </c>
    </row>
    <row r="802" spans="27:28" ht="21" customHeight="1">
      <c r="AA802" s="34">
        <f t="shared" ca="1" si="29"/>
        <v>0</v>
      </c>
      <c r="AB802" s="34">
        <v>802</v>
      </c>
    </row>
    <row r="803" spans="27:28" ht="21" customHeight="1">
      <c r="AA803" s="34">
        <f t="shared" ca="1" si="29"/>
        <v>0</v>
      </c>
      <c r="AB803" s="34">
        <v>803</v>
      </c>
    </row>
    <row r="804" spans="27:28" ht="21" customHeight="1">
      <c r="AA804" s="34">
        <f t="shared" ca="1" si="29"/>
        <v>0</v>
      </c>
      <c r="AB804" s="34">
        <v>804</v>
      </c>
    </row>
    <row r="805" spans="27:28" ht="21" customHeight="1">
      <c r="AA805" s="34">
        <f t="shared" ca="1" si="29"/>
        <v>0</v>
      </c>
      <c r="AB805" s="34">
        <v>805</v>
      </c>
    </row>
    <row r="806" spans="27:28" ht="21" customHeight="1">
      <c r="AA806" s="34">
        <f t="shared" ca="1" si="29"/>
        <v>0</v>
      </c>
      <c r="AB806" s="34">
        <v>806</v>
      </c>
    </row>
    <row r="807" spans="27:28" ht="21" customHeight="1">
      <c r="AA807" s="34">
        <f t="shared" ca="1" si="29"/>
        <v>0</v>
      </c>
      <c r="AB807" s="34">
        <v>807</v>
      </c>
    </row>
    <row r="808" spans="27:28" ht="21" customHeight="1">
      <c r="AA808" s="34">
        <f t="shared" ca="1" si="29"/>
        <v>0</v>
      </c>
      <c r="AB808" s="34">
        <v>808</v>
      </c>
    </row>
    <row r="809" spans="27:28" ht="21" customHeight="1">
      <c r="AA809" s="34">
        <f t="shared" ca="1" si="29"/>
        <v>0</v>
      </c>
      <c r="AB809" s="34">
        <v>809</v>
      </c>
    </row>
    <row r="810" spans="27:28" ht="21" customHeight="1">
      <c r="AA810" s="34">
        <f t="shared" ca="1" si="29"/>
        <v>0</v>
      </c>
      <c r="AB810" s="34">
        <v>810</v>
      </c>
    </row>
    <row r="811" spans="27:28" ht="21" customHeight="1">
      <c r="AA811" s="34">
        <f t="shared" ca="1" si="29"/>
        <v>0</v>
      </c>
      <c r="AB811" s="34">
        <v>811</v>
      </c>
    </row>
    <row r="812" spans="27:28" ht="21" customHeight="1">
      <c r="AA812" s="34">
        <f t="shared" ca="1" si="29"/>
        <v>0</v>
      </c>
      <c r="AB812" s="34">
        <v>812</v>
      </c>
    </row>
    <row r="813" spans="27:28" ht="21" customHeight="1">
      <c r="AA813" s="34">
        <f t="shared" ca="1" si="29"/>
        <v>0</v>
      </c>
      <c r="AB813" s="34">
        <v>813</v>
      </c>
    </row>
    <row r="814" spans="27:28" ht="21" customHeight="1">
      <c r="AA814" s="34">
        <f t="shared" ca="1" si="29"/>
        <v>0</v>
      </c>
      <c r="AB814" s="34">
        <v>814</v>
      </c>
    </row>
    <row r="815" spans="27:28" ht="21" customHeight="1">
      <c r="AA815" s="34">
        <f t="shared" ca="1" si="29"/>
        <v>0</v>
      </c>
      <c r="AB815" s="34">
        <v>815</v>
      </c>
    </row>
    <row r="816" spans="27:28" ht="21" customHeight="1">
      <c r="AA816" s="34">
        <f t="shared" ca="1" si="29"/>
        <v>0</v>
      </c>
      <c r="AB816" s="34">
        <v>816</v>
      </c>
    </row>
    <row r="817" spans="27:28" ht="21" customHeight="1">
      <c r="AA817" s="34">
        <f t="shared" ca="1" si="29"/>
        <v>0</v>
      </c>
      <c r="AB817" s="34">
        <v>817</v>
      </c>
    </row>
    <row r="818" spans="27:28" ht="21" customHeight="1">
      <c r="AA818" s="34">
        <f t="shared" ca="1" si="29"/>
        <v>0</v>
      </c>
      <c r="AB818" s="34">
        <v>818</v>
      </c>
    </row>
    <row r="819" spans="27:28" ht="21" customHeight="1">
      <c r="AA819" s="34">
        <f t="shared" ca="1" si="29"/>
        <v>0</v>
      </c>
      <c r="AB819" s="34">
        <v>819</v>
      </c>
    </row>
    <row r="820" spans="27:28" ht="21" customHeight="1">
      <c r="AA820" s="34">
        <f t="shared" ca="1" si="29"/>
        <v>0</v>
      </c>
      <c r="AB820" s="34">
        <v>820</v>
      </c>
    </row>
    <row r="821" spans="27:28" ht="21" customHeight="1">
      <c r="AA821" s="34">
        <f t="shared" ca="1" si="29"/>
        <v>0</v>
      </c>
      <c r="AB821" s="34">
        <v>821</v>
      </c>
    </row>
    <row r="822" spans="27:28" ht="21" customHeight="1">
      <c r="AA822" s="34">
        <f t="shared" ca="1" si="29"/>
        <v>0</v>
      </c>
      <c r="AB822" s="34">
        <v>822</v>
      </c>
    </row>
    <row r="823" spans="27:28" ht="21" customHeight="1">
      <c r="AA823" s="34">
        <f t="shared" ca="1" si="29"/>
        <v>0</v>
      </c>
      <c r="AB823" s="34">
        <v>823</v>
      </c>
    </row>
    <row r="824" spans="27:28" ht="21" customHeight="1">
      <c r="AA824" s="34">
        <f t="shared" ca="1" si="29"/>
        <v>0</v>
      </c>
      <c r="AB824" s="34">
        <v>824</v>
      </c>
    </row>
    <row r="825" spans="27:28" ht="21" customHeight="1">
      <c r="AA825" s="34">
        <f t="shared" ca="1" si="29"/>
        <v>0</v>
      </c>
      <c r="AB825" s="34">
        <v>825</v>
      </c>
    </row>
    <row r="826" spans="27:28" ht="21" customHeight="1">
      <c r="AA826" s="34">
        <f t="shared" ca="1" si="29"/>
        <v>0</v>
      </c>
      <c r="AB826" s="34">
        <v>826</v>
      </c>
    </row>
    <row r="827" spans="27:28" ht="21" customHeight="1">
      <c r="AA827" s="34">
        <f t="shared" ca="1" si="29"/>
        <v>0</v>
      </c>
      <c r="AB827" s="34">
        <v>827</v>
      </c>
    </row>
    <row r="828" spans="27:28" ht="21" customHeight="1">
      <c r="AA828" s="34">
        <f t="shared" ca="1" si="29"/>
        <v>0</v>
      </c>
      <c r="AB828" s="34">
        <v>828</v>
      </c>
    </row>
    <row r="829" spans="27:28" ht="21" customHeight="1">
      <c r="AA829" s="34">
        <f t="shared" ca="1" si="29"/>
        <v>0</v>
      </c>
      <c r="AB829" s="34">
        <v>829</v>
      </c>
    </row>
    <row r="830" spans="27:28" ht="21" customHeight="1">
      <c r="AA830" s="34">
        <f t="shared" ca="1" si="29"/>
        <v>0</v>
      </c>
      <c r="AB830" s="34">
        <v>830</v>
      </c>
    </row>
    <row r="831" spans="27:28" ht="21" customHeight="1">
      <c r="AA831" s="34">
        <f t="shared" ca="1" si="29"/>
        <v>0</v>
      </c>
      <c r="AB831" s="34">
        <v>831</v>
      </c>
    </row>
    <row r="832" spans="27:28" ht="21" customHeight="1">
      <c r="AA832" s="34">
        <f t="shared" ca="1" si="29"/>
        <v>0</v>
      </c>
      <c r="AB832" s="34">
        <v>832</v>
      </c>
    </row>
    <row r="833" spans="27:28" ht="21" customHeight="1">
      <c r="AA833" s="34">
        <f t="shared" ca="1" si="29"/>
        <v>0</v>
      </c>
      <c r="AB833" s="34">
        <v>833</v>
      </c>
    </row>
    <row r="834" spans="27:28" ht="21" customHeight="1">
      <c r="AA834" s="34">
        <f t="shared" ca="1" si="29"/>
        <v>0</v>
      </c>
      <c r="AB834" s="34">
        <v>834</v>
      </c>
    </row>
    <row r="835" spans="27:28" ht="21" customHeight="1">
      <c r="AA835" s="34">
        <f t="shared" ca="1" si="29"/>
        <v>0</v>
      </c>
      <c r="AB835" s="34">
        <v>835</v>
      </c>
    </row>
    <row r="836" spans="27:28" ht="21" customHeight="1">
      <c r="AA836" s="34">
        <f t="shared" ca="1" si="29"/>
        <v>0</v>
      </c>
      <c r="AB836" s="34">
        <v>836</v>
      </c>
    </row>
    <row r="837" spans="27:28" ht="21" customHeight="1">
      <c r="AA837" s="34">
        <f t="shared" ref="AA837:AA900" ca="1" si="30">INDIRECT($W$6&amp;"!"&amp;"B"&amp;ROW(B837))</f>
        <v>0</v>
      </c>
      <c r="AB837" s="34">
        <v>837</v>
      </c>
    </row>
    <row r="838" spans="27:28" ht="21" customHeight="1">
      <c r="AA838" s="34">
        <f t="shared" ca="1" si="30"/>
        <v>0</v>
      </c>
      <c r="AB838" s="34">
        <v>838</v>
      </c>
    </row>
    <row r="839" spans="27:28" ht="21" customHeight="1">
      <c r="AA839" s="34">
        <f t="shared" ca="1" si="30"/>
        <v>0</v>
      </c>
      <c r="AB839" s="34">
        <v>839</v>
      </c>
    </row>
    <row r="840" spans="27:28" ht="21" customHeight="1">
      <c r="AA840" s="34">
        <f t="shared" ca="1" si="30"/>
        <v>0</v>
      </c>
      <c r="AB840" s="34">
        <v>840</v>
      </c>
    </row>
    <row r="841" spans="27:28" ht="21" customHeight="1">
      <c r="AA841" s="34">
        <f t="shared" ca="1" si="30"/>
        <v>0</v>
      </c>
      <c r="AB841" s="34">
        <v>841</v>
      </c>
    </row>
    <row r="842" spans="27:28" ht="21" customHeight="1">
      <c r="AA842" s="34">
        <f t="shared" ca="1" si="30"/>
        <v>0</v>
      </c>
      <c r="AB842" s="34">
        <v>842</v>
      </c>
    </row>
    <row r="843" spans="27:28" ht="21" customHeight="1">
      <c r="AA843" s="34">
        <f t="shared" ca="1" si="30"/>
        <v>0</v>
      </c>
      <c r="AB843" s="34">
        <v>843</v>
      </c>
    </row>
    <row r="844" spans="27:28" ht="21" customHeight="1">
      <c r="AA844" s="34">
        <f t="shared" ca="1" si="30"/>
        <v>0</v>
      </c>
      <c r="AB844" s="34">
        <v>844</v>
      </c>
    </row>
    <row r="845" spans="27:28" ht="21" customHeight="1">
      <c r="AA845" s="34">
        <f t="shared" ca="1" si="30"/>
        <v>0</v>
      </c>
      <c r="AB845" s="34">
        <v>845</v>
      </c>
    </row>
    <row r="846" spans="27:28" ht="21" customHeight="1">
      <c r="AA846" s="34">
        <f t="shared" ca="1" si="30"/>
        <v>0</v>
      </c>
      <c r="AB846" s="34">
        <v>846</v>
      </c>
    </row>
    <row r="847" spans="27:28" ht="21" customHeight="1">
      <c r="AA847" s="34">
        <f t="shared" ca="1" si="30"/>
        <v>0</v>
      </c>
      <c r="AB847" s="34">
        <v>847</v>
      </c>
    </row>
    <row r="848" spans="27:28" ht="21" customHeight="1">
      <c r="AA848" s="34">
        <f t="shared" ca="1" si="30"/>
        <v>0</v>
      </c>
      <c r="AB848" s="34">
        <v>848</v>
      </c>
    </row>
    <row r="849" spans="27:28" ht="21" customHeight="1">
      <c r="AA849" s="34">
        <f t="shared" ca="1" si="30"/>
        <v>0</v>
      </c>
      <c r="AB849" s="34">
        <v>849</v>
      </c>
    </row>
    <row r="850" spans="27:28" ht="21" customHeight="1">
      <c r="AA850" s="34">
        <f t="shared" ca="1" si="30"/>
        <v>0</v>
      </c>
      <c r="AB850" s="34">
        <v>850</v>
      </c>
    </row>
    <row r="851" spans="27:28" ht="21" customHeight="1">
      <c r="AA851" s="34">
        <f t="shared" ca="1" si="30"/>
        <v>0</v>
      </c>
      <c r="AB851" s="34">
        <v>851</v>
      </c>
    </row>
    <row r="852" spans="27:28" ht="21" customHeight="1">
      <c r="AA852" s="34">
        <f t="shared" ca="1" si="30"/>
        <v>0</v>
      </c>
      <c r="AB852" s="34">
        <v>852</v>
      </c>
    </row>
    <row r="853" spans="27:28" ht="21" customHeight="1">
      <c r="AA853" s="34">
        <f t="shared" ca="1" si="30"/>
        <v>0</v>
      </c>
      <c r="AB853" s="34">
        <v>853</v>
      </c>
    </row>
    <row r="854" spans="27:28" ht="21" customHeight="1">
      <c r="AA854" s="34">
        <f t="shared" ca="1" si="30"/>
        <v>0</v>
      </c>
      <c r="AB854" s="34">
        <v>854</v>
      </c>
    </row>
    <row r="855" spans="27:28" ht="21" customHeight="1">
      <c r="AA855" s="34">
        <f t="shared" ca="1" si="30"/>
        <v>0</v>
      </c>
      <c r="AB855" s="34">
        <v>855</v>
      </c>
    </row>
    <row r="856" spans="27:28" ht="21" customHeight="1">
      <c r="AA856" s="34">
        <f t="shared" ca="1" si="30"/>
        <v>0</v>
      </c>
      <c r="AB856" s="34">
        <v>856</v>
      </c>
    </row>
    <row r="857" spans="27:28" ht="21" customHeight="1">
      <c r="AA857" s="34">
        <f t="shared" ca="1" si="30"/>
        <v>0</v>
      </c>
      <c r="AB857" s="34">
        <v>857</v>
      </c>
    </row>
    <row r="858" spans="27:28" ht="21" customHeight="1">
      <c r="AA858" s="34">
        <f t="shared" ca="1" si="30"/>
        <v>0</v>
      </c>
      <c r="AB858" s="34">
        <v>858</v>
      </c>
    </row>
    <row r="859" spans="27:28" ht="21" customHeight="1">
      <c r="AA859" s="34">
        <f t="shared" ca="1" si="30"/>
        <v>0</v>
      </c>
      <c r="AB859" s="34">
        <v>859</v>
      </c>
    </row>
    <row r="860" spans="27:28" ht="21" customHeight="1">
      <c r="AA860" s="34">
        <f t="shared" ca="1" si="30"/>
        <v>0</v>
      </c>
      <c r="AB860" s="34">
        <v>860</v>
      </c>
    </row>
    <row r="861" spans="27:28" ht="21" customHeight="1">
      <c r="AA861" s="34">
        <f t="shared" ca="1" si="30"/>
        <v>0</v>
      </c>
      <c r="AB861" s="34">
        <v>861</v>
      </c>
    </row>
    <row r="862" spans="27:28" ht="21" customHeight="1">
      <c r="AA862" s="34">
        <f t="shared" ca="1" si="30"/>
        <v>0</v>
      </c>
      <c r="AB862" s="34">
        <v>862</v>
      </c>
    </row>
    <row r="863" spans="27:28" ht="21" customHeight="1">
      <c r="AA863" s="34">
        <f t="shared" ca="1" si="30"/>
        <v>0</v>
      </c>
      <c r="AB863" s="34">
        <v>863</v>
      </c>
    </row>
    <row r="864" spans="27:28" ht="21" customHeight="1">
      <c r="AA864" s="34">
        <f t="shared" ca="1" si="30"/>
        <v>0</v>
      </c>
      <c r="AB864" s="34">
        <v>864</v>
      </c>
    </row>
    <row r="865" spans="27:28" ht="21" customHeight="1">
      <c r="AA865" s="34">
        <f t="shared" ca="1" si="30"/>
        <v>0</v>
      </c>
      <c r="AB865" s="34">
        <v>865</v>
      </c>
    </row>
    <row r="866" spans="27:28" ht="21" customHeight="1">
      <c r="AA866" s="34">
        <f t="shared" ca="1" si="30"/>
        <v>0</v>
      </c>
      <c r="AB866" s="34">
        <v>866</v>
      </c>
    </row>
    <row r="867" spans="27:28" ht="21" customHeight="1">
      <c r="AA867" s="34">
        <f t="shared" ca="1" si="30"/>
        <v>0</v>
      </c>
      <c r="AB867" s="34">
        <v>867</v>
      </c>
    </row>
    <row r="868" spans="27:28" ht="21" customHeight="1">
      <c r="AA868" s="34">
        <f t="shared" ca="1" si="30"/>
        <v>0</v>
      </c>
      <c r="AB868" s="34">
        <v>868</v>
      </c>
    </row>
    <row r="869" spans="27:28" ht="21" customHeight="1">
      <c r="AA869" s="34">
        <f t="shared" ca="1" si="30"/>
        <v>0</v>
      </c>
      <c r="AB869" s="34">
        <v>869</v>
      </c>
    </row>
    <row r="870" spans="27:28" ht="21" customHeight="1">
      <c r="AA870" s="34">
        <f t="shared" ca="1" si="30"/>
        <v>0</v>
      </c>
      <c r="AB870" s="34">
        <v>870</v>
      </c>
    </row>
    <row r="871" spans="27:28" ht="21" customHeight="1">
      <c r="AA871" s="34">
        <f t="shared" ca="1" si="30"/>
        <v>0</v>
      </c>
      <c r="AB871" s="34">
        <v>871</v>
      </c>
    </row>
    <row r="872" spans="27:28" ht="21" customHeight="1">
      <c r="AA872" s="34">
        <f t="shared" ca="1" si="30"/>
        <v>0</v>
      </c>
      <c r="AB872" s="34">
        <v>872</v>
      </c>
    </row>
    <row r="873" spans="27:28" ht="21" customHeight="1">
      <c r="AA873" s="34">
        <f t="shared" ca="1" si="30"/>
        <v>0</v>
      </c>
      <c r="AB873" s="34">
        <v>873</v>
      </c>
    </row>
    <row r="874" spans="27:28" ht="21" customHeight="1">
      <c r="AA874" s="34">
        <f t="shared" ca="1" si="30"/>
        <v>0</v>
      </c>
      <c r="AB874" s="34">
        <v>874</v>
      </c>
    </row>
    <row r="875" spans="27:28" ht="21" customHeight="1">
      <c r="AA875" s="34">
        <f t="shared" ca="1" si="30"/>
        <v>0</v>
      </c>
      <c r="AB875" s="34">
        <v>875</v>
      </c>
    </row>
    <row r="876" spans="27:28" ht="21" customHeight="1">
      <c r="AA876" s="34">
        <f t="shared" ca="1" si="30"/>
        <v>0</v>
      </c>
      <c r="AB876" s="34">
        <v>876</v>
      </c>
    </row>
    <row r="877" spans="27:28" ht="21" customHeight="1">
      <c r="AA877" s="34">
        <f t="shared" ca="1" si="30"/>
        <v>0</v>
      </c>
      <c r="AB877" s="34">
        <v>877</v>
      </c>
    </row>
    <row r="878" spans="27:28" ht="21" customHeight="1">
      <c r="AA878" s="34">
        <f t="shared" ca="1" si="30"/>
        <v>0</v>
      </c>
      <c r="AB878" s="34">
        <v>878</v>
      </c>
    </row>
    <row r="879" spans="27:28" ht="21" customHeight="1">
      <c r="AA879" s="34">
        <f t="shared" ca="1" si="30"/>
        <v>0</v>
      </c>
      <c r="AB879" s="34">
        <v>879</v>
      </c>
    </row>
    <row r="880" spans="27:28" ht="21" customHeight="1">
      <c r="AA880" s="34">
        <f t="shared" ca="1" si="30"/>
        <v>0</v>
      </c>
      <c r="AB880" s="34">
        <v>880</v>
      </c>
    </row>
    <row r="881" spans="27:28" ht="21" customHeight="1">
      <c r="AA881" s="34">
        <f t="shared" ca="1" si="30"/>
        <v>0</v>
      </c>
      <c r="AB881" s="34">
        <v>881</v>
      </c>
    </row>
    <row r="882" spans="27:28" ht="21" customHeight="1">
      <c r="AA882" s="34">
        <f t="shared" ca="1" si="30"/>
        <v>0</v>
      </c>
      <c r="AB882" s="34">
        <v>882</v>
      </c>
    </row>
    <row r="883" spans="27:28" ht="21" customHeight="1">
      <c r="AA883" s="34">
        <f t="shared" ca="1" si="30"/>
        <v>0</v>
      </c>
      <c r="AB883" s="34">
        <v>883</v>
      </c>
    </row>
    <row r="884" spans="27:28" ht="21" customHeight="1">
      <c r="AA884" s="34">
        <f t="shared" ca="1" si="30"/>
        <v>0</v>
      </c>
      <c r="AB884" s="34">
        <v>884</v>
      </c>
    </row>
    <row r="885" spans="27:28" ht="21" customHeight="1">
      <c r="AA885" s="34">
        <f t="shared" ca="1" si="30"/>
        <v>0</v>
      </c>
      <c r="AB885" s="34">
        <v>885</v>
      </c>
    </row>
    <row r="886" spans="27:28" ht="21" customHeight="1">
      <c r="AA886" s="34">
        <f t="shared" ca="1" si="30"/>
        <v>0</v>
      </c>
      <c r="AB886" s="34">
        <v>886</v>
      </c>
    </row>
    <row r="887" spans="27:28" ht="21" customHeight="1">
      <c r="AA887" s="34">
        <f t="shared" ca="1" si="30"/>
        <v>0</v>
      </c>
      <c r="AB887" s="34">
        <v>887</v>
      </c>
    </row>
    <row r="888" spans="27:28" ht="21" customHeight="1">
      <c r="AA888" s="34">
        <f t="shared" ca="1" si="30"/>
        <v>0</v>
      </c>
      <c r="AB888" s="34">
        <v>888</v>
      </c>
    </row>
    <row r="889" spans="27:28" ht="21" customHeight="1">
      <c r="AA889" s="34">
        <f t="shared" ca="1" si="30"/>
        <v>0</v>
      </c>
      <c r="AB889" s="34">
        <v>889</v>
      </c>
    </row>
    <row r="890" spans="27:28" ht="21" customHeight="1">
      <c r="AA890" s="34">
        <f t="shared" ca="1" si="30"/>
        <v>0</v>
      </c>
      <c r="AB890" s="34">
        <v>890</v>
      </c>
    </row>
    <row r="891" spans="27:28" ht="21" customHeight="1">
      <c r="AA891" s="34">
        <f t="shared" ca="1" si="30"/>
        <v>0</v>
      </c>
      <c r="AB891" s="34">
        <v>891</v>
      </c>
    </row>
    <row r="892" spans="27:28" ht="21" customHeight="1">
      <c r="AA892" s="34">
        <f t="shared" ca="1" si="30"/>
        <v>0</v>
      </c>
      <c r="AB892" s="34">
        <v>892</v>
      </c>
    </row>
    <row r="893" spans="27:28" ht="21" customHeight="1">
      <c r="AA893" s="34">
        <f t="shared" ca="1" si="30"/>
        <v>0</v>
      </c>
      <c r="AB893" s="34">
        <v>893</v>
      </c>
    </row>
    <row r="894" spans="27:28" ht="21" customHeight="1">
      <c r="AA894" s="34">
        <f t="shared" ca="1" si="30"/>
        <v>0</v>
      </c>
      <c r="AB894" s="34">
        <v>894</v>
      </c>
    </row>
    <row r="895" spans="27:28" ht="21" customHeight="1">
      <c r="AA895" s="34">
        <f t="shared" ca="1" si="30"/>
        <v>0</v>
      </c>
      <c r="AB895" s="34">
        <v>895</v>
      </c>
    </row>
    <row r="896" spans="27:28" ht="21" customHeight="1">
      <c r="AA896" s="34">
        <f t="shared" ca="1" si="30"/>
        <v>0</v>
      </c>
      <c r="AB896" s="34">
        <v>896</v>
      </c>
    </row>
    <row r="897" spans="27:28" ht="21" customHeight="1">
      <c r="AA897" s="34">
        <f t="shared" ca="1" si="30"/>
        <v>0</v>
      </c>
      <c r="AB897" s="34">
        <v>897</v>
      </c>
    </row>
    <row r="898" spans="27:28" ht="21" customHeight="1">
      <c r="AA898" s="34">
        <f t="shared" ca="1" si="30"/>
        <v>0</v>
      </c>
      <c r="AB898" s="34">
        <v>898</v>
      </c>
    </row>
    <row r="899" spans="27:28" ht="21" customHeight="1">
      <c r="AA899" s="34">
        <f t="shared" ca="1" si="30"/>
        <v>0</v>
      </c>
      <c r="AB899" s="34">
        <v>899</v>
      </c>
    </row>
    <row r="900" spans="27:28" ht="21" customHeight="1">
      <c r="AA900" s="34">
        <f t="shared" ca="1" si="30"/>
        <v>0</v>
      </c>
      <c r="AB900" s="34">
        <v>900</v>
      </c>
    </row>
    <row r="901" spans="27:28" ht="21" customHeight="1">
      <c r="AA901" s="34">
        <f t="shared" ref="AA901:AA964" ca="1" si="31">INDIRECT($W$6&amp;"!"&amp;"B"&amp;ROW(B901))</f>
        <v>0</v>
      </c>
      <c r="AB901" s="34">
        <v>901</v>
      </c>
    </row>
    <row r="902" spans="27:28" ht="21" customHeight="1">
      <c r="AA902" s="34">
        <f t="shared" ca="1" si="31"/>
        <v>0</v>
      </c>
      <c r="AB902" s="34">
        <v>902</v>
      </c>
    </row>
    <row r="903" spans="27:28" ht="21" customHeight="1">
      <c r="AA903" s="34">
        <f t="shared" ca="1" si="31"/>
        <v>0</v>
      </c>
      <c r="AB903" s="34">
        <v>903</v>
      </c>
    </row>
    <row r="904" spans="27:28" ht="21" customHeight="1">
      <c r="AA904" s="34">
        <f t="shared" ca="1" si="31"/>
        <v>0</v>
      </c>
      <c r="AB904" s="34">
        <v>904</v>
      </c>
    </row>
    <row r="905" spans="27:28" ht="21" customHeight="1">
      <c r="AA905" s="34">
        <f t="shared" ca="1" si="31"/>
        <v>0</v>
      </c>
      <c r="AB905" s="34">
        <v>905</v>
      </c>
    </row>
    <row r="906" spans="27:28" ht="21" customHeight="1">
      <c r="AA906" s="34">
        <f t="shared" ca="1" si="31"/>
        <v>0</v>
      </c>
      <c r="AB906" s="34">
        <v>906</v>
      </c>
    </row>
    <row r="907" spans="27:28" ht="21" customHeight="1">
      <c r="AA907" s="34">
        <f t="shared" ca="1" si="31"/>
        <v>0</v>
      </c>
      <c r="AB907" s="34">
        <v>907</v>
      </c>
    </row>
    <row r="908" spans="27:28" ht="21" customHeight="1">
      <c r="AA908" s="34">
        <f t="shared" ca="1" si="31"/>
        <v>0</v>
      </c>
      <c r="AB908" s="34">
        <v>908</v>
      </c>
    </row>
    <row r="909" spans="27:28" ht="21" customHeight="1">
      <c r="AA909" s="34">
        <f t="shared" ca="1" si="31"/>
        <v>0</v>
      </c>
      <c r="AB909" s="34">
        <v>909</v>
      </c>
    </row>
    <row r="910" spans="27:28" ht="21" customHeight="1">
      <c r="AA910" s="34">
        <f t="shared" ca="1" si="31"/>
        <v>0</v>
      </c>
      <c r="AB910" s="34">
        <v>910</v>
      </c>
    </row>
    <row r="911" spans="27:28" ht="21" customHeight="1">
      <c r="AA911" s="34">
        <f t="shared" ca="1" si="31"/>
        <v>0</v>
      </c>
      <c r="AB911" s="34">
        <v>911</v>
      </c>
    </row>
    <row r="912" spans="27:28" ht="21" customHeight="1">
      <c r="AA912" s="34">
        <f t="shared" ca="1" si="31"/>
        <v>0</v>
      </c>
      <c r="AB912" s="34">
        <v>912</v>
      </c>
    </row>
    <row r="913" spans="27:28" ht="21" customHeight="1">
      <c r="AA913" s="34">
        <f t="shared" ca="1" si="31"/>
        <v>0</v>
      </c>
      <c r="AB913" s="34">
        <v>913</v>
      </c>
    </row>
    <row r="914" spans="27:28" ht="21" customHeight="1">
      <c r="AA914" s="34">
        <f t="shared" ca="1" si="31"/>
        <v>0</v>
      </c>
      <c r="AB914" s="34">
        <v>914</v>
      </c>
    </row>
    <row r="915" spans="27:28" ht="21" customHeight="1">
      <c r="AA915" s="34">
        <f t="shared" ca="1" si="31"/>
        <v>0</v>
      </c>
      <c r="AB915" s="34">
        <v>915</v>
      </c>
    </row>
    <row r="916" spans="27:28" ht="21" customHeight="1">
      <c r="AA916" s="34">
        <f t="shared" ca="1" si="31"/>
        <v>0</v>
      </c>
      <c r="AB916" s="34">
        <v>916</v>
      </c>
    </row>
    <row r="917" spans="27:28" ht="21" customHeight="1">
      <c r="AA917" s="34">
        <f t="shared" ca="1" si="31"/>
        <v>0</v>
      </c>
      <c r="AB917" s="34">
        <v>917</v>
      </c>
    </row>
    <row r="918" spans="27:28" ht="21" customHeight="1">
      <c r="AA918" s="34">
        <f t="shared" ca="1" si="31"/>
        <v>0</v>
      </c>
      <c r="AB918" s="34">
        <v>918</v>
      </c>
    </row>
    <row r="919" spans="27:28" ht="21" customHeight="1">
      <c r="AA919" s="34">
        <f t="shared" ca="1" si="31"/>
        <v>0</v>
      </c>
      <c r="AB919" s="34">
        <v>919</v>
      </c>
    </row>
    <row r="920" spans="27:28" ht="21" customHeight="1">
      <c r="AA920" s="34">
        <f t="shared" ca="1" si="31"/>
        <v>0</v>
      </c>
      <c r="AB920" s="34">
        <v>920</v>
      </c>
    </row>
    <row r="921" spans="27:28" ht="21" customHeight="1">
      <c r="AA921" s="34">
        <f t="shared" ca="1" si="31"/>
        <v>0</v>
      </c>
      <c r="AB921" s="34">
        <v>921</v>
      </c>
    </row>
    <row r="922" spans="27:28" ht="21" customHeight="1">
      <c r="AA922" s="34">
        <f t="shared" ca="1" si="31"/>
        <v>0</v>
      </c>
      <c r="AB922" s="34">
        <v>922</v>
      </c>
    </row>
    <row r="923" spans="27:28" ht="21" customHeight="1">
      <c r="AA923" s="34">
        <f t="shared" ca="1" si="31"/>
        <v>0</v>
      </c>
      <c r="AB923" s="34">
        <v>923</v>
      </c>
    </row>
    <row r="924" spans="27:28" ht="21" customHeight="1">
      <c r="AA924" s="34">
        <f t="shared" ca="1" si="31"/>
        <v>0</v>
      </c>
      <c r="AB924" s="34">
        <v>924</v>
      </c>
    </row>
    <row r="925" spans="27:28" ht="21" customHeight="1">
      <c r="AA925" s="34">
        <f t="shared" ca="1" si="31"/>
        <v>0</v>
      </c>
      <c r="AB925" s="34">
        <v>925</v>
      </c>
    </row>
    <row r="926" spans="27:28" ht="21" customHeight="1">
      <c r="AA926" s="34">
        <f t="shared" ca="1" si="31"/>
        <v>0</v>
      </c>
      <c r="AB926" s="34">
        <v>926</v>
      </c>
    </row>
    <row r="927" spans="27:28" ht="21" customHeight="1">
      <c r="AA927" s="34">
        <f t="shared" ca="1" si="31"/>
        <v>0</v>
      </c>
      <c r="AB927" s="34">
        <v>927</v>
      </c>
    </row>
    <row r="928" spans="27:28" ht="21" customHeight="1">
      <c r="AA928" s="34">
        <f t="shared" ca="1" si="31"/>
        <v>0</v>
      </c>
      <c r="AB928" s="34">
        <v>928</v>
      </c>
    </row>
    <row r="929" spans="27:28" ht="21" customHeight="1">
      <c r="AA929" s="34">
        <f t="shared" ca="1" si="31"/>
        <v>0</v>
      </c>
      <c r="AB929" s="34">
        <v>929</v>
      </c>
    </row>
    <row r="930" spans="27:28" ht="21" customHeight="1">
      <c r="AA930" s="34">
        <f t="shared" ca="1" si="31"/>
        <v>0</v>
      </c>
      <c r="AB930" s="34">
        <v>930</v>
      </c>
    </row>
    <row r="931" spans="27:28" ht="21" customHeight="1">
      <c r="AA931" s="34">
        <f t="shared" ca="1" si="31"/>
        <v>0</v>
      </c>
      <c r="AB931" s="34">
        <v>931</v>
      </c>
    </row>
    <row r="932" spans="27:28" ht="21" customHeight="1">
      <c r="AA932" s="34">
        <f t="shared" ca="1" si="31"/>
        <v>0</v>
      </c>
      <c r="AB932" s="34">
        <v>932</v>
      </c>
    </row>
    <row r="933" spans="27:28" ht="21" customHeight="1">
      <c r="AA933" s="34">
        <f t="shared" ca="1" si="31"/>
        <v>0</v>
      </c>
      <c r="AB933" s="34">
        <v>933</v>
      </c>
    </row>
    <row r="934" spans="27:28" ht="21" customHeight="1">
      <c r="AA934" s="34">
        <f t="shared" ca="1" si="31"/>
        <v>0</v>
      </c>
      <c r="AB934" s="34">
        <v>934</v>
      </c>
    </row>
    <row r="935" spans="27:28" ht="21" customHeight="1">
      <c r="AA935" s="34">
        <f t="shared" ca="1" si="31"/>
        <v>0</v>
      </c>
      <c r="AB935" s="34">
        <v>935</v>
      </c>
    </row>
    <row r="936" spans="27:28" ht="21" customHeight="1">
      <c r="AA936" s="34">
        <f t="shared" ca="1" si="31"/>
        <v>0</v>
      </c>
      <c r="AB936" s="34">
        <v>936</v>
      </c>
    </row>
    <row r="937" spans="27:28" ht="21" customHeight="1">
      <c r="AA937" s="34">
        <f t="shared" ca="1" si="31"/>
        <v>0</v>
      </c>
      <c r="AB937" s="34">
        <v>937</v>
      </c>
    </row>
    <row r="938" spans="27:28" ht="21" customHeight="1">
      <c r="AA938" s="34">
        <f t="shared" ca="1" si="31"/>
        <v>0</v>
      </c>
      <c r="AB938" s="34">
        <v>938</v>
      </c>
    </row>
    <row r="939" spans="27:28" ht="21" customHeight="1">
      <c r="AA939" s="34">
        <f t="shared" ca="1" si="31"/>
        <v>0</v>
      </c>
      <c r="AB939" s="34">
        <v>939</v>
      </c>
    </row>
    <row r="940" spans="27:28" ht="21" customHeight="1">
      <c r="AA940" s="34">
        <f t="shared" ca="1" si="31"/>
        <v>0</v>
      </c>
      <c r="AB940" s="34">
        <v>940</v>
      </c>
    </row>
    <row r="941" spans="27:28" ht="21" customHeight="1">
      <c r="AA941" s="34">
        <f t="shared" ca="1" si="31"/>
        <v>0</v>
      </c>
      <c r="AB941" s="34">
        <v>941</v>
      </c>
    </row>
    <row r="942" spans="27:28" ht="21" customHeight="1">
      <c r="AA942" s="34">
        <f t="shared" ca="1" si="31"/>
        <v>0</v>
      </c>
      <c r="AB942" s="34">
        <v>942</v>
      </c>
    </row>
    <row r="943" spans="27:28" ht="21" customHeight="1">
      <c r="AA943" s="34">
        <f t="shared" ca="1" si="31"/>
        <v>0</v>
      </c>
      <c r="AB943" s="34">
        <v>943</v>
      </c>
    </row>
    <row r="944" spans="27:28" ht="21" customHeight="1">
      <c r="AA944" s="34">
        <f t="shared" ca="1" si="31"/>
        <v>0</v>
      </c>
      <c r="AB944" s="34">
        <v>944</v>
      </c>
    </row>
    <row r="945" spans="27:28" ht="21" customHeight="1">
      <c r="AA945" s="34">
        <f t="shared" ca="1" si="31"/>
        <v>0</v>
      </c>
      <c r="AB945" s="34">
        <v>945</v>
      </c>
    </row>
    <row r="946" spans="27:28" ht="21" customHeight="1">
      <c r="AA946" s="34">
        <f t="shared" ca="1" si="31"/>
        <v>0</v>
      </c>
      <c r="AB946" s="34">
        <v>946</v>
      </c>
    </row>
    <row r="947" spans="27:28" ht="21" customHeight="1">
      <c r="AA947" s="34">
        <f t="shared" ca="1" si="31"/>
        <v>0</v>
      </c>
      <c r="AB947" s="34">
        <v>947</v>
      </c>
    </row>
    <row r="948" spans="27:28" ht="21" customHeight="1">
      <c r="AA948" s="34">
        <f t="shared" ca="1" si="31"/>
        <v>0</v>
      </c>
      <c r="AB948" s="34">
        <v>948</v>
      </c>
    </row>
    <row r="949" spans="27:28" ht="21" customHeight="1">
      <c r="AA949" s="34">
        <f t="shared" ca="1" si="31"/>
        <v>0</v>
      </c>
      <c r="AB949" s="34">
        <v>949</v>
      </c>
    </row>
    <row r="950" spans="27:28" ht="21" customHeight="1">
      <c r="AA950" s="34">
        <f t="shared" ca="1" si="31"/>
        <v>0</v>
      </c>
      <c r="AB950" s="34">
        <v>950</v>
      </c>
    </row>
    <row r="951" spans="27:28" ht="21" customHeight="1">
      <c r="AA951" s="34">
        <f t="shared" ca="1" si="31"/>
        <v>0</v>
      </c>
      <c r="AB951" s="34">
        <v>951</v>
      </c>
    </row>
    <row r="952" spans="27:28" ht="21" customHeight="1">
      <c r="AA952" s="34">
        <f t="shared" ca="1" si="31"/>
        <v>0</v>
      </c>
      <c r="AB952" s="34">
        <v>952</v>
      </c>
    </row>
    <row r="953" spans="27:28" ht="21" customHeight="1">
      <c r="AA953" s="34">
        <f t="shared" ca="1" si="31"/>
        <v>0</v>
      </c>
      <c r="AB953" s="34">
        <v>953</v>
      </c>
    </row>
    <row r="954" spans="27:28" ht="21" customHeight="1">
      <c r="AA954" s="34">
        <f t="shared" ca="1" si="31"/>
        <v>0</v>
      </c>
      <c r="AB954" s="34">
        <v>954</v>
      </c>
    </row>
    <row r="955" spans="27:28" ht="21" customHeight="1">
      <c r="AA955" s="34">
        <f t="shared" ca="1" si="31"/>
        <v>0</v>
      </c>
      <c r="AB955" s="34">
        <v>955</v>
      </c>
    </row>
    <row r="956" spans="27:28" ht="21" customHeight="1">
      <c r="AA956" s="34">
        <f t="shared" ca="1" si="31"/>
        <v>0</v>
      </c>
      <c r="AB956" s="34">
        <v>956</v>
      </c>
    </row>
    <row r="957" spans="27:28" ht="21" customHeight="1">
      <c r="AA957" s="34">
        <f t="shared" ca="1" si="31"/>
        <v>0</v>
      </c>
      <c r="AB957" s="34">
        <v>957</v>
      </c>
    </row>
    <row r="958" spans="27:28" ht="21" customHeight="1">
      <c r="AA958" s="34">
        <f t="shared" ca="1" si="31"/>
        <v>0</v>
      </c>
      <c r="AB958" s="34">
        <v>958</v>
      </c>
    </row>
    <row r="959" spans="27:28" ht="21" customHeight="1">
      <c r="AA959" s="34">
        <f t="shared" ca="1" si="31"/>
        <v>0</v>
      </c>
      <c r="AB959" s="34">
        <v>959</v>
      </c>
    </row>
    <row r="960" spans="27:28" ht="21" customHeight="1">
      <c r="AA960" s="34">
        <f t="shared" ca="1" si="31"/>
        <v>0</v>
      </c>
      <c r="AB960" s="34">
        <v>960</v>
      </c>
    </row>
    <row r="961" spans="27:28" ht="21" customHeight="1">
      <c r="AA961" s="34">
        <f t="shared" ca="1" si="31"/>
        <v>0</v>
      </c>
      <c r="AB961" s="34">
        <v>961</v>
      </c>
    </row>
    <row r="962" spans="27:28" ht="21" customHeight="1">
      <c r="AA962" s="34">
        <f t="shared" ca="1" si="31"/>
        <v>0</v>
      </c>
      <c r="AB962" s="34">
        <v>962</v>
      </c>
    </row>
    <row r="963" spans="27:28" ht="21" customHeight="1">
      <c r="AA963" s="34">
        <f t="shared" ca="1" si="31"/>
        <v>0</v>
      </c>
      <c r="AB963" s="34">
        <v>963</v>
      </c>
    </row>
    <row r="964" spans="27:28" ht="21" customHeight="1">
      <c r="AA964" s="34">
        <f t="shared" ca="1" si="31"/>
        <v>0</v>
      </c>
      <c r="AB964" s="34">
        <v>964</v>
      </c>
    </row>
    <row r="965" spans="27:28" ht="21" customHeight="1">
      <c r="AA965" s="34">
        <f t="shared" ref="AA965:AA999" ca="1" si="32">INDIRECT($W$6&amp;"!"&amp;"B"&amp;ROW(B965))</f>
        <v>0</v>
      </c>
      <c r="AB965" s="34">
        <v>965</v>
      </c>
    </row>
    <row r="966" spans="27:28" ht="21" customHeight="1">
      <c r="AA966" s="34">
        <f t="shared" ca="1" si="32"/>
        <v>0</v>
      </c>
      <c r="AB966" s="34">
        <v>966</v>
      </c>
    </row>
    <row r="967" spans="27:28" ht="21" customHeight="1">
      <c r="AA967" s="34">
        <f t="shared" ca="1" si="32"/>
        <v>0</v>
      </c>
      <c r="AB967" s="34">
        <v>967</v>
      </c>
    </row>
    <row r="968" spans="27:28" ht="21" customHeight="1">
      <c r="AA968" s="34">
        <f t="shared" ca="1" si="32"/>
        <v>0</v>
      </c>
      <c r="AB968" s="34">
        <v>968</v>
      </c>
    </row>
    <row r="969" spans="27:28" ht="21" customHeight="1">
      <c r="AA969" s="34">
        <f t="shared" ca="1" si="32"/>
        <v>0</v>
      </c>
      <c r="AB969" s="34">
        <v>969</v>
      </c>
    </row>
    <row r="970" spans="27:28" ht="21" customHeight="1">
      <c r="AA970" s="34">
        <f t="shared" ca="1" si="32"/>
        <v>0</v>
      </c>
      <c r="AB970" s="34">
        <v>970</v>
      </c>
    </row>
    <row r="971" spans="27:28" ht="21" customHeight="1">
      <c r="AA971" s="34">
        <f t="shared" ca="1" si="32"/>
        <v>0</v>
      </c>
      <c r="AB971" s="34">
        <v>971</v>
      </c>
    </row>
    <row r="972" spans="27:28" ht="21" customHeight="1">
      <c r="AA972" s="34">
        <f t="shared" ca="1" si="32"/>
        <v>0</v>
      </c>
      <c r="AB972" s="34">
        <v>972</v>
      </c>
    </row>
    <row r="973" spans="27:28" ht="21" customHeight="1">
      <c r="AA973" s="34">
        <f t="shared" ca="1" si="32"/>
        <v>0</v>
      </c>
      <c r="AB973" s="34">
        <v>973</v>
      </c>
    </row>
    <row r="974" spans="27:28" ht="21" customHeight="1">
      <c r="AA974" s="34">
        <f t="shared" ca="1" si="32"/>
        <v>0</v>
      </c>
      <c r="AB974" s="34">
        <v>974</v>
      </c>
    </row>
    <row r="975" spans="27:28" ht="21" customHeight="1">
      <c r="AA975" s="34">
        <f t="shared" ca="1" si="32"/>
        <v>0</v>
      </c>
      <c r="AB975" s="34">
        <v>975</v>
      </c>
    </row>
    <row r="976" spans="27:28" ht="21" customHeight="1">
      <c r="AA976" s="34">
        <f t="shared" ca="1" si="32"/>
        <v>0</v>
      </c>
      <c r="AB976" s="34">
        <v>976</v>
      </c>
    </row>
    <row r="977" spans="27:28" ht="21" customHeight="1">
      <c r="AA977" s="34">
        <f t="shared" ca="1" si="32"/>
        <v>0</v>
      </c>
      <c r="AB977" s="34">
        <v>977</v>
      </c>
    </row>
    <row r="978" spans="27:28" ht="21" customHeight="1">
      <c r="AA978" s="34">
        <f t="shared" ca="1" si="32"/>
        <v>0</v>
      </c>
      <c r="AB978" s="34">
        <v>978</v>
      </c>
    </row>
    <row r="979" spans="27:28" ht="21" customHeight="1">
      <c r="AA979" s="34">
        <f t="shared" ca="1" si="32"/>
        <v>0</v>
      </c>
      <c r="AB979" s="34">
        <v>979</v>
      </c>
    </row>
    <row r="980" spans="27:28" ht="21" customHeight="1">
      <c r="AA980" s="34">
        <f t="shared" ca="1" si="32"/>
        <v>0</v>
      </c>
      <c r="AB980" s="34">
        <v>980</v>
      </c>
    </row>
    <row r="981" spans="27:28" ht="21" customHeight="1">
      <c r="AA981" s="34">
        <f t="shared" ca="1" si="32"/>
        <v>0</v>
      </c>
      <c r="AB981" s="34">
        <v>981</v>
      </c>
    </row>
    <row r="982" spans="27:28" ht="21" customHeight="1">
      <c r="AA982" s="34">
        <f t="shared" ca="1" si="32"/>
        <v>0</v>
      </c>
      <c r="AB982" s="34">
        <v>982</v>
      </c>
    </row>
    <row r="983" spans="27:28" ht="21" customHeight="1">
      <c r="AA983" s="34">
        <f t="shared" ca="1" si="32"/>
        <v>0</v>
      </c>
      <c r="AB983" s="34">
        <v>983</v>
      </c>
    </row>
    <row r="984" spans="27:28" ht="21" customHeight="1">
      <c r="AA984" s="34">
        <f t="shared" ca="1" si="32"/>
        <v>0</v>
      </c>
      <c r="AB984" s="34">
        <v>984</v>
      </c>
    </row>
    <row r="985" spans="27:28" ht="21" customHeight="1">
      <c r="AA985" s="34">
        <f t="shared" ca="1" si="32"/>
        <v>0</v>
      </c>
      <c r="AB985" s="34">
        <v>985</v>
      </c>
    </row>
    <row r="986" spans="27:28" ht="21" customHeight="1">
      <c r="AA986" s="34">
        <f t="shared" ca="1" si="32"/>
        <v>0</v>
      </c>
      <c r="AB986" s="34">
        <v>986</v>
      </c>
    </row>
    <row r="987" spans="27:28" ht="21" customHeight="1">
      <c r="AA987" s="34">
        <f t="shared" ca="1" si="32"/>
        <v>0</v>
      </c>
      <c r="AB987" s="34">
        <v>987</v>
      </c>
    </row>
    <row r="988" spans="27:28" ht="21" customHeight="1">
      <c r="AA988" s="34">
        <f t="shared" ca="1" si="32"/>
        <v>0</v>
      </c>
      <c r="AB988" s="34">
        <v>988</v>
      </c>
    </row>
    <row r="989" spans="27:28" ht="21" customHeight="1">
      <c r="AA989" s="34">
        <f t="shared" ca="1" si="32"/>
        <v>0</v>
      </c>
      <c r="AB989" s="34">
        <v>989</v>
      </c>
    </row>
    <row r="990" spans="27:28" ht="21" customHeight="1">
      <c r="AA990" s="34">
        <f t="shared" ca="1" si="32"/>
        <v>0</v>
      </c>
      <c r="AB990" s="34">
        <v>990</v>
      </c>
    </row>
    <row r="991" spans="27:28" ht="21" customHeight="1">
      <c r="AA991" s="34">
        <f t="shared" ca="1" si="32"/>
        <v>0</v>
      </c>
      <c r="AB991" s="34">
        <v>991</v>
      </c>
    </row>
    <row r="992" spans="27:28" ht="21" customHeight="1">
      <c r="AA992" s="34">
        <f t="shared" ca="1" si="32"/>
        <v>0</v>
      </c>
      <c r="AB992" s="34">
        <v>992</v>
      </c>
    </row>
    <row r="993" spans="27:28" ht="21" customHeight="1">
      <c r="AA993" s="34">
        <f t="shared" ca="1" si="32"/>
        <v>0</v>
      </c>
      <c r="AB993" s="34">
        <v>993</v>
      </c>
    </row>
    <row r="994" spans="27:28" ht="21" customHeight="1">
      <c r="AA994" s="34">
        <f t="shared" ca="1" si="32"/>
        <v>0</v>
      </c>
      <c r="AB994" s="34">
        <v>994</v>
      </c>
    </row>
    <row r="995" spans="27:28" ht="21" customHeight="1">
      <c r="AA995" s="34">
        <f t="shared" ca="1" si="32"/>
        <v>0</v>
      </c>
      <c r="AB995" s="34">
        <v>995</v>
      </c>
    </row>
    <row r="996" spans="27:28" ht="21" customHeight="1">
      <c r="AA996" s="34">
        <f t="shared" ca="1" si="32"/>
        <v>0</v>
      </c>
      <c r="AB996" s="34">
        <v>996</v>
      </c>
    </row>
    <row r="997" spans="27:28" ht="21" customHeight="1">
      <c r="AA997" s="34">
        <f t="shared" ca="1" si="32"/>
        <v>0</v>
      </c>
      <c r="AB997" s="34">
        <v>997</v>
      </c>
    </row>
    <row r="998" spans="27:28" ht="21" customHeight="1">
      <c r="AA998" s="34">
        <f t="shared" ca="1" si="32"/>
        <v>0</v>
      </c>
      <c r="AB998" s="34">
        <v>998</v>
      </c>
    </row>
    <row r="999" spans="27:28" ht="21" customHeight="1">
      <c r="AA999" s="34">
        <f t="shared" ca="1" si="32"/>
        <v>0</v>
      </c>
      <c r="AB999" s="34">
        <v>999</v>
      </c>
    </row>
    <row r="1000" spans="27:28" ht="21" customHeight="1">
      <c r="AA1000" s="34">
        <f t="shared" ref="AA1000:AA1063" ca="1" si="33">INDIRECT($W$6&amp;"!"&amp;"B"&amp;ROW(B1000))</f>
        <v>0</v>
      </c>
      <c r="AB1000" s="34">
        <v>1000</v>
      </c>
    </row>
    <row r="1001" spans="27:28" ht="21" customHeight="1">
      <c r="AA1001" s="34">
        <f t="shared" ca="1" si="33"/>
        <v>0</v>
      </c>
      <c r="AB1001" s="34">
        <v>1001</v>
      </c>
    </row>
    <row r="1002" spans="27:28" ht="21" customHeight="1">
      <c r="AA1002" s="34">
        <f t="shared" ca="1" si="33"/>
        <v>0</v>
      </c>
      <c r="AB1002" s="34">
        <v>1002</v>
      </c>
    </row>
    <row r="1003" spans="27:28" ht="21" customHeight="1">
      <c r="AA1003" s="34">
        <f t="shared" ca="1" si="33"/>
        <v>0</v>
      </c>
      <c r="AB1003" s="34">
        <v>1003</v>
      </c>
    </row>
    <row r="1004" spans="27:28" ht="21" customHeight="1">
      <c r="AA1004" s="34">
        <f t="shared" ca="1" si="33"/>
        <v>0</v>
      </c>
      <c r="AB1004" s="34">
        <v>1004</v>
      </c>
    </row>
    <row r="1005" spans="27:28" ht="21" customHeight="1">
      <c r="AA1005" s="34">
        <f t="shared" ca="1" si="33"/>
        <v>0</v>
      </c>
      <c r="AB1005" s="34">
        <v>1005</v>
      </c>
    </row>
    <row r="1006" spans="27:28" ht="21" customHeight="1">
      <c r="AA1006" s="34">
        <f t="shared" ca="1" si="33"/>
        <v>0</v>
      </c>
      <c r="AB1006" s="34">
        <v>1006</v>
      </c>
    </row>
    <row r="1007" spans="27:28" ht="21" customHeight="1">
      <c r="AA1007" s="34">
        <f t="shared" ca="1" si="33"/>
        <v>0</v>
      </c>
      <c r="AB1007" s="34">
        <v>1007</v>
      </c>
    </row>
    <row r="1008" spans="27:28" ht="21" customHeight="1">
      <c r="AA1008" s="34">
        <f t="shared" ca="1" si="33"/>
        <v>0</v>
      </c>
      <c r="AB1008" s="34">
        <v>1008</v>
      </c>
    </row>
    <row r="1009" spans="27:28" ht="21" customHeight="1">
      <c r="AA1009" s="34">
        <f t="shared" ca="1" si="33"/>
        <v>0</v>
      </c>
      <c r="AB1009" s="34">
        <v>1009</v>
      </c>
    </row>
    <row r="1010" spans="27:28" ht="21" customHeight="1">
      <c r="AA1010" s="34">
        <f t="shared" ca="1" si="33"/>
        <v>0</v>
      </c>
      <c r="AB1010" s="34">
        <v>1010</v>
      </c>
    </row>
    <row r="1011" spans="27:28" ht="21" customHeight="1">
      <c r="AA1011" s="34">
        <f t="shared" ca="1" si="33"/>
        <v>0</v>
      </c>
      <c r="AB1011" s="34">
        <v>1011</v>
      </c>
    </row>
    <row r="1012" spans="27:28" ht="21" customHeight="1">
      <c r="AA1012" s="34">
        <f t="shared" ca="1" si="33"/>
        <v>0</v>
      </c>
      <c r="AB1012" s="34">
        <v>1012</v>
      </c>
    </row>
    <row r="1013" spans="27:28" ht="21" customHeight="1">
      <c r="AA1013" s="34">
        <f t="shared" ca="1" si="33"/>
        <v>0</v>
      </c>
      <c r="AB1013" s="34">
        <v>1013</v>
      </c>
    </row>
    <row r="1014" spans="27:28" ht="21" customHeight="1">
      <c r="AA1014" s="34">
        <f t="shared" ca="1" si="33"/>
        <v>0</v>
      </c>
      <c r="AB1014" s="34">
        <v>1014</v>
      </c>
    </row>
    <row r="1015" spans="27:28" ht="21" customHeight="1">
      <c r="AA1015" s="34">
        <f t="shared" ca="1" si="33"/>
        <v>0</v>
      </c>
      <c r="AB1015" s="34">
        <v>1015</v>
      </c>
    </row>
    <row r="1016" spans="27:28" ht="21" customHeight="1">
      <c r="AA1016" s="34">
        <f t="shared" ca="1" si="33"/>
        <v>0</v>
      </c>
      <c r="AB1016" s="34">
        <v>1016</v>
      </c>
    </row>
    <row r="1017" spans="27:28" ht="21" customHeight="1">
      <c r="AA1017" s="34">
        <f t="shared" ca="1" si="33"/>
        <v>0</v>
      </c>
      <c r="AB1017" s="34">
        <v>1017</v>
      </c>
    </row>
    <row r="1018" spans="27:28" ht="21" customHeight="1">
      <c r="AA1018" s="34">
        <f t="shared" ca="1" si="33"/>
        <v>0</v>
      </c>
      <c r="AB1018" s="34">
        <v>1018</v>
      </c>
    </row>
    <row r="1019" spans="27:28" ht="21" customHeight="1">
      <c r="AA1019" s="34">
        <f t="shared" ca="1" si="33"/>
        <v>0</v>
      </c>
      <c r="AB1019" s="34">
        <v>1019</v>
      </c>
    </row>
    <row r="1020" spans="27:28" ht="21" customHeight="1">
      <c r="AA1020" s="34">
        <f t="shared" ca="1" si="33"/>
        <v>0</v>
      </c>
      <c r="AB1020" s="34">
        <v>1020</v>
      </c>
    </row>
    <row r="1021" spans="27:28" ht="21" customHeight="1">
      <c r="AA1021" s="34">
        <f t="shared" ca="1" si="33"/>
        <v>0</v>
      </c>
      <c r="AB1021" s="34">
        <v>1021</v>
      </c>
    </row>
    <row r="1022" spans="27:28" ht="21" customHeight="1">
      <c r="AA1022" s="34">
        <f t="shared" ca="1" si="33"/>
        <v>0</v>
      </c>
      <c r="AB1022" s="34">
        <v>1022</v>
      </c>
    </row>
    <row r="1023" spans="27:28" ht="21" customHeight="1">
      <c r="AA1023" s="34">
        <f t="shared" ca="1" si="33"/>
        <v>0</v>
      </c>
      <c r="AB1023" s="34">
        <v>1023</v>
      </c>
    </row>
    <row r="1024" spans="27:28" ht="21" customHeight="1">
      <c r="AA1024" s="34">
        <f t="shared" ca="1" si="33"/>
        <v>0</v>
      </c>
      <c r="AB1024" s="34">
        <v>1024</v>
      </c>
    </row>
    <row r="1025" spans="27:28" ht="21" customHeight="1">
      <c r="AA1025" s="34">
        <f t="shared" ca="1" si="33"/>
        <v>0</v>
      </c>
      <c r="AB1025" s="34">
        <v>1025</v>
      </c>
    </row>
    <row r="1026" spans="27:28" ht="21" customHeight="1">
      <c r="AA1026" s="34">
        <f t="shared" ca="1" si="33"/>
        <v>0</v>
      </c>
      <c r="AB1026" s="34">
        <v>1026</v>
      </c>
    </row>
    <row r="1027" spans="27:28" ht="21" customHeight="1">
      <c r="AA1027" s="34">
        <f t="shared" ca="1" si="33"/>
        <v>0</v>
      </c>
      <c r="AB1027" s="34">
        <v>1027</v>
      </c>
    </row>
    <row r="1028" spans="27:28" ht="21" customHeight="1">
      <c r="AA1028" s="34">
        <f t="shared" ca="1" si="33"/>
        <v>0</v>
      </c>
      <c r="AB1028" s="34">
        <v>1028</v>
      </c>
    </row>
    <row r="1029" spans="27:28" ht="21" customHeight="1">
      <c r="AA1029" s="34">
        <f t="shared" ca="1" si="33"/>
        <v>0</v>
      </c>
      <c r="AB1029" s="34">
        <v>1029</v>
      </c>
    </row>
    <row r="1030" spans="27:28" ht="21" customHeight="1">
      <c r="AA1030" s="34">
        <f t="shared" ca="1" si="33"/>
        <v>0</v>
      </c>
      <c r="AB1030" s="34">
        <v>1030</v>
      </c>
    </row>
    <row r="1031" spans="27:28" ht="21" customHeight="1">
      <c r="AA1031" s="34">
        <f t="shared" ca="1" si="33"/>
        <v>0</v>
      </c>
      <c r="AB1031" s="34">
        <v>1031</v>
      </c>
    </row>
    <row r="1032" spans="27:28" ht="21" customHeight="1">
      <c r="AA1032" s="34">
        <f t="shared" ca="1" si="33"/>
        <v>0</v>
      </c>
      <c r="AB1032" s="34">
        <v>1032</v>
      </c>
    </row>
    <row r="1033" spans="27:28" ht="21" customHeight="1">
      <c r="AA1033" s="34">
        <f t="shared" ca="1" si="33"/>
        <v>0</v>
      </c>
      <c r="AB1033" s="34">
        <v>1033</v>
      </c>
    </row>
    <row r="1034" spans="27:28" ht="21" customHeight="1">
      <c r="AA1034" s="34">
        <f t="shared" ca="1" si="33"/>
        <v>0</v>
      </c>
      <c r="AB1034" s="34">
        <v>1034</v>
      </c>
    </row>
    <row r="1035" spans="27:28" ht="21" customHeight="1">
      <c r="AA1035" s="34">
        <f t="shared" ca="1" si="33"/>
        <v>0</v>
      </c>
      <c r="AB1035" s="34">
        <v>1035</v>
      </c>
    </row>
    <row r="1036" spans="27:28" ht="21" customHeight="1">
      <c r="AA1036" s="34">
        <f t="shared" ca="1" si="33"/>
        <v>0</v>
      </c>
      <c r="AB1036" s="34">
        <v>1036</v>
      </c>
    </row>
    <row r="1037" spans="27:28" ht="21" customHeight="1">
      <c r="AA1037" s="34">
        <f t="shared" ca="1" si="33"/>
        <v>0</v>
      </c>
      <c r="AB1037" s="34">
        <v>1037</v>
      </c>
    </row>
    <row r="1038" spans="27:28" ht="21" customHeight="1">
      <c r="AA1038" s="34">
        <f t="shared" ca="1" si="33"/>
        <v>0</v>
      </c>
      <c r="AB1038" s="34">
        <v>1038</v>
      </c>
    </row>
    <row r="1039" spans="27:28" ht="21" customHeight="1">
      <c r="AA1039" s="34">
        <f t="shared" ca="1" si="33"/>
        <v>0</v>
      </c>
      <c r="AB1039" s="34">
        <v>1039</v>
      </c>
    </row>
    <row r="1040" spans="27:28" ht="21" customHeight="1">
      <c r="AA1040" s="34">
        <f t="shared" ca="1" si="33"/>
        <v>0</v>
      </c>
      <c r="AB1040" s="34">
        <v>1040</v>
      </c>
    </row>
    <row r="1041" spans="27:28" ht="21" customHeight="1">
      <c r="AA1041" s="34">
        <f t="shared" ca="1" si="33"/>
        <v>0</v>
      </c>
      <c r="AB1041" s="34">
        <v>1041</v>
      </c>
    </row>
    <row r="1042" spans="27:28" ht="21" customHeight="1">
      <c r="AA1042" s="34">
        <f t="shared" ca="1" si="33"/>
        <v>0</v>
      </c>
      <c r="AB1042" s="34">
        <v>1042</v>
      </c>
    </row>
    <row r="1043" spans="27:28" ht="21" customHeight="1">
      <c r="AA1043" s="34">
        <f t="shared" ca="1" si="33"/>
        <v>0</v>
      </c>
      <c r="AB1043" s="34">
        <v>1043</v>
      </c>
    </row>
    <row r="1044" spans="27:28" ht="21" customHeight="1">
      <c r="AA1044" s="34">
        <f t="shared" ca="1" si="33"/>
        <v>0</v>
      </c>
      <c r="AB1044" s="34">
        <v>1044</v>
      </c>
    </row>
    <row r="1045" spans="27:28" ht="21" customHeight="1">
      <c r="AA1045" s="34">
        <f t="shared" ca="1" si="33"/>
        <v>0</v>
      </c>
      <c r="AB1045" s="34">
        <v>1045</v>
      </c>
    </row>
    <row r="1046" spans="27:28" ht="21" customHeight="1">
      <c r="AA1046" s="34">
        <f t="shared" ca="1" si="33"/>
        <v>0</v>
      </c>
      <c r="AB1046" s="34">
        <v>1046</v>
      </c>
    </row>
    <row r="1047" spans="27:28" ht="21" customHeight="1">
      <c r="AA1047" s="34">
        <f t="shared" ca="1" si="33"/>
        <v>0</v>
      </c>
      <c r="AB1047" s="34">
        <v>1047</v>
      </c>
    </row>
    <row r="1048" spans="27:28" ht="21" customHeight="1">
      <c r="AA1048" s="34">
        <f t="shared" ca="1" si="33"/>
        <v>0</v>
      </c>
      <c r="AB1048" s="34">
        <v>1048</v>
      </c>
    </row>
    <row r="1049" spans="27:28" ht="21" customHeight="1">
      <c r="AA1049" s="34">
        <f t="shared" ca="1" si="33"/>
        <v>0</v>
      </c>
      <c r="AB1049" s="34">
        <v>1049</v>
      </c>
    </row>
    <row r="1050" spans="27:28" ht="21" customHeight="1">
      <c r="AA1050" s="34">
        <f t="shared" ca="1" si="33"/>
        <v>0</v>
      </c>
      <c r="AB1050" s="34">
        <v>1050</v>
      </c>
    </row>
    <row r="1051" spans="27:28" ht="21" customHeight="1">
      <c r="AA1051" s="34">
        <f t="shared" ca="1" si="33"/>
        <v>0</v>
      </c>
      <c r="AB1051" s="34">
        <v>1051</v>
      </c>
    </row>
    <row r="1052" spans="27:28" ht="21" customHeight="1">
      <c r="AA1052" s="34">
        <f t="shared" ca="1" si="33"/>
        <v>0</v>
      </c>
      <c r="AB1052" s="34">
        <v>1052</v>
      </c>
    </row>
    <row r="1053" spans="27:28" ht="21" customHeight="1">
      <c r="AA1053" s="34">
        <f t="shared" ca="1" si="33"/>
        <v>0</v>
      </c>
      <c r="AB1053" s="34">
        <v>1053</v>
      </c>
    </row>
    <row r="1054" spans="27:28" ht="21" customHeight="1">
      <c r="AA1054" s="34">
        <f t="shared" ca="1" si="33"/>
        <v>0</v>
      </c>
      <c r="AB1054" s="34">
        <v>1054</v>
      </c>
    </row>
    <row r="1055" spans="27:28" ht="21" customHeight="1">
      <c r="AA1055" s="34">
        <f t="shared" ca="1" si="33"/>
        <v>0</v>
      </c>
      <c r="AB1055" s="34">
        <v>1055</v>
      </c>
    </row>
    <row r="1056" spans="27:28" ht="21" customHeight="1">
      <c r="AA1056" s="34">
        <f t="shared" ca="1" si="33"/>
        <v>0</v>
      </c>
      <c r="AB1056" s="34">
        <v>1056</v>
      </c>
    </row>
    <row r="1057" spans="27:28" ht="21" customHeight="1">
      <c r="AA1057" s="34">
        <f t="shared" ca="1" si="33"/>
        <v>0</v>
      </c>
      <c r="AB1057" s="34">
        <v>1057</v>
      </c>
    </row>
    <row r="1058" spans="27:28" ht="21" customHeight="1">
      <c r="AA1058" s="34">
        <f t="shared" ca="1" si="33"/>
        <v>0</v>
      </c>
      <c r="AB1058" s="34">
        <v>1058</v>
      </c>
    </row>
    <row r="1059" spans="27:28" ht="21" customHeight="1">
      <c r="AA1059" s="34">
        <f t="shared" ca="1" si="33"/>
        <v>0</v>
      </c>
      <c r="AB1059" s="34">
        <v>1059</v>
      </c>
    </row>
    <row r="1060" spans="27:28" ht="21" customHeight="1">
      <c r="AA1060" s="34">
        <f t="shared" ca="1" si="33"/>
        <v>0</v>
      </c>
      <c r="AB1060" s="34">
        <v>1060</v>
      </c>
    </row>
    <row r="1061" spans="27:28" ht="21" customHeight="1">
      <c r="AA1061" s="34">
        <f t="shared" ca="1" si="33"/>
        <v>0</v>
      </c>
      <c r="AB1061" s="34">
        <v>1061</v>
      </c>
    </row>
    <row r="1062" spans="27:28" ht="21" customHeight="1">
      <c r="AA1062" s="34">
        <f t="shared" ca="1" si="33"/>
        <v>0</v>
      </c>
      <c r="AB1062" s="34">
        <v>1062</v>
      </c>
    </row>
    <row r="1063" spans="27:28" ht="21" customHeight="1">
      <c r="AA1063" s="34">
        <f t="shared" ca="1" si="33"/>
        <v>0</v>
      </c>
      <c r="AB1063" s="34">
        <v>1063</v>
      </c>
    </row>
    <row r="1064" spans="27:28" ht="21" customHeight="1">
      <c r="AA1064" s="34">
        <f t="shared" ref="AA1064:AA1127" ca="1" si="34">INDIRECT($W$6&amp;"!"&amp;"B"&amp;ROW(B1064))</f>
        <v>0</v>
      </c>
      <c r="AB1064" s="34">
        <v>1064</v>
      </c>
    </row>
    <row r="1065" spans="27:28" ht="21" customHeight="1">
      <c r="AA1065" s="34">
        <f t="shared" ca="1" si="34"/>
        <v>0</v>
      </c>
      <c r="AB1065" s="34">
        <v>1065</v>
      </c>
    </row>
    <row r="1066" spans="27:28" ht="21" customHeight="1">
      <c r="AA1066" s="34">
        <f t="shared" ca="1" si="34"/>
        <v>0</v>
      </c>
      <c r="AB1066" s="34">
        <v>1066</v>
      </c>
    </row>
    <row r="1067" spans="27:28" ht="21" customHeight="1">
      <c r="AA1067" s="34">
        <f t="shared" ca="1" si="34"/>
        <v>0</v>
      </c>
      <c r="AB1067" s="34">
        <v>1067</v>
      </c>
    </row>
    <row r="1068" spans="27:28" ht="21" customHeight="1">
      <c r="AA1068" s="34">
        <f t="shared" ca="1" si="34"/>
        <v>0</v>
      </c>
      <c r="AB1068" s="34">
        <v>1068</v>
      </c>
    </row>
    <row r="1069" spans="27:28" ht="21" customHeight="1">
      <c r="AA1069" s="34">
        <f t="shared" ca="1" si="34"/>
        <v>0</v>
      </c>
      <c r="AB1069" s="34">
        <v>1069</v>
      </c>
    </row>
    <row r="1070" spans="27:28" ht="21" customHeight="1">
      <c r="AA1070" s="34">
        <f t="shared" ca="1" si="34"/>
        <v>0</v>
      </c>
      <c r="AB1070" s="34">
        <v>1070</v>
      </c>
    </row>
    <row r="1071" spans="27:28" ht="21" customHeight="1">
      <c r="AA1071" s="34">
        <f t="shared" ca="1" si="34"/>
        <v>0</v>
      </c>
      <c r="AB1071" s="34">
        <v>1071</v>
      </c>
    </row>
    <row r="1072" spans="27:28" ht="21" customHeight="1">
      <c r="AA1072" s="34">
        <f t="shared" ca="1" si="34"/>
        <v>0</v>
      </c>
      <c r="AB1072" s="34">
        <v>1072</v>
      </c>
    </row>
    <row r="1073" spans="27:28" ht="21" customHeight="1">
      <c r="AA1073" s="34">
        <f t="shared" ca="1" si="34"/>
        <v>0</v>
      </c>
      <c r="AB1073" s="34">
        <v>1073</v>
      </c>
    </row>
    <row r="1074" spans="27:28" ht="21" customHeight="1">
      <c r="AA1074" s="34">
        <f t="shared" ca="1" si="34"/>
        <v>0</v>
      </c>
      <c r="AB1074" s="34">
        <v>1074</v>
      </c>
    </row>
    <row r="1075" spans="27:28" ht="21" customHeight="1">
      <c r="AA1075" s="34">
        <f t="shared" ca="1" si="34"/>
        <v>0</v>
      </c>
      <c r="AB1075" s="34">
        <v>1075</v>
      </c>
    </row>
    <row r="1076" spans="27:28" ht="21" customHeight="1">
      <c r="AA1076" s="34">
        <f t="shared" ca="1" si="34"/>
        <v>0</v>
      </c>
      <c r="AB1076" s="34">
        <v>1076</v>
      </c>
    </row>
    <row r="1077" spans="27:28" ht="21" customHeight="1">
      <c r="AA1077" s="34">
        <f t="shared" ca="1" si="34"/>
        <v>0</v>
      </c>
      <c r="AB1077" s="34">
        <v>1077</v>
      </c>
    </row>
    <row r="1078" spans="27:28" ht="21" customHeight="1">
      <c r="AA1078" s="34">
        <f t="shared" ca="1" si="34"/>
        <v>0</v>
      </c>
      <c r="AB1078" s="34">
        <v>1078</v>
      </c>
    </row>
    <row r="1079" spans="27:28" ht="21" customHeight="1">
      <c r="AA1079" s="34">
        <f t="shared" ca="1" si="34"/>
        <v>0</v>
      </c>
      <c r="AB1079" s="34">
        <v>1079</v>
      </c>
    </row>
    <row r="1080" spans="27:28" ht="21" customHeight="1">
      <c r="AA1080" s="34">
        <f t="shared" ca="1" si="34"/>
        <v>0</v>
      </c>
      <c r="AB1080" s="34">
        <v>1080</v>
      </c>
    </row>
    <row r="1081" spans="27:28" ht="21" customHeight="1">
      <c r="AA1081" s="34">
        <f t="shared" ca="1" si="34"/>
        <v>0</v>
      </c>
      <c r="AB1081" s="34">
        <v>1081</v>
      </c>
    </row>
    <row r="1082" spans="27:28" ht="21" customHeight="1">
      <c r="AA1082" s="34">
        <f t="shared" ca="1" si="34"/>
        <v>0</v>
      </c>
      <c r="AB1082" s="34">
        <v>1082</v>
      </c>
    </row>
    <row r="1083" spans="27:28" ht="21" customHeight="1">
      <c r="AA1083" s="34">
        <f t="shared" ca="1" si="34"/>
        <v>0</v>
      </c>
      <c r="AB1083" s="34">
        <v>1083</v>
      </c>
    </row>
    <row r="1084" spans="27:28" ht="21" customHeight="1">
      <c r="AA1084" s="34">
        <f t="shared" ca="1" si="34"/>
        <v>0</v>
      </c>
      <c r="AB1084" s="34">
        <v>1084</v>
      </c>
    </row>
    <row r="1085" spans="27:28" ht="21" customHeight="1">
      <c r="AA1085" s="34">
        <f t="shared" ca="1" si="34"/>
        <v>0</v>
      </c>
      <c r="AB1085" s="34">
        <v>1085</v>
      </c>
    </row>
    <row r="1086" spans="27:28" ht="21" customHeight="1">
      <c r="AA1086" s="34">
        <f t="shared" ca="1" si="34"/>
        <v>0</v>
      </c>
      <c r="AB1086" s="34">
        <v>1086</v>
      </c>
    </row>
    <row r="1087" spans="27:28" ht="21" customHeight="1">
      <c r="AA1087" s="34">
        <f t="shared" ca="1" si="34"/>
        <v>0</v>
      </c>
      <c r="AB1087" s="34">
        <v>1087</v>
      </c>
    </row>
    <row r="1088" spans="27:28" ht="21" customHeight="1">
      <c r="AA1088" s="34">
        <f t="shared" ca="1" si="34"/>
        <v>0</v>
      </c>
      <c r="AB1088" s="34">
        <v>1088</v>
      </c>
    </row>
    <row r="1089" spans="27:28" ht="21" customHeight="1">
      <c r="AA1089" s="34">
        <f t="shared" ca="1" si="34"/>
        <v>0</v>
      </c>
      <c r="AB1089" s="34">
        <v>1089</v>
      </c>
    </row>
    <row r="1090" spans="27:28" ht="21" customHeight="1">
      <c r="AA1090" s="34">
        <f t="shared" ca="1" si="34"/>
        <v>0</v>
      </c>
      <c r="AB1090" s="34">
        <v>1090</v>
      </c>
    </row>
    <row r="1091" spans="27:28" ht="21" customHeight="1">
      <c r="AA1091" s="34">
        <f t="shared" ca="1" si="34"/>
        <v>0</v>
      </c>
      <c r="AB1091" s="34">
        <v>1091</v>
      </c>
    </row>
    <row r="1092" spans="27:28" ht="21" customHeight="1">
      <c r="AA1092" s="34">
        <f t="shared" ca="1" si="34"/>
        <v>0</v>
      </c>
      <c r="AB1092" s="34">
        <v>1092</v>
      </c>
    </row>
    <row r="1093" spans="27:28" ht="21" customHeight="1">
      <c r="AA1093" s="34">
        <f t="shared" ca="1" si="34"/>
        <v>0</v>
      </c>
      <c r="AB1093" s="34">
        <v>1093</v>
      </c>
    </row>
    <row r="1094" spans="27:28" ht="21" customHeight="1">
      <c r="AA1094" s="34">
        <f t="shared" ca="1" si="34"/>
        <v>0</v>
      </c>
      <c r="AB1094" s="34">
        <v>1094</v>
      </c>
    </row>
    <row r="1095" spans="27:28" ht="21" customHeight="1">
      <c r="AA1095" s="34">
        <f t="shared" ca="1" si="34"/>
        <v>0</v>
      </c>
      <c r="AB1095" s="34">
        <v>1095</v>
      </c>
    </row>
    <row r="1096" spans="27:28" ht="21" customHeight="1">
      <c r="AA1096" s="34">
        <f t="shared" ca="1" si="34"/>
        <v>0</v>
      </c>
      <c r="AB1096" s="34">
        <v>1096</v>
      </c>
    </row>
    <row r="1097" spans="27:28" ht="21" customHeight="1">
      <c r="AA1097" s="34">
        <f t="shared" ca="1" si="34"/>
        <v>0</v>
      </c>
      <c r="AB1097" s="34">
        <v>1097</v>
      </c>
    </row>
    <row r="1098" spans="27:28" ht="21" customHeight="1">
      <c r="AA1098" s="34">
        <f t="shared" ca="1" si="34"/>
        <v>0</v>
      </c>
      <c r="AB1098" s="34">
        <v>1098</v>
      </c>
    </row>
    <row r="1099" spans="27:28" ht="21" customHeight="1">
      <c r="AA1099" s="34">
        <f t="shared" ca="1" si="34"/>
        <v>0</v>
      </c>
      <c r="AB1099" s="34">
        <v>1099</v>
      </c>
    </row>
    <row r="1100" spans="27:28" ht="21" customHeight="1">
      <c r="AA1100" s="34">
        <f t="shared" ca="1" si="34"/>
        <v>0</v>
      </c>
      <c r="AB1100" s="34">
        <v>1100</v>
      </c>
    </row>
    <row r="1101" spans="27:28" ht="21" customHeight="1">
      <c r="AA1101" s="34">
        <f t="shared" ca="1" si="34"/>
        <v>0</v>
      </c>
      <c r="AB1101" s="34">
        <v>1101</v>
      </c>
    </row>
    <row r="1102" spans="27:28" ht="21" customHeight="1">
      <c r="AA1102" s="34">
        <f t="shared" ca="1" si="34"/>
        <v>0</v>
      </c>
      <c r="AB1102" s="34">
        <v>1102</v>
      </c>
    </row>
    <row r="1103" spans="27:28" ht="21" customHeight="1">
      <c r="AA1103" s="34">
        <f t="shared" ca="1" si="34"/>
        <v>0</v>
      </c>
      <c r="AB1103" s="34">
        <v>1103</v>
      </c>
    </row>
    <row r="1104" spans="27:28" ht="21" customHeight="1">
      <c r="AA1104" s="34">
        <f t="shared" ca="1" si="34"/>
        <v>0</v>
      </c>
      <c r="AB1104" s="34">
        <v>1104</v>
      </c>
    </row>
    <row r="1105" spans="27:28" ht="21" customHeight="1">
      <c r="AA1105" s="34">
        <f t="shared" ca="1" si="34"/>
        <v>0</v>
      </c>
      <c r="AB1105" s="34">
        <v>1105</v>
      </c>
    </row>
    <row r="1106" spans="27:28" ht="21" customHeight="1">
      <c r="AA1106" s="34">
        <f t="shared" ca="1" si="34"/>
        <v>0</v>
      </c>
      <c r="AB1106" s="34">
        <v>1106</v>
      </c>
    </row>
    <row r="1107" spans="27:28" ht="21" customHeight="1">
      <c r="AA1107" s="34">
        <f t="shared" ca="1" si="34"/>
        <v>0</v>
      </c>
      <c r="AB1107" s="34">
        <v>1107</v>
      </c>
    </row>
    <row r="1108" spans="27:28" ht="21" customHeight="1">
      <c r="AA1108" s="34">
        <f t="shared" ca="1" si="34"/>
        <v>0</v>
      </c>
      <c r="AB1108" s="34">
        <v>1108</v>
      </c>
    </row>
    <row r="1109" spans="27:28" ht="21" customHeight="1">
      <c r="AA1109" s="34">
        <f t="shared" ca="1" si="34"/>
        <v>0</v>
      </c>
      <c r="AB1109" s="34">
        <v>1109</v>
      </c>
    </row>
    <row r="1110" spans="27:28" ht="21" customHeight="1">
      <c r="AA1110" s="34">
        <f t="shared" ca="1" si="34"/>
        <v>0</v>
      </c>
      <c r="AB1110" s="34">
        <v>1110</v>
      </c>
    </row>
    <row r="1111" spans="27:28" ht="21" customHeight="1">
      <c r="AA1111" s="34">
        <f t="shared" ca="1" si="34"/>
        <v>0</v>
      </c>
      <c r="AB1111" s="34">
        <v>1111</v>
      </c>
    </row>
    <row r="1112" spans="27:28" ht="21" customHeight="1">
      <c r="AA1112" s="34">
        <f t="shared" ca="1" si="34"/>
        <v>0</v>
      </c>
      <c r="AB1112" s="34">
        <v>1112</v>
      </c>
    </row>
    <row r="1113" spans="27:28" ht="21" customHeight="1">
      <c r="AA1113" s="34">
        <f t="shared" ca="1" si="34"/>
        <v>0</v>
      </c>
      <c r="AB1113" s="34">
        <v>1113</v>
      </c>
    </row>
    <row r="1114" spans="27:28" ht="21" customHeight="1">
      <c r="AA1114" s="34">
        <f t="shared" ca="1" si="34"/>
        <v>0</v>
      </c>
      <c r="AB1114" s="34">
        <v>1114</v>
      </c>
    </row>
    <row r="1115" spans="27:28" ht="21" customHeight="1">
      <c r="AA1115" s="34">
        <f t="shared" ca="1" si="34"/>
        <v>0</v>
      </c>
      <c r="AB1115" s="34">
        <v>1115</v>
      </c>
    </row>
    <row r="1116" spans="27:28" ht="21" customHeight="1">
      <c r="AA1116" s="34">
        <f t="shared" ca="1" si="34"/>
        <v>0</v>
      </c>
      <c r="AB1116" s="34">
        <v>1116</v>
      </c>
    </row>
    <row r="1117" spans="27:28" ht="21" customHeight="1">
      <c r="AA1117" s="34">
        <f t="shared" ca="1" si="34"/>
        <v>0</v>
      </c>
      <c r="AB1117" s="34">
        <v>1117</v>
      </c>
    </row>
    <row r="1118" spans="27:28" ht="21" customHeight="1">
      <c r="AA1118" s="34">
        <f t="shared" ca="1" si="34"/>
        <v>0</v>
      </c>
      <c r="AB1118" s="34">
        <v>1118</v>
      </c>
    </row>
    <row r="1119" spans="27:28" ht="21" customHeight="1">
      <c r="AA1119" s="34">
        <f t="shared" ca="1" si="34"/>
        <v>0</v>
      </c>
      <c r="AB1119" s="34">
        <v>1119</v>
      </c>
    </row>
    <row r="1120" spans="27:28" ht="21" customHeight="1">
      <c r="AA1120" s="34">
        <f t="shared" ca="1" si="34"/>
        <v>0</v>
      </c>
      <c r="AB1120" s="34">
        <v>1120</v>
      </c>
    </row>
    <row r="1121" spans="27:28" ht="21" customHeight="1">
      <c r="AA1121" s="34">
        <f t="shared" ca="1" si="34"/>
        <v>0</v>
      </c>
      <c r="AB1121" s="34">
        <v>1121</v>
      </c>
    </row>
    <row r="1122" spans="27:28" ht="21" customHeight="1">
      <c r="AA1122" s="34">
        <f t="shared" ca="1" si="34"/>
        <v>0</v>
      </c>
      <c r="AB1122" s="34">
        <v>1122</v>
      </c>
    </row>
    <row r="1123" spans="27:28" ht="21" customHeight="1">
      <c r="AA1123" s="34">
        <f t="shared" ca="1" si="34"/>
        <v>0</v>
      </c>
      <c r="AB1123" s="34">
        <v>1123</v>
      </c>
    </row>
    <row r="1124" spans="27:28" ht="21" customHeight="1">
      <c r="AA1124" s="34">
        <f t="shared" ca="1" si="34"/>
        <v>0</v>
      </c>
      <c r="AB1124" s="34">
        <v>1124</v>
      </c>
    </row>
    <row r="1125" spans="27:28" ht="21" customHeight="1">
      <c r="AA1125" s="34">
        <f t="shared" ca="1" si="34"/>
        <v>0</v>
      </c>
      <c r="AB1125" s="34">
        <v>1125</v>
      </c>
    </row>
    <row r="1126" spans="27:28" ht="21" customHeight="1">
      <c r="AA1126" s="34">
        <f t="shared" ca="1" si="34"/>
        <v>0</v>
      </c>
      <c r="AB1126" s="34">
        <v>1126</v>
      </c>
    </row>
    <row r="1127" spans="27:28" ht="21" customHeight="1">
      <c r="AA1127" s="34">
        <f t="shared" ca="1" si="34"/>
        <v>0</v>
      </c>
      <c r="AB1127" s="34">
        <v>1127</v>
      </c>
    </row>
    <row r="1128" spans="27:28" ht="21" customHeight="1">
      <c r="AA1128" s="34">
        <f t="shared" ref="AA1128:AA1191" ca="1" si="35">INDIRECT($W$6&amp;"!"&amp;"B"&amp;ROW(B1128))</f>
        <v>0</v>
      </c>
      <c r="AB1128" s="34">
        <v>1128</v>
      </c>
    </row>
    <row r="1129" spans="27:28" ht="21" customHeight="1">
      <c r="AA1129" s="34">
        <f t="shared" ca="1" si="35"/>
        <v>0</v>
      </c>
      <c r="AB1129" s="34">
        <v>1129</v>
      </c>
    </row>
    <row r="1130" spans="27:28" ht="21" customHeight="1">
      <c r="AA1130" s="34">
        <f t="shared" ca="1" si="35"/>
        <v>0</v>
      </c>
      <c r="AB1130" s="34">
        <v>1130</v>
      </c>
    </row>
    <row r="1131" spans="27:28" ht="21" customHeight="1">
      <c r="AA1131" s="34">
        <f t="shared" ca="1" si="35"/>
        <v>0</v>
      </c>
      <c r="AB1131" s="34">
        <v>1131</v>
      </c>
    </row>
    <row r="1132" spans="27:28" ht="21" customHeight="1">
      <c r="AA1132" s="34">
        <f t="shared" ca="1" si="35"/>
        <v>0</v>
      </c>
      <c r="AB1132" s="34">
        <v>1132</v>
      </c>
    </row>
    <row r="1133" spans="27:28" ht="21" customHeight="1">
      <c r="AA1133" s="34">
        <f t="shared" ca="1" si="35"/>
        <v>0</v>
      </c>
      <c r="AB1133" s="34">
        <v>1133</v>
      </c>
    </row>
    <row r="1134" spans="27:28" ht="21" customHeight="1">
      <c r="AA1134" s="34">
        <f t="shared" ca="1" si="35"/>
        <v>0</v>
      </c>
      <c r="AB1134" s="34">
        <v>1134</v>
      </c>
    </row>
    <row r="1135" spans="27:28" ht="21" customHeight="1">
      <c r="AA1135" s="34">
        <f t="shared" ca="1" si="35"/>
        <v>0</v>
      </c>
      <c r="AB1135" s="34">
        <v>1135</v>
      </c>
    </row>
    <row r="1136" spans="27:28" ht="21" customHeight="1">
      <c r="AA1136" s="34">
        <f t="shared" ca="1" si="35"/>
        <v>0</v>
      </c>
      <c r="AB1136" s="34">
        <v>1136</v>
      </c>
    </row>
    <row r="1137" spans="27:28" ht="21" customHeight="1">
      <c r="AA1137" s="34">
        <f t="shared" ca="1" si="35"/>
        <v>0</v>
      </c>
      <c r="AB1137" s="34">
        <v>1137</v>
      </c>
    </row>
    <row r="1138" spans="27:28" ht="21" customHeight="1">
      <c r="AA1138" s="34">
        <f t="shared" ca="1" si="35"/>
        <v>0</v>
      </c>
      <c r="AB1138" s="34">
        <v>1138</v>
      </c>
    </row>
    <row r="1139" spans="27:28" ht="21" customHeight="1">
      <c r="AA1139" s="34">
        <f t="shared" ca="1" si="35"/>
        <v>0</v>
      </c>
      <c r="AB1139" s="34">
        <v>1139</v>
      </c>
    </row>
    <row r="1140" spans="27:28" ht="21" customHeight="1">
      <c r="AA1140" s="34">
        <f t="shared" ca="1" si="35"/>
        <v>0</v>
      </c>
      <c r="AB1140" s="34">
        <v>1140</v>
      </c>
    </row>
    <row r="1141" spans="27:28" ht="21" customHeight="1">
      <c r="AA1141" s="34">
        <f t="shared" ca="1" si="35"/>
        <v>0</v>
      </c>
      <c r="AB1141" s="34">
        <v>1141</v>
      </c>
    </row>
    <row r="1142" spans="27:28" ht="21" customHeight="1">
      <c r="AA1142" s="34">
        <f t="shared" ca="1" si="35"/>
        <v>0</v>
      </c>
      <c r="AB1142" s="34">
        <v>1142</v>
      </c>
    </row>
    <row r="1143" spans="27:28" ht="21" customHeight="1">
      <c r="AA1143" s="34">
        <f t="shared" ca="1" si="35"/>
        <v>0</v>
      </c>
      <c r="AB1143" s="34">
        <v>1143</v>
      </c>
    </row>
    <row r="1144" spans="27:28" ht="21" customHeight="1">
      <c r="AA1144" s="34">
        <f t="shared" ca="1" si="35"/>
        <v>0</v>
      </c>
      <c r="AB1144" s="34">
        <v>1144</v>
      </c>
    </row>
    <row r="1145" spans="27:28" ht="21" customHeight="1">
      <c r="AA1145" s="34">
        <f t="shared" ca="1" si="35"/>
        <v>0</v>
      </c>
      <c r="AB1145" s="34">
        <v>1145</v>
      </c>
    </row>
    <row r="1146" spans="27:28" ht="21" customHeight="1">
      <c r="AA1146" s="34">
        <f t="shared" ca="1" si="35"/>
        <v>0</v>
      </c>
      <c r="AB1146" s="34">
        <v>1146</v>
      </c>
    </row>
    <row r="1147" spans="27:28" ht="21" customHeight="1">
      <c r="AA1147" s="34">
        <f t="shared" ca="1" si="35"/>
        <v>0</v>
      </c>
      <c r="AB1147" s="34">
        <v>1147</v>
      </c>
    </row>
    <row r="1148" spans="27:28" ht="21" customHeight="1">
      <c r="AA1148" s="34">
        <f t="shared" ca="1" si="35"/>
        <v>0</v>
      </c>
      <c r="AB1148" s="34">
        <v>1148</v>
      </c>
    </row>
    <row r="1149" spans="27:28" ht="21" customHeight="1">
      <c r="AA1149" s="34">
        <f t="shared" ca="1" si="35"/>
        <v>0</v>
      </c>
      <c r="AB1149" s="34">
        <v>1149</v>
      </c>
    </row>
    <row r="1150" spans="27:28" ht="21" customHeight="1">
      <c r="AA1150" s="34">
        <f t="shared" ca="1" si="35"/>
        <v>0</v>
      </c>
      <c r="AB1150" s="34">
        <v>1150</v>
      </c>
    </row>
    <row r="1151" spans="27:28" ht="21" customHeight="1">
      <c r="AA1151" s="34">
        <f t="shared" ca="1" si="35"/>
        <v>0</v>
      </c>
      <c r="AB1151" s="34">
        <v>1151</v>
      </c>
    </row>
    <row r="1152" spans="27:28" ht="21" customHeight="1">
      <c r="AA1152" s="34">
        <f t="shared" ca="1" si="35"/>
        <v>0</v>
      </c>
      <c r="AB1152" s="34">
        <v>1152</v>
      </c>
    </row>
    <row r="1153" spans="27:28" ht="21" customHeight="1">
      <c r="AA1153" s="34">
        <f t="shared" ca="1" si="35"/>
        <v>0</v>
      </c>
      <c r="AB1153" s="34">
        <v>1153</v>
      </c>
    </row>
    <row r="1154" spans="27:28" ht="21" customHeight="1">
      <c r="AA1154" s="34">
        <f t="shared" ca="1" si="35"/>
        <v>0</v>
      </c>
      <c r="AB1154" s="34">
        <v>1154</v>
      </c>
    </row>
    <row r="1155" spans="27:28" ht="21" customHeight="1">
      <c r="AA1155" s="34">
        <f t="shared" ca="1" si="35"/>
        <v>0</v>
      </c>
      <c r="AB1155" s="34">
        <v>1155</v>
      </c>
    </row>
    <row r="1156" spans="27:28" ht="21" customHeight="1">
      <c r="AA1156" s="34">
        <f t="shared" ca="1" si="35"/>
        <v>0</v>
      </c>
      <c r="AB1156" s="34">
        <v>1156</v>
      </c>
    </row>
    <row r="1157" spans="27:28" ht="21" customHeight="1">
      <c r="AA1157" s="34">
        <f t="shared" ca="1" si="35"/>
        <v>0</v>
      </c>
      <c r="AB1157" s="34">
        <v>1157</v>
      </c>
    </row>
    <row r="1158" spans="27:28" ht="21" customHeight="1">
      <c r="AA1158" s="34">
        <f t="shared" ca="1" si="35"/>
        <v>0</v>
      </c>
      <c r="AB1158" s="34">
        <v>1158</v>
      </c>
    </row>
    <row r="1159" spans="27:28" ht="21" customHeight="1">
      <c r="AA1159" s="34">
        <f t="shared" ca="1" si="35"/>
        <v>0</v>
      </c>
      <c r="AB1159" s="34">
        <v>1159</v>
      </c>
    </row>
    <row r="1160" spans="27:28" ht="21" customHeight="1">
      <c r="AA1160" s="34">
        <f t="shared" ca="1" si="35"/>
        <v>0</v>
      </c>
      <c r="AB1160" s="34">
        <v>1160</v>
      </c>
    </row>
    <row r="1161" spans="27:28" ht="21" customHeight="1">
      <c r="AA1161" s="34">
        <f t="shared" ca="1" si="35"/>
        <v>0</v>
      </c>
      <c r="AB1161" s="34">
        <v>1161</v>
      </c>
    </row>
    <row r="1162" spans="27:28" ht="21" customHeight="1">
      <c r="AA1162" s="34">
        <f t="shared" ca="1" si="35"/>
        <v>0</v>
      </c>
      <c r="AB1162" s="34">
        <v>1162</v>
      </c>
    </row>
    <row r="1163" spans="27:28" ht="21" customHeight="1">
      <c r="AA1163" s="34">
        <f t="shared" ca="1" si="35"/>
        <v>0</v>
      </c>
      <c r="AB1163" s="34">
        <v>1163</v>
      </c>
    </row>
    <row r="1164" spans="27:28" ht="21" customHeight="1">
      <c r="AA1164" s="34">
        <f t="shared" ca="1" si="35"/>
        <v>0</v>
      </c>
      <c r="AB1164" s="34">
        <v>1164</v>
      </c>
    </row>
    <row r="1165" spans="27:28" ht="21" customHeight="1">
      <c r="AA1165" s="34">
        <f t="shared" ca="1" si="35"/>
        <v>0</v>
      </c>
      <c r="AB1165" s="34">
        <v>1165</v>
      </c>
    </row>
    <row r="1166" spans="27:28" ht="21" customHeight="1">
      <c r="AA1166" s="34">
        <f t="shared" ca="1" si="35"/>
        <v>0</v>
      </c>
      <c r="AB1166" s="34">
        <v>1166</v>
      </c>
    </row>
    <row r="1167" spans="27:28" ht="21" customHeight="1">
      <c r="AA1167" s="34">
        <f t="shared" ca="1" si="35"/>
        <v>0</v>
      </c>
      <c r="AB1167" s="34">
        <v>1167</v>
      </c>
    </row>
    <row r="1168" spans="27:28" ht="21" customHeight="1">
      <c r="AA1168" s="34">
        <f t="shared" ca="1" si="35"/>
        <v>0</v>
      </c>
      <c r="AB1168" s="34">
        <v>1168</v>
      </c>
    </row>
    <row r="1169" spans="27:28" ht="21" customHeight="1">
      <c r="AA1169" s="34">
        <f t="shared" ca="1" si="35"/>
        <v>0</v>
      </c>
      <c r="AB1169" s="34">
        <v>1169</v>
      </c>
    </row>
    <row r="1170" spans="27:28" ht="21" customHeight="1">
      <c r="AA1170" s="34">
        <f t="shared" ca="1" si="35"/>
        <v>0</v>
      </c>
      <c r="AB1170" s="34">
        <v>1170</v>
      </c>
    </row>
    <row r="1171" spans="27:28" ht="21" customHeight="1">
      <c r="AA1171" s="34">
        <f t="shared" ca="1" si="35"/>
        <v>0</v>
      </c>
      <c r="AB1171" s="34">
        <v>1171</v>
      </c>
    </row>
    <row r="1172" spans="27:28" ht="21" customHeight="1">
      <c r="AA1172" s="34">
        <f t="shared" ca="1" si="35"/>
        <v>0</v>
      </c>
      <c r="AB1172" s="34">
        <v>1172</v>
      </c>
    </row>
    <row r="1173" spans="27:28" ht="21" customHeight="1">
      <c r="AA1173" s="34">
        <f t="shared" ca="1" si="35"/>
        <v>0</v>
      </c>
      <c r="AB1173" s="34">
        <v>1173</v>
      </c>
    </row>
    <row r="1174" spans="27:28" ht="21" customHeight="1">
      <c r="AA1174" s="34">
        <f t="shared" ca="1" si="35"/>
        <v>0</v>
      </c>
      <c r="AB1174" s="34">
        <v>1174</v>
      </c>
    </row>
    <row r="1175" spans="27:28" ht="21" customHeight="1">
      <c r="AA1175" s="34">
        <f t="shared" ca="1" si="35"/>
        <v>0</v>
      </c>
      <c r="AB1175" s="34">
        <v>1175</v>
      </c>
    </row>
    <row r="1176" spans="27:28" ht="21" customHeight="1">
      <c r="AA1176" s="34">
        <f t="shared" ca="1" si="35"/>
        <v>0</v>
      </c>
      <c r="AB1176" s="34">
        <v>1176</v>
      </c>
    </row>
    <row r="1177" spans="27:28" ht="21" customHeight="1">
      <c r="AA1177" s="34">
        <f t="shared" ca="1" si="35"/>
        <v>0</v>
      </c>
      <c r="AB1177" s="34">
        <v>1177</v>
      </c>
    </row>
    <row r="1178" spans="27:28" ht="21" customHeight="1">
      <c r="AA1178" s="34">
        <f t="shared" ca="1" si="35"/>
        <v>0</v>
      </c>
      <c r="AB1178" s="34">
        <v>1178</v>
      </c>
    </row>
    <row r="1179" spans="27:28" ht="21" customHeight="1">
      <c r="AA1179" s="34">
        <f t="shared" ca="1" si="35"/>
        <v>0</v>
      </c>
      <c r="AB1179" s="34">
        <v>1179</v>
      </c>
    </row>
    <row r="1180" spans="27:28" ht="21" customHeight="1">
      <c r="AA1180" s="34">
        <f t="shared" ca="1" si="35"/>
        <v>0</v>
      </c>
      <c r="AB1180" s="34">
        <v>1180</v>
      </c>
    </row>
    <row r="1181" spans="27:28" ht="21" customHeight="1">
      <c r="AA1181" s="34">
        <f t="shared" ca="1" si="35"/>
        <v>0</v>
      </c>
      <c r="AB1181" s="34">
        <v>1181</v>
      </c>
    </row>
    <row r="1182" spans="27:28" ht="21" customHeight="1">
      <c r="AA1182" s="34">
        <f t="shared" ca="1" si="35"/>
        <v>0</v>
      </c>
      <c r="AB1182" s="34">
        <v>1182</v>
      </c>
    </row>
    <row r="1183" spans="27:28" ht="21" customHeight="1">
      <c r="AA1183" s="34">
        <f t="shared" ca="1" si="35"/>
        <v>0</v>
      </c>
      <c r="AB1183" s="34">
        <v>1183</v>
      </c>
    </row>
    <row r="1184" spans="27:28" ht="21" customHeight="1">
      <c r="AA1184" s="34">
        <f t="shared" ca="1" si="35"/>
        <v>0</v>
      </c>
      <c r="AB1184" s="34">
        <v>1184</v>
      </c>
    </row>
    <row r="1185" spans="27:28" ht="21" customHeight="1">
      <c r="AA1185" s="34">
        <f t="shared" ca="1" si="35"/>
        <v>0</v>
      </c>
      <c r="AB1185" s="34">
        <v>1185</v>
      </c>
    </row>
    <row r="1186" spans="27:28" ht="21" customHeight="1">
      <c r="AA1186" s="34">
        <f t="shared" ca="1" si="35"/>
        <v>0</v>
      </c>
      <c r="AB1186" s="34">
        <v>1186</v>
      </c>
    </row>
    <row r="1187" spans="27:28" ht="21" customHeight="1">
      <c r="AA1187" s="34">
        <f t="shared" ca="1" si="35"/>
        <v>0</v>
      </c>
      <c r="AB1187" s="34">
        <v>1187</v>
      </c>
    </row>
    <row r="1188" spans="27:28" ht="21" customHeight="1">
      <c r="AA1188" s="34">
        <f t="shared" ca="1" si="35"/>
        <v>0</v>
      </c>
      <c r="AB1188" s="34">
        <v>1188</v>
      </c>
    </row>
    <row r="1189" spans="27:28" ht="21" customHeight="1">
      <c r="AA1189" s="34">
        <f t="shared" ca="1" si="35"/>
        <v>0</v>
      </c>
      <c r="AB1189" s="34">
        <v>1189</v>
      </c>
    </row>
    <row r="1190" spans="27:28" ht="21" customHeight="1">
      <c r="AA1190" s="34">
        <f t="shared" ca="1" si="35"/>
        <v>0</v>
      </c>
      <c r="AB1190" s="34">
        <v>1190</v>
      </c>
    </row>
    <row r="1191" spans="27:28" ht="21" customHeight="1">
      <c r="AA1191" s="34">
        <f t="shared" ca="1" si="35"/>
        <v>0</v>
      </c>
      <c r="AB1191" s="34">
        <v>1191</v>
      </c>
    </row>
    <row r="1192" spans="27:28" ht="21" customHeight="1">
      <c r="AA1192" s="34">
        <f t="shared" ref="AA1192:AA1255" ca="1" si="36">INDIRECT($W$6&amp;"!"&amp;"B"&amp;ROW(B1192))</f>
        <v>0</v>
      </c>
      <c r="AB1192" s="34">
        <v>1192</v>
      </c>
    </row>
    <row r="1193" spans="27:28" ht="21" customHeight="1">
      <c r="AA1193" s="34">
        <f t="shared" ca="1" si="36"/>
        <v>0</v>
      </c>
      <c r="AB1193" s="34">
        <v>1193</v>
      </c>
    </row>
    <row r="1194" spans="27:28" ht="21" customHeight="1">
      <c r="AA1194" s="34">
        <f t="shared" ca="1" si="36"/>
        <v>0</v>
      </c>
      <c r="AB1194" s="34">
        <v>1194</v>
      </c>
    </row>
    <row r="1195" spans="27:28" ht="21" customHeight="1">
      <c r="AA1195" s="34">
        <f t="shared" ca="1" si="36"/>
        <v>0</v>
      </c>
      <c r="AB1195" s="34">
        <v>1195</v>
      </c>
    </row>
    <row r="1196" spans="27:28" ht="21" customHeight="1">
      <c r="AA1196" s="34">
        <f t="shared" ca="1" si="36"/>
        <v>0</v>
      </c>
      <c r="AB1196" s="34">
        <v>1196</v>
      </c>
    </row>
    <row r="1197" spans="27:28" ht="21" customHeight="1">
      <c r="AA1197" s="34">
        <f t="shared" ca="1" si="36"/>
        <v>0</v>
      </c>
      <c r="AB1197" s="34">
        <v>1197</v>
      </c>
    </row>
    <row r="1198" spans="27:28" ht="21" customHeight="1">
      <c r="AA1198" s="34">
        <f t="shared" ca="1" si="36"/>
        <v>0</v>
      </c>
      <c r="AB1198" s="34">
        <v>1198</v>
      </c>
    </row>
    <row r="1199" spans="27:28" ht="21" customHeight="1">
      <c r="AA1199" s="34">
        <f t="shared" ca="1" si="36"/>
        <v>0</v>
      </c>
      <c r="AB1199" s="34">
        <v>1199</v>
      </c>
    </row>
    <row r="1200" spans="27:28" ht="21" customHeight="1">
      <c r="AA1200" s="34">
        <f t="shared" ca="1" si="36"/>
        <v>0</v>
      </c>
      <c r="AB1200" s="34">
        <v>1200</v>
      </c>
    </row>
    <row r="1201" spans="27:28" ht="21" customHeight="1">
      <c r="AA1201" s="34">
        <f t="shared" ca="1" si="36"/>
        <v>0</v>
      </c>
      <c r="AB1201" s="34">
        <v>1201</v>
      </c>
    </row>
    <row r="1202" spans="27:28" ht="21" customHeight="1">
      <c r="AA1202" s="34">
        <f t="shared" ca="1" si="36"/>
        <v>0</v>
      </c>
      <c r="AB1202" s="34">
        <v>1202</v>
      </c>
    </row>
    <row r="1203" spans="27:28" ht="21" customHeight="1">
      <c r="AA1203" s="34">
        <f t="shared" ca="1" si="36"/>
        <v>0</v>
      </c>
      <c r="AB1203" s="34">
        <v>1203</v>
      </c>
    </row>
    <row r="1204" spans="27:28" ht="21" customHeight="1">
      <c r="AA1204" s="34">
        <f t="shared" ca="1" si="36"/>
        <v>0</v>
      </c>
      <c r="AB1204" s="34">
        <v>1204</v>
      </c>
    </row>
    <row r="1205" spans="27:28" ht="21" customHeight="1">
      <c r="AA1205" s="34">
        <f t="shared" ca="1" si="36"/>
        <v>0</v>
      </c>
      <c r="AB1205" s="34">
        <v>1205</v>
      </c>
    </row>
    <row r="1206" spans="27:28" ht="21" customHeight="1">
      <c r="AA1206" s="34">
        <f t="shared" ca="1" si="36"/>
        <v>0</v>
      </c>
      <c r="AB1206" s="34">
        <v>1206</v>
      </c>
    </row>
    <row r="1207" spans="27:28" ht="21" customHeight="1">
      <c r="AA1207" s="34">
        <f t="shared" ca="1" si="36"/>
        <v>0</v>
      </c>
      <c r="AB1207" s="34">
        <v>1207</v>
      </c>
    </row>
    <row r="1208" spans="27:28" ht="21" customHeight="1">
      <c r="AA1208" s="34">
        <f t="shared" ca="1" si="36"/>
        <v>0</v>
      </c>
      <c r="AB1208" s="34">
        <v>1208</v>
      </c>
    </row>
    <row r="1209" spans="27:28" ht="21" customHeight="1">
      <c r="AA1209" s="34">
        <f t="shared" ca="1" si="36"/>
        <v>0</v>
      </c>
      <c r="AB1209" s="34">
        <v>1209</v>
      </c>
    </row>
    <row r="1210" spans="27:28" ht="21" customHeight="1">
      <c r="AA1210" s="34">
        <f t="shared" ca="1" si="36"/>
        <v>0</v>
      </c>
      <c r="AB1210" s="34">
        <v>1210</v>
      </c>
    </row>
    <row r="1211" spans="27:28" ht="21" customHeight="1">
      <c r="AA1211" s="34">
        <f t="shared" ca="1" si="36"/>
        <v>0</v>
      </c>
      <c r="AB1211" s="34">
        <v>1211</v>
      </c>
    </row>
    <row r="1212" spans="27:28" ht="21" customHeight="1">
      <c r="AA1212" s="34">
        <f t="shared" ca="1" si="36"/>
        <v>0</v>
      </c>
      <c r="AB1212" s="34">
        <v>1212</v>
      </c>
    </row>
    <row r="1213" spans="27:28" ht="21" customHeight="1">
      <c r="AA1213" s="34">
        <f t="shared" ca="1" si="36"/>
        <v>0</v>
      </c>
      <c r="AB1213" s="34">
        <v>1213</v>
      </c>
    </row>
    <row r="1214" spans="27:28" ht="21" customHeight="1">
      <c r="AA1214" s="34">
        <f t="shared" ca="1" si="36"/>
        <v>0</v>
      </c>
      <c r="AB1214" s="34">
        <v>1214</v>
      </c>
    </row>
    <row r="1215" spans="27:28" ht="21" customHeight="1">
      <c r="AA1215" s="34">
        <f t="shared" ca="1" si="36"/>
        <v>0</v>
      </c>
      <c r="AB1215" s="34">
        <v>1215</v>
      </c>
    </row>
    <row r="1216" spans="27:28" ht="21" customHeight="1">
      <c r="AA1216" s="34">
        <f t="shared" ca="1" si="36"/>
        <v>0</v>
      </c>
      <c r="AB1216" s="34">
        <v>1216</v>
      </c>
    </row>
    <row r="1217" spans="27:28" ht="21" customHeight="1">
      <c r="AA1217" s="34">
        <f t="shared" ca="1" si="36"/>
        <v>0</v>
      </c>
      <c r="AB1217" s="34">
        <v>1217</v>
      </c>
    </row>
    <row r="1218" spans="27:28" ht="21" customHeight="1">
      <c r="AA1218" s="34">
        <f t="shared" ca="1" si="36"/>
        <v>0</v>
      </c>
      <c r="AB1218" s="34">
        <v>1218</v>
      </c>
    </row>
    <row r="1219" spans="27:28" ht="21" customHeight="1">
      <c r="AA1219" s="34">
        <f t="shared" ca="1" si="36"/>
        <v>0</v>
      </c>
      <c r="AB1219" s="34">
        <v>1219</v>
      </c>
    </row>
    <row r="1220" spans="27:28" ht="21" customHeight="1">
      <c r="AA1220" s="34">
        <f t="shared" ca="1" si="36"/>
        <v>0</v>
      </c>
      <c r="AB1220" s="34">
        <v>1220</v>
      </c>
    </row>
    <row r="1221" spans="27:28" ht="21" customHeight="1">
      <c r="AA1221" s="34">
        <f t="shared" ca="1" si="36"/>
        <v>0</v>
      </c>
      <c r="AB1221" s="34">
        <v>1221</v>
      </c>
    </row>
    <row r="1222" spans="27:28" ht="21" customHeight="1">
      <c r="AA1222" s="34">
        <f t="shared" ca="1" si="36"/>
        <v>0</v>
      </c>
      <c r="AB1222" s="34">
        <v>1222</v>
      </c>
    </row>
    <row r="1223" spans="27:28" ht="21" customHeight="1">
      <c r="AA1223" s="34">
        <f t="shared" ca="1" si="36"/>
        <v>0</v>
      </c>
      <c r="AB1223" s="34">
        <v>1223</v>
      </c>
    </row>
    <row r="1224" spans="27:28" ht="21" customHeight="1">
      <c r="AA1224" s="34">
        <f t="shared" ca="1" si="36"/>
        <v>0</v>
      </c>
      <c r="AB1224" s="34">
        <v>1224</v>
      </c>
    </row>
    <row r="1225" spans="27:28" ht="21" customHeight="1">
      <c r="AA1225" s="34">
        <f t="shared" ca="1" si="36"/>
        <v>0</v>
      </c>
      <c r="AB1225" s="34">
        <v>1225</v>
      </c>
    </row>
    <row r="1226" spans="27:28" ht="21" customHeight="1">
      <c r="AA1226" s="34">
        <f t="shared" ca="1" si="36"/>
        <v>0</v>
      </c>
      <c r="AB1226" s="34">
        <v>1226</v>
      </c>
    </row>
    <row r="1227" spans="27:28" ht="21" customHeight="1">
      <c r="AA1227" s="34">
        <f t="shared" ca="1" si="36"/>
        <v>0</v>
      </c>
      <c r="AB1227" s="34">
        <v>1227</v>
      </c>
    </row>
    <row r="1228" spans="27:28" ht="21" customHeight="1">
      <c r="AA1228" s="34">
        <f t="shared" ca="1" si="36"/>
        <v>0</v>
      </c>
      <c r="AB1228" s="34">
        <v>1228</v>
      </c>
    </row>
    <row r="1229" spans="27:28" ht="21" customHeight="1">
      <c r="AA1229" s="34">
        <f t="shared" ca="1" si="36"/>
        <v>0</v>
      </c>
      <c r="AB1229" s="34">
        <v>1229</v>
      </c>
    </row>
    <row r="1230" spans="27:28" ht="21" customHeight="1">
      <c r="AA1230" s="34">
        <f t="shared" ca="1" si="36"/>
        <v>0</v>
      </c>
      <c r="AB1230" s="34">
        <v>1230</v>
      </c>
    </row>
    <row r="1231" spans="27:28" ht="21" customHeight="1">
      <c r="AA1231" s="34">
        <f t="shared" ca="1" si="36"/>
        <v>0</v>
      </c>
      <c r="AB1231" s="34">
        <v>1231</v>
      </c>
    </row>
    <row r="1232" spans="27:28" ht="21" customHeight="1">
      <c r="AA1232" s="34">
        <f t="shared" ca="1" si="36"/>
        <v>0</v>
      </c>
      <c r="AB1232" s="34">
        <v>1232</v>
      </c>
    </row>
    <row r="1233" spans="27:28" ht="21" customHeight="1">
      <c r="AA1233" s="34">
        <f t="shared" ca="1" si="36"/>
        <v>0</v>
      </c>
      <c r="AB1233" s="34">
        <v>1233</v>
      </c>
    </row>
    <row r="1234" spans="27:28" ht="21" customHeight="1">
      <c r="AA1234" s="34">
        <f t="shared" ca="1" si="36"/>
        <v>0</v>
      </c>
      <c r="AB1234" s="34">
        <v>1234</v>
      </c>
    </row>
    <row r="1235" spans="27:28" ht="21" customHeight="1">
      <c r="AA1235" s="34">
        <f t="shared" ca="1" si="36"/>
        <v>0</v>
      </c>
      <c r="AB1235" s="34">
        <v>1235</v>
      </c>
    </row>
    <row r="1236" spans="27:28" ht="21" customHeight="1">
      <c r="AA1236" s="34">
        <f t="shared" ca="1" si="36"/>
        <v>0</v>
      </c>
      <c r="AB1236" s="34">
        <v>1236</v>
      </c>
    </row>
    <row r="1237" spans="27:28" ht="21" customHeight="1">
      <c r="AA1237" s="34">
        <f t="shared" ca="1" si="36"/>
        <v>0</v>
      </c>
      <c r="AB1237" s="34">
        <v>1237</v>
      </c>
    </row>
    <row r="1238" spans="27:28" ht="21" customHeight="1">
      <c r="AA1238" s="34">
        <f t="shared" ca="1" si="36"/>
        <v>0</v>
      </c>
      <c r="AB1238" s="34">
        <v>1238</v>
      </c>
    </row>
    <row r="1239" spans="27:28" ht="21" customHeight="1">
      <c r="AA1239" s="34">
        <f t="shared" ca="1" si="36"/>
        <v>0</v>
      </c>
      <c r="AB1239" s="34">
        <v>1239</v>
      </c>
    </row>
    <row r="1240" spans="27:28" ht="21" customHeight="1">
      <c r="AA1240" s="34">
        <f t="shared" ca="1" si="36"/>
        <v>0</v>
      </c>
      <c r="AB1240" s="34">
        <v>1240</v>
      </c>
    </row>
    <row r="1241" spans="27:28" ht="21" customHeight="1">
      <c r="AA1241" s="34">
        <f t="shared" ca="1" si="36"/>
        <v>0</v>
      </c>
      <c r="AB1241" s="34">
        <v>1241</v>
      </c>
    </row>
    <row r="1242" spans="27:28" ht="21" customHeight="1">
      <c r="AA1242" s="34">
        <f t="shared" ca="1" si="36"/>
        <v>0</v>
      </c>
      <c r="AB1242" s="34">
        <v>1242</v>
      </c>
    </row>
    <row r="1243" spans="27:28" ht="21" customHeight="1">
      <c r="AA1243" s="34">
        <f t="shared" ca="1" si="36"/>
        <v>0</v>
      </c>
      <c r="AB1243" s="34">
        <v>1243</v>
      </c>
    </row>
    <row r="1244" spans="27:28" ht="21" customHeight="1">
      <c r="AA1244" s="34">
        <f t="shared" ca="1" si="36"/>
        <v>0</v>
      </c>
      <c r="AB1244" s="34">
        <v>1244</v>
      </c>
    </row>
    <row r="1245" spans="27:28" ht="21" customHeight="1">
      <c r="AA1245" s="34">
        <f t="shared" ca="1" si="36"/>
        <v>0</v>
      </c>
      <c r="AB1245" s="34">
        <v>1245</v>
      </c>
    </row>
    <row r="1246" spans="27:28" ht="21" customHeight="1">
      <c r="AA1246" s="34">
        <f t="shared" ca="1" si="36"/>
        <v>0</v>
      </c>
      <c r="AB1246" s="34">
        <v>1246</v>
      </c>
    </row>
    <row r="1247" spans="27:28" ht="21" customHeight="1">
      <c r="AA1247" s="34">
        <f t="shared" ca="1" si="36"/>
        <v>0</v>
      </c>
      <c r="AB1247" s="34">
        <v>1247</v>
      </c>
    </row>
    <row r="1248" spans="27:28" ht="21" customHeight="1">
      <c r="AA1248" s="34">
        <f t="shared" ca="1" si="36"/>
        <v>0</v>
      </c>
      <c r="AB1248" s="34">
        <v>1248</v>
      </c>
    </row>
    <row r="1249" spans="27:28" ht="21" customHeight="1">
      <c r="AA1249" s="34">
        <f t="shared" ca="1" si="36"/>
        <v>0</v>
      </c>
      <c r="AB1249" s="34">
        <v>1249</v>
      </c>
    </row>
    <row r="1250" spans="27:28" ht="21" customHeight="1">
      <c r="AA1250" s="34">
        <f t="shared" ca="1" si="36"/>
        <v>0</v>
      </c>
      <c r="AB1250" s="34">
        <v>1250</v>
      </c>
    </row>
    <row r="1251" spans="27:28" ht="21" customHeight="1">
      <c r="AA1251" s="34">
        <f t="shared" ca="1" si="36"/>
        <v>0</v>
      </c>
      <c r="AB1251" s="34">
        <v>1251</v>
      </c>
    </row>
    <row r="1252" spans="27:28" ht="21" customHeight="1">
      <c r="AA1252" s="34">
        <f t="shared" ca="1" si="36"/>
        <v>0</v>
      </c>
      <c r="AB1252" s="34">
        <v>1252</v>
      </c>
    </row>
    <row r="1253" spans="27:28" ht="21" customHeight="1">
      <c r="AA1253" s="34">
        <f t="shared" ca="1" si="36"/>
        <v>0</v>
      </c>
      <c r="AB1253" s="34">
        <v>1253</v>
      </c>
    </row>
    <row r="1254" spans="27:28" ht="21" customHeight="1">
      <c r="AA1254" s="34">
        <f t="shared" ca="1" si="36"/>
        <v>0</v>
      </c>
      <c r="AB1254" s="34">
        <v>1254</v>
      </c>
    </row>
    <row r="1255" spans="27:28" ht="21" customHeight="1">
      <c r="AA1255" s="34">
        <f t="shared" ca="1" si="36"/>
        <v>0</v>
      </c>
      <c r="AB1255" s="34">
        <v>1255</v>
      </c>
    </row>
    <row r="1256" spans="27:28" ht="21" customHeight="1">
      <c r="AA1256" s="34">
        <f t="shared" ref="AA1256:AA1319" ca="1" si="37">INDIRECT($W$6&amp;"!"&amp;"B"&amp;ROW(B1256))</f>
        <v>0</v>
      </c>
      <c r="AB1256" s="34">
        <v>1256</v>
      </c>
    </row>
    <row r="1257" spans="27:28" ht="21" customHeight="1">
      <c r="AA1257" s="34">
        <f t="shared" ca="1" si="37"/>
        <v>0</v>
      </c>
      <c r="AB1257" s="34">
        <v>1257</v>
      </c>
    </row>
    <row r="1258" spans="27:28" ht="21" customHeight="1">
      <c r="AA1258" s="34">
        <f t="shared" ca="1" si="37"/>
        <v>0</v>
      </c>
      <c r="AB1258" s="34">
        <v>1258</v>
      </c>
    </row>
    <row r="1259" spans="27:28" ht="21" customHeight="1">
      <c r="AA1259" s="34">
        <f t="shared" ca="1" si="37"/>
        <v>0</v>
      </c>
      <c r="AB1259" s="34">
        <v>1259</v>
      </c>
    </row>
    <row r="1260" spans="27:28" ht="21" customHeight="1">
      <c r="AA1260" s="34">
        <f t="shared" ca="1" si="37"/>
        <v>0</v>
      </c>
      <c r="AB1260" s="34">
        <v>1260</v>
      </c>
    </row>
    <row r="1261" spans="27:28" ht="21" customHeight="1">
      <c r="AA1261" s="34">
        <f t="shared" ca="1" si="37"/>
        <v>0</v>
      </c>
      <c r="AB1261" s="34">
        <v>1261</v>
      </c>
    </row>
    <row r="1262" spans="27:28" ht="21" customHeight="1">
      <c r="AA1262" s="34">
        <f t="shared" ca="1" si="37"/>
        <v>0</v>
      </c>
      <c r="AB1262" s="34">
        <v>1262</v>
      </c>
    </row>
    <row r="1263" spans="27:28" ht="21" customHeight="1">
      <c r="AA1263" s="34">
        <f t="shared" ca="1" si="37"/>
        <v>0</v>
      </c>
      <c r="AB1263" s="34">
        <v>1263</v>
      </c>
    </row>
    <row r="1264" spans="27:28" ht="21" customHeight="1">
      <c r="AA1264" s="34">
        <f t="shared" ca="1" si="37"/>
        <v>0</v>
      </c>
      <c r="AB1264" s="34">
        <v>1264</v>
      </c>
    </row>
    <row r="1265" spans="27:28" ht="21" customHeight="1">
      <c r="AA1265" s="34">
        <f t="shared" ca="1" si="37"/>
        <v>0</v>
      </c>
      <c r="AB1265" s="34">
        <v>1265</v>
      </c>
    </row>
    <row r="1266" spans="27:28" ht="21" customHeight="1">
      <c r="AA1266" s="34">
        <f t="shared" ca="1" si="37"/>
        <v>0</v>
      </c>
      <c r="AB1266" s="34">
        <v>1266</v>
      </c>
    </row>
    <row r="1267" spans="27:28" ht="21" customHeight="1">
      <c r="AA1267" s="34">
        <f t="shared" ca="1" si="37"/>
        <v>0</v>
      </c>
      <c r="AB1267" s="34">
        <v>1267</v>
      </c>
    </row>
    <row r="1268" spans="27:28" ht="21" customHeight="1">
      <c r="AA1268" s="34">
        <f t="shared" ca="1" si="37"/>
        <v>0</v>
      </c>
      <c r="AB1268" s="34">
        <v>1268</v>
      </c>
    </row>
    <row r="1269" spans="27:28" ht="21" customHeight="1">
      <c r="AA1269" s="34">
        <f t="shared" ca="1" si="37"/>
        <v>0</v>
      </c>
      <c r="AB1269" s="34">
        <v>1269</v>
      </c>
    </row>
    <row r="1270" spans="27:28" ht="21" customHeight="1">
      <c r="AA1270" s="34">
        <f t="shared" ca="1" si="37"/>
        <v>0</v>
      </c>
      <c r="AB1270" s="34">
        <v>1270</v>
      </c>
    </row>
    <row r="1271" spans="27:28" ht="21" customHeight="1">
      <c r="AA1271" s="34">
        <f t="shared" ca="1" si="37"/>
        <v>0</v>
      </c>
      <c r="AB1271" s="34">
        <v>1271</v>
      </c>
    </row>
    <row r="1272" spans="27:28" ht="21" customHeight="1">
      <c r="AA1272" s="34">
        <f t="shared" ca="1" si="37"/>
        <v>0</v>
      </c>
      <c r="AB1272" s="34">
        <v>1272</v>
      </c>
    </row>
    <row r="1273" spans="27:28" ht="21" customHeight="1">
      <c r="AA1273" s="34">
        <f t="shared" ca="1" si="37"/>
        <v>0</v>
      </c>
      <c r="AB1273" s="34">
        <v>1273</v>
      </c>
    </row>
    <row r="1274" spans="27:28" ht="21" customHeight="1">
      <c r="AA1274" s="34">
        <f t="shared" ca="1" si="37"/>
        <v>0</v>
      </c>
      <c r="AB1274" s="34">
        <v>1274</v>
      </c>
    </row>
    <row r="1275" spans="27:28" ht="21" customHeight="1">
      <c r="AA1275" s="34">
        <f t="shared" ca="1" si="37"/>
        <v>0</v>
      </c>
      <c r="AB1275" s="34">
        <v>1275</v>
      </c>
    </row>
    <row r="1276" spans="27:28" ht="21" customHeight="1">
      <c r="AA1276" s="34">
        <f t="shared" ca="1" si="37"/>
        <v>0</v>
      </c>
      <c r="AB1276" s="34">
        <v>1276</v>
      </c>
    </row>
    <row r="1277" spans="27:28" ht="21" customHeight="1">
      <c r="AA1277" s="34">
        <f t="shared" ca="1" si="37"/>
        <v>0</v>
      </c>
      <c r="AB1277" s="34">
        <v>1277</v>
      </c>
    </row>
    <row r="1278" spans="27:28" ht="21" customHeight="1">
      <c r="AA1278" s="34">
        <f t="shared" ca="1" si="37"/>
        <v>0</v>
      </c>
      <c r="AB1278" s="34">
        <v>1278</v>
      </c>
    </row>
    <row r="1279" spans="27:28" ht="21" customHeight="1">
      <c r="AA1279" s="34">
        <f t="shared" ca="1" si="37"/>
        <v>0</v>
      </c>
      <c r="AB1279" s="34">
        <v>1279</v>
      </c>
    </row>
    <row r="1280" spans="27:28" ht="21" customHeight="1">
      <c r="AA1280" s="34">
        <f t="shared" ca="1" si="37"/>
        <v>0</v>
      </c>
      <c r="AB1280" s="34">
        <v>1280</v>
      </c>
    </row>
    <row r="1281" spans="27:28" ht="21" customHeight="1">
      <c r="AA1281" s="34">
        <f t="shared" ca="1" si="37"/>
        <v>0</v>
      </c>
      <c r="AB1281" s="34">
        <v>1281</v>
      </c>
    </row>
    <row r="1282" spans="27:28" ht="21" customHeight="1">
      <c r="AA1282" s="34">
        <f t="shared" ca="1" si="37"/>
        <v>0</v>
      </c>
      <c r="AB1282" s="34">
        <v>1282</v>
      </c>
    </row>
    <row r="1283" spans="27:28" ht="21" customHeight="1">
      <c r="AA1283" s="34">
        <f t="shared" ca="1" si="37"/>
        <v>0</v>
      </c>
      <c r="AB1283" s="34">
        <v>1283</v>
      </c>
    </row>
    <row r="1284" spans="27:28" ht="21" customHeight="1">
      <c r="AA1284" s="34">
        <f t="shared" ca="1" si="37"/>
        <v>0</v>
      </c>
      <c r="AB1284" s="34">
        <v>1284</v>
      </c>
    </row>
    <row r="1285" spans="27:28" ht="21" customHeight="1">
      <c r="AA1285" s="34">
        <f t="shared" ca="1" si="37"/>
        <v>0</v>
      </c>
      <c r="AB1285" s="34">
        <v>1285</v>
      </c>
    </row>
    <row r="1286" spans="27:28" ht="21" customHeight="1">
      <c r="AA1286" s="34">
        <f t="shared" ca="1" si="37"/>
        <v>0</v>
      </c>
      <c r="AB1286" s="34">
        <v>1286</v>
      </c>
    </row>
    <row r="1287" spans="27:28" ht="21" customHeight="1">
      <c r="AA1287" s="34">
        <f t="shared" ca="1" si="37"/>
        <v>0</v>
      </c>
      <c r="AB1287" s="34">
        <v>1287</v>
      </c>
    </row>
    <row r="1288" spans="27:28" ht="21" customHeight="1">
      <c r="AA1288" s="34">
        <f t="shared" ca="1" si="37"/>
        <v>0</v>
      </c>
      <c r="AB1288" s="34">
        <v>1288</v>
      </c>
    </row>
    <row r="1289" spans="27:28" ht="21" customHeight="1">
      <c r="AA1289" s="34">
        <f t="shared" ca="1" si="37"/>
        <v>0</v>
      </c>
      <c r="AB1289" s="34">
        <v>1289</v>
      </c>
    </row>
    <row r="1290" spans="27:28" ht="21" customHeight="1">
      <c r="AA1290" s="34">
        <f t="shared" ca="1" si="37"/>
        <v>0</v>
      </c>
      <c r="AB1290" s="34">
        <v>1290</v>
      </c>
    </row>
    <row r="1291" spans="27:28" ht="21" customHeight="1">
      <c r="AA1291" s="34">
        <f t="shared" ca="1" si="37"/>
        <v>0</v>
      </c>
      <c r="AB1291" s="34">
        <v>1291</v>
      </c>
    </row>
    <row r="1292" spans="27:28" ht="21" customHeight="1">
      <c r="AA1292" s="34">
        <f t="shared" ca="1" si="37"/>
        <v>0</v>
      </c>
      <c r="AB1292" s="34">
        <v>1292</v>
      </c>
    </row>
    <row r="1293" spans="27:28" ht="21" customHeight="1">
      <c r="AA1293" s="34">
        <f t="shared" ca="1" si="37"/>
        <v>0</v>
      </c>
      <c r="AB1293" s="34">
        <v>1293</v>
      </c>
    </row>
    <row r="1294" spans="27:28" ht="21" customHeight="1">
      <c r="AA1294" s="34">
        <f t="shared" ca="1" si="37"/>
        <v>0</v>
      </c>
      <c r="AB1294" s="34">
        <v>1294</v>
      </c>
    </row>
    <row r="1295" spans="27:28" ht="21" customHeight="1">
      <c r="AA1295" s="34">
        <f t="shared" ca="1" si="37"/>
        <v>0</v>
      </c>
      <c r="AB1295" s="34">
        <v>1295</v>
      </c>
    </row>
    <row r="1296" spans="27:28" ht="21" customHeight="1">
      <c r="AA1296" s="34">
        <f t="shared" ca="1" si="37"/>
        <v>0</v>
      </c>
      <c r="AB1296" s="34">
        <v>1296</v>
      </c>
    </row>
    <row r="1297" spans="27:28" ht="21" customHeight="1">
      <c r="AA1297" s="34">
        <f t="shared" ca="1" si="37"/>
        <v>0</v>
      </c>
      <c r="AB1297" s="34">
        <v>1297</v>
      </c>
    </row>
    <row r="1298" spans="27:28" ht="21" customHeight="1">
      <c r="AA1298" s="34">
        <f t="shared" ca="1" si="37"/>
        <v>0</v>
      </c>
      <c r="AB1298" s="34">
        <v>1298</v>
      </c>
    </row>
    <row r="1299" spans="27:28" ht="21" customHeight="1">
      <c r="AA1299" s="34">
        <f t="shared" ca="1" si="37"/>
        <v>0</v>
      </c>
      <c r="AB1299" s="34">
        <v>1299</v>
      </c>
    </row>
    <row r="1300" spans="27:28" ht="21" customHeight="1">
      <c r="AA1300" s="34">
        <f t="shared" ca="1" si="37"/>
        <v>0</v>
      </c>
      <c r="AB1300" s="34">
        <v>1300</v>
      </c>
    </row>
    <row r="1301" spans="27:28" ht="21" customHeight="1">
      <c r="AA1301" s="34">
        <f t="shared" ca="1" si="37"/>
        <v>0</v>
      </c>
      <c r="AB1301" s="34">
        <v>1301</v>
      </c>
    </row>
    <row r="1302" spans="27:28" ht="21" customHeight="1">
      <c r="AA1302" s="34">
        <f t="shared" ca="1" si="37"/>
        <v>0</v>
      </c>
      <c r="AB1302" s="34">
        <v>1302</v>
      </c>
    </row>
    <row r="1303" spans="27:28" ht="21" customHeight="1">
      <c r="AA1303" s="34">
        <f t="shared" ca="1" si="37"/>
        <v>0</v>
      </c>
      <c r="AB1303" s="34">
        <v>1303</v>
      </c>
    </row>
    <row r="1304" spans="27:28" ht="21" customHeight="1">
      <c r="AA1304" s="34">
        <f t="shared" ca="1" si="37"/>
        <v>0</v>
      </c>
      <c r="AB1304" s="34">
        <v>1304</v>
      </c>
    </row>
    <row r="1305" spans="27:28" ht="21" customHeight="1">
      <c r="AA1305" s="34">
        <f t="shared" ca="1" si="37"/>
        <v>0</v>
      </c>
      <c r="AB1305" s="34">
        <v>1305</v>
      </c>
    </row>
    <row r="1306" spans="27:28" ht="21" customHeight="1">
      <c r="AA1306" s="34">
        <f t="shared" ca="1" si="37"/>
        <v>0</v>
      </c>
      <c r="AB1306" s="34">
        <v>1306</v>
      </c>
    </row>
    <row r="1307" spans="27:28" ht="21" customHeight="1">
      <c r="AA1307" s="34">
        <f t="shared" ca="1" si="37"/>
        <v>0</v>
      </c>
      <c r="AB1307" s="34">
        <v>1307</v>
      </c>
    </row>
    <row r="1308" spans="27:28" ht="21" customHeight="1">
      <c r="AA1308" s="34">
        <f t="shared" ca="1" si="37"/>
        <v>0</v>
      </c>
      <c r="AB1308" s="34">
        <v>1308</v>
      </c>
    </row>
    <row r="1309" spans="27:28" ht="21" customHeight="1">
      <c r="AA1309" s="34">
        <f t="shared" ca="1" si="37"/>
        <v>0</v>
      </c>
      <c r="AB1309" s="34">
        <v>1309</v>
      </c>
    </row>
    <row r="1310" spans="27:28" ht="21" customHeight="1">
      <c r="AA1310" s="34">
        <f t="shared" ca="1" si="37"/>
        <v>0</v>
      </c>
      <c r="AB1310" s="34">
        <v>1310</v>
      </c>
    </row>
    <row r="1311" spans="27:28" ht="21" customHeight="1">
      <c r="AA1311" s="34">
        <f t="shared" ca="1" si="37"/>
        <v>0</v>
      </c>
      <c r="AB1311" s="34">
        <v>1311</v>
      </c>
    </row>
    <row r="1312" spans="27:28" ht="21" customHeight="1">
      <c r="AA1312" s="34">
        <f t="shared" ca="1" si="37"/>
        <v>0</v>
      </c>
      <c r="AB1312" s="34">
        <v>1312</v>
      </c>
    </row>
    <row r="1313" spans="27:28" ht="21" customHeight="1">
      <c r="AA1313" s="34">
        <f t="shared" ca="1" si="37"/>
        <v>0</v>
      </c>
      <c r="AB1313" s="34">
        <v>1313</v>
      </c>
    </row>
    <row r="1314" spans="27:28" ht="21" customHeight="1">
      <c r="AA1314" s="34">
        <f t="shared" ca="1" si="37"/>
        <v>0</v>
      </c>
      <c r="AB1314" s="34">
        <v>1314</v>
      </c>
    </row>
    <row r="1315" spans="27:28" ht="21" customHeight="1">
      <c r="AA1315" s="34">
        <f t="shared" ca="1" si="37"/>
        <v>0</v>
      </c>
      <c r="AB1315" s="34">
        <v>1315</v>
      </c>
    </row>
    <row r="1316" spans="27:28" ht="21" customHeight="1">
      <c r="AA1316" s="34">
        <f t="shared" ca="1" si="37"/>
        <v>0</v>
      </c>
      <c r="AB1316" s="34">
        <v>1316</v>
      </c>
    </row>
    <row r="1317" spans="27:28" ht="21" customHeight="1">
      <c r="AA1317" s="34">
        <f t="shared" ca="1" si="37"/>
        <v>0</v>
      </c>
      <c r="AB1317" s="34">
        <v>1317</v>
      </c>
    </row>
    <row r="1318" spans="27:28" ht="21" customHeight="1">
      <c r="AA1318" s="34">
        <f t="shared" ca="1" si="37"/>
        <v>0</v>
      </c>
      <c r="AB1318" s="34">
        <v>1318</v>
      </c>
    </row>
    <row r="1319" spans="27:28" ht="21" customHeight="1">
      <c r="AA1319" s="34">
        <f t="shared" ca="1" si="37"/>
        <v>0</v>
      </c>
      <c r="AB1319" s="34">
        <v>1319</v>
      </c>
    </row>
    <row r="1320" spans="27:28" ht="21" customHeight="1">
      <c r="AA1320" s="34">
        <f t="shared" ref="AA1320:AA1383" ca="1" si="38">INDIRECT($W$6&amp;"!"&amp;"B"&amp;ROW(B1320))</f>
        <v>0</v>
      </c>
      <c r="AB1320" s="34">
        <v>1320</v>
      </c>
    </row>
    <row r="1321" spans="27:28" ht="21" customHeight="1">
      <c r="AA1321" s="34">
        <f t="shared" ca="1" si="38"/>
        <v>0</v>
      </c>
      <c r="AB1321" s="34">
        <v>1321</v>
      </c>
    </row>
    <row r="1322" spans="27:28" ht="21" customHeight="1">
      <c r="AA1322" s="34">
        <f t="shared" ca="1" si="38"/>
        <v>0</v>
      </c>
      <c r="AB1322" s="34">
        <v>1322</v>
      </c>
    </row>
    <row r="1323" spans="27:28" ht="21" customHeight="1">
      <c r="AA1323" s="34">
        <f t="shared" ca="1" si="38"/>
        <v>0</v>
      </c>
      <c r="AB1323" s="34">
        <v>1323</v>
      </c>
    </row>
    <row r="1324" spans="27:28" ht="21" customHeight="1">
      <c r="AA1324" s="34">
        <f t="shared" ca="1" si="38"/>
        <v>0</v>
      </c>
      <c r="AB1324" s="34">
        <v>1324</v>
      </c>
    </row>
    <row r="1325" spans="27:28" ht="21" customHeight="1">
      <c r="AA1325" s="34">
        <f t="shared" ca="1" si="38"/>
        <v>0</v>
      </c>
      <c r="AB1325" s="34">
        <v>1325</v>
      </c>
    </row>
    <row r="1326" spans="27:28" ht="21" customHeight="1">
      <c r="AA1326" s="34">
        <f t="shared" ca="1" si="38"/>
        <v>0</v>
      </c>
      <c r="AB1326" s="34">
        <v>1326</v>
      </c>
    </row>
    <row r="1327" spans="27:28" ht="21" customHeight="1">
      <c r="AA1327" s="34">
        <f t="shared" ca="1" si="38"/>
        <v>0</v>
      </c>
      <c r="AB1327" s="34">
        <v>1327</v>
      </c>
    </row>
    <row r="1328" spans="27:28" ht="21" customHeight="1">
      <c r="AA1328" s="34">
        <f t="shared" ca="1" si="38"/>
        <v>0</v>
      </c>
      <c r="AB1328" s="34">
        <v>1328</v>
      </c>
    </row>
    <row r="1329" spans="27:28" ht="21" customHeight="1">
      <c r="AA1329" s="34">
        <f t="shared" ca="1" si="38"/>
        <v>0</v>
      </c>
      <c r="AB1329" s="34">
        <v>1329</v>
      </c>
    </row>
    <row r="1330" spans="27:28" ht="21" customHeight="1">
      <c r="AA1330" s="34">
        <f t="shared" ca="1" si="38"/>
        <v>0</v>
      </c>
      <c r="AB1330" s="34">
        <v>1330</v>
      </c>
    </row>
    <row r="1331" spans="27:28" ht="21" customHeight="1">
      <c r="AA1331" s="34">
        <f t="shared" ca="1" si="38"/>
        <v>0</v>
      </c>
      <c r="AB1331" s="34">
        <v>1331</v>
      </c>
    </row>
    <row r="1332" spans="27:28" ht="21" customHeight="1">
      <c r="AA1332" s="34">
        <f t="shared" ca="1" si="38"/>
        <v>0</v>
      </c>
      <c r="AB1332" s="34">
        <v>1332</v>
      </c>
    </row>
    <row r="1333" spans="27:28" ht="21" customHeight="1">
      <c r="AA1333" s="34">
        <f t="shared" ca="1" si="38"/>
        <v>0</v>
      </c>
      <c r="AB1333" s="34">
        <v>1333</v>
      </c>
    </row>
    <row r="1334" spans="27:28" ht="21" customHeight="1">
      <c r="AA1334" s="34">
        <f t="shared" ca="1" si="38"/>
        <v>0</v>
      </c>
      <c r="AB1334" s="34">
        <v>1334</v>
      </c>
    </row>
    <row r="1335" spans="27:28" ht="21" customHeight="1">
      <c r="AA1335" s="34">
        <f t="shared" ca="1" si="38"/>
        <v>0</v>
      </c>
      <c r="AB1335" s="34">
        <v>1335</v>
      </c>
    </row>
    <row r="1336" spans="27:28" ht="21" customHeight="1">
      <c r="AA1336" s="34">
        <f t="shared" ca="1" si="38"/>
        <v>0</v>
      </c>
      <c r="AB1336" s="34">
        <v>1336</v>
      </c>
    </row>
    <row r="1337" spans="27:28" ht="21" customHeight="1">
      <c r="AA1337" s="34">
        <f t="shared" ca="1" si="38"/>
        <v>0</v>
      </c>
      <c r="AB1337" s="34">
        <v>1337</v>
      </c>
    </row>
    <row r="1338" spans="27:28" ht="21" customHeight="1">
      <c r="AA1338" s="34">
        <f t="shared" ca="1" si="38"/>
        <v>0</v>
      </c>
      <c r="AB1338" s="34">
        <v>1338</v>
      </c>
    </row>
    <row r="1339" spans="27:28" ht="21" customHeight="1">
      <c r="AA1339" s="34">
        <f t="shared" ca="1" si="38"/>
        <v>0</v>
      </c>
      <c r="AB1339" s="34">
        <v>1339</v>
      </c>
    </row>
    <row r="1340" spans="27:28" ht="21" customHeight="1">
      <c r="AA1340" s="34">
        <f t="shared" ca="1" si="38"/>
        <v>0</v>
      </c>
      <c r="AB1340" s="34">
        <v>1340</v>
      </c>
    </row>
    <row r="1341" spans="27:28" ht="21" customHeight="1">
      <c r="AA1341" s="34">
        <f t="shared" ca="1" si="38"/>
        <v>0</v>
      </c>
      <c r="AB1341" s="34">
        <v>1341</v>
      </c>
    </row>
    <row r="1342" spans="27:28" ht="21" customHeight="1">
      <c r="AA1342" s="34">
        <f t="shared" ca="1" si="38"/>
        <v>0</v>
      </c>
      <c r="AB1342" s="34">
        <v>1342</v>
      </c>
    </row>
    <row r="1343" spans="27:28" ht="21" customHeight="1">
      <c r="AA1343" s="34">
        <f t="shared" ca="1" si="38"/>
        <v>0</v>
      </c>
      <c r="AB1343" s="34">
        <v>1343</v>
      </c>
    </row>
    <row r="1344" spans="27:28" ht="21" customHeight="1">
      <c r="AA1344" s="34">
        <f t="shared" ca="1" si="38"/>
        <v>0</v>
      </c>
      <c r="AB1344" s="34">
        <v>1344</v>
      </c>
    </row>
    <row r="1345" spans="27:28" ht="21" customHeight="1">
      <c r="AA1345" s="34">
        <f t="shared" ca="1" si="38"/>
        <v>0</v>
      </c>
      <c r="AB1345" s="34">
        <v>1345</v>
      </c>
    </row>
    <row r="1346" spans="27:28" ht="21" customHeight="1">
      <c r="AA1346" s="34">
        <f t="shared" ca="1" si="38"/>
        <v>0</v>
      </c>
      <c r="AB1346" s="34">
        <v>1346</v>
      </c>
    </row>
    <row r="1347" spans="27:28" ht="21" customHeight="1">
      <c r="AA1347" s="34">
        <f t="shared" ca="1" si="38"/>
        <v>0</v>
      </c>
      <c r="AB1347" s="34">
        <v>1347</v>
      </c>
    </row>
    <row r="1348" spans="27:28" ht="21" customHeight="1">
      <c r="AA1348" s="34">
        <f t="shared" ca="1" si="38"/>
        <v>0</v>
      </c>
      <c r="AB1348" s="34">
        <v>1348</v>
      </c>
    </row>
    <row r="1349" spans="27:28" ht="21" customHeight="1">
      <c r="AA1349" s="34">
        <f t="shared" ca="1" si="38"/>
        <v>0</v>
      </c>
      <c r="AB1349" s="34">
        <v>1349</v>
      </c>
    </row>
    <row r="1350" spans="27:28" ht="21" customHeight="1">
      <c r="AA1350" s="34">
        <f t="shared" ca="1" si="38"/>
        <v>0</v>
      </c>
      <c r="AB1350" s="34">
        <v>1350</v>
      </c>
    </row>
    <row r="1351" spans="27:28" ht="21" customHeight="1">
      <c r="AA1351" s="34">
        <f t="shared" ca="1" si="38"/>
        <v>0</v>
      </c>
      <c r="AB1351" s="34">
        <v>1351</v>
      </c>
    </row>
    <row r="1352" spans="27:28" ht="21" customHeight="1">
      <c r="AA1352" s="34">
        <f t="shared" ca="1" si="38"/>
        <v>0</v>
      </c>
      <c r="AB1352" s="34">
        <v>1352</v>
      </c>
    </row>
    <row r="1353" spans="27:28" ht="21" customHeight="1">
      <c r="AA1353" s="34">
        <f t="shared" ca="1" si="38"/>
        <v>0</v>
      </c>
      <c r="AB1353" s="34">
        <v>1353</v>
      </c>
    </row>
    <row r="1354" spans="27:28" ht="21" customHeight="1">
      <c r="AA1354" s="34">
        <f t="shared" ca="1" si="38"/>
        <v>0</v>
      </c>
      <c r="AB1354" s="34">
        <v>1354</v>
      </c>
    </row>
    <row r="1355" spans="27:28" ht="21" customHeight="1">
      <c r="AA1355" s="34">
        <f t="shared" ca="1" si="38"/>
        <v>0</v>
      </c>
      <c r="AB1355" s="34">
        <v>1355</v>
      </c>
    </row>
    <row r="1356" spans="27:28" ht="21" customHeight="1">
      <c r="AA1356" s="34">
        <f t="shared" ca="1" si="38"/>
        <v>0</v>
      </c>
      <c r="AB1356" s="34">
        <v>1356</v>
      </c>
    </row>
    <row r="1357" spans="27:28" ht="21" customHeight="1">
      <c r="AA1357" s="34">
        <f t="shared" ca="1" si="38"/>
        <v>0</v>
      </c>
      <c r="AB1357" s="34">
        <v>1357</v>
      </c>
    </row>
    <row r="1358" spans="27:28" ht="21" customHeight="1">
      <c r="AA1358" s="34">
        <f t="shared" ca="1" si="38"/>
        <v>0</v>
      </c>
      <c r="AB1358" s="34">
        <v>1358</v>
      </c>
    </row>
    <row r="1359" spans="27:28" ht="21" customHeight="1">
      <c r="AA1359" s="34">
        <f t="shared" ca="1" si="38"/>
        <v>0</v>
      </c>
      <c r="AB1359" s="34">
        <v>1359</v>
      </c>
    </row>
    <row r="1360" spans="27:28" ht="21" customHeight="1">
      <c r="AA1360" s="34">
        <f t="shared" ca="1" si="38"/>
        <v>0</v>
      </c>
      <c r="AB1360" s="34">
        <v>1360</v>
      </c>
    </row>
    <row r="1361" spans="27:28" ht="21" customHeight="1">
      <c r="AA1361" s="34">
        <f t="shared" ca="1" si="38"/>
        <v>0</v>
      </c>
      <c r="AB1361" s="34">
        <v>1361</v>
      </c>
    </row>
    <row r="1362" spans="27:28" ht="21" customHeight="1">
      <c r="AA1362" s="34">
        <f t="shared" ca="1" si="38"/>
        <v>0</v>
      </c>
      <c r="AB1362" s="34">
        <v>1362</v>
      </c>
    </row>
    <row r="1363" spans="27:28" ht="21" customHeight="1">
      <c r="AA1363" s="34">
        <f t="shared" ca="1" si="38"/>
        <v>0</v>
      </c>
      <c r="AB1363" s="34">
        <v>1363</v>
      </c>
    </row>
    <row r="1364" spans="27:28" ht="21" customHeight="1">
      <c r="AA1364" s="34">
        <f t="shared" ca="1" si="38"/>
        <v>0</v>
      </c>
      <c r="AB1364" s="34">
        <v>1364</v>
      </c>
    </row>
    <row r="1365" spans="27:28" ht="21" customHeight="1">
      <c r="AA1365" s="34">
        <f t="shared" ca="1" si="38"/>
        <v>0</v>
      </c>
      <c r="AB1365" s="34">
        <v>1365</v>
      </c>
    </row>
    <row r="1366" spans="27:28" ht="21" customHeight="1">
      <c r="AA1366" s="34">
        <f t="shared" ca="1" si="38"/>
        <v>0</v>
      </c>
      <c r="AB1366" s="34">
        <v>1366</v>
      </c>
    </row>
    <row r="1367" spans="27:28" ht="21" customHeight="1">
      <c r="AA1367" s="34">
        <f t="shared" ca="1" si="38"/>
        <v>0</v>
      </c>
      <c r="AB1367" s="34">
        <v>1367</v>
      </c>
    </row>
    <row r="1368" spans="27:28" ht="21" customHeight="1">
      <c r="AA1368" s="34">
        <f t="shared" ca="1" si="38"/>
        <v>0</v>
      </c>
      <c r="AB1368" s="34">
        <v>1368</v>
      </c>
    </row>
    <row r="1369" spans="27:28" ht="21" customHeight="1">
      <c r="AA1369" s="34">
        <f t="shared" ca="1" si="38"/>
        <v>0</v>
      </c>
      <c r="AB1369" s="34">
        <v>1369</v>
      </c>
    </row>
    <row r="1370" spans="27:28" ht="21" customHeight="1">
      <c r="AA1370" s="34">
        <f t="shared" ca="1" si="38"/>
        <v>0</v>
      </c>
      <c r="AB1370" s="34">
        <v>1370</v>
      </c>
    </row>
    <row r="1371" spans="27:28" ht="21" customHeight="1">
      <c r="AA1371" s="34">
        <f t="shared" ca="1" si="38"/>
        <v>0</v>
      </c>
      <c r="AB1371" s="34">
        <v>1371</v>
      </c>
    </row>
    <row r="1372" spans="27:28" ht="21" customHeight="1">
      <c r="AA1372" s="34">
        <f t="shared" ca="1" si="38"/>
        <v>0</v>
      </c>
      <c r="AB1372" s="34">
        <v>1372</v>
      </c>
    </row>
    <row r="1373" spans="27:28" ht="21" customHeight="1">
      <c r="AA1373" s="34">
        <f t="shared" ca="1" si="38"/>
        <v>0</v>
      </c>
      <c r="AB1373" s="34">
        <v>1373</v>
      </c>
    </row>
    <row r="1374" spans="27:28" ht="21" customHeight="1">
      <c r="AA1374" s="34">
        <f t="shared" ca="1" si="38"/>
        <v>0</v>
      </c>
      <c r="AB1374" s="34">
        <v>1374</v>
      </c>
    </row>
    <row r="1375" spans="27:28" ht="21" customHeight="1">
      <c r="AA1375" s="34">
        <f t="shared" ca="1" si="38"/>
        <v>0</v>
      </c>
      <c r="AB1375" s="34">
        <v>1375</v>
      </c>
    </row>
    <row r="1376" spans="27:28" ht="21" customHeight="1">
      <c r="AA1376" s="34">
        <f t="shared" ca="1" si="38"/>
        <v>0</v>
      </c>
      <c r="AB1376" s="34">
        <v>1376</v>
      </c>
    </row>
    <row r="1377" spans="27:28" ht="21" customHeight="1">
      <c r="AA1377" s="34">
        <f t="shared" ca="1" si="38"/>
        <v>0</v>
      </c>
      <c r="AB1377" s="34">
        <v>1377</v>
      </c>
    </row>
    <row r="1378" spans="27:28" ht="21" customHeight="1">
      <c r="AA1378" s="34">
        <f t="shared" ca="1" si="38"/>
        <v>0</v>
      </c>
      <c r="AB1378" s="34">
        <v>1378</v>
      </c>
    </row>
    <row r="1379" spans="27:28" ht="21" customHeight="1">
      <c r="AA1379" s="34">
        <f t="shared" ca="1" si="38"/>
        <v>0</v>
      </c>
      <c r="AB1379" s="34">
        <v>1379</v>
      </c>
    </row>
    <row r="1380" spans="27:28" ht="21" customHeight="1">
      <c r="AA1380" s="34">
        <f t="shared" ca="1" si="38"/>
        <v>0</v>
      </c>
      <c r="AB1380" s="34">
        <v>1380</v>
      </c>
    </row>
    <row r="1381" spans="27:28" ht="21" customHeight="1">
      <c r="AA1381" s="34">
        <f t="shared" ca="1" si="38"/>
        <v>0</v>
      </c>
      <c r="AB1381" s="34">
        <v>1381</v>
      </c>
    </row>
    <row r="1382" spans="27:28" ht="21" customHeight="1">
      <c r="AA1382" s="34">
        <f t="shared" ca="1" si="38"/>
        <v>0</v>
      </c>
      <c r="AB1382" s="34">
        <v>1382</v>
      </c>
    </row>
    <row r="1383" spans="27:28" ht="21" customHeight="1">
      <c r="AA1383" s="34">
        <f t="shared" ca="1" si="38"/>
        <v>0</v>
      </c>
      <c r="AB1383" s="34">
        <v>1383</v>
      </c>
    </row>
    <row r="1384" spans="27:28" ht="21" customHeight="1">
      <c r="AA1384" s="34">
        <f t="shared" ref="AA1384:AA1447" ca="1" si="39">INDIRECT($W$6&amp;"!"&amp;"B"&amp;ROW(B1384))</f>
        <v>0</v>
      </c>
      <c r="AB1384" s="34">
        <v>1384</v>
      </c>
    </row>
    <row r="1385" spans="27:28" ht="21" customHeight="1">
      <c r="AA1385" s="34">
        <f t="shared" ca="1" si="39"/>
        <v>0</v>
      </c>
      <c r="AB1385" s="34">
        <v>1385</v>
      </c>
    </row>
    <row r="1386" spans="27:28" ht="21" customHeight="1">
      <c r="AA1386" s="34">
        <f t="shared" ca="1" si="39"/>
        <v>0</v>
      </c>
      <c r="AB1386" s="34">
        <v>1386</v>
      </c>
    </row>
    <row r="1387" spans="27:28" ht="21" customHeight="1">
      <c r="AA1387" s="34">
        <f t="shared" ca="1" si="39"/>
        <v>0</v>
      </c>
      <c r="AB1387" s="34">
        <v>1387</v>
      </c>
    </row>
    <row r="1388" spans="27:28" ht="21" customHeight="1">
      <c r="AA1388" s="34">
        <f t="shared" ca="1" si="39"/>
        <v>0</v>
      </c>
      <c r="AB1388" s="34">
        <v>1388</v>
      </c>
    </row>
    <row r="1389" spans="27:28" ht="21" customHeight="1">
      <c r="AA1389" s="34">
        <f t="shared" ca="1" si="39"/>
        <v>0</v>
      </c>
      <c r="AB1389" s="34">
        <v>1389</v>
      </c>
    </row>
    <row r="1390" spans="27:28" ht="21" customHeight="1">
      <c r="AA1390" s="34">
        <f t="shared" ca="1" si="39"/>
        <v>0</v>
      </c>
      <c r="AB1390" s="34">
        <v>1390</v>
      </c>
    </row>
    <row r="1391" spans="27:28" ht="21" customHeight="1">
      <c r="AA1391" s="34">
        <f t="shared" ca="1" si="39"/>
        <v>0</v>
      </c>
      <c r="AB1391" s="34">
        <v>1391</v>
      </c>
    </row>
    <row r="1392" spans="27:28" ht="21" customHeight="1">
      <c r="AA1392" s="34">
        <f t="shared" ca="1" si="39"/>
        <v>0</v>
      </c>
      <c r="AB1392" s="34">
        <v>1392</v>
      </c>
    </row>
    <row r="1393" spans="27:28" ht="21" customHeight="1">
      <c r="AA1393" s="34">
        <f t="shared" ca="1" si="39"/>
        <v>0</v>
      </c>
      <c r="AB1393" s="34">
        <v>1393</v>
      </c>
    </row>
    <row r="1394" spans="27:28" ht="21" customHeight="1">
      <c r="AA1394" s="34">
        <f t="shared" ca="1" si="39"/>
        <v>0</v>
      </c>
      <c r="AB1394" s="34">
        <v>1394</v>
      </c>
    </row>
    <row r="1395" spans="27:28" ht="21" customHeight="1">
      <c r="AA1395" s="34">
        <f t="shared" ca="1" si="39"/>
        <v>0</v>
      </c>
      <c r="AB1395" s="34">
        <v>1395</v>
      </c>
    </row>
    <row r="1396" spans="27:28" ht="21" customHeight="1">
      <c r="AA1396" s="34">
        <f t="shared" ca="1" si="39"/>
        <v>0</v>
      </c>
      <c r="AB1396" s="34">
        <v>1396</v>
      </c>
    </row>
    <row r="1397" spans="27:28" ht="21" customHeight="1">
      <c r="AA1397" s="34">
        <f t="shared" ca="1" si="39"/>
        <v>0</v>
      </c>
      <c r="AB1397" s="34">
        <v>1397</v>
      </c>
    </row>
    <row r="1398" spans="27:28" ht="21" customHeight="1">
      <c r="AA1398" s="34">
        <f t="shared" ca="1" si="39"/>
        <v>0</v>
      </c>
      <c r="AB1398" s="34">
        <v>1398</v>
      </c>
    </row>
    <row r="1399" spans="27:28" ht="21" customHeight="1">
      <c r="AA1399" s="34">
        <f t="shared" ca="1" si="39"/>
        <v>0</v>
      </c>
      <c r="AB1399" s="34">
        <v>1399</v>
      </c>
    </row>
    <row r="1400" spans="27:28" ht="21" customHeight="1">
      <c r="AA1400" s="34">
        <f t="shared" ca="1" si="39"/>
        <v>0</v>
      </c>
      <c r="AB1400" s="34">
        <v>1400</v>
      </c>
    </row>
    <row r="1401" spans="27:28" ht="21" customHeight="1">
      <c r="AA1401" s="34">
        <f t="shared" ca="1" si="39"/>
        <v>0</v>
      </c>
      <c r="AB1401" s="34">
        <v>1401</v>
      </c>
    </row>
    <row r="1402" spans="27:28" ht="21" customHeight="1">
      <c r="AA1402" s="34">
        <f t="shared" ca="1" si="39"/>
        <v>0</v>
      </c>
      <c r="AB1402" s="34">
        <v>1402</v>
      </c>
    </row>
    <row r="1403" spans="27:28" ht="21" customHeight="1">
      <c r="AA1403" s="34">
        <f t="shared" ca="1" si="39"/>
        <v>0</v>
      </c>
      <c r="AB1403" s="34">
        <v>1403</v>
      </c>
    </row>
    <row r="1404" spans="27:28" ht="21" customHeight="1">
      <c r="AA1404" s="34">
        <f t="shared" ca="1" si="39"/>
        <v>0</v>
      </c>
      <c r="AB1404" s="34">
        <v>1404</v>
      </c>
    </row>
    <row r="1405" spans="27:28" ht="21" customHeight="1">
      <c r="AA1405" s="34">
        <f t="shared" ca="1" si="39"/>
        <v>0</v>
      </c>
      <c r="AB1405" s="34">
        <v>1405</v>
      </c>
    </row>
    <row r="1406" spans="27:28" ht="21" customHeight="1">
      <c r="AA1406" s="34">
        <f t="shared" ca="1" si="39"/>
        <v>0</v>
      </c>
      <c r="AB1406" s="34">
        <v>1406</v>
      </c>
    </row>
    <row r="1407" spans="27:28" ht="21" customHeight="1">
      <c r="AA1407" s="34">
        <f t="shared" ca="1" si="39"/>
        <v>0</v>
      </c>
      <c r="AB1407" s="34">
        <v>1407</v>
      </c>
    </row>
    <row r="1408" spans="27:28" ht="21" customHeight="1">
      <c r="AA1408" s="34">
        <f t="shared" ca="1" si="39"/>
        <v>0</v>
      </c>
      <c r="AB1408" s="34">
        <v>1408</v>
      </c>
    </row>
    <row r="1409" spans="27:28" ht="21" customHeight="1">
      <c r="AA1409" s="34">
        <f t="shared" ca="1" si="39"/>
        <v>0</v>
      </c>
      <c r="AB1409" s="34">
        <v>1409</v>
      </c>
    </row>
    <row r="1410" spans="27:28" ht="21" customHeight="1">
      <c r="AA1410" s="34">
        <f t="shared" ca="1" si="39"/>
        <v>0</v>
      </c>
      <c r="AB1410" s="34">
        <v>1410</v>
      </c>
    </row>
    <row r="1411" spans="27:28" ht="21" customHeight="1">
      <c r="AA1411" s="34">
        <f t="shared" ca="1" si="39"/>
        <v>0</v>
      </c>
      <c r="AB1411" s="34">
        <v>1411</v>
      </c>
    </row>
    <row r="1412" spans="27:28" ht="21" customHeight="1">
      <c r="AA1412" s="34">
        <f t="shared" ca="1" si="39"/>
        <v>0</v>
      </c>
      <c r="AB1412" s="34">
        <v>1412</v>
      </c>
    </row>
    <row r="1413" spans="27:28" ht="21" customHeight="1">
      <c r="AA1413" s="34">
        <f t="shared" ca="1" si="39"/>
        <v>0</v>
      </c>
      <c r="AB1413" s="34">
        <v>1413</v>
      </c>
    </row>
    <row r="1414" spans="27:28" ht="21" customHeight="1">
      <c r="AA1414" s="34">
        <f t="shared" ca="1" si="39"/>
        <v>0</v>
      </c>
      <c r="AB1414" s="34">
        <v>1414</v>
      </c>
    </row>
    <row r="1415" spans="27:28" ht="21" customHeight="1">
      <c r="AA1415" s="34">
        <f t="shared" ca="1" si="39"/>
        <v>0</v>
      </c>
      <c r="AB1415" s="34">
        <v>1415</v>
      </c>
    </row>
    <row r="1416" spans="27:28" ht="21" customHeight="1">
      <c r="AA1416" s="34">
        <f t="shared" ca="1" si="39"/>
        <v>0</v>
      </c>
      <c r="AB1416" s="34">
        <v>1416</v>
      </c>
    </row>
    <row r="1417" spans="27:28" ht="21" customHeight="1">
      <c r="AA1417" s="34">
        <f t="shared" ca="1" si="39"/>
        <v>0</v>
      </c>
      <c r="AB1417" s="34">
        <v>1417</v>
      </c>
    </row>
    <row r="1418" spans="27:28" ht="21" customHeight="1">
      <c r="AA1418" s="34">
        <f t="shared" ca="1" si="39"/>
        <v>0</v>
      </c>
      <c r="AB1418" s="34">
        <v>1418</v>
      </c>
    </row>
    <row r="1419" spans="27:28" ht="21" customHeight="1">
      <c r="AA1419" s="34">
        <f t="shared" ca="1" si="39"/>
        <v>0</v>
      </c>
      <c r="AB1419" s="34">
        <v>1419</v>
      </c>
    </row>
    <row r="1420" spans="27:28" ht="21" customHeight="1">
      <c r="AA1420" s="34">
        <f t="shared" ca="1" si="39"/>
        <v>0</v>
      </c>
      <c r="AB1420" s="34">
        <v>1420</v>
      </c>
    </row>
    <row r="1421" spans="27:28" ht="21" customHeight="1">
      <c r="AA1421" s="34">
        <f t="shared" ca="1" si="39"/>
        <v>0</v>
      </c>
      <c r="AB1421" s="34">
        <v>1421</v>
      </c>
    </row>
    <row r="1422" spans="27:28" ht="21" customHeight="1">
      <c r="AA1422" s="34">
        <f t="shared" ca="1" si="39"/>
        <v>0</v>
      </c>
      <c r="AB1422" s="34">
        <v>1422</v>
      </c>
    </row>
    <row r="1423" spans="27:28" ht="21" customHeight="1">
      <c r="AA1423" s="34">
        <f t="shared" ca="1" si="39"/>
        <v>0</v>
      </c>
      <c r="AB1423" s="34">
        <v>1423</v>
      </c>
    </row>
    <row r="1424" spans="27:28" ht="21" customHeight="1">
      <c r="AA1424" s="34">
        <f t="shared" ca="1" si="39"/>
        <v>0</v>
      </c>
      <c r="AB1424" s="34">
        <v>1424</v>
      </c>
    </row>
    <row r="1425" spans="27:28" ht="21" customHeight="1">
      <c r="AA1425" s="34">
        <f t="shared" ca="1" si="39"/>
        <v>0</v>
      </c>
      <c r="AB1425" s="34">
        <v>1425</v>
      </c>
    </row>
    <row r="1426" spans="27:28" ht="21" customHeight="1">
      <c r="AA1426" s="34">
        <f t="shared" ca="1" si="39"/>
        <v>0</v>
      </c>
      <c r="AB1426" s="34">
        <v>1426</v>
      </c>
    </row>
    <row r="1427" spans="27:28" ht="21" customHeight="1">
      <c r="AA1427" s="34">
        <f t="shared" ca="1" si="39"/>
        <v>0</v>
      </c>
      <c r="AB1427" s="34">
        <v>1427</v>
      </c>
    </row>
    <row r="1428" spans="27:28" ht="21" customHeight="1">
      <c r="AA1428" s="34">
        <f t="shared" ca="1" si="39"/>
        <v>0</v>
      </c>
      <c r="AB1428" s="34">
        <v>1428</v>
      </c>
    </row>
    <row r="1429" spans="27:28" ht="21" customHeight="1">
      <c r="AA1429" s="34">
        <f t="shared" ca="1" si="39"/>
        <v>0</v>
      </c>
      <c r="AB1429" s="34">
        <v>1429</v>
      </c>
    </row>
    <row r="1430" spans="27:28" ht="21" customHeight="1">
      <c r="AA1430" s="34">
        <f t="shared" ca="1" si="39"/>
        <v>0</v>
      </c>
      <c r="AB1430" s="34">
        <v>1430</v>
      </c>
    </row>
    <row r="1431" spans="27:28" ht="21" customHeight="1">
      <c r="AA1431" s="34">
        <f t="shared" ca="1" si="39"/>
        <v>0</v>
      </c>
      <c r="AB1431" s="34">
        <v>1431</v>
      </c>
    </row>
    <row r="1432" spans="27:28" ht="21" customHeight="1">
      <c r="AA1432" s="34">
        <f t="shared" ca="1" si="39"/>
        <v>0</v>
      </c>
      <c r="AB1432" s="34">
        <v>1432</v>
      </c>
    </row>
    <row r="1433" spans="27:28" ht="21" customHeight="1">
      <c r="AA1433" s="34">
        <f t="shared" ca="1" si="39"/>
        <v>0</v>
      </c>
      <c r="AB1433" s="34">
        <v>1433</v>
      </c>
    </row>
    <row r="1434" spans="27:28" ht="21" customHeight="1">
      <c r="AA1434" s="34">
        <f t="shared" ca="1" si="39"/>
        <v>0</v>
      </c>
      <c r="AB1434" s="34">
        <v>1434</v>
      </c>
    </row>
    <row r="1435" spans="27:28" ht="21" customHeight="1">
      <c r="AA1435" s="34">
        <f t="shared" ca="1" si="39"/>
        <v>0</v>
      </c>
      <c r="AB1435" s="34">
        <v>1435</v>
      </c>
    </row>
    <row r="1436" spans="27:28" ht="21" customHeight="1">
      <c r="AA1436" s="34">
        <f t="shared" ca="1" si="39"/>
        <v>0</v>
      </c>
      <c r="AB1436" s="34">
        <v>1436</v>
      </c>
    </row>
    <row r="1437" spans="27:28" ht="21" customHeight="1">
      <c r="AA1437" s="34">
        <f t="shared" ca="1" si="39"/>
        <v>0</v>
      </c>
      <c r="AB1437" s="34">
        <v>1437</v>
      </c>
    </row>
    <row r="1438" spans="27:28" ht="21" customHeight="1">
      <c r="AA1438" s="34">
        <f t="shared" ca="1" si="39"/>
        <v>0</v>
      </c>
      <c r="AB1438" s="34">
        <v>1438</v>
      </c>
    </row>
    <row r="1439" spans="27:28" ht="21" customHeight="1">
      <c r="AA1439" s="34">
        <f t="shared" ca="1" si="39"/>
        <v>0</v>
      </c>
      <c r="AB1439" s="34">
        <v>1439</v>
      </c>
    </row>
    <row r="1440" spans="27:28" ht="21" customHeight="1">
      <c r="AA1440" s="34">
        <f t="shared" ca="1" si="39"/>
        <v>0</v>
      </c>
      <c r="AB1440" s="34">
        <v>1440</v>
      </c>
    </row>
    <row r="1441" spans="27:28" ht="21" customHeight="1">
      <c r="AA1441" s="34">
        <f t="shared" ca="1" si="39"/>
        <v>0</v>
      </c>
      <c r="AB1441" s="34">
        <v>1441</v>
      </c>
    </row>
    <row r="1442" spans="27:28" ht="21" customHeight="1">
      <c r="AA1442" s="34">
        <f t="shared" ca="1" si="39"/>
        <v>0</v>
      </c>
      <c r="AB1442" s="34">
        <v>1442</v>
      </c>
    </row>
    <row r="1443" spans="27:28" ht="21" customHeight="1">
      <c r="AA1443" s="34">
        <f t="shared" ca="1" si="39"/>
        <v>0</v>
      </c>
      <c r="AB1443" s="34">
        <v>1443</v>
      </c>
    </row>
    <row r="1444" spans="27:28" ht="21" customHeight="1">
      <c r="AA1444" s="34">
        <f t="shared" ca="1" si="39"/>
        <v>0</v>
      </c>
      <c r="AB1444" s="34">
        <v>1444</v>
      </c>
    </row>
    <row r="1445" spans="27:28" ht="21" customHeight="1">
      <c r="AA1445" s="34">
        <f t="shared" ca="1" si="39"/>
        <v>0</v>
      </c>
      <c r="AB1445" s="34">
        <v>1445</v>
      </c>
    </row>
    <row r="1446" spans="27:28" ht="21" customHeight="1">
      <c r="AA1446" s="34">
        <f t="shared" ca="1" si="39"/>
        <v>0</v>
      </c>
      <c r="AB1446" s="34">
        <v>1446</v>
      </c>
    </row>
    <row r="1447" spans="27:28" ht="21" customHeight="1">
      <c r="AA1447" s="34">
        <f t="shared" ca="1" si="39"/>
        <v>0</v>
      </c>
      <c r="AB1447" s="34">
        <v>1447</v>
      </c>
    </row>
    <row r="1448" spans="27:28" ht="21" customHeight="1">
      <c r="AA1448" s="34">
        <f t="shared" ref="AA1448:AA1511" ca="1" si="40">INDIRECT($W$6&amp;"!"&amp;"B"&amp;ROW(B1448))</f>
        <v>0</v>
      </c>
      <c r="AB1448" s="34">
        <v>1448</v>
      </c>
    </row>
    <row r="1449" spans="27:28" ht="21" customHeight="1">
      <c r="AA1449" s="34">
        <f t="shared" ca="1" si="40"/>
        <v>0</v>
      </c>
      <c r="AB1449" s="34">
        <v>1449</v>
      </c>
    </row>
    <row r="1450" spans="27:28" ht="21" customHeight="1">
      <c r="AA1450" s="34">
        <f t="shared" ca="1" si="40"/>
        <v>0</v>
      </c>
      <c r="AB1450" s="34">
        <v>1450</v>
      </c>
    </row>
    <row r="1451" spans="27:28" ht="21" customHeight="1">
      <c r="AA1451" s="34">
        <f t="shared" ca="1" si="40"/>
        <v>0</v>
      </c>
      <c r="AB1451" s="34">
        <v>1451</v>
      </c>
    </row>
    <row r="1452" spans="27:28" ht="21" customHeight="1">
      <c r="AA1452" s="34">
        <f t="shared" ca="1" si="40"/>
        <v>0</v>
      </c>
      <c r="AB1452" s="34">
        <v>1452</v>
      </c>
    </row>
    <row r="1453" spans="27:28" ht="21" customHeight="1">
      <c r="AA1453" s="34">
        <f t="shared" ca="1" si="40"/>
        <v>0</v>
      </c>
      <c r="AB1453" s="34">
        <v>1453</v>
      </c>
    </row>
    <row r="1454" spans="27:28" ht="21" customHeight="1">
      <c r="AA1454" s="34">
        <f t="shared" ca="1" si="40"/>
        <v>0</v>
      </c>
      <c r="AB1454" s="34">
        <v>1454</v>
      </c>
    </row>
    <row r="1455" spans="27:28" ht="21" customHeight="1">
      <c r="AA1455" s="34">
        <f t="shared" ca="1" si="40"/>
        <v>0</v>
      </c>
      <c r="AB1455" s="34">
        <v>1455</v>
      </c>
    </row>
    <row r="1456" spans="27:28" ht="21" customHeight="1">
      <c r="AA1456" s="34">
        <f t="shared" ca="1" si="40"/>
        <v>0</v>
      </c>
      <c r="AB1456" s="34">
        <v>1456</v>
      </c>
    </row>
    <row r="1457" spans="27:28" ht="21" customHeight="1">
      <c r="AA1457" s="34">
        <f t="shared" ca="1" si="40"/>
        <v>0</v>
      </c>
      <c r="AB1457" s="34">
        <v>1457</v>
      </c>
    </row>
    <row r="1458" spans="27:28" ht="21" customHeight="1">
      <c r="AA1458" s="34">
        <f t="shared" ca="1" si="40"/>
        <v>0</v>
      </c>
      <c r="AB1458" s="34">
        <v>1458</v>
      </c>
    </row>
    <row r="1459" spans="27:28" ht="21" customHeight="1">
      <c r="AA1459" s="34">
        <f t="shared" ca="1" si="40"/>
        <v>0</v>
      </c>
      <c r="AB1459" s="34">
        <v>1459</v>
      </c>
    </row>
    <row r="1460" spans="27:28" ht="21" customHeight="1">
      <c r="AA1460" s="34">
        <f t="shared" ca="1" si="40"/>
        <v>0</v>
      </c>
      <c r="AB1460" s="34">
        <v>1460</v>
      </c>
    </row>
    <row r="1461" spans="27:28" ht="21" customHeight="1">
      <c r="AA1461" s="34">
        <f t="shared" ca="1" si="40"/>
        <v>0</v>
      </c>
      <c r="AB1461" s="34">
        <v>1461</v>
      </c>
    </row>
    <row r="1462" spans="27:28" ht="21" customHeight="1">
      <c r="AA1462" s="34">
        <f t="shared" ca="1" si="40"/>
        <v>0</v>
      </c>
      <c r="AB1462" s="34">
        <v>1462</v>
      </c>
    </row>
    <row r="1463" spans="27:28" ht="21" customHeight="1">
      <c r="AA1463" s="34">
        <f t="shared" ca="1" si="40"/>
        <v>0</v>
      </c>
      <c r="AB1463" s="34">
        <v>1463</v>
      </c>
    </row>
    <row r="1464" spans="27:28" ht="21" customHeight="1">
      <c r="AA1464" s="34">
        <f t="shared" ca="1" si="40"/>
        <v>0</v>
      </c>
      <c r="AB1464" s="34">
        <v>1464</v>
      </c>
    </row>
    <row r="1465" spans="27:28" ht="21" customHeight="1">
      <c r="AA1465" s="34">
        <f t="shared" ca="1" si="40"/>
        <v>0</v>
      </c>
      <c r="AB1465" s="34">
        <v>1465</v>
      </c>
    </row>
    <row r="1466" spans="27:28" ht="21" customHeight="1">
      <c r="AA1466" s="34">
        <f t="shared" ca="1" si="40"/>
        <v>0</v>
      </c>
      <c r="AB1466" s="34">
        <v>1466</v>
      </c>
    </row>
    <row r="1467" spans="27:28" ht="21" customHeight="1">
      <c r="AA1467" s="34">
        <f t="shared" ca="1" si="40"/>
        <v>0</v>
      </c>
      <c r="AB1467" s="34">
        <v>1467</v>
      </c>
    </row>
    <row r="1468" spans="27:28" ht="21" customHeight="1">
      <c r="AA1468" s="34">
        <f t="shared" ca="1" si="40"/>
        <v>0</v>
      </c>
      <c r="AB1468" s="34">
        <v>1468</v>
      </c>
    </row>
    <row r="1469" spans="27:28" ht="21" customHeight="1">
      <c r="AA1469" s="34">
        <f t="shared" ca="1" si="40"/>
        <v>0</v>
      </c>
      <c r="AB1469" s="34">
        <v>1469</v>
      </c>
    </row>
    <row r="1470" spans="27:28" ht="21" customHeight="1">
      <c r="AA1470" s="34">
        <f t="shared" ca="1" si="40"/>
        <v>0</v>
      </c>
      <c r="AB1470" s="34">
        <v>1470</v>
      </c>
    </row>
    <row r="1471" spans="27:28" ht="21" customHeight="1">
      <c r="AA1471" s="34">
        <f t="shared" ca="1" si="40"/>
        <v>0</v>
      </c>
      <c r="AB1471" s="34">
        <v>1471</v>
      </c>
    </row>
    <row r="1472" spans="27:28" ht="21" customHeight="1">
      <c r="AA1472" s="34">
        <f t="shared" ca="1" si="40"/>
        <v>0</v>
      </c>
      <c r="AB1472" s="34">
        <v>1472</v>
      </c>
    </row>
    <row r="1473" spans="27:28" ht="21" customHeight="1">
      <c r="AA1473" s="34">
        <f t="shared" ca="1" si="40"/>
        <v>0</v>
      </c>
      <c r="AB1473" s="34">
        <v>1473</v>
      </c>
    </row>
    <row r="1474" spans="27:28" ht="21" customHeight="1">
      <c r="AA1474" s="34">
        <f t="shared" ca="1" si="40"/>
        <v>0</v>
      </c>
      <c r="AB1474" s="34">
        <v>1474</v>
      </c>
    </row>
    <row r="1475" spans="27:28" ht="21" customHeight="1">
      <c r="AA1475" s="34">
        <f t="shared" ca="1" si="40"/>
        <v>0</v>
      </c>
      <c r="AB1475" s="34">
        <v>1475</v>
      </c>
    </row>
    <row r="1476" spans="27:28" ht="21" customHeight="1">
      <c r="AA1476" s="34">
        <f t="shared" ca="1" si="40"/>
        <v>0</v>
      </c>
      <c r="AB1476" s="34">
        <v>1476</v>
      </c>
    </row>
    <row r="1477" spans="27:28" ht="21" customHeight="1">
      <c r="AA1477" s="34">
        <f t="shared" ca="1" si="40"/>
        <v>0</v>
      </c>
      <c r="AB1477" s="34">
        <v>1477</v>
      </c>
    </row>
    <row r="1478" spans="27:28" ht="21" customHeight="1">
      <c r="AA1478" s="34">
        <f t="shared" ca="1" si="40"/>
        <v>0</v>
      </c>
      <c r="AB1478" s="34">
        <v>1478</v>
      </c>
    </row>
    <row r="1479" spans="27:28" ht="21" customHeight="1">
      <c r="AA1479" s="34">
        <f t="shared" ca="1" si="40"/>
        <v>0</v>
      </c>
      <c r="AB1479" s="34">
        <v>1479</v>
      </c>
    </row>
    <row r="1480" spans="27:28" ht="21" customHeight="1">
      <c r="AA1480" s="34">
        <f t="shared" ca="1" si="40"/>
        <v>0</v>
      </c>
      <c r="AB1480" s="34">
        <v>1480</v>
      </c>
    </row>
    <row r="1481" spans="27:28" ht="21" customHeight="1">
      <c r="AA1481" s="34">
        <f t="shared" ca="1" si="40"/>
        <v>0</v>
      </c>
      <c r="AB1481" s="34">
        <v>1481</v>
      </c>
    </row>
    <row r="1482" spans="27:28" ht="21" customHeight="1">
      <c r="AA1482" s="34">
        <f t="shared" ca="1" si="40"/>
        <v>0</v>
      </c>
      <c r="AB1482" s="34">
        <v>1482</v>
      </c>
    </row>
    <row r="1483" spans="27:28" ht="21" customHeight="1">
      <c r="AA1483" s="34">
        <f t="shared" ca="1" si="40"/>
        <v>0</v>
      </c>
      <c r="AB1483" s="34">
        <v>1483</v>
      </c>
    </row>
    <row r="1484" spans="27:28" ht="21" customHeight="1">
      <c r="AA1484" s="34">
        <f t="shared" ca="1" si="40"/>
        <v>0</v>
      </c>
      <c r="AB1484" s="34">
        <v>1484</v>
      </c>
    </row>
    <row r="1485" spans="27:28" ht="21" customHeight="1">
      <c r="AA1485" s="34">
        <f t="shared" ca="1" si="40"/>
        <v>0</v>
      </c>
      <c r="AB1485" s="34">
        <v>1485</v>
      </c>
    </row>
    <row r="1486" spans="27:28" ht="21" customHeight="1">
      <c r="AA1486" s="34">
        <f t="shared" ca="1" si="40"/>
        <v>0</v>
      </c>
      <c r="AB1486" s="34">
        <v>1486</v>
      </c>
    </row>
    <row r="1487" spans="27:28" ht="21" customHeight="1">
      <c r="AA1487" s="34">
        <f t="shared" ca="1" si="40"/>
        <v>0</v>
      </c>
      <c r="AB1487" s="34">
        <v>1487</v>
      </c>
    </row>
    <row r="1488" spans="27:28" ht="21" customHeight="1">
      <c r="AA1488" s="34">
        <f t="shared" ca="1" si="40"/>
        <v>0</v>
      </c>
      <c r="AB1488" s="34">
        <v>1488</v>
      </c>
    </row>
    <row r="1489" spans="27:28" ht="21" customHeight="1">
      <c r="AA1489" s="34">
        <f t="shared" ca="1" si="40"/>
        <v>0</v>
      </c>
      <c r="AB1489" s="34">
        <v>1489</v>
      </c>
    </row>
    <row r="1490" spans="27:28" ht="21" customHeight="1">
      <c r="AA1490" s="34">
        <f t="shared" ca="1" si="40"/>
        <v>0</v>
      </c>
      <c r="AB1490" s="34">
        <v>1490</v>
      </c>
    </row>
    <row r="1491" spans="27:28" ht="21" customHeight="1">
      <c r="AA1491" s="34">
        <f t="shared" ca="1" si="40"/>
        <v>0</v>
      </c>
      <c r="AB1491" s="34">
        <v>1491</v>
      </c>
    </row>
    <row r="1492" spans="27:28" ht="21" customHeight="1">
      <c r="AA1492" s="34">
        <f t="shared" ca="1" si="40"/>
        <v>0</v>
      </c>
      <c r="AB1492" s="34">
        <v>1492</v>
      </c>
    </row>
    <row r="1493" spans="27:28" ht="21" customHeight="1">
      <c r="AA1493" s="34">
        <f t="shared" ca="1" si="40"/>
        <v>0</v>
      </c>
      <c r="AB1493" s="34">
        <v>1493</v>
      </c>
    </row>
    <row r="1494" spans="27:28" ht="21" customHeight="1">
      <c r="AA1494" s="34">
        <f t="shared" ca="1" si="40"/>
        <v>0</v>
      </c>
      <c r="AB1494" s="34">
        <v>1494</v>
      </c>
    </row>
    <row r="1495" spans="27:28" ht="21" customHeight="1">
      <c r="AA1495" s="34">
        <f t="shared" ca="1" si="40"/>
        <v>0</v>
      </c>
      <c r="AB1495" s="34">
        <v>1495</v>
      </c>
    </row>
    <row r="1496" spans="27:28" ht="21" customHeight="1">
      <c r="AA1496" s="34">
        <f t="shared" ca="1" si="40"/>
        <v>0</v>
      </c>
      <c r="AB1496" s="34">
        <v>1496</v>
      </c>
    </row>
    <row r="1497" spans="27:28" ht="21" customHeight="1">
      <c r="AA1497" s="34">
        <f t="shared" ca="1" si="40"/>
        <v>0</v>
      </c>
      <c r="AB1497" s="34">
        <v>1497</v>
      </c>
    </row>
    <row r="1498" spans="27:28" ht="21" customHeight="1">
      <c r="AA1498" s="34">
        <f t="shared" ca="1" si="40"/>
        <v>0</v>
      </c>
      <c r="AB1498" s="34">
        <v>1498</v>
      </c>
    </row>
    <row r="1499" spans="27:28" ht="21" customHeight="1">
      <c r="AA1499" s="34">
        <f t="shared" ca="1" si="40"/>
        <v>0</v>
      </c>
      <c r="AB1499" s="34">
        <v>1499</v>
      </c>
    </row>
    <row r="1500" spans="27:28" ht="21" customHeight="1">
      <c r="AA1500" s="34">
        <f t="shared" ca="1" si="40"/>
        <v>0</v>
      </c>
      <c r="AB1500" s="34">
        <v>1500</v>
      </c>
    </row>
    <row r="1501" spans="27:28" ht="21" customHeight="1">
      <c r="AA1501" s="34">
        <f t="shared" ca="1" si="40"/>
        <v>0</v>
      </c>
      <c r="AB1501" s="34">
        <v>1501</v>
      </c>
    </row>
    <row r="1502" spans="27:28" ht="21" customHeight="1">
      <c r="AA1502" s="34">
        <f t="shared" ca="1" si="40"/>
        <v>0</v>
      </c>
      <c r="AB1502" s="34">
        <v>1502</v>
      </c>
    </row>
    <row r="1503" spans="27:28" ht="21" customHeight="1">
      <c r="AA1503" s="34">
        <f t="shared" ca="1" si="40"/>
        <v>0</v>
      </c>
      <c r="AB1503" s="34">
        <v>1503</v>
      </c>
    </row>
    <row r="1504" spans="27:28" ht="21" customHeight="1">
      <c r="AA1504" s="34">
        <f t="shared" ca="1" si="40"/>
        <v>0</v>
      </c>
      <c r="AB1504" s="34">
        <v>1504</v>
      </c>
    </row>
    <row r="1505" spans="27:28" ht="21" customHeight="1">
      <c r="AA1505" s="34">
        <f t="shared" ca="1" si="40"/>
        <v>0</v>
      </c>
      <c r="AB1505" s="34">
        <v>1505</v>
      </c>
    </row>
    <row r="1506" spans="27:28" ht="21" customHeight="1">
      <c r="AA1506" s="34">
        <f t="shared" ca="1" si="40"/>
        <v>0</v>
      </c>
      <c r="AB1506" s="34">
        <v>1506</v>
      </c>
    </row>
    <row r="1507" spans="27:28" ht="21" customHeight="1">
      <c r="AA1507" s="34">
        <f t="shared" ca="1" si="40"/>
        <v>0</v>
      </c>
      <c r="AB1507" s="34">
        <v>1507</v>
      </c>
    </row>
    <row r="1508" spans="27:28" ht="21" customHeight="1">
      <c r="AA1508" s="34">
        <f t="shared" ca="1" si="40"/>
        <v>0</v>
      </c>
      <c r="AB1508" s="34">
        <v>1508</v>
      </c>
    </row>
    <row r="1509" spans="27:28" ht="21" customHeight="1">
      <c r="AA1509" s="34">
        <f t="shared" ca="1" si="40"/>
        <v>0</v>
      </c>
      <c r="AB1509" s="34">
        <v>1509</v>
      </c>
    </row>
    <row r="1510" spans="27:28" ht="21" customHeight="1">
      <c r="AA1510" s="34">
        <f t="shared" ca="1" si="40"/>
        <v>0</v>
      </c>
      <c r="AB1510" s="34">
        <v>1510</v>
      </c>
    </row>
    <row r="1511" spans="27:28" ht="21" customHeight="1">
      <c r="AA1511" s="34">
        <f t="shared" ca="1" si="40"/>
        <v>0</v>
      </c>
      <c r="AB1511" s="34">
        <v>1511</v>
      </c>
    </row>
    <row r="1512" spans="27:28" ht="21" customHeight="1">
      <c r="AA1512" s="34">
        <f t="shared" ref="AA1512:AA1575" ca="1" si="41">INDIRECT($W$6&amp;"!"&amp;"B"&amp;ROW(B1512))</f>
        <v>0</v>
      </c>
      <c r="AB1512" s="34">
        <v>1512</v>
      </c>
    </row>
    <row r="1513" spans="27:28" ht="21" customHeight="1">
      <c r="AA1513" s="34">
        <f t="shared" ca="1" si="41"/>
        <v>0</v>
      </c>
      <c r="AB1513" s="34">
        <v>1513</v>
      </c>
    </row>
    <row r="1514" spans="27:28" ht="21" customHeight="1">
      <c r="AA1514" s="34">
        <f t="shared" ca="1" si="41"/>
        <v>0</v>
      </c>
      <c r="AB1514" s="34">
        <v>1514</v>
      </c>
    </row>
    <row r="1515" spans="27:28" ht="21" customHeight="1">
      <c r="AA1515" s="34">
        <f t="shared" ca="1" si="41"/>
        <v>0</v>
      </c>
      <c r="AB1515" s="34">
        <v>1515</v>
      </c>
    </row>
    <row r="1516" spans="27:28" ht="21" customHeight="1">
      <c r="AA1516" s="34">
        <f t="shared" ca="1" si="41"/>
        <v>0</v>
      </c>
      <c r="AB1516" s="34">
        <v>1516</v>
      </c>
    </row>
    <row r="1517" spans="27:28" ht="21" customHeight="1">
      <c r="AA1517" s="34">
        <f t="shared" ca="1" si="41"/>
        <v>0</v>
      </c>
      <c r="AB1517" s="34">
        <v>1517</v>
      </c>
    </row>
    <row r="1518" spans="27:28" ht="21" customHeight="1">
      <c r="AA1518" s="34">
        <f t="shared" ca="1" si="41"/>
        <v>0</v>
      </c>
      <c r="AB1518" s="34">
        <v>1518</v>
      </c>
    </row>
    <row r="1519" spans="27:28" ht="21" customHeight="1">
      <c r="AA1519" s="34">
        <f t="shared" ca="1" si="41"/>
        <v>0</v>
      </c>
      <c r="AB1519" s="34">
        <v>1519</v>
      </c>
    </row>
    <row r="1520" spans="27:28" ht="21" customHeight="1">
      <c r="AA1520" s="34">
        <f t="shared" ca="1" si="41"/>
        <v>0</v>
      </c>
      <c r="AB1520" s="34">
        <v>1520</v>
      </c>
    </row>
    <row r="1521" spans="27:28" ht="21" customHeight="1">
      <c r="AA1521" s="34">
        <f t="shared" ca="1" si="41"/>
        <v>0</v>
      </c>
      <c r="AB1521" s="34">
        <v>1521</v>
      </c>
    </row>
    <row r="1522" spans="27:28" ht="21" customHeight="1">
      <c r="AA1522" s="34">
        <f t="shared" ca="1" si="41"/>
        <v>0</v>
      </c>
      <c r="AB1522" s="34">
        <v>1522</v>
      </c>
    </row>
    <row r="1523" spans="27:28" ht="21" customHeight="1">
      <c r="AA1523" s="34">
        <f t="shared" ca="1" si="41"/>
        <v>0</v>
      </c>
      <c r="AB1523" s="34">
        <v>1523</v>
      </c>
    </row>
    <row r="1524" spans="27:28" ht="21" customHeight="1">
      <c r="AA1524" s="34">
        <f t="shared" ca="1" si="41"/>
        <v>0</v>
      </c>
      <c r="AB1524" s="34">
        <v>1524</v>
      </c>
    </row>
    <row r="1525" spans="27:28" ht="21" customHeight="1">
      <c r="AA1525" s="34">
        <f t="shared" ca="1" si="41"/>
        <v>0</v>
      </c>
      <c r="AB1525" s="34">
        <v>1525</v>
      </c>
    </row>
    <row r="1526" spans="27:28" ht="21" customHeight="1">
      <c r="AA1526" s="34">
        <f t="shared" ca="1" si="41"/>
        <v>0</v>
      </c>
      <c r="AB1526" s="34">
        <v>1526</v>
      </c>
    </row>
    <row r="1527" spans="27:28" ht="21" customHeight="1">
      <c r="AA1527" s="34">
        <f t="shared" ca="1" si="41"/>
        <v>0</v>
      </c>
      <c r="AB1527" s="34">
        <v>1527</v>
      </c>
    </row>
    <row r="1528" spans="27:28" ht="21" customHeight="1">
      <c r="AA1528" s="34">
        <f t="shared" ca="1" si="41"/>
        <v>0</v>
      </c>
      <c r="AB1528" s="34">
        <v>1528</v>
      </c>
    </row>
    <row r="1529" spans="27:28" ht="21" customHeight="1">
      <c r="AA1529" s="34">
        <f t="shared" ca="1" si="41"/>
        <v>0</v>
      </c>
      <c r="AB1529" s="34">
        <v>1529</v>
      </c>
    </row>
    <row r="1530" spans="27:28" ht="21" customHeight="1">
      <c r="AA1530" s="34">
        <f t="shared" ca="1" si="41"/>
        <v>0</v>
      </c>
      <c r="AB1530" s="34">
        <v>1530</v>
      </c>
    </row>
    <row r="1531" spans="27:28" ht="21" customHeight="1">
      <c r="AA1531" s="34">
        <f t="shared" ca="1" si="41"/>
        <v>0</v>
      </c>
      <c r="AB1531" s="34">
        <v>1531</v>
      </c>
    </row>
    <row r="1532" spans="27:28" ht="21" customHeight="1">
      <c r="AA1532" s="34">
        <f t="shared" ca="1" si="41"/>
        <v>0</v>
      </c>
      <c r="AB1532" s="34">
        <v>1532</v>
      </c>
    </row>
    <row r="1533" spans="27:28" ht="21" customHeight="1">
      <c r="AA1533" s="34">
        <f t="shared" ca="1" si="41"/>
        <v>0</v>
      </c>
      <c r="AB1533" s="34">
        <v>1533</v>
      </c>
    </row>
    <row r="1534" spans="27:28" ht="21" customHeight="1">
      <c r="AA1534" s="34">
        <f t="shared" ca="1" si="41"/>
        <v>0</v>
      </c>
      <c r="AB1534" s="34">
        <v>1534</v>
      </c>
    </row>
    <row r="1535" spans="27:28" ht="21" customHeight="1">
      <c r="AA1535" s="34">
        <f t="shared" ca="1" si="41"/>
        <v>0</v>
      </c>
      <c r="AB1535" s="34">
        <v>1535</v>
      </c>
    </row>
    <row r="1536" spans="27:28" ht="21" customHeight="1">
      <c r="AA1536" s="34">
        <f t="shared" ca="1" si="41"/>
        <v>0</v>
      </c>
      <c r="AB1536" s="34">
        <v>1536</v>
      </c>
    </row>
    <row r="1537" spans="27:28" ht="21" customHeight="1">
      <c r="AA1537" s="34">
        <f t="shared" ca="1" si="41"/>
        <v>0</v>
      </c>
      <c r="AB1537" s="34">
        <v>1537</v>
      </c>
    </row>
    <row r="1538" spans="27:28" ht="21" customHeight="1">
      <c r="AA1538" s="34">
        <f t="shared" ca="1" si="41"/>
        <v>0</v>
      </c>
      <c r="AB1538" s="34">
        <v>1538</v>
      </c>
    </row>
    <row r="1539" spans="27:28" ht="21" customHeight="1">
      <c r="AA1539" s="34">
        <f t="shared" ca="1" si="41"/>
        <v>0</v>
      </c>
      <c r="AB1539" s="34">
        <v>1539</v>
      </c>
    </row>
    <row r="1540" spans="27:28" ht="21" customHeight="1">
      <c r="AA1540" s="34">
        <f t="shared" ca="1" si="41"/>
        <v>0</v>
      </c>
      <c r="AB1540" s="34">
        <v>1540</v>
      </c>
    </row>
    <row r="1541" spans="27:28" ht="21" customHeight="1">
      <c r="AA1541" s="34">
        <f t="shared" ca="1" si="41"/>
        <v>0</v>
      </c>
      <c r="AB1541" s="34">
        <v>1541</v>
      </c>
    </row>
    <row r="1542" spans="27:28" ht="21" customHeight="1">
      <c r="AA1542" s="34">
        <f t="shared" ca="1" si="41"/>
        <v>0</v>
      </c>
      <c r="AB1542" s="34">
        <v>1542</v>
      </c>
    </row>
    <row r="1543" spans="27:28" ht="21" customHeight="1">
      <c r="AA1543" s="34">
        <f t="shared" ca="1" si="41"/>
        <v>0</v>
      </c>
      <c r="AB1543" s="34">
        <v>1543</v>
      </c>
    </row>
    <row r="1544" spans="27:28" ht="21" customHeight="1">
      <c r="AA1544" s="34">
        <f t="shared" ca="1" si="41"/>
        <v>0</v>
      </c>
      <c r="AB1544" s="34">
        <v>1544</v>
      </c>
    </row>
    <row r="1545" spans="27:28" ht="21" customHeight="1">
      <c r="AA1545" s="34">
        <f t="shared" ca="1" si="41"/>
        <v>0</v>
      </c>
      <c r="AB1545" s="34">
        <v>1545</v>
      </c>
    </row>
    <row r="1546" spans="27:28" ht="21" customHeight="1">
      <c r="AA1546" s="34">
        <f t="shared" ca="1" si="41"/>
        <v>0</v>
      </c>
      <c r="AB1546" s="34">
        <v>1546</v>
      </c>
    </row>
    <row r="1547" spans="27:28" ht="21" customHeight="1">
      <c r="AA1547" s="34">
        <f t="shared" ca="1" si="41"/>
        <v>0</v>
      </c>
      <c r="AB1547" s="34">
        <v>1547</v>
      </c>
    </row>
    <row r="1548" spans="27:28" ht="21" customHeight="1">
      <c r="AA1548" s="34">
        <f t="shared" ca="1" si="41"/>
        <v>0</v>
      </c>
      <c r="AB1548" s="34">
        <v>1548</v>
      </c>
    </row>
    <row r="1549" spans="27:28" ht="21" customHeight="1">
      <c r="AA1549" s="34">
        <f t="shared" ca="1" si="41"/>
        <v>0</v>
      </c>
      <c r="AB1549" s="34">
        <v>1549</v>
      </c>
    </row>
    <row r="1550" spans="27:28" ht="21" customHeight="1">
      <c r="AA1550" s="34">
        <f t="shared" ca="1" si="41"/>
        <v>0</v>
      </c>
      <c r="AB1550" s="34">
        <v>1550</v>
      </c>
    </row>
    <row r="1551" spans="27:28" ht="21" customHeight="1">
      <c r="AA1551" s="34">
        <f t="shared" ca="1" si="41"/>
        <v>0</v>
      </c>
      <c r="AB1551" s="34">
        <v>1551</v>
      </c>
    </row>
    <row r="1552" spans="27:28" ht="21" customHeight="1">
      <c r="AA1552" s="34">
        <f t="shared" ca="1" si="41"/>
        <v>0</v>
      </c>
      <c r="AB1552" s="34">
        <v>1552</v>
      </c>
    </row>
    <row r="1553" spans="27:28" ht="21" customHeight="1">
      <c r="AA1553" s="34">
        <f t="shared" ca="1" si="41"/>
        <v>0</v>
      </c>
      <c r="AB1553" s="34">
        <v>1553</v>
      </c>
    </row>
    <row r="1554" spans="27:28" ht="21" customHeight="1">
      <c r="AA1554" s="34">
        <f t="shared" ca="1" si="41"/>
        <v>0</v>
      </c>
      <c r="AB1554" s="34">
        <v>1554</v>
      </c>
    </row>
    <row r="1555" spans="27:28" ht="21" customHeight="1">
      <c r="AA1555" s="34">
        <f t="shared" ca="1" si="41"/>
        <v>0</v>
      </c>
      <c r="AB1555" s="34">
        <v>1555</v>
      </c>
    </row>
    <row r="1556" spans="27:28" ht="21" customHeight="1">
      <c r="AA1556" s="34">
        <f t="shared" ca="1" si="41"/>
        <v>0</v>
      </c>
      <c r="AB1556" s="34">
        <v>1556</v>
      </c>
    </row>
    <row r="1557" spans="27:28" ht="21" customHeight="1">
      <c r="AA1557" s="34">
        <f t="shared" ca="1" si="41"/>
        <v>0</v>
      </c>
      <c r="AB1557" s="34">
        <v>1557</v>
      </c>
    </row>
    <row r="1558" spans="27:28" ht="21" customHeight="1">
      <c r="AA1558" s="34">
        <f t="shared" ca="1" si="41"/>
        <v>0</v>
      </c>
      <c r="AB1558" s="34">
        <v>1558</v>
      </c>
    </row>
    <row r="1559" spans="27:28" ht="21" customHeight="1">
      <c r="AA1559" s="34">
        <f t="shared" ca="1" si="41"/>
        <v>0</v>
      </c>
      <c r="AB1559" s="34">
        <v>1559</v>
      </c>
    </row>
    <row r="1560" spans="27:28" ht="21" customHeight="1">
      <c r="AA1560" s="34">
        <f t="shared" ca="1" si="41"/>
        <v>0</v>
      </c>
      <c r="AB1560" s="34">
        <v>1560</v>
      </c>
    </row>
    <row r="1561" spans="27:28" ht="21" customHeight="1">
      <c r="AA1561" s="34">
        <f t="shared" ca="1" si="41"/>
        <v>0</v>
      </c>
      <c r="AB1561" s="34">
        <v>1561</v>
      </c>
    </row>
    <row r="1562" spans="27:28" ht="21" customHeight="1">
      <c r="AA1562" s="34">
        <f t="shared" ca="1" si="41"/>
        <v>0</v>
      </c>
      <c r="AB1562" s="34">
        <v>1562</v>
      </c>
    </row>
    <row r="1563" spans="27:28" ht="21" customHeight="1">
      <c r="AA1563" s="34">
        <f t="shared" ca="1" si="41"/>
        <v>0</v>
      </c>
      <c r="AB1563" s="34">
        <v>1563</v>
      </c>
    </row>
    <row r="1564" spans="27:28" ht="21" customHeight="1">
      <c r="AA1564" s="34">
        <f t="shared" ca="1" si="41"/>
        <v>0</v>
      </c>
      <c r="AB1564" s="34">
        <v>1564</v>
      </c>
    </row>
    <row r="1565" spans="27:28" ht="21" customHeight="1">
      <c r="AA1565" s="34">
        <f t="shared" ca="1" si="41"/>
        <v>0</v>
      </c>
      <c r="AB1565" s="34">
        <v>1565</v>
      </c>
    </row>
    <row r="1566" spans="27:28" ht="21" customHeight="1">
      <c r="AA1566" s="34">
        <f t="shared" ca="1" si="41"/>
        <v>0</v>
      </c>
      <c r="AB1566" s="34">
        <v>1566</v>
      </c>
    </row>
    <row r="1567" spans="27:28" ht="21" customHeight="1">
      <c r="AA1567" s="34">
        <f t="shared" ca="1" si="41"/>
        <v>0</v>
      </c>
      <c r="AB1567" s="34">
        <v>1567</v>
      </c>
    </row>
    <row r="1568" spans="27:28" ht="21" customHeight="1">
      <c r="AA1568" s="34">
        <f t="shared" ca="1" si="41"/>
        <v>0</v>
      </c>
      <c r="AB1568" s="34">
        <v>1568</v>
      </c>
    </row>
    <row r="1569" spans="27:28" ht="21" customHeight="1">
      <c r="AA1569" s="34">
        <f t="shared" ca="1" si="41"/>
        <v>0</v>
      </c>
      <c r="AB1569" s="34">
        <v>1569</v>
      </c>
    </row>
    <row r="1570" spans="27:28" ht="21" customHeight="1">
      <c r="AA1570" s="34">
        <f t="shared" ca="1" si="41"/>
        <v>0</v>
      </c>
      <c r="AB1570" s="34">
        <v>1570</v>
      </c>
    </row>
    <row r="1571" spans="27:28" ht="21" customHeight="1">
      <c r="AA1571" s="34">
        <f t="shared" ca="1" si="41"/>
        <v>0</v>
      </c>
      <c r="AB1571" s="34">
        <v>1571</v>
      </c>
    </row>
    <row r="1572" spans="27:28" ht="21" customHeight="1">
      <c r="AA1572" s="34">
        <f t="shared" ca="1" si="41"/>
        <v>0</v>
      </c>
      <c r="AB1572" s="34">
        <v>1572</v>
      </c>
    </row>
    <row r="1573" spans="27:28" ht="21" customHeight="1">
      <c r="AA1573" s="34">
        <f t="shared" ca="1" si="41"/>
        <v>0</v>
      </c>
      <c r="AB1573" s="34">
        <v>1573</v>
      </c>
    </row>
    <row r="1574" spans="27:28" ht="21" customHeight="1">
      <c r="AA1574" s="34">
        <f t="shared" ca="1" si="41"/>
        <v>0</v>
      </c>
      <c r="AB1574" s="34">
        <v>1574</v>
      </c>
    </row>
    <row r="1575" spans="27:28" ht="21" customHeight="1">
      <c r="AA1575" s="34">
        <f t="shared" ca="1" si="41"/>
        <v>0</v>
      </c>
      <c r="AB1575" s="34">
        <v>1575</v>
      </c>
    </row>
    <row r="1576" spans="27:28" ht="21" customHeight="1">
      <c r="AA1576" s="34">
        <f t="shared" ref="AA1576:AA1639" ca="1" si="42">INDIRECT($W$6&amp;"!"&amp;"B"&amp;ROW(B1576))</f>
        <v>0</v>
      </c>
      <c r="AB1576" s="34">
        <v>1576</v>
      </c>
    </row>
    <row r="1577" spans="27:28" ht="21" customHeight="1">
      <c r="AA1577" s="34">
        <f t="shared" ca="1" si="42"/>
        <v>0</v>
      </c>
      <c r="AB1577" s="34">
        <v>1577</v>
      </c>
    </row>
    <row r="1578" spans="27:28" ht="21" customHeight="1">
      <c r="AA1578" s="34">
        <f t="shared" ca="1" si="42"/>
        <v>0</v>
      </c>
      <c r="AB1578" s="34">
        <v>1578</v>
      </c>
    </row>
    <row r="1579" spans="27:28" ht="21" customHeight="1">
      <c r="AA1579" s="34">
        <f t="shared" ca="1" si="42"/>
        <v>0</v>
      </c>
      <c r="AB1579" s="34">
        <v>1579</v>
      </c>
    </row>
    <row r="1580" spans="27:28" ht="21" customHeight="1">
      <c r="AA1580" s="34">
        <f t="shared" ca="1" si="42"/>
        <v>0</v>
      </c>
      <c r="AB1580" s="34">
        <v>1580</v>
      </c>
    </row>
    <row r="1581" spans="27:28" ht="21" customHeight="1">
      <c r="AA1581" s="34">
        <f t="shared" ca="1" si="42"/>
        <v>0</v>
      </c>
      <c r="AB1581" s="34">
        <v>1581</v>
      </c>
    </row>
    <row r="1582" spans="27:28" ht="21" customHeight="1">
      <c r="AA1582" s="34">
        <f t="shared" ca="1" si="42"/>
        <v>0</v>
      </c>
      <c r="AB1582" s="34">
        <v>1582</v>
      </c>
    </row>
    <row r="1583" spans="27:28" ht="21" customHeight="1">
      <c r="AA1583" s="34">
        <f t="shared" ca="1" si="42"/>
        <v>0</v>
      </c>
      <c r="AB1583" s="34">
        <v>1583</v>
      </c>
    </row>
    <row r="1584" spans="27:28" ht="21" customHeight="1">
      <c r="AA1584" s="34">
        <f t="shared" ca="1" si="42"/>
        <v>0</v>
      </c>
      <c r="AB1584" s="34">
        <v>1584</v>
      </c>
    </row>
    <row r="1585" spans="27:28" ht="21" customHeight="1">
      <c r="AA1585" s="34">
        <f t="shared" ca="1" si="42"/>
        <v>0</v>
      </c>
      <c r="AB1585" s="34">
        <v>1585</v>
      </c>
    </row>
    <row r="1586" spans="27:28" ht="21" customHeight="1">
      <c r="AA1586" s="34">
        <f t="shared" ca="1" si="42"/>
        <v>0</v>
      </c>
      <c r="AB1586" s="34">
        <v>1586</v>
      </c>
    </row>
    <row r="1587" spans="27:28" ht="21" customHeight="1">
      <c r="AA1587" s="34">
        <f t="shared" ca="1" si="42"/>
        <v>0</v>
      </c>
      <c r="AB1587" s="34">
        <v>1587</v>
      </c>
    </row>
    <row r="1588" spans="27:28" ht="21" customHeight="1">
      <c r="AA1588" s="34">
        <f t="shared" ca="1" si="42"/>
        <v>0</v>
      </c>
      <c r="AB1588" s="34">
        <v>1588</v>
      </c>
    </row>
    <row r="1589" spans="27:28" ht="21" customHeight="1">
      <c r="AA1589" s="34">
        <f t="shared" ca="1" si="42"/>
        <v>0</v>
      </c>
      <c r="AB1589" s="34">
        <v>1589</v>
      </c>
    </row>
    <row r="1590" spans="27:28" ht="21" customHeight="1">
      <c r="AA1590" s="34">
        <f t="shared" ca="1" si="42"/>
        <v>0</v>
      </c>
      <c r="AB1590" s="34">
        <v>1590</v>
      </c>
    </row>
    <row r="1591" spans="27:28" ht="21" customHeight="1">
      <c r="AA1591" s="34">
        <f t="shared" ca="1" si="42"/>
        <v>0</v>
      </c>
      <c r="AB1591" s="34">
        <v>1591</v>
      </c>
    </row>
    <row r="1592" spans="27:28" ht="21" customHeight="1">
      <c r="AA1592" s="34">
        <f t="shared" ca="1" si="42"/>
        <v>0</v>
      </c>
      <c r="AB1592" s="34">
        <v>1592</v>
      </c>
    </row>
    <row r="1593" spans="27:28" ht="21" customHeight="1">
      <c r="AA1593" s="34">
        <f t="shared" ca="1" si="42"/>
        <v>0</v>
      </c>
      <c r="AB1593" s="34">
        <v>1593</v>
      </c>
    </row>
    <row r="1594" spans="27:28" ht="21" customHeight="1">
      <c r="AA1594" s="34">
        <f t="shared" ca="1" si="42"/>
        <v>0</v>
      </c>
      <c r="AB1594" s="34">
        <v>1594</v>
      </c>
    </row>
    <row r="1595" spans="27:28" ht="21" customHeight="1">
      <c r="AA1595" s="34">
        <f t="shared" ca="1" si="42"/>
        <v>0</v>
      </c>
      <c r="AB1595" s="34">
        <v>1595</v>
      </c>
    </row>
    <row r="1596" spans="27:28" ht="21" customHeight="1">
      <c r="AA1596" s="34">
        <f t="shared" ca="1" si="42"/>
        <v>0</v>
      </c>
      <c r="AB1596" s="34">
        <v>1596</v>
      </c>
    </row>
    <row r="1597" spans="27:28" ht="21" customHeight="1">
      <c r="AA1597" s="34">
        <f t="shared" ca="1" si="42"/>
        <v>0</v>
      </c>
      <c r="AB1597" s="34">
        <v>1597</v>
      </c>
    </row>
    <row r="1598" spans="27:28" ht="21" customHeight="1">
      <c r="AA1598" s="34">
        <f t="shared" ca="1" si="42"/>
        <v>0</v>
      </c>
      <c r="AB1598" s="34">
        <v>1598</v>
      </c>
    </row>
    <row r="1599" spans="27:28" ht="21" customHeight="1">
      <c r="AA1599" s="34">
        <f t="shared" ca="1" si="42"/>
        <v>0</v>
      </c>
      <c r="AB1599" s="34">
        <v>1599</v>
      </c>
    </row>
    <row r="1600" spans="27:28" ht="21" customHeight="1">
      <c r="AA1600" s="34">
        <f t="shared" ca="1" si="42"/>
        <v>0</v>
      </c>
      <c r="AB1600" s="34">
        <v>1600</v>
      </c>
    </row>
    <row r="1601" spans="27:28" ht="21" customHeight="1">
      <c r="AA1601" s="34">
        <f t="shared" ca="1" si="42"/>
        <v>0</v>
      </c>
      <c r="AB1601" s="34">
        <v>1601</v>
      </c>
    </row>
    <row r="1602" spans="27:28" ht="21" customHeight="1">
      <c r="AA1602" s="34">
        <f t="shared" ca="1" si="42"/>
        <v>0</v>
      </c>
      <c r="AB1602" s="34">
        <v>1602</v>
      </c>
    </row>
    <row r="1603" spans="27:28" ht="21" customHeight="1">
      <c r="AA1603" s="34">
        <f t="shared" ca="1" si="42"/>
        <v>0</v>
      </c>
      <c r="AB1603" s="34">
        <v>1603</v>
      </c>
    </row>
    <row r="1604" spans="27:28" ht="21" customHeight="1">
      <c r="AA1604" s="34">
        <f t="shared" ca="1" si="42"/>
        <v>0</v>
      </c>
      <c r="AB1604" s="34">
        <v>1604</v>
      </c>
    </row>
    <row r="1605" spans="27:28" ht="21" customHeight="1">
      <c r="AA1605" s="34">
        <f t="shared" ca="1" si="42"/>
        <v>0</v>
      </c>
      <c r="AB1605" s="34">
        <v>1605</v>
      </c>
    </row>
    <row r="1606" spans="27:28" ht="21" customHeight="1">
      <c r="AA1606" s="34">
        <f t="shared" ca="1" si="42"/>
        <v>0</v>
      </c>
      <c r="AB1606" s="34">
        <v>1606</v>
      </c>
    </row>
    <row r="1607" spans="27:28" ht="21" customHeight="1">
      <c r="AA1607" s="34">
        <f t="shared" ca="1" si="42"/>
        <v>0</v>
      </c>
      <c r="AB1607" s="34">
        <v>1607</v>
      </c>
    </row>
    <row r="1608" spans="27:28" ht="21" customHeight="1">
      <c r="AA1608" s="34">
        <f t="shared" ca="1" si="42"/>
        <v>0</v>
      </c>
      <c r="AB1608" s="34">
        <v>1608</v>
      </c>
    </row>
    <row r="1609" spans="27:28" ht="21" customHeight="1">
      <c r="AA1609" s="34">
        <f t="shared" ca="1" si="42"/>
        <v>0</v>
      </c>
      <c r="AB1609" s="34">
        <v>1609</v>
      </c>
    </row>
    <row r="1610" spans="27:28" ht="21" customHeight="1">
      <c r="AA1610" s="34">
        <f t="shared" ca="1" si="42"/>
        <v>0</v>
      </c>
      <c r="AB1610" s="34">
        <v>1610</v>
      </c>
    </row>
    <row r="1611" spans="27:28" ht="21" customHeight="1">
      <c r="AA1611" s="34">
        <f t="shared" ca="1" si="42"/>
        <v>0</v>
      </c>
      <c r="AB1611" s="34">
        <v>1611</v>
      </c>
    </row>
    <row r="1612" spans="27:28" ht="21" customHeight="1">
      <c r="AA1612" s="34">
        <f t="shared" ca="1" si="42"/>
        <v>0</v>
      </c>
      <c r="AB1612" s="34">
        <v>1612</v>
      </c>
    </row>
    <row r="1613" spans="27:28" ht="21" customHeight="1">
      <c r="AA1613" s="34">
        <f t="shared" ca="1" si="42"/>
        <v>0</v>
      </c>
      <c r="AB1613" s="34">
        <v>1613</v>
      </c>
    </row>
    <row r="1614" spans="27:28" ht="21" customHeight="1">
      <c r="AA1614" s="34">
        <f t="shared" ca="1" si="42"/>
        <v>0</v>
      </c>
      <c r="AB1614" s="34">
        <v>1614</v>
      </c>
    </row>
    <row r="1615" spans="27:28" ht="21" customHeight="1">
      <c r="AA1615" s="34">
        <f t="shared" ca="1" si="42"/>
        <v>0</v>
      </c>
      <c r="AB1615" s="34">
        <v>1615</v>
      </c>
    </row>
    <row r="1616" spans="27:28" ht="21" customHeight="1">
      <c r="AA1616" s="34">
        <f t="shared" ca="1" si="42"/>
        <v>0</v>
      </c>
      <c r="AB1616" s="34">
        <v>1616</v>
      </c>
    </row>
    <row r="1617" spans="27:28" ht="21" customHeight="1">
      <c r="AA1617" s="34">
        <f t="shared" ca="1" si="42"/>
        <v>0</v>
      </c>
      <c r="AB1617" s="34">
        <v>1617</v>
      </c>
    </row>
    <row r="1618" spans="27:28" ht="21" customHeight="1">
      <c r="AA1618" s="34">
        <f t="shared" ca="1" si="42"/>
        <v>0</v>
      </c>
      <c r="AB1618" s="34">
        <v>1618</v>
      </c>
    </row>
    <row r="1619" spans="27:28" ht="21" customHeight="1">
      <c r="AA1619" s="34">
        <f t="shared" ca="1" si="42"/>
        <v>0</v>
      </c>
      <c r="AB1619" s="34">
        <v>1619</v>
      </c>
    </row>
    <row r="1620" spans="27:28" ht="21" customHeight="1">
      <c r="AA1620" s="34">
        <f t="shared" ca="1" si="42"/>
        <v>0</v>
      </c>
      <c r="AB1620" s="34">
        <v>1620</v>
      </c>
    </row>
    <row r="1621" spans="27:28" ht="21" customHeight="1">
      <c r="AA1621" s="34">
        <f t="shared" ca="1" si="42"/>
        <v>0</v>
      </c>
      <c r="AB1621" s="34">
        <v>1621</v>
      </c>
    </row>
    <row r="1622" spans="27:28" ht="21" customHeight="1">
      <c r="AA1622" s="34">
        <f t="shared" ca="1" si="42"/>
        <v>0</v>
      </c>
      <c r="AB1622" s="34">
        <v>1622</v>
      </c>
    </row>
    <row r="1623" spans="27:28" ht="21" customHeight="1">
      <c r="AA1623" s="34">
        <f t="shared" ca="1" si="42"/>
        <v>0</v>
      </c>
      <c r="AB1623" s="34">
        <v>1623</v>
      </c>
    </row>
    <row r="1624" spans="27:28" ht="21" customHeight="1">
      <c r="AA1624" s="34">
        <f t="shared" ca="1" si="42"/>
        <v>0</v>
      </c>
      <c r="AB1624" s="34">
        <v>1624</v>
      </c>
    </row>
    <row r="1625" spans="27:28" ht="21" customHeight="1">
      <c r="AA1625" s="34">
        <f t="shared" ca="1" si="42"/>
        <v>0</v>
      </c>
      <c r="AB1625" s="34">
        <v>1625</v>
      </c>
    </row>
    <row r="1626" spans="27:28" ht="21" customHeight="1">
      <c r="AA1626" s="34">
        <f t="shared" ca="1" si="42"/>
        <v>0</v>
      </c>
      <c r="AB1626" s="34">
        <v>1626</v>
      </c>
    </row>
    <row r="1627" spans="27:28" ht="21" customHeight="1">
      <c r="AA1627" s="34">
        <f t="shared" ca="1" si="42"/>
        <v>0</v>
      </c>
      <c r="AB1627" s="34">
        <v>1627</v>
      </c>
    </row>
    <row r="1628" spans="27:28" ht="21" customHeight="1">
      <c r="AA1628" s="34">
        <f t="shared" ca="1" si="42"/>
        <v>0</v>
      </c>
      <c r="AB1628" s="34">
        <v>1628</v>
      </c>
    </row>
    <row r="1629" spans="27:28" ht="21" customHeight="1">
      <c r="AA1629" s="34">
        <f t="shared" ca="1" si="42"/>
        <v>0</v>
      </c>
      <c r="AB1629" s="34">
        <v>1629</v>
      </c>
    </row>
    <row r="1630" spans="27:28" ht="21" customHeight="1">
      <c r="AA1630" s="34">
        <f t="shared" ca="1" si="42"/>
        <v>0</v>
      </c>
      <c r="AB1630" s="34">
        <v>1630</v>
      </c>
    </row>
    <row r="1631" spans="27:28" ht="21" customHeight="1">
      <c r="AA1631" s="34">
        <f t="shared" ca="1" si="42"/>
        <v>0</v>
      </c>
      <c r="AB1631" s="34">
        <v>1631</v>
      </c>
    </row>
    <row r="1632" spans="27:28" ht="21" customHeight="1">
      <c r="AA1632" s="34">
        <f t="shared" ca="1" si="42"/>
        <v>0</v>
      </c>
      <c r="AB1632" s="34">
        <v>1632</v>
      </c>
    </row>
    <row r="1633" spans="27:28" ht="21" customHeight="1">
      <c r="AA1633" s="34">
        <f t="shared" ca="1" si="42"/>
        <v>0</v>
      </c>
      <c r="AB1633" s="34">
        <v>1633</v>
      </c>
    </row>
    <row r="1634" spans="27:28" ht="21" customHeight="1">
      <c r="AA1634" s="34">
        <f t="shared" ca="1" si="42"/>
        <v>0</v>
      </c>
      <c r="AB1634" s="34">
        <v>1634</v>
      </c>
    </row>
    <row r="1635" spans="27:28" ht="21" customHeight="1">
      <c r="AA1635" s="34">
        <f t="shared" ca="1" si="42"/>
        <v>0</v>
      </c>
      <c r="AB1635" s="34">
        <v>1635</v>
      </c>
    </row>
    <row r="1636" spans="27:28" ht="21" customHeight="1">
      <c r="AA1636" s="34">
        <f t="shared" ca="1" si="42"/>
        <v>0</v>
      </c>
      <c r="AB1636" s="34">
        <v>1636</v>
      </c>
    </row>
    <row r="1637" spans="27:28" ht="21" customHeight="1">
      <c r="AA1637" s="34">
        <f t="shared" ca="1" si="42"/>
        <v>0</v>
      </c>
      <c r="AB1637" s="34">
        <v>1637</v>
      </c>
    </row>
    <row r="1638" spans="27:28" ht="21" customHeight="1">
      <c r="AA1638" s="34">
        <f t="shared" ca="1" si="42"/>
        <v>0</v>
      </c>
      <c r="AB1638" s="34">
        <v>1638</v>
      </c>
    </row>
    <row r="1639" spans="27:28" ht="21" customHeight="1">
      <c r="AA1639" s="34">
        <f t="shared" ca="1" si="42"/>
        <v>0</v>
      </c>
      <c r="AB1639" s="34">
        <v>1639</v>
      </c>
    </row>
    <row r="1640" spans="27:28" ht="21" customHeight="1">
      <c r="AA1640" s="34">
        <f t="shared" ref="AA1640:AA1703" ca="1" si="43">INDIRECT($W$6&amp;"!"&amp;"B"&amp;ROW(B1640))</f>
        <v>0</v>
      </c>
      <c r="AB1640" s="34">
        <v>1640</v>
      </c>
    </row>
    <row r="1641" spans="27:28" ht="21" customHeight="1">
      <c r="AA1641" s="34">
        <f t="shared" ca="1" si="43"/>
        <v>0</v>
      </c>
      <c r="AB1641" s="34">
        <v>1641</v>
      </c>
    </row>
    <row r="1642" spans="27:28" ht="21" customHeight="1">
      <c r="AA1642" s="34">
        <f t="shared" ca="1" si="43"/>
        <v>0</v>
      </c>
      <c r="AB1642" s="34">
        <v>1642</v>
      </c>
    </row>
    <row r="1643" spans="27:28" ht="21" customHeight="1">
      <c r="AA1643" s="34">
        <f t="shared" ca="1" si="43"/>
        <v>0</v>
      </c>
      <c r="AB1643" s="34">
        <v>1643</v>
      </c>
    </row>
    <row r="1644" spans="27:28" ht="21" customHeight="1">
      <c r="AA1644" s="34">
        <f t="shared" ca="1" si="43"/>
        <v>0</v>
      </c>
      <c r="AB1644" s="34">
        <v>1644</v>
      </c>
    </row>
    <row r="1645" spans="27:28" ht="21" customHeight="1">
      <c r="AA1645" s="34">
        <f t="shared" ca="1" si="43"/>
        <v>0</v>
      </c>
      <c r="AB1645" s="34">
        <v>1645</v>
      </c>
    </row>
    <row r="1646" spans="27:28" ht="21" customHeight="1">
      <c r="AA1646" s="34">
        <f t="shared" ca="1" si="43"/>
        <v>0</v>
      </c>
      <c r="AB1646" s="34">
        <v>1646</v>
      </c>
    </row>
    <row r="1647" spans="27:28" ht="21" customHeight="1">
      <c r="AA1647" s="34">
        <f t="shared" ca="1" si="43"/>
        <v>0</v>
      </c>
      <c r="AB1647" s="34">
        <v>1647</v>
      </c>
    </row>
    <row r="1648" spans="27:28" ht="21" customHeight="1">
      <c r="AA1648" s="34">
        <f t="shared" ca="1" si="43"/>
        <v>0</v>
      </c>
      <c r="AB1648" s="34">
        <v>1648</v>
      </c>
    </row>
    <row r="1649" spans="27:28" ht="21" customHeight="1">
      <c r="AA1649" s="34">
        <f t="shared" ca="1" si="43"/>
        <v>0</v>
      </c>
      <c r="AB1649" s="34">
        <v>1649</v>
      </c>
    </row>
    <row r="1650" spans="27:28" ht="21" customHeight="1">
      <c r="AA1650" s="34">
        <f t="shared" ca="1" si="43"/>
        <v>0</v>
      </c>
      <c r="AB1650" s="34">
        <v>1650</v>
      </c>
    </row>
    <row r="1651" spans="27:28" ht="21" customHeight="1">
      <c r="AA1651" s="34">
        <f t="shared" ca="1" si="43"/>
        <v>0</v>
      </c>
      <c r="AB1651" s="34">
        <v>1651</v>
      </c>
    </row>
    <row r="1652" spans="27:28" ht="21" customHeight="1">
      <c r="AA1652" s="34">
        <f t="shared" ca="1" si="43"/>
        <v>0</v>
      </c>
      <c r="AB1652" s="34">
        <v>1652</v>
      </c>
    </row>
    <row r="1653" spans="27:28" ht="21" customHeight="1">
      <c r="AA1653" s="34">
        <f t="shared" ca="1" si="43"/>
        <v>0</v>
      </c>
      <c r="AB1653" s="34">
        <v>1653</v>
      </c>
    </row>
    <row r="1654" spans="27:28" ht="21" customHeight="1">
      <c r="AA1654" s="34">
        <f t="shared" ca="1" si="43"/>
        <v>0</v>
      </c>
      <c r="AB1654" s="34">
        <v>1654</v>
      </c>
    </row>
    <row r="1655" spans="27:28" ht="21" customHeight="1">
      <c r="AA1655" s="34">
        <f t="shared" ca="1" si="43"/>
        <v>0</v>
      </c>
      <c r="AB1655" s="34">
        <v>1655</v>
      </c>
    </row>
    <row r="1656" spans="27:28" ht="21" customHeight="1">
      <c r="AA1656" s="34">
        <f t="shared" ca="1" si="43"/>
        <v>0</v>
      </c>
      <c r="AB1656" s="34">
        <v>1656</v>
      </c>
    </row>
    <row r="1657" spans="27:28" ht="21" customHeight="1">
      <c r="AA1657" s="34">
        <f t="shared" ca="1" si="43"/>
        <v>0</v>
      </c>
      <c r="AB1657" s="34">
        <v>1657</v>
      </c>
    </row>
    <row r="1658" spans="27:28" ht="21" customHeight="1">
      <c r="AA1658" s="34">
        <f t="shared" ca="1" si="43"/>
        <v>0</v>
      </c>
      <c r="AB1658" s="34">
        <v>1658</v>
      </c>
    </row>
    <row r="1659" spans="27:28" ht="21" customHeight="1">
      <c r="AA1659" s="34">
        <f t="shared" ca="1" si="43"/>
        <v>0</v>
      </c>
      <c r="AB1659" s="34">
        <v>1659</v>
      </c>
    </row>
    <row r="1660" spans="27:28" ht="21" customHeight="1">
      <c r="AA1660" s="34">
        <f t="shared" ca="1" si="43"/>
        <v>0</v>
      </c>
      <c r="AB1660" s="34">
        <v>1660</v>
      </c>
    </row>
    <row r="1661" spans="27:28" ht="21" customHeight="1">
      <c r="AA1661" s="34">
        <f t="shared" ca="1" si="43"/>
        <v>0</v>
      </c>
      <c r="AB1661" s="34">
        <v>1661</v>
      </c>
    </row>
    <row r="1662" spans="27:28" ht="21" customHeight="1">
      <c r="AA1662" s="34">
        <f t="shared" ca="1" si="43"/>
        <v>0</v>
      </c>
      <c r="AB1662" s="34">
        <v>1662</v>
      </c>
    </row>
    <row r="1663" spans="27:28" ht="21" customHeight="1">
      <c r="AA1663" s="34">
        <f t="shared" ca="1" si="43"/>
        <v>0</v>
      </c>
      <c r="AB1663" s="34">
        <v>1663</v>
      </c>
    </row>
    <row r="1664" spans="27:28" ht="21" customHeight="1">
      <c r="AA1664" s="34">
        <f t="shared" ca="1" si="43"/>
        <v>0</v>
      </c>
      <c r="AB1664" s="34">
        <v>1664</v>
      </c>
    </row>
    <row r="1665" spans="27:28" ht="21" customHeight="1">
      <c r="AA1665" s="34">
        <f t="shared" ca="1" si="43"/>
        <v>0</v>
      </c>
      <c r="AB1665" s="34">
        <v>1665</v>
      </c>
    </row>
    <row r="1666" spans="27:28" ht="21" customHeight="1">
      <c r="AA1666" s="34">
        <f t="shared" ca="1" si="43"/>
        <v>0</v>
      </c>
      <c r="AB1666" s="34">
        <v>1666</v>
      </c>
    </row>
    <row r="1667" spans="27:28" ht="21" customHeight="1">
      <c r="AA1667" s="34">
        <f t="shared" ca="1" si="43"/>
        <v>0</v>
      </c>
      <c r="AB1667" s="34">
        <v>1667</v>
      </c>
    </row>
    <row r="1668" spans="27:28" ht="21" customHeight="1">
      <c r="AA1668" s="34">
        <f t="shared" ca="1" si="43"/>
        <v>0</v>
      </c>
      <c r="AB1668" s="34">
        <v>1668</v>
      </c>
    </row>
    <row r="1669" spans="27:28" ht="21" customHeight="1">
      <c r="AA1669" s="34">
        <f t="shared" ca="1" si="43"/>
        <v>0</v>
      </c>
      <c r="AB1669" s="34">
        <v>1669</v>
      </c>
    </row>
    <row r="1670" spans="27:28" ht="21" customHeight="1">
      <c r="AA1670" s="34">
        <f t="shared" ca="1" si="43"/>
        <v>0</v>
      </c>
      <c r="AB1670" s="34">
        <v>1670</v>
      </c>
    </row>
    <row r="1671" spans="27:28" ht="21" customHeight="1">
      <c r="AA1671" s="34">
        <f t="shared" ca="1" si="43"/>
        <v>0</v>
      </c>
      <c r="AB1671" s="34">
        <v>1671</v>
      </c>
    </row>
    <row r="1672" spans="27:28" ht="21" customHeight="1">
      <c r="AA1672" s="34">
        <f t="shared" ca="1" si="43"/>
        <v>0</v>
      </c>
      <c r="AB1672" s="34">
        <v>1672</v>
      </c>
    </row>
    <row r="1673" spans="27:28" ht="21" customHeight="1">
      <c r="AA1673" s="34">
        <f t="shared" ca="1" si="43"/>
        <v>0</v>
      </c>
      <c r="AB1673" s="34">
        <v>1673</v>
      </c>
    </row>
    <row r="1674" spans="27:28" ht="21" customHeight="1">
      <c r="AA1674" s="34">
        <f t="shared" ca="1" si="43"/>
        <v>0</v>
      </c>
      <c r="AB1674" s="34">
        <v>1674</v>
      </c>
    </row>
    <row r="1675" spans="27:28" ht="21" customHeight="1">
      <c r="AA1675" s="34">
        <f t="shared" ca="1" si="43"/>
        <v>0</v>
      </c>
      <c r="AB1675" s="34">
        <v>1675</v>
      </c>
    </row>
    <row r="1676" spans="27:28" ht="21" customHeight="1">
      <c r="AA1676" s="34">
        <f t="shared" ca="1" si="43"/>
        <v>0</v>
      </c>
      <c r="AB1676" s="34">
        <v>1676</v>
      </c>
    </row>
    <row r="1677" spans="27:28" ht="21" customHeight="1">
      <c r="AA1677" s="34">
        <f t="shared" ca="1" si="43"/>
        <v>0</v>
      </c>
      <c r="AB1677" s="34">
        <v>1677</v>
      </c>
    </row>
    <row r="1678" spans="27:28" ht="21" customHeight="1">
      <c r="AA1678" s="34">
        <f t="shared" ca="1" si="43"/>
        <v>0</v>
      </c>
      <c r="AB1678" s="34">
        <v>1678</v>
      </c>
    </row>
    <row r="1679" spans="27:28" ht="21" customHeight="1">
      <c r="AA1679" s="34">
        <f t="shared" ca="1" si="43"/>
        <v>0</v>
      </c>
      <c r="AB1679" s="34">
        <v>1679</v>
      </c>
    </row>
    <row r="1680" spans="27:28" ht="21" customHeight="1">
      <c r="AA1680" s="34">
        <f t="shared" ca="1" si="43"/>
        <v>0</v>
      </c>
      <c r="AB1680" s="34">
        <v>1680</v>
      </c>
    </row>
    <row r="1681" spans="27:28" ht="21" customHeight="1">
      <c r="AA1681" s="34">
        <f t="shared" ca="1" si="43"/>
        <v>0</v>
      </c>
      <c r="AB1681" s="34">
        <v>1681</v>
      </c>
    </row>
    <row r="1682" spans="27:28" ht="21" customHeight="1">
      <c r="AA1682" s="34">
        <f t="shared" ca="1" si="43"/>
        <v>0</v>
      </c>
      <c r="AB1682" s="34">
        <v>1682</v>
      </c>
    </row>
    <row r="1683" spans="27:28" ht="21" customHeight="1">
      <c r="AA1683" s="34">
        <f t="shared" ca="1" si="43"/>
        <v>0</v>
      </c>
      <c r="AB1683" s="34">
        <v>1683</v>
      </c>
    </row>
    <row r="1684" spans="27:28" ht="21" customHeight="1">
      <c r="AA1684" s="34">
        <f t="shared" ca="1" si="43"/>
        <v>0</v>
      </c>
      <c r="AB1684" s="34">
        <v>1684</v>
      </c>
    </row>
    <row r="1685" spans="27:28" ht="21" customHeight="1">
      <c r="AA1685" s="34">
        <f t="shared" ca="1" si="43"/>
        <v>0</v>
      </c>
      <c r="AB1685" s="34">
        <v>1685</v>
      </c>
    </row>
    <row r="1686" spans="27:28" ht="21" customHeight="1">
      <c r="AA1686" s="34">
        <f t="shared" ca="1" si="43"/>
        <v>0</v>
      </c>
      <c r="AB1686" s="34">
        <v>1686</v>
      </c>
    </row>
    <row r="1687" spans="27:28" ht="21" customHeight="1">
      <c r="AA1687" s="34">
        <f t="shared" ca="1" si="43"/>
        <v>0</v>
      </c>
      <c r="AB1687" s="34">
        <v>1687</v>
      </c>
    </row>
    <row r="1688" spans="27:28" ht="21" customHeight="1">
      <c r="AA1688" s="34">
        <f t="shared" ca="1" si="43"/>
        <v>0</v>
      </c>
      <c r="AB1688" s="34">
        <v>1688</v>
      </c>
    </row>
    <row r="1689" spans="27:28" ht="21" customHeight="1">
      <c r="AA1689" s="34">
        <f t="shared" ca="1" si="43"/>
        <v>0</v>
      </c>
      <c r="AB1689" s="34">
        <v>1689</v>
      </c>
    </row>
    <row r="1690" spans="27:28" ht="21" customHeight="1">
      <c r="AA1690" s="34">
        <f t="shared" ca="1" si="43"/>
        <v>0</v>
      </c>
      <c r="AB1690" s="34">
        <v>1690</v>
      </c>
    </row>
    <row r="1691" spans="27:28" ht="21" customHeight="1">
      <c r="AA1691" s="34">
        <f t="shared" ca="1" si="43"/>
        <v>0</v>
      </c>
      <c r="AB1691" s="34">
        <v>1691</v>
      </c>
    </row>
    <row r="1692" spans="27:28" ht="21" customHeight="1">
      <c r="AA1692" s="34">
        <f t="shared" ca="1" si="43"/>
        <v>0</v>
      </c>
      <c r="AB1692" s="34">
        <v>1692</v>
      </c>
    </row>
    <row r="1693" spans="27:28" ht="21" customHeight="1">
      <c r="AA1693" s="34">
        <f t="shared" ca="1" si="43"/>
        <v>0</v>
      </c>
      <c r="AB1693" s="34">
        <v>1693</v>
      </c>
    </row>
    <row r="1694" spans="27:28" ht="21" customHeight="1">
      <c r="AA1694" s="34">
        <f t="shared" ca="1" si="43"/>
        <v>0</v>
      </c>
      <c r="AB1694" s="34">
        <v>1694</v>
      </c>
    </row>
    <row r="1695" spans="27:28" ht="21" customHeight="1">
      <c r="AA1695" s="34">
        <f t="shared" ca="1" si="43"/>
        <v>0</v>
      </c>
      <c r="AB1695" s="34">
        <v>1695</v>
      </c>
    </row>
    <row r="1696" spans="27:28" ht="21" customHeight="1">
      <c r="AA1696" s="34">
        <f t="shared" ca="1" si="43"/>
        <v>0</v>
      </c>
      <c r="AB1696" s="34">
        <v>1696</v>
      </c>
    </row>
    <row r="1697" spans="27:28" ht="21" customHeight="1">
      <c r="AA1697" s="34">
        <f t="shared" ca="1" si="43"/>
        <v>0</v>
      </c>
      <c r="AB1697" s="34">
        <v>1697</v>
      </c>
    </row>
    <row r="1698" spans="27:28" ht="21" customHeight="1">
      <c r="AA1698" s="34">
        <f t="shared" ca="1" si="43"/>
        <v>0</v>
      </c>
      <c r="AB1698" s="34">
        <v>1698</v>
      </c>
    </row>
    <row r="1699" spans="27:28" ht="21" customHeight="1">
      <c r="AA1699" s="34">
        <f t="shared" ca="1" si="43"/>
        <v>0</v>
      </c>
      <c r="AB1699" s="34">
        <v>1699</v>
      </c>
    </row>
    <row r="1700" spans="27:28" ht="21" customHeight="1">
      <c r="AA1700" s="34">
        <f t="shared" ca="1" si="43"/>
        <v>0</v>
      </c>
      <c r="AB1700" s="34">
        <v>1700</v>
      </c>
    </row>
    <row r="1701" spans="27:28" ht="21" customHeight="1">
      <c r="AA1701" s="34">
        <f t="shared" ca="1" si="43"/>
        <v>0</v>
      </c>
      <c r="AB1701" s="34">
        <v>1701</v>
      </c>
    </row>
    <row r="1702" spans="27:28" ht="21" customHeight="1">
      <c r="AA1702" s="34">
        <f t="shared" ca="1" si="43"/>
        <v>0</v>
      </c>
      <c r="AB1702" s="34">
        <v>1702</v>
      </c>
    </row>
    <row r="1703" spans="27:28" ht="21" customHeight="1">
      <c r="AA1703" s="34">
        <f t="shared" ca="1" si="43"/>
        <v>0</v>
      </c>
      <c r="AB1703" s="34">
        <v>1703</v>
      </c>
    </row>
    <row r="1704" spans="27:28" ht="21" customHeight="1">
      <c r="AA1704" s="34">
        <f t="shared" ref="AA1704:AA1767" ca="1" si="44">INDIRECT($W$6&amp;"!"&amp;"B"&amp;ROW(B1704))</f>
        <v>0</v>
      </c>
      <c r="AB1704" s="34">
        <v>1704</v>
      </c>
    </row>
    <row r="1705" spans="27:28" ht="21" customHeight="1">
      <c r="AA1705" s="34">
        <f t="shared" ca="1" si="44"/>
        <v>0</v>
      </c>
      <c r="AB1705" s="34">
        <v>1705</v>
      </c>
    </row>
    <row r="1706" spans="27:28" ht="21" customHeight="1">
      <c r="AA1706" s="34">
        <f t="shared" ca="1" si="44"/>
        <v>0</v>
      </c>
      <c r="AB1706" s="34">
        <v>1706</v>
      </c>
    </row>
    <row r="1707" spans="27:28" ht="21" customHeight="1">
      <c r="AA1707" s="34">
        <f t="shared" ca="1" si="44"/>
        <v>0</v>
      </c>
      <c r="AB1707" s="34">
        <v>1707</v>
      </c>
    </row>
    <row r="1708" spans="27:28" ht="21" customHeight="1">
      <c r="AA1708" s="34">
        <f t="shared" ca="1" si="44"/>
        <v>0</v>
      </c>
      <c r="AB1708" s="34">
        <v>1708</v>
      </c>
    </row>
    <row r="1709" spans="27:28" ht="21" customHeight="1">
      <c r="AA1709" s="34">
        <f t="shared" ca="1" si="44"/>
        <v>0</v>
      </c>
      <c r="AB1709" s="34">
        <v>1709</v>
      </c>
    </row>
    <row r="1710" spans="27:28" ht="21" customHeight="1">
      <c r="AA1710" s="34">
        <f t="shared" ca="1" si="44"/>
        <v>0</v>
      </c>
      <c r="AB1710" s="34">
        <v>1710</v>
      </c>
    </row>
    <row r="1711" spans="27:28" ht="21" customHeight="1">
      <c r="AA1711" s="34">
        <f t="shared" ca="1" si="44"/>
        <v>0</v>
      </c>
      <c r="AB1711" s="34">
        <v>1711</v>
      </c>
    </row>
    <row r="1712" spans="27:28" ht="21" customHeight="1">
      <c r="AA1712" s="34">
        <f t="shared" ca="1" si="44"/>
        <v>0</v>
      </c>
      <c r="AB1712" s="34">
        <v>1712</v>
      </c>
    </row>
    <row r="1713" spans="27:28" ht="21" customHeight="1">
      <c r="AA1713" s="34">
        <f t="shared" ca="1" si="44"/>
        <v>0</v>
      </c>
      <c r="AB1713" s="34">
        <v>1713</v>
      </c>
    </row>
    <row r="1714" spans="27:28" ht="21" customHeight="1">
      <c r="AA1714" s="34">
        <f t="shared" ca="1" si="44"/>
        <v>0</v>
      </c>
      <c r="AB1714" s="34">
        <v>1714</v>
      </c>
    </row>
    <row r="1715" spans="27:28" ht="21" customHeight="1">
      <c r="AA1715" s="34">
        <f t="shared" ca="1" si="44"/>
        <v>0</v>
      </c>
      <c r="AB1715" s="34">
        <v>1715</v>
      </c>
    </row>
    <row r="1716" spans="27:28" ht="21" customHeight="1">
      <c r="AA1716" s="34">
        <f t="shared" ca="1" si="44"/>
        <v>0</v>
      </c>
      <c r="AB1716" s="34">
        <v>1716</v>
      </c>
    </row>
    <row r="1717" spans="27:28" ht="21" customHeight="1">
      <c r="AA1717" s="34">
        <f t="shared" ca="1" si="44"/>
        <v>0</v>
      </c>
      <c r="AB1717" s="34">
        <v>1717</v>
      </c>
    </row>
    <row r="1718" spans="27:28" ht="21" customHeight="1">
      <c r="AA1718" s="34">
        <f t="shared" ca="1" si="44"/>
        <v>0</v>
      </c>
      <c r="AB1718" s="34">
        <v>1718</v>
      </c>
    </row>
    <row r="1719" spans="27:28" ht="21" customHeight="1">
      <c r="AA1719" s="34">
        <f t="shared" ca="1" si="44"/>
        <v>0</v>
      </c>
      <c r="AB1719" s="34">
        <v>1719</v>
      </c>
    </row>
    <row r="1720" spans="27:28" ht="21" customHeight="1">
      <c r="AA1720" s="34">
        <f t="shared" ca="1" si="44"/>
        <v>0</v>
      </c>
      <c r="AB1720" s="34">
        <v>1720</v>
      </c>
    </row>
    <row r="1721" spans="27:28" ht="21" customHeight="1">
      <c r="AA1721" s="34">
        <f t="shared" ca="1" si="44"/>
        <v>0</v>
      </c>
      <c r="AB1721" s="34">
        <v>1721</v>
      </c>
    </row>
    <row r="1722" spans="27:28" ht="21" customHeight="1">
      <c r="AA1722" s="34">
        <f t="shared" ca="1" si="44"/>
        <v>0</v>
      </c>
      <c r="AB1722" s="34">
        <v>1722</v>
      </c>
    </row>
    <row r="1723" spans="27:28" ht="21" customHeight="1">
      <c r="AA1723" s="34">
        <f t="shared" ca="1" si="44"/>
        <v>0</v>
      </c>
      <c r="AB1723" s="34">
        <v>1723</v>
      </c>
    </row>
    <row r="1724" spans="27:28" ht="21" customHeight="1">
      <c r="AA1724" s="34">
        <f t="shared" ca="1" si="44"/>
        <v>0</v>
      </c>
      <c r="AB1724" s="34">
        <v>1724</v>
      </c>
    </row>
    <row r="1725" spans="27:28" ht="21" customHeight="1">
      <c r="AA1725" s="34">
        <f t="shared" ca="1" si="44"/>
        <v>0</v>
      </c>
      <c r="AB1725" s="34">
        <v>1725</v>
      </c>
    </row>
    <row r="1726" spans="27:28" ht="21" customHeight="1">
      <c r="AA1726" s="34">
        <f t="shared" ca="1" si="44"/>
        <v>0</v>
      </c>
      <c r="AB1726" s="34">
        <v>1726</v>
      </c>
    </row>
    <row r="1727" spans="27:28" ht="21" customHeight="1">
      <c r="AA1727" s="34">
        <f t="shared" ca="1" si="44"/>
        <v>0</v>
      </c>
      <c r="AB1727" s="34">
        <v>1727</v>
      </c>
    </row>
    <row r="1728" spans="27:28" ht="21" customHeight="1">
      <c r="AA1728" s="34">
        <f t="shared" ca="1" si="44"/>
        <v>0</v>
      </c>
      <c r="AB1728" s="34">
        <v>1728</v>
      </c>
    </row>
    <row r="1729" spans="27:28" ht="21" customHeight="1">
      <c r="AA1729" s="34">
        <f t="shared" ca="1" si="44"/>
        <v>0</v>
      </c>
      <c r="AB1729" s="34">
        <v>1729</v>
      </c>
    </row>
    <row r="1730" spans="27:28" ht="21" customHeight="1">
      <c r="AA1730" s="34">
        <f t="shared" ca="1" si="44"/>
        <v>0</v>
      </c>
      <c r="AB1730" s="34">
        <v>1730</v>
      </c>
    </row>
    <row r="1731" spans="27:28" ht="21" customHeight="1">
      <c r="AA1731" s="34">
        <f t="shared" ca="1" si="44"/>
        <v>0</v>
      </c>
      <c r="AB1731" s="34">
        <v>1731</v>
      </c>
    </row>
    <row r="1732" spans="27:28" ht="21" customHeight="1">
      <c r="AA1732" s="34">
        <f t="shared" ca="1" si="44"/>
        <v>0</v>
      </c>
      <c r="AB1732" s="34">
        <v>1732</v>
      </c>
    </row>
    <row r="1733" spans="27:28" ht="21" customHeight="1">
      <c r="AA1733" s="34">
        <f t="shared" ca="1" si="44"/>
        <v>0</v>
      </c>
      <c r="AB1733" s="34">
        <v>1733</v>
      </c>
    </row>
    <row r="1734" spans="27:28" ht="21" customHeight="1">
      <c r="AA1734" s="34">
        <f t="shared" ca="1" si="44"/>
        <v>0</v>
      </c>
      <c r="AB1734" s="34">
        <v>1734</v>
      </c>
    </row>
    <row r="1735" spans="27:28" ht="21" customHeight="1">
      <c r="AA1735" s="34">
        <f t="shared" ca="1" si="44"/>
        <v>0</v>
      </c>
      <c r="AB1735" s="34">
        <v>1735</v>
      </c>
    </row>
    <row r="1736" spans="27:28" ht="21" customHeight="1">
      <c r="AA1736" s="34">
        <f t="shared" ca="1" si="44"/>
        <v>0</v>
      </c>
      <c r="AB1736" s="34">
        <v>1736</v>
      </c>
    </row>
    <row r="1737" spans="27:28" ht="21" customHeight="1">
      <c r="AA1737" s="34">
        <f t="shared" ca="1" si="44"/>
        <v>0</v>
      </c>
      <c r="AB1737" s="34">
        <v>1737</v>
      </c>
    </row>
    <row r="1738" spans="27:28" ht="21" customHeight="1">
      <c r="AA1738" s="34">
        <f t="shared" ca="1" si="44"/>
        <v>0</v>
      </c>
      <c r="AB1738" s="34">
        <v>1738</v>
      </c>
    </row>
    <row r="1739" spans="27:28" ht="21" customHeight="1">
      <c r="AA1739" s="34">
        <f t="shared" ca="1" si="44"/>
        <v>0</v>
      </c>
      <c r="AB1739" s="34">
        <v>1739</v>
      </c>
    </row>
    <row r="1740" spans="27:28" ht="21" customHeight="1">
      <c r="AA1740" s="34">
        <f t="shared" ca="1" si="44"/>
        <v>0</v>
      </c>
      <c r="AB1740" s="34">
        <v>1740</v>
      </c>
    </row>
    <row r="1741" spans="27:28" ht="21" customHeight="1">
      <c r="AA1741" s="34">
        <f t="shared" ca="1" si="44"/>
        <v>0</v>
      </c>
      <c r="AB1741" s="34">
        <v>1741</v>
      </c>
    </row>
    <row r="1742" spans="27:28" ht="21" customHeight="1">
      <c r="AA1742" s="34">
        <f t="shared" ca="1" si="44"/>
        <v>0</v>
      </c>
      <c r="AB1742" s="34">
        <v>1742</v>
      </c>
    </row>
    <row r="1743" spans="27:28" ht="21" customHeight="1">
      <c r="AA1743" s="34">
        <f t="shared" ca="1" si="44"/>
        <v>0</v>
      </c>
      <c r="AB1743" s="34">
        <v>1743</v>
      </c>
    </row>
    <row r="1744" spans="27:28" ht="21" customHeight="1">
      <c r="AA1744" s="34">
        <f t="shared" ca="1" si="44"/>
        <v>0</v>
      </c>
      <c r="AB1744" s="34">
        <v>1744</v>
      </c>
    </row>
    <row r="1745" spans="27:28" ht="21" customHeight="1">
      <c r="AA1745" s="34">
        <f t="shared" ca="1" si="44"/>
        <v>0</v>
      </c>
      <c r="AB1745" s="34">
        <v>1745</v>
      </c>
    </row>
    <row r="1746" spans="27:28" ht="21" customHeight="1">
      <c r="AA1746" s="34">
        <f t="shared" ca="1" si="44"/>
        <v>0</v>
      </c>
      <c r="AB1746" s="34">
        <v>1746</v>
      </c>
    </row>
    <row r="1747" spans="27:28" ht="21" customHeight="1">
      <c r="AA1747" s="34">
        <f t="shared" ca="1" si="44"/>
        <v>0</v>
      </c>
      <c r="AB1747" s="34">
        <v>1747</v>
      </c>
    </row>
    <row r="1748" spans="27:28" ht="21" customHeight="1">
      <c r="AA1748" s="34">
        <f t="shared" ca="1" si="44"/>
        <v>0</v>
      </c>
      <c r="AB1748" s="34">
        <v>1748</v>
      </c>
    </row>
    <row r="1749" spans="27:28" ht="21" customHeight="1">
      <c r="AA1749" s="34">
        <f t="shared" ca="1" si="44"/>
        <v>0</v>
      </c>
      <c r="AB1749" s="34">
        <v>1749</v>
      </c>
    </row>
    <row r="1750" spans="27:28" ht="21" customHeight="1">
      <c r="AA1750" s="34">
        <f t="shared" ca="1" si="44"/>
        <v>0</v>
      </c>
      <c r="AB1750" s="34">
        <v>1750</v>
      </c>
    </row>
    <row r="1751" spans="27:28" ht="21" customHeight="1">
      <c r="AA1751" s="34">
        <f t="shared" ca="1" si="44"/>
        <v>0</v>
      </c>
      <c r="AB1751" s="34">
        <v>1751</v>
      </c>
    </row>
    <row r="1752" spans="27:28" ht="21" customHeight="1">
      <c r="AA1752" s="34">
        <f t="shared" ca="1" si="44"/>
        <v>0</v>
      </c>
      <c r="AB1752" s="34">
        <v>1752</v>
      </c>
    </row>
    <row r="1753" spans="27:28" ht="21" customHeight="1">
      <c r="AA1753" s="34">
        <f t="shared" ca="1" si="44"/>
        <v>0</v>
      </c>
      <c r="AB1753" s="34">
        <v>1753</v>
      </c>
    </row>
    <row r="1754" spans="27:28" ht="21" customHeight="1">
      <c r="AA1754" s="34">
        <f t="shared" ca="1" si="44"/>
        <v>0</v>
      </c>
      <c r="AB1754" s="34">
        <v>1754</v>
      </c>
    </row>
    <row r="1755" spans="27:28" ht="21" customHeight="1">
      <c r="AA1755" s="34">
        <f t="shared" ca="1" si="44"/>
        <v>0</v>
      </c>
      <c r="AB1755" s="34">
        <v>1755</v>
      </c>
    </row>
    <row r="1756" spans="27:28" ht="21" customHeight="1">
      <c r="AA1756" s="34">
        <f t="shared" ca="1" si="44"/>
        <v>0</v>
      </c>
      <c r="AB1756" s="34">
        <v>1756</v>
      </c>
    </row>
    <row r="1757" spans="27:28" ht="21" customHeight="1">
      <c r="AA1757" s="34">
        <f t="shared" ca="1" si="44"/>
        <v>0</v>
      </c>
      <c r="AB1757" s="34">
        <v>1757</v>
      </c>
    </row>
    <row r="1758" spans="27:28" ht="21" customHeight="1">
      <c r="AA1758" s="34">
        <f t="shared" ca="1" si="44"/>
        <v>0</v>
      </c>
      <c r="AB1758" s="34">
        <v>1758</v>
      </c>
    </row>
    <row r="1759" spans="27:28" ht="21" customHeight="1">
      <c r="AA1759" s="34">
        <f t="shared" ca="1" si="44"/>
        <v>0</v>
      </c>
      <c r="AB1759" s="34">
        <v>1759</v>
      </c>
    </row>
    <row r="1760" spans="27:28" ht="21" customHeight="1">
      <c r="AA1760" s="34">
        <f t="shared" ca="1" si="44"/>
        <v>0</v>
      </c>
      <c r="AB1760" s="34">
        <v>1760</v>
      </c>
    </row>
    <row r="1761" spans="27:28" ht="21" customHeight="1">
      <c r="AA1761" s="34">
        <f t="shared" ca="1" si="44"/>
        <v>0</v>
      </c>
      <c r="AB1761" s="34">
        <v>1761</v>
      </c>
    </row>
    <row r="1762" spans="27:28" ht="21" customHeight="1">
      <c r="AA1762" s="34">
        <f t="shared" ca="1" si="44"/>
        <v>0</v>
      </c>
      <c r="AB1762" s="34">
        <v>1762</v>
      </c>
    </row>
    <row r="1763" spans="27:28" ht="21" customHeight="1">
      <c r="AA1763" s="34">
        <f t="shared" ca="1" si="44"/>
        <v>0</v>
      </c>
      <c r="AB1763" s="34">
        <v>1763</v>
      </c>
    </row>
    <row r="1764" spans="27:28" ht="21" customHeight="1">
      <c r="AA1764" s="34">
        <f t="shared" ca="1" si="44"/>
        <v>0</v>
      </c>
      <c r="AB1764" s="34">
        <v>1764</v>
      </c>
    </row>
    <row r="1765" spans="27:28" ht="21" customHeight="1">
      <c r="AA1765" s="34">
        <f t="shared" ca="1" si="44"/>
        <v>0</v>
      </c>
      <c r="AB1765" s="34">
        <v>1765</v>
      </c>
    </row>
    <row r="1766" spans="27:28" ht="21" customHeight="1">
      <c r="AA1766" s="34">
        <f t="shared" ca="1" si="44"/>
        <v>0</v>
      </c>
      <c r="AB1766" s="34">
        <v>1766</v>
      </c>
    </row>
    <row r="1767" spans="27:28" ht="21" customHeight="1">
      <c r="AA1767" s="34">
        <f t="shared" ca="1" si="44"/>
        <v>0</v>
      </c>
      <c r="AB1767" s="34">
        <v>1767</v>
      </c>
    </row>
    <row r="1768" spans="27:28" ht="21" customHeight="1">
      <c r="AA1768" s="34">
        <f t="shared" ref="AA1768:AA1800" ca="1" si="45">INDIRECT($W$6&amp;"!"&amp;"B"&amp;ROW(B1768))</f>
        <v>0</v>
      </c>
      <c r="AB1768" s="34">
        <v>1768</v>
      </c>
    </row>
    <row r="1769" spans="27:28" ht="21" customHeight="1">
      <c r="AA1769" s="34">
        <f t="shared" ca="1" si="45"/>
        <v>0</v>
      </c>
      <c r="AB1769" s="34">
        <v>1769</v>
      </c>
    </row>
    <row r="1770" spans="27:28" ht="21" customHeight="1">
      <c r="AA1770" s="34">
        <f t="shared" ca="1" si="45"/>
        <v>0</v>
      </c>
      <c r="AB1770" s="34">
        <v>1770</v>
      </c>
    </row>
    <row r="1771" spans="27:28" ht="21" customHeight="1">
      <c r="AA1771" s="34">
        <f t="shared" ca="1" si="45"/>
        <v>0</v>
      </c>
      <c r="AB1771" s="34">
        <v>1771</v>
      </c>
    </row>
    <row r="1772" spans="27:28" ht="21" customHeight="1">
      <c r="AA1772" s="34">
        <f t="shared" ca="1" si="45"/>
        <v>0</v>
      </c>
      <c r="AB1772" s="34">
        <v>1772</v>
      </c>
    </row>
    <row r="1773" spans="27:28" ht="21" customHeight="1">
      <c r="AA1773" s="34">
        <f t="shared" ca="1" si="45"/>
        <v>0</v>
      </c>
      <c r="AB1773" s="34">
        <v>1773</v>
      </c>
    </row>
    <row r="1774" spans="27:28" ht="21" customHeight="1">
      <c r="AA1774" s="34">
        <f t="shared" ca="1" si="45"/>
        <v>0</v>
      </c>
      <c r="AB1774" s="34">
        <v>1774</v>
      </c>
    </row>
    <row r="1775" spans="27:28" ht="21" customHeight="1">
      <c r="AA1775" s="34">
        <f t="shared" ca="1" si="45"/>
        <v>0</v>
      </c>
      <c r="AB1775" s="34">
        <v>1775</v>
      </c>
    </row>
    <row r="1776" spans="27:28" ht="21" customHeight="1">
      <c r="AA1776" s="34">
        <f t="shared" ca="1" si="45"/>
        <v>0</v>
      </c>
      <c r="AB1776" s="34">
        <v>1776</v>
      </c>
    </row>
    <row r="1777" spans="27:28" ht="21" customHeight="1">
      <c r="AA1777" s="34">
        <f t="shared" ca="1" si="45"/>
        <v>0</v>
      </c>
      <c r="AB1777" s="34">
        <v>1777</v>
      </c>
    </row>
    <row r="1778" spans="27:28" ht="21" customHeight="1">
      <c r="AA1778" s="34">
        <f t="shared" ca="1" si="45"/>
        <v>0</v>
      </c>
      <c r="AB1778" s="34">
        <v>1778</v>
      </c>
    </row>
    <row r="1779" spans="27:28" ht="21" customHeight="1">
      <c r="AA1779" s="34">
        <f t="shared" ca="1" si="45"/>
        <v>0</v>
      </c>
      <c r="AB1779" s="34">
        <v>1779</v>
      </c>
    </row>
    <row r="1780" spans="27:28" ht="21" customHeight="1">
      <c r="AA1780" s="34">
        <f t="shared" ca="1" si="45"/>
        <v>0</v>
      </c>
      <c r="AB1780" s="34">
        <v>1780</v>
      </c>
    </row>
    <row r="1781" spans="27:28" ht="21" customHeight="1">
      <c r="AA1781" s="34">
        <f t="shared" ca="1" si="45"/>
        <v>0</v>
      </c>
      <c r="AB1781" s="34">
        <v>1781</v>
      </c>
    </row>
    <row r="1782" spans="27:28" ht="21" customHeight="1">
      <c r="AA1782" s="34">
        <f t="shared" ca="1" si="45"/>
        <v>0</v>
      </c>
      <c r="AB1782" s="34">
        <v>1782</v>
      </c>
    </row>
    <row r="1783" spans="27:28" ht="21" customHeight="1">
      <c r="AA1783" s="34">
        <f t="shared" ca="1" si="45"/>
        <v>0</v>
      </c>
      <c r="AB1783" s="34">
        <v>1783</v>
      </c>
    </row>
    <row r="1784" spans="27:28" ht="21" customHeight="1">
      <c r="AA1784" s="34">
        <f t="shared" ca="1" si="45"/>
        <v>0</v>
      </c>
      <c r="AB1784" s="34">
        <v>1784</v>
      </c>
    </row>
    <row r="1785" spans="27:28" ht="21" customHeight="1">
      <c r="AA1785" s="34">
        <f t="shared" ca="1" si="45"/>
        <v>0</v>
      </c>
      <c r="AB1785" s="34">
        <v>1785</v>
      </c>
    </row>
    <row r="1786" spans="27:28" ht="21" customHeight="1">
      <c r="AA1786" s="34">
        <f t="shared" ca="1" si="45"/>
        <v>0</v>
      </c>
      <c r="AB1786" s="34">
        <v>1786</v>
      </c>
    </row>
    <row r="1787" spans="27:28" ht="21" customHeight="1">
      <c r="AA1787" s="34">
        <f t="shared" ca="1" si="45"/>
        <v>0</v>
      </c>
      <c r="AB1787" s="34">
        <v>1787</v>
      </c>
    </row>
    <row r="1788" spans="27:28" ht="21" customHeight="1">
      <c r="AA1788" s="34">
        <f t="shared" ca="1" si="45"/>
        <v>0</v>
      </c>
      <c r="AB1788" s="34">
        <v>1788</v>
      </c>
    </row>
    <row r="1789" spans="27:28" ht="21" customHeight="1">
      <c r="AA1789" s="34">
        <f t="shared" ca="1" si="45"/>
        <v>0</v>
      </c>
      <c r="AB1789" s="34">
        <v>1789</v>
      </c>
    </row>
    <row r="1790" spans="27:28" ht="21" customHeight="1">
      <c r="AA1790" s="34">
        <f t="shared" ca="1" si="45"/>
        <v>0</v>
      </c>
      <c r="AB1790" s="34">
        <v>1790</v>
      </c>
    </row>
    <row r="1791" spans="27:28" ht="21" customHeight="1">
      <c r="AA1791" s="34">
        <f t="shared" ca="1" si="45"/>
        <v>0</v>
      </c>
      <c r="AB1791" s="34">
        <v>1791</v>
      </c>
    </row>
    <row r="1792" spans="27:28" ht="21" customHeight="1">
      <c r="AA1792" s="34">
        <f t="shared" ca="1" si="45"/>
        <v>0</v>
      </c>
      <c r="AB1792" s="34">
        <v>1792</v>
      </c>
    </row>
    <row r="1793" spans="27:28" ht="21" customHeight="1">
      <c r="AA1793" s="34">
        <f t="shared" ca="1" si="45"/>
        <v>0</v>
      </c>
      <c r="AB1793" s="34">
        <v>1793</v>
      </c>
    </row>
    <row r="1794" spans="27:28" ht="21" customHeight="1">
      <c r="AA1794" s="34">
        <f t="shared" ca="1" si="45"/>
        <v>0</v>
      </c>
      <c r="AB1794" s="34">
        <v>1794</v>
      </c>
    </row>
    <row r="1795" spans="27:28" ht="21" customHeight="1">
      <c r="AA1795" s="34">
        <f t="shared" ca="1" si="45"/>
        <v>0</v>
      </c>
      <c r="AB1795" s="34">
        <v>1795</v>
      </c>
    </row>
    <row r="1796" spans="27:28" ht="21" customHeight="1">
      <c r="AA1796" s="34">
        <f t="shared" ca="1" si="45"/>
        <v>0</v>
      </c>
      <c r="AB1796" s="34">
        <v>1796</v>
      </c>
    </row>
    <row r="1797" spans="27:28" ht="21" customHeight="1">
      <c r="AA1797" s="34">
        <f t="shared" ca="1" si="45"/>
        <v>0</v>
      </c>
      <c r="AB1797" s="34">
        <v>1797</v>
      </c>
    </row>
    <row r="1798" spans="27:28" ht="21" customHeight="1">
      <c r="AA1798" s="34">
        <f t="shared" ca="1" si="45"/>
        <v>0</v>
      </c>
      <c r="AB1798" s="34">
        <v>1798</v>
      </c>
    </row>
    <row r="1799" spans="27:28" ht="21" customHeight="1">
      <c r="AA1799" s="34">
        <f t="shared" ca="1" si="45"/>
        <v>0</v>
      </c>
      <c r="AB1799" s="34">
        <v>1799</v>
      </c>
    </row>
    <row r="1800" spans="27:28" ht="21" customHeight="1">
      <c r="AA1800" s="34">
        <f t="shared" ca="1" si="45"/>
        <v>0</v>
      </c>
      <c r="AB1800" s="34">
        <v>1800</v>
      </c>
    </row>
    <row r="1801" spans="27:28" ht="21" customHeight="1">
      <c r="AA1801" s="276"/>
      <c r="AB1801" s="276"/>
    </row>
    <row r="1802" spans="27:28" ht="21" customHeight="1">
      <c r="AA1802" s="276"/>
      <c r="AB1802" s="276"/>
    </row>
    <row r="1803" spans="27:28" ht="21" customHeight="1">
      <c r="AA1803" s="276"/>
      <c r="AB1803" s="276"/>
    </row>
    <row r="1804" spans="27:28" ht="21" customHeight="1">
      <c r="AA1804" s="276"/>
      <c r="AB1804" s="276"/>
    </row>
    <row r="1805" spans="27:28" ht="21" customHeight="1">
      <c r="AA1805" s="276"/>
      <c r="AB1805" s="276"/>
    </row>
    <row r="1806" spans="27:28" ht="21" customHeight="1">
      <c r="AA1806" s="276"/>
      <c r="AB1806" s="276"/>
    </row>
    <row r="1807" spans="27:28" ht="21" customHeight="1">
      <c r="AA1807" s="276"/>
      <c r="AB1807" s="276"/>
    </row>
    <row r="1808" spans="27:28" ht="21" customHeight="1">
      <c r="AA1808" s="276"/>
      <c r="AB1808" s="276"/>
    </row>
    <row r="1809" spans="27:28" ht="21" customHeight="1">
      <c r="AA1809" s="276"/>
      <c r="AB1809" s="276"/>
    </row>
    <row r="1810" spans="27:28" ht="21" customHeight="1">
      <c r="AA1810" s="276"/>
      <c r="AB1810" s="276"/>
    </row>
    <row r="1811" spans="27:28" ht="21" customHeight="1">
      <c r="AA1811" s="276"/>
      <c r="AB1811" s="276"/>
    </row>
    <row r="1812" spans="27:28" ht="21" customHeight="1">
      <c r="AA1812" s="276"/>
      <c r="AB1812" s="276"/>
    </row>
    <row r="1813" spans="27:28" ht="21" customHeight="1">
      <c r="AA1813" s="276"/>
      <c r="AB1813" s="276"/>
    </row>
    <row r="1814" spans="27:28" ht="21" customHeight="1">
      <c r="AA1814" s="276"/>
      <c r="AB1814" s="276"/>
    </row>
    <row r="1815" spans="27:28" ht="21" customHeight="1">
      <c r="AA1815" s="276"/>
      <c r="AB1815" s="276"/>
    </row>
    <row r="1816" spans="27:28" ht="21" customHeight="1">
      <c r="AA1816" s="276"/>
      <c r="AB1816" s="276"/>
    </row>
    <row r="1817" spans="27:28" ht="21" customHeight="1">
      <c r="AA1817" s="276"/>
      <c r="AB1817" s="276"/>
    </row>
    <row r="1818" spans="27:28" ht="21" customHeight="1">
      <c r="AA1818" s="276"/>
      <c r="AB1818" s="276"/>
    </row>
    <row r="1819" spans="27:28" ht="21" customHeight="1">
      <c r="AA1819" s="276"/>
      <c r="AB1819" s="276"/>
    </row>
    <row r="1820" spans="27:28" ht="21" customHeight="1">
      <c r="AA1820" s="276"/>
      <c r="AB1820" s="276"/>
    </row>
    <row r="1821" spans="27:28" ht="21" customHeight="1">
      <c r="AA1821" s="276"/>
      <c r="AB1821" s="276"/>
    </row>
    <row r="1822" spans="27:28" ht="21" customHeight="1">
      <c r="AA1822" s="276"/>
      <c r="AB1822" s="276"/>
    </row>
    <row r="1823" spans="27:28" ht="21" customHeight="1">
      <c r="AA1823" s="276"/>
      <c r="AB1823" s="276"/>
    </row>
    <row r="1824" spans="27:28" ht="21" customHeight="1">
      <c r="AA1824" s="276"/>
      <c r="AB1824" s="276"/>
    </row>
    <row r="1825" spans="27:28" ht="21" customHeight="1">
      <c r="AA1825" s="276"/>
      <c r="AB1825" s="276"/>
    </row>
    <row r="1826" spans="27:28" ht="21" customHeight="1">
      <c r="AA1826" s="276"/>
      <c r="AB1826" s="276"/>
    </row>
    <row r="1827" spans="27:28" ht="21" customHeight="1">
      <c r="AA1827" s="276"/>
      <c r="AB1827" s="276"/>
    </row>
    <row r="1828" spans="27:28" ht="21" customHeight="1">
      <c r="AA1828" s="276"/>
      <c r="AB1828" s="276"/>
    </row>
    <row r="1829" spans="27:28" ht="21" customHeight="1">
      <c r="AA1829" s="276"/>
      <c r="AB1829" s="276"/>
    </row>
    <row r="1830" spans="27:28" ht="21" customHeight="1">
      <c r="AA1830" s="276"/>
      <c r="AB1830" s="276"/>
    </row>
    <row r="1831" spans="27:28" ht="21" customHeight="1">
      <c r="AA1831" s="276"/>
      <c r="AB1831" s="276"/>
    </row>
    <row r="1832" spans="27:28" ht="21" customHeight="1">
      <c r="AA1832" s="276"/>
      <c r="AB1832" s="276"/>
    </row>
    <row r="1833" spans="27:28" ht="21" customHeight="1">
      <c r="AA1833" s="276"/>
      <c r="AB1833" s="276"/>
    </row>
    <row r="1834" spans="27:28" ht="21" customHeight="1">
      <c r="AA1834" s="276"/>
      <c r="AB1834" s="276"/>
    </row>
    <row r="1835" spans="27:28" ht="21" customHeight="1">
      <c r="AA1835" s="276"/>
      <c r="AB1835" s="276"/>
    </row>
    <row r="1836" spans="27:28" ht="21" customHeight="1">
      <c r="AA1836" s="276"/>
      <c r="AB1836" s="276"/>
    </row>
    <row r="1837" spans="27:28" ht="21" customHeight="1">
      <c r="AA1837" s="276"/>
      <c r="AB1837" s="276"/>
    </row>
    <row r="1838" spans="27:28" ht="21" customHeight="1">
      <c r="AA1838" s="276"/>
      <c r="AB1838" s="276"/>
    </row>
    <row r="1839" spans="27:28" ht="21" customHeight="1">
      <c r="AA1839" s="276"/>
      <c r="AB1839" s="276"/>
    </row>
    <row r="1840" spans="27:28" ht="21" customHeight="1">
      <c r="AA1840" s="276"/>
      <c r="AB1840" s="276"/>
    </row>
    <row r="1841" spans="27:28" ht="21" customHeight="1">
      <c r="AA1841" s="276"/>
      <c r="AB1841" s="276"/>
    </row>
    <row r="1842" spans="27:28" ht="21" customHeight="1">
      <c r="AA1842" s="276"/>
      <c r="AB1842" s="276"/>
    </row>
    <row r="1843" spans="27:28" ht="21" customHeight="1">
      <c r="AA1843" s="276"/>
      <c r="AB1843" s="276"/>
    </row>
    <row r="1844" spans="27:28" ht="21" customHeight="1">
      <c r="AA1844" s="276"/>
      <c r="AB1844" s="276"/>
    </row>
    <row r="1845" spans="27:28" ht="21" customHeight="1">
      <c r="AA1845" s="276"/>
      <c r="AB1845" s="276"/>
    </row>
    <row r="1846" spans="27:28" ht="21" customHeight="1">
      <c r="AA1846" s="276"/>
      <c r="AB1846" s="276"/>
    </row>
    <row r="1847" spans="27:28" ht="21" customHeight="1">
      <c r="AA1847" s="276"/>
      <c r="AB1847" s="276"/>
    </row>
    <row r="1848" spans="27:28" ht="21" customHeight="1">
      <c r="AA1848" s="276"/>
      <c r="AB1848" s="276"/>
    </row>
    <row r="1849" spans="27:28" ht="21" customHeight="1">
      <c r="AA1849" s="276"/>
      <c r="AB1849" s="276"/>
    </row>
    <row r="1850" spans="27:28" ht="21" customHeight="1">
      <c r="AA1850" s="276"/>
      <c r="AB1850" s="276"/>
    </row>
    <row r="1851" spans="27:28" ht="21" customHeight="1">
      <c r="AA1851" s="276"/>
      <c r="AB1851" s="276"/>
    </row>
    <row r="1852" spans="27:28" ht="21" customHeight="1">
      <c r="AA1852" s="276"/>
      <c r="AB1852" s="276"/>
    </row>
    <row r="1853" spans="27:28" ht="21" customHeight="1">
      <c r="AA1853" s="276"/>
      <c r="AB1853" s="276"/>
    </row>
    <row r="1854" spans="27:28" ht="21" customHeight="1">
      <c r="AA1854" s="276"/>
      <c r="AB1854" s="276"/>
    </row>
    <row r="1855" spans="27:28" ht="21" customHeight="1">
      <c r="AA1855" s="276"/>
      <c r="AB1855" s="276"/>
    </row>
    <row r="1856" spans="27:28" ht="21" customHeight="1">
      <c r="AA1856" s="276"/>
      <c r="AB1856" s="276"/>
    </row>
    <row r="1857" spans="27:28" ht="21" customHeight="1">
      <c r="AA1857" s="276"/>
      <c r="AB1857" s="276"/>
    </row>
    <row r="1858" spans="27:28" ht="21" customHeight="1">
      <c r="AA1858" s="276"/>
      <c r="AB1858" s="276"/>
    </row>
    <row r="1859" spans="27:28" ht="21" customHeight="1">
      <c r="AA1859" s="276"/>
      <c r="AB1859" s="276"/>
    </row>
    <row r="1860" spans="27:28" ht="21" customHeight="1">
      <c r="AA1860" s="276"/>
      <c r="AB1860" s="276"/>
    </row>
    <row r="1861" spans="27:28" ht="21" customHeight="1">
      <c r="AA1861" s="276"/>
      <c r="AB1861" s="276"/>
    </row>
    <row r="1862" spans="27:28" ht="21" customHeight="1">
      <c r="AA1862" s="276"/>
      <c r="AB1862" s="276"/>
    </row>
    <row r="1863" spans="27:28" ht="21" customHeight="1">
      <c r="AA1863" s="276"/>
      <c r="AB1863" s="276"/>
    </row>
    <row r="1864" spans="27:28" ht="21" customHeight="1">
      <c r="AA1864" s="276"/>
      <c r="AB1864" s="276"/>
    </row>
    <row r="1865" spans="27:28" ht="21" customHeight="1">
      <c r="AA1865" s="276"/>
      <c r="AB1865" s="276"/>
    </row>
    <row r="1866" spans="27:28" ht="21" customHeight="1">
      <c r="AA1866" s="276"/>
      <c r="AB1866" s="276"/>
    </row>
    <row r="1867" spans="27:28" ht="21" customHeight="1">
      <c r="AA1867" s="276"/>
      <c r="AB1867" s="276"/>
    </row>
    <row r="1868" spans="27:28" ht="21" customHeight="1">
      <c r="AA1868" s="276"/>
      <c r="AB1868" s="276"/>
    </row>
    <row r="1869" spans="27:28" ht="21" customHeight="1">
      <c r="AA1869" s="276"/>
      <c r="AB1869" s="276"/>
    </row>
    <row r="1870" spans="27:28" ht="21" customHeight="1">
      <c r="AA1870" s="276"/>
      <c r="AB1870" s="276"/>
    </row>
    <row r="1871" spans="27:28" ht="21" customHeight="1">
      <c r="AA1871" s="276"/>
      <c r="AB1871" s="276"/>
    </row>
    <row r="1872" spans="27:28" ht="21" customHeight="1">
      <c r="AA1872" s="276"/>
      <c r="AB1872" s="276"/>
    </row>
    <row r="1873" spans="27:28" ht="21" customHeight="1">
      <c r="AA1873" s="276"/>
      <c r="AB1873" s="276"/>
    </row>
    <row r="1874" spans="27:28" ht="21" customHeight="1">
      <c r="AA1874" s="276"/>
      <c r="AB1874" s="276"/>
    </row>
    <row r="1875" spans="27:28" ht="21" customHeight="1">
      <c r="AA1875" s="276"/>
      <c r="AB1875" s="276"/>
    </row>
    <row r="1876" spans="27:28" ht="21" customHeight="1">
      <c r="AA1876" s="276"/>
      <c r="AB1876" s="276"/>
    </row>
    <row r="1877" spans="27:28" ht="21" customHeight="1">
      <c r="AA1877" s="276"/>
      <c r="AB1877" s="276"/>
    </row>
    <row r="1878" spans="27:28" ht="21" customHeight="1">
      <c r="AA1878" s="276"/>
      <c r="AB1878" s="276"/>
    </row>
    <row r="1879" spans="27:28" ht="21" customHeight="1">
      <c r="AA1879" s="276"/>
      <c r="AB1879" s="276"/>
    </row>
    <row r="1880" spans="27:28" ht="21" customHeight="1">
      <c r="AA1880" s="276"/>
      <c r="AB1880" s="276"/>
    </row>
    <row r="1881" spans="27:28" ht="21" customHeight="1">
      <c r="AA1881" s="276"/>
      <c r="AB1881" s="276"/>
    </row>
    <row r="1882" spans="27:28" ht="21" customHeight="1">
      <c r="AA1882" s="276"/>
      <c r="AB1882" s="276"/>
    </row>
    <row r="1883" spans="27:28" ht="21" customHeight="1">
      <c r="AA1883" s="276"/>
      <c r="AB1883" s="276"/>
    </row>
    <row r="1884" spans="27:28" ht="21" customHeight="1">
      <c r="AA1884" s="276"/>
      <c r="AB1884" s="276"/>
    </row>
    <row r="1885" spans="27:28" ht="21" customHeight="1">
      <c r="AA1885" s="276"/>
      <c r="AB1885" s="276"/>
    </row>
    <row r="1886" spans="27:28" ht="21" customHeight="1">
      <c r="AA1886" s="276"/>
      <c r="AB1886" s="276"/>
    </row>
    <row r="1887" spans="27:28" ht="21" customHeight="1">
      <c r="AA1887" s="276"/>
      <c r="AB1887" s="276"/>
    </row>
    <row r="1888" spans="27:28" ht="21" customHeight="1">
      <c r="AA1888" s="276"/>
      <c r="AB1888" s="276"/>
    </row>
    <row r="1889" spans="27:28" ht="21" customHeight="1">
      <c r="AA1889" s="276"/>
      <c r="AB1889" s="276"/>
    </row>
    <row r="1890" spans="27:28" ht="21" customHeight="1">
      <c r="AA1890" s="276"/>
      <c r="AB1890" s="276"/>
    </row>
    <row r="1891" spans="27:28" ht="21" customHeight="1">
      <c r="AA1891" s="276"/>
      <c r="AB1891" s="276"/>
    </row>
    <row r="1892" spans="27:28" ht="21" customHeight="1">
      <c r="AA1892" s="276"/>
      <c r="AB1892" s="276"/>
    </row>
    <row r="1893" spans="27:28" ht="21" customHeight="1">
      <c r="AA1893" s="276"/>
      <c r="AB1893" s="276"/>
    </row>
    <row r="1894" spans="27:28" ht="21" customHeight="1">
      <c r="AA1894" s="276"/>
      <c r="AB1894" s="276"/>
    </row>
    <row r="1895" spans="27:28" ht="21" customHeight="1">
      <c r="AA1895" s="276"/>
      <c r="AB1895" s="276"/>
    </row>
    <row r="1896" spans="27:28" ht="21" customHeight="1">
      <c r="AA1896" s="276"/>
      <c r="AB1896" s="276"/>
    </row>
    <row r="1897" spans="27:28" ht="21" customHeight="1">
      <c r="AA1897" s="276"/>
      <c r="AB1897" s="276"/>
    </row>
    <row r="1898" spans="27:28" ht="21" customHeight="1">
      <c r="AA1898" s="276"/>
      <c r="AB1898" s="276"/>
    </row>
    <row r="1899" spans="27:28" ht="21" customHeight="1">
      <c r="AA1899" s="276"/>
      <c r="AB1899" s="276"/>
    </row>
    <row r="1900" spans="27:28" ht="21" customHeight="1">
      <c r="AA1900" s="276"/>
      <c r="AB1900" s="276"/>
    </row>
    <row r="1901" spans="27:28" ht="21" customHeight="1">
      <c r="AA1901" s="276"/>
      <c r="AB1901" s="276"/>
    </row>
    <row r="1902" spans="27:28" ht="21" customHeight="1">
      <c r="AA1902" s="276"/>
      <c r="AB1902" s="276"/>
    </row>
    <row r="1903" spans="27:28" ht="21" customHeight="1">
      <c r="AA1903" s="276"/>
      <c r="AB1903" s="276"/>
    </row>
    <row r="1904" spans="27:28" ht="21" customHeight="1">
      <c r="AA1904" s="276"/>
      <c r="AB1904" s="276"/>
    </row>
    <row r="1905" spans="27:28" ht="21" customHeight="1">
      <c r="AA1905" s="276"/>
      <c r="AB1905" s="276"/>
    </row>
    <row r="1906" spans="27:28" ht="21" customHeight="1">
      <c r="AA1906" s="276"/>
      <c r="AB1906" s="276"/>
    </row>
    <row r="1907" spans="27:28" ht="21" customHeight="1">
      <c r="AA1907" s="276"/>
      <c r="AB1907" s="276"/>
    </row>
    <row r="1908" spans="27:28" ht="21" customHeight="1">
      <c r="AA1908" s="276"/>
      <c r="AB1908" s="276"/>
    </row>
    <row r="1909" spans="27:28" ht="21" customHeight="1">
      <c r="AA1909" s="276"/>
      <c r="AB1909" s="276"/>
    </row>
    <row r="1910" spans="27:28" ht="21" customHeight="1">
      <c r="AA1910" s="276"/>
      <c r="AB1910" s="276"/>
    </row>
    <row r="1911" spans="27:28" ht="21" customHeight="1">
      <c r="AA1911" s="276"/>
      <c r="AB1911" s="276"/>
    </row>
    <row r="1912" spans="27:28" ht="21" customHeight="1">
      <c r="AA1912" s="276"/>
      <c r="AB1912" s="276"/>
    </row>
    <row r="1913" spans="27:28" ht="21" customHeight="1">
      <c r="AA1913" s="276"/>
      <c r="AB1913" s="276"/>
    </row>
    <row r="1914" spans="27:28" ht="21" customHeight="1">
      <c r="AA1914" s="276"/>
      <c r="AB1914" s="276"/>
    </row>
    <row r="1915" spans="27:28" ht="21" customHeight="1">
      <c r="AA1915" s="276"/>
      <c r="AB1915" s="276"/>
    </row>
    <row r="1916" spans="27:28" ht="21" customHeight="1">
      <c r="AA1916" s="276"/>
      <c r="AB1916" s="276"/>
    </row>
    <row r="1917" spans="27:28" ht="21" customHeight="1">
      <c r="AA1917" s="276"/>
      <c r="AB1917" s="276"/>
    </row>
    <row r="1918" spans="27:28" ht="21" customHeight="1">
      <c r="AA1918" s="276"/>
      <c r="AB1918" s="276"/>
    </row>
    <row r="1919" spans="27:28" ht="21" customHeight="1">
      <c r="AA1919" s="276"/>
      <c r="AB1919" s="276"/>
    </row>
    <row r="1920" spans="27:28" ht="21" customHeight="1">
      <c r="AA1920" s="276"/>
      <c r="AB1920" s="276"/>
    </row>
    <row r="1921" spans="27:28" ht="21" customHeight="1">
      <c r="AA1921" s="276"/>
      <c r="AB1921" s="276"/>
    </row>
    <row r="1922" spans="27:28" ht="21" customHeight="1">
      <c r="AA1922" s="276"/>
      <c r="AB1922" s="276"/>
    </row>
    <row r="1923" spans="27:28" ht="21" customHeight="1">
      <c r="AA1923" s="276"/>
      <c r="AB1923" s="276"/>
    </row>
    <row r="1924" spans="27:28" ht="21" customHeight="1">
      <c r="AA1924" s="276"/>
      <c r="AB1924" s="276"/>
    </row>
    <row r="1925" spans="27:28" ht="21" customHeight="1">
      <c r="AA1925" s="276"/>
      <c r="AB1925" s="276"/>
    </row>
    <row r="1926" spans="27:28" ht="21" customHeight="1">
      <c r="AA1926" s="276"/>
      <c r="AB1926" s="276"/>
    </row>
    <row r="1927" spans="27:28" ht="21" customHeight="1">
      <c r="AA1927" s="276"/>
      <c r="AB1927" s="276"/>
    </row>
    <row r="1928" spans="27:28" ht="21" customHeight="1">
      <c r="AA1928" s="276"/>
      <c r="AB1928" s="276"/>
    </row>
    <row r="1929" spans="27:28" ht="21" customHeight="1">
      <c r="AA1929" s="276"/>
      <c r="AB1929" s="276"/>
    </row>
    <row r="1930" spans="27:28" ht="21" customHeight="1">
      <c r="AA1930" s="276"/>
      <c r="AB1930" s="276"/>
    </row>
    <row r="1931" spans="27:28" ht="21" customHeight="1">
      <c r="AA1931" s="276"/>
      <c r="AB1931" s="276"/>
    </row>
    <row r="1932" spans="27:28" ht="21" customHeight="1">
      <c r="AA1932" s="276"/>
      <c r="AB1932" s="276"/>
    </row>
    <row r="1933" spans="27:28" ht="21" customHeight="1">
      <c r="AA1933" s="276"/>
      <c r="AB1933" s="276"/>
    </row>
    <row r="1934" spans="27:28" ht="21" customHeight="1">
      <c r="AA1934" s="276"/>
      <c r="AB1934" s="276"/>
    </row>
    <row r="1935" spans="27:28" ht="21" customHeight="1">
      <c r="AA1935" s="276"/>
      <c r="AB1935" s="276"/>
    </row>
    <row r="1936" spans="27:28" ht="21" customHeight="1">
      <c r="AA1936" s="276"/>
      <c r="AB1936" s="276"/>
    </row>
    <row r="1937" spans="27:28" ht="21" customHeight="1">
      <c r="AA1937" s="276"/>
      <c r="AB1937" s="276"/>
    </row>
    <row r="1938" spans="27:28" ht="21" customHeight="1">
      <c r="AA1938" s="276"/>
      <c r="AB1938" s="276"/>
    </row>
    <row r="1939" spans="27:28" ht="21" customHeight="1">
      <c r="AA1939" s="276"/>
      <c r="AB1939" s="276"/>
    </row>
    <row r="1940" spans="27:28" ht="21" customHeight="1">
      <c r="AA1940" s="276"/>
      <c r="AB1940" s="276"/>
    </row>
    <row r="1941" spans="27:28" ht="21" customHeight="1">
      <c r="AA1941" s="276"/>
      <c r="AB1941" s="276"/>
    </row>
    <row r="1942" spans="27:28" ht="21" customHeight="1">
      <c r="AA1942" s="276"/>
      <c r="AB1942" s="276"/>
    </row>
    <row r="1943" spans="27:28" ht="21" customHeight="1">
      <c r="AA1943" s="276"/>
      <c r="AB1943" s="276"/>
    </row>
    <row r="1944" spans="27:28" ht="21" customHeight="1">
      <c r="AA1944" s="276"/>
      <c r="AB1944" s="276"/>
    </row>
    <row r="1945" spans="27:28" ht="21" customHeight="1">
      <c r="AA1945" s="276"/>
      <c r="AB1945" s="276"/>
    </row>
    <row r="1946" spans="27:28" ht="21" customHeight="1">
      <c r="AA1946" s="276"/>
      <c r="AB1946" s="276"/>
    </row>
    <row r="1947" spans="27:28" ht="21" customHeight="1">
      <c r="AA1947" s="276"/>
      <c r="AB1947" s="276"/>
    </row>
    <row r="1948" spans="27:28" ht="21" customHeight="1">
      <c r="AA1948" s="276"/>
      <c r="AB1948" s="276"/>
    </row>
    <row r="1949" spans="27:28" ht="21" customHeight="1">
      <c r="AA1949" s="276"/>
      <c r="AB1949" s="276"/>
    </row>
    <row r="1950" spans="27:28" ht="21" customHeight="1">
      <c r="AA1950" s="276"/>
      <c r="AB1950" s="276"/>
    </row>
    <row r="1951" spans="27:28" ht="21" customHeight="1">
      <c r="AA1951" s="276"/>
      <c r="AB1951" s="276"/>
    </row>
    <row r="1952" spans="27:28" ht="21" customHeight="1">
      <c r="AA1952" s="276"/>
      <c r="AB1952" s="276"/>
    </row>
    <row r="1953" spans="27:28" ht="21" customHeight="1">
      <c r="AA1953" s="276"/>
      <c r="AB1953" s="276"/>
    </row>
    <row r="1954" spans="27:28" ht="21" customHeight="1">
      <c r="AA1954" s="276"/>
      <c r="AB1954" s="276"/>
    </row>
    <row r="1955" spans="27:28" ht="21" customHeight="1">
      <c r="AA1955" s="276"/>
      <c r="AB1955" s="276"/>
    </row>
    <row r="1956" spans="27:28" ht="21" customHeight="1">
      <c r="AA1956" s="276"/>
      <c r="AB1956" s="276"/>
    </row>
    <row r="1957" spans="27:28" ht="21" customHeight="1">
      <c r="AA1957" s="276"/>
      <c r="AB1957" s="276"/>
    </row>
    <row r="1958" spans="27:28" ht="21" customHeight="1">
      <c r="AA1958" s="276"/>
      <c r="AB1958" s="276"/>
    </row>
    <row r="1959" spans="27:28" ht="21" customHeight="1">
      <c r="AA1959" s="276"/>
      <c r="AB1959" s="276"/>
    </row>
    <row r="1960" spans="27:28" ht="21" customHeight="1">
      <c r="AA1960" s="276"/>
      <c r="AB1960" s="276"/>
    </row>
    <row r="1961" spans="27:28" ht="21" customHeight="1">
      <c r="AA1961" s="276"/>
      <c r="AB1961" s="276"/>
    </row>
    <row r="1962" spans="27:28" ht="21" customHeight="1">
      <c r="AA1962" s="276"/>
      <c r="AB1962" s="276"/>
    </row>
    <row r="1963" spans="27:28" ht="21" customHeight="1">
      <c r="AA1963" s="276"/>
      <c r="AB1963" s="276"/>
    </row>
    <row r="1964" spans="27:28" ht="21" customHeight="1">
      <c r="AA1964" s="276"/>
      <c r="AB1964" s="276"/>
    </row>
    <row r="1965" spans="27:28" ht="21" customHeight="1">
      <c r="AA1965" s="276"/>
      <c r="AB1965" s="276"/>
    </row>
    <row r="1966" spans="27:28" ht="21" customHeight="1">
      <c r="AA1966" s="276"/>
      <c r="AB1966" s="276"/>
    </row>
    <row r="1967" spans="27:28" ht="21" customHeight="1">
      <c r="AA1967" s="276"/>
      <c r="AB1967" s="276"/>
    </row>
    <row r="1968" spans="27:28" ht="21" customHeight="1">
      <c r="AA1968" s="276"/>
      <c r="AB1968" s="276"/>
    </row>
    <row r="1969" spans="27:28" ht="21" customHeight="1">
      <c r="AA1969" s="276"/>
      <c r="AB1969" s="276"/>
    </row>
    <row r="1970" spans="27:28" ht="21" customHeight="1">
      <c r="AA1970" s="276"/>
      <c r="AB1970" s="276"/>
    </row>
    <row r="1971" spans="27:28" ht="21" customHeight="1">
      <c r="AA1971" s="276"/>
      <c r="AB1971" s="276"/>
    </row>
    <row r="1972" spans="27:28" ht="21" customHeight="1">
      <c r="AA1972" s="276"/>
      <c r="AB1972" s="276"/>
    </row>
    <row r="1973" spans="27:28" ht="21" customHeight="1">
      <c r="AA1973" s="276"/>
      <c r="AB1973" s="276"/>
    </row>
    <row r="1974" spans="27:28" ht="21" customHeight="1">
      <c r="AA1974" s="276"/>
      <c r="AB1974" s="276"/>
    </row>
    <row r="1975" spans="27:28" ht="21" customHeight="1">
      <c r="AA1975" s="276"/>
      <c r="AB1975" s="276"/>
    </row>
    <row r="1976" spans="27:28" ht="21" customHeight="1">
      <c r="AA1976" s="276"/>
      <c r="AB1976" s="276"/>
    </row>
    <row r="1977" spans="27:28" ht="21" customHeight="1">
      <c r="AA1977" s="276"/>
      <c r="AB1977" s="276"/>
    </row>
    <row r="1978" spans="27:28" ht="21" customHeight="1">
      <c r="AA1978" s="276"/>
      <c r="AB1978" s="276"/>
    </row>
    <row r="1979" spans="27:28" ht="21" customHeight="1">
      <c r="AA1979" s="276"/>
      <c r="AB1979" s="276"/>
    </row>
    <row r="1980" spans="27:28" ht="21" customHeight="1">
      <c r="AA1980" s="276"/>
      <c r="AB1980" s="276"/>
    </row>
    <row r="1981" spans="27:28" ht="21" customHeight="1">
      <c r="AA1981" s="276"/>
      <c r="AB1981" s="276"/>
    </row>
    <row r="1982" spans="27:28" ht="21" customHeight="1">
      <c r="AA1982" s="276"/>
      <c r="AB1982" s="276"/>
    </row>
    <row r="1983" spans="27:28" ht="21" customHeight="1">
      <c r="AA1983" s="276"/>
      <c r="AB1983" s="276"/>
    </row>
    <row r="1984" spans="27:28" ht="21" customHeight="1">
      <c r="AA1984" s="276"/>
      <c r="AB1984" s="276"/>
    </row>
    <row r="1985" spans="27:28" ht="21" customHeight="1">
      <c r="AA1985" s="276"/>
      <c r="AB1985" s="276"/>
    </row>
    <row r="1986" spans="27:28" ht="21" customHeight="1">
      <c r="AA1986" s="276"/>
      <c r="AB1986" s="276"/>
    </row>
    <row r="1987" spans="27:28" ht="21" customHeight="1">
      <c r="AA1987" s="276"/>
      <c r="AB1987" s="276"/>
    </row>
    <row r="1988" spans="27:28" ht="21" customHeight="1">
      <c r="AA1988" s="276"/>
      <c r="AB1988" s="276"/>
    </row>
    <row r="1989" spans="27:28" ht="21" customHeight="1">
      <c r="AA1989" s="276"/>
      <c r="AB1989" s="276"/>
    </row>
    <row r="1990" spans="27:28" ht="21" customHeight="1">
      <c r="AA1990" s="276"/>
      <c r="AB1990" s="276"/>
    </row>
    <row r="1991" spans="27:28" ht="21" customHeight="1">
      <c r="AA1991" s="276"/>
      <c r="AB1991" s="276"/>
    </row>
    <row r="1992" spans="27:28" ht="21" customHeight="1">
      <c r="AA1992" s="276"/>
      <c r="AB1992" s="276"/>
    </row>
    <row r="1993" spans="27:28" ht="21" customHeight="1">
      <c r="AA1993" s="276"/>
      <c r="AB1993" s="276"/>
    </row>
    <row r="1994" spans="27:28" ht="21" customHeight="1">
      <c r="AA1994" s="276"/>
      <c r="AB1994" s="276"/>
    </row>
    <row r="1995" spans="27:28" ht="21" customHeight="1">
      <c r="AA1995" s="276"/>
      <c r="AB1995" s="276"/>
    </row>
    <row r="1996" spans="27:28" ht="21" customHeight="1">
      <c r="AA1996" s="276"/>
      <c r="AB1996" s="276"/>
    </row>
    <row r="1997" spans="27:28" ht="21" customHeight="1">
      <c r="AA1997" s="276"/>
      <c r="AB1997" s="276"/>
    </row>
    <row r="1998" spans="27:28" ht="21" customHeight="1">
      <c r="AA1998" s="276"/>
      <c r="AB1998" s="276"/>
    </row>
    <row r="1999" spans="27:28" ht="21" customHeight="1">
      <c r="AA1999" s="276"/>
      <c r="AB1999" s="276"/>
    </row>
    <row r="2000" spans="27:28" ht="21" customHeight="1">
      <c r="AA2000" s="276"/>
      <c r="AB2000" s="276"/>
    </row>
    <row r="2001" spans="27:28" ht="21" customHeight="1">
      <c r="AA2001" s="275"/>
      <c r="AB2001" s="275"/>
    </row>
    <row r="2002" spans="27:28" ht="21" customHeight="1">
      <c r="AA2002" s="275"/>
      <c r="AB2002" s="275"/>
    </row>
    <row r="2003" spans="27:28" ht="21" customHeight="1">
      <c r="AA2003" s="275"/>
      <c r="AB2003" s="275"/>
    </row>
    <row r="2004" spans="27:28" ht="21" customHeight="1">
      <c r="AA2004" s="275"/>
      <c r="AB2004" s="275"/>
    </row>
    <row r="2005" spans="27:28" ht="21" customHeight="1">
      <c r="AA2005" s="275"/>
      <c r="AB2005" s="275"/>
    </row>
    <row r="2006" spans="27:28" ht="21" customHeight="1">
      <c r="AA2006" s="275"/>
      <c r="AB2006" s="275"/>
    </row>
    <row r="2007" spans="27:28" ht="21" customHeight="1">
      <c r="AA2007" s="275"/>
      <c r="AB2007" s="275"/>
    </row>
    <row r="2008" spans="27:28" ht="21" customHeight="1">
      <c r="AA2008" s="275"/>
      <c r="AB2008" s="275"/>
    </row>
    <row r="2009" spans="27:28" ht="21" customHeight="1">
      <c r="AA2009" s="275"/>
      <c r="AB2009" s="275"/>
    </row>
    <row r="2010" spans="27:28" ht="21" customHeight="1">
      <c r="AA2010" s="275"/>
      <c r="AB2010" s="275"/>
    </row>
    <row r="2011" spans="27:28" ht="21" customHeight="1">
      <c r="AA2011" s="275"/>
      <c r="AB2011" s="275"/>
    </row>
    <row r="2012" spans="27:28" ht="21" customHeight="1">
      <c r="AA2012" s="275"/>
      <c r="AB2012" s="275"/>
    </row>
    <row r="2013" spans="27:28" ht="21" customHeight="1">
      <c r="AA2013" s="275"/>
      <c r="AB2013" s="275"/>
    </row>
    <row r="2014" spans="27:28" ht="21" customHeight="1">
      <c r="AA2014" s="275"/>
      <c r="AB2014" s="275"/>
    </row>
    <row r="2015" spans="27:28" ht="21" customHeight="1">
      <c r="AA2015" s="275"/>
      <c r="AB2015" s="275"/>
    </row>
    <row r="2016" spans="27:28" ht="21" customHeight="1">
      <c r="AA2016" s="275"/>
      <c r="AB2016" s="275"/>
    </row>
    <row r="2017" spans="27:28" ht="21" customHeight="1">
      <c r="AA2017" s="275"/>
      <c r="AB2017" s="275"/>
    </row>
    <row r="2018" spans="27:28" ht="21" customHeight="1">
      <c r="AA2018" s="275"/>
      <c r="AB2018" s="275"/>
    </row>
    <row r="2019" spans="27:28" ht="21" customHeight="1">
      <c r="AA2019" s="275"/>
      <c r="AB2019" s="275"/>
    </row>
    <row r="2020" spans="27:28" ht="21" customHeight="1">
      <c r="AA2020" s="275"/>
      <c r="AB2020" s="275"/>
    </row>
    <row r="2021" spans="27:28" ht="21" customHeight="1">
      <c r="AA2021" s="275"/>
      <c r="AB2021" s="275"/>
    </row>
    <row r="2022" spans="27:28" ht="21" customHeight="1">
      <c r="AA2022" s="275"/>
      <c r="AB2022" s="275"/>
    </row>
    <row r="2023" spans="27:28" ht="21" customHeight="1">
      <c r="AA2023" s="275"/>
      <c r="AB2023" s="275"/>
    </row>
    <row r="2024" spans="27:28" ht="21" customHeight="1">
      <c r="AA2024" s="275"/>
      <c r="AB2024" s="275"/>
    </row>
    <row r="2025" spans="27:28" ht="21" customHeight="1">
      <c r="AA2025" s="275"/>
      <c r="AB2025" s="275"/>
    </row>
    <row r="2026" spans="27:28" ht="21" customHeight="1">
      <c r="AA2026" s="275"/>
      <c r="AB2026" s="275"/>
    </row>
    <row r="2027" spans="27:28" ht="21" customHeight="1">
      <c r="AA2027" s="275"/>
      <c r="AB2027" s="275"/>
    </row>
    <row r="2028" spans="27:28" ht="21" customHeight="1">
      <c r="AA2028" s="275"/>
      <c r="AB2028" s="275"/>
    </row>
    <row r="2029" spans="27:28" ht="21" customHeight="1">
      <c r="AA2029" s="275"/>
      <c r="AB2029" s="275"/>
    </row>
    <row r="2030" spans="27:28" ht="21" customHeight="1">
      <c r="AA2030" s="275"/>
      <c r="AB2030" s="275"/>
    </row>
    <row r="2031" spans="27:28" ht="21" customHeight="1">
      <c r="AA2031" s="275"/>
      <c r="AB2031" s="275"/>
    </row>
    <row r="2032" spans="27:28" ht="21" customHeight="1">
      <c r="AA2032" s="275"/>
      <c r="AB2032" s="275"/>
    </row>
    <row r="2033" spans="27:28" ht="21" customHeight="1">
      <c r="AA2033" s="275"/>
      <c r="AB2033" s="275"/>
    </row>
    <row r="2034" spans="27:28" ht="21" customHeight="1">
      <c r="AA2034" s="275"/>
      <c r="AB2034" s="275"/>
    </row>
    <row r="2035" spans="27:28" ht="21" customHeight="1">
      <c r="AA2035" s="275"/>
      <c r="AB2035" s="275"/>
    </row>
    <row r="2036" spans="27:28" ht="21" customHeight="1">
      <c r="AA2036" s="275"/>
      <c r="AB2036" s="275"/>
    </row>
    <row r="2037" spans="27:28" ht="21" customHeight="1">
      <c r="AA2037" s="275"/>
      <c r="AB2037" s="275"/>
    </row>
    <row r="2038" spans="27:28" ht="21" customHeight="1">
      <c r="AA2038" s="275"/>
      <c r="AB2038" s="275"/>
    </row>
    <row r="2039" spans="27:28" ht="21" customHeight="1">
      <c r="AA2039" s="275"/>
      <c r="AB2039" s="275"/>
    </row>
    <row r="2040" spans="27:28" ht="21" customHeight="1">
      <c r="AA2040" s="275"/>
      <c r="AB2040" s="275"/>
    </row>
    <row r="2041" spans="27:28" ht="21" customHeight="1">
      <c r="AA2041" s="275"/>
      <c r="AB2041" s="275"/>
    </row>
    <row r="2042" spans="27:28" ht="21" customHeight="1">
      <c r="AA2042" s="275"/>
      <c r="AB2042" s="275"/>
    </row>
    <row r="2043" spans="27:28" ht="21" customHeight="1">
      <c r="AA2043" s="275"/>
      <c r="AB2043" s="275"/>
    </row>
    <row r="2044" spans="27:28" ht="21" customHeight="1">
      <c r="AA2044" s="275"/>
      <c r="AB2044" s="275"/>
    </row>
    <row r="2045" spans="27:28" ht="21" customHeight="1">
      <c r="AA2045" s="275"/>
      <c r="AB2045" s="275"/>
    </row>
    <row r="2046" spans="27:28" ht="21" customHeight="1">
      <c r="AA2046" s="275"/>
      <c r="AB2046" s="275"/>
    </row>
    <row r="2047" spans="27:28" ht="21" customHeight="1">
      <c r="AA2047" s="275"/>
      <c r="AB2047" s="275"/>
    </row>
    <row r="2048" spans="27:28" ht="21" customHeight="1">
      <c r="AA2048" s="275"/>
      <c r="AB2048" s="275"/>
    </row>
    <row r="2049" spans="27:28" ht="21" customHeight="1">
      <c r="AA2049" s="275"/>
      <c r="AB2049" s="275"/>
    </row>
    <row r="2050" spans="27:28" ht="21" customHeight="1">
      <c r="AA2050" s="275"/>
      <c r="AB2050" s="275"/>
    </row>
    <row r="2051" spans="27:28" ht="21" customHeight="1">
      <c r="AA2051" s="275"/>
      <c r="AB2051" s="275"/>
    </row>
    <row r="2052" spans="27:28" ht="21" customHeight="1">
      <c r="AA2052" s="275"/>
      <c r="AB2052" s="275"/>
    </row>
    <row r="2053" spans="27:28" ht="21" customHeight="1">
      <c r="AA2053" s="275"/>
      <c r="AB2053" s="275"/>
    </row>
    <row r="2054" spans="27:28" ht="21" customHeight="1">
      <c r="AA2054" s="275"/>
      <c r="AB2054" s="275"/>
    </row>
    <row r="2055" spans="27:28" ht="21" customHeight="1">
      <c r="AA2055" s="275"/>
      <c r="AB2055" s="275"/>
    </row>
    <row r="2056" spans="27:28" ht="21" customHeight="1">
      <c r="AA2056" s="275"/>
      <c r="AB2056" s="275"/>
    </row>
    <row r="2057" spans="27:28" ht="21" customHeight="1">
      <c r="AA2057" s="275"/>
      <c r="AB2057" s="275"/>
    </row>
    <row r="2058" spans="27:28" ht="21" customHeight="1">
      <c r="AA2058" s="275"/>
      <c r="AB2058" s="275"/>
    </row>
    <row r="2059" spans="27:28" ht="21" customHeight="1">
      <c r="AA2059" s="275"/>
      <c r="AB2059" s="275"/>
    </row>
    <row r="2060" spans="27:28" ht="21" customHeight="1">
      <c r="AA2060" s="275"/>
      <c r="AB2060" s="275"/>
    </row>
    <row r="2061" spans="27:28" ht="21" customHeight="1">
      <c r="AA2061" s="275"/>
      <c r="AB2061" s="275"/>
    </row>
    <row r="2062" spans="27:28" ht="21" customHeight="1">
      <c r="AA2062" s="275"/>
      <c r="AB2062" s="275"/>
    </row>
    <row r="2063" spans="27:28" ht="21" customHeight="1">
      <c r="AA2063" s="275"/>
      <c r="AB2063" s="275"/>
    </row>
    <row r="2064" spans="27:28" ht="21" customHeight="1">
      <c r="AA2064" s="275"/>
      <c r="AB2064" s="275"/>
    </row>
    <row r="2065" spans="27:28" ht="21" customHeight="1">
      <c r="AA2065" s="275"/>
      <c r="AB2065" s="275"/>
    </row>
    <row r="2066" spans="27:28" ht="21" customHeight="1">
      <c r="AA2066" s="275"/>
      <c r="AB2066" s="275"/>
    </row>
    <row r="2067" spans="27:28" ht="21" customHeight="1">
      <c r="AA2067" s="275"/>
      <c r="AB2067" s="275"/>
    </row>
    <row r="2068" spans="27:28" ht="21" customHeight="1">
      <c r="AA2068" s="275"/>
      <c r="AB2068" s="275"/>
    </row>
    <row r="2069" spans="27:28" ht="21" customHeight="1">
      <c r="AA2069" s="275"/>
      <c r="AB2069" s="275"/>
    </row>
    <row r="2070" spans="27:28" ht="21" customHeight="1">
      <c r="AA2070" s="275"/>
      <c r="AB2070" s="275"/>
    </row>
    <row r="2071" spans="27:28" ht="21" customHeight="1">
      <c r="AA2071" s="275"/>
      <c r="AB2071" s="275"/>
    </row>
    <row r="2072" spans="27:28" ht="21" customHeight="1">
      <c r="AA2072" s="275"/>
      <c r="AB2072" s="275"/>
    </row>
    <row r="2073" spans="27:28" ht="21" customHeight="1">
      <c r="AA2073" s="275"/>
      <c r="AB2073" s="275"/>
    </row>
    <row r="2074" spans="27:28" ht="21" customHeight="1">
      <c r="AA2074" s="275"/>
      <c r="AB2074" s="275"/>
    </row>
    <row r="2075" spans="27:28" ht="21" customHeight="1">
      <c r="AA2075" s="275"/>
      <c r="AB2075" s="275"/>
    </row>
    <row r="2076" spans="27:28" ht="21" customHeight="1">
      <c r="AA2076" s="275"/>
      <c r="AB2076" s="275"/>
    </row>
    <row r="2077" spans="27:28" ht="21" customHeight="1">
      <c r="AA2077" s="275"/>
      <c r="AB2077" s="275"/>
    </row>
    <row r="2078" spans="27:28" ht="21" customHeight="1">
      <c r="AA2078" s="275"/>
      <c r="AB2078" s="275"/>
    </row>
    <row r="2079" spans="27:28" ht="21" customHeight="1">
      <c r="AA2079" s="275"/>
      <c r="AB2079" s="275"/>
    </row>
    <row r="2080" spans="27:28" ht="21" customHeight="1">
      <c r="AA2080" s="275"/>
      <c r="AB2080" s="275"/>
    </row>
    <row r="2081" spans="27:28" ht="21" customHeight="1">
      <c r="AA2081" s="275"/>
      <c r="AB2081" s="275"/>
    </row>
    <row r="2082" spans="27:28" ht="21" customHeight="1">
      <c r="AA2082" s="275"/>
      <c r="AB2082" s="275"/>
    </row>
    <row r="2083" spans="27:28" ht="21" customHeight="1">
      <c r="AA2083" s="275"/>
      <c r="AB2083" s="275"/>
    </row>
    <row r="2084" spans="27:28" ht="21" customHeight="1">
      <c r="AA2084" s="275"/>
      <c r="AB2084" s="275"/>
    </row>
    <row r="2085" spans="27:28" ht="21" customHeight="1">
      <c r="AA2085" s="275"/>
      <c r="AB2085" s="275"/>
    </row>
    <row r="2086" spans="27:28" ht="21" customHeight="1">
      <c r="AA2086" s="275"/>
      <c r="AB2086" s="275"/>
    </row>
    <row r="2087" spans="27:28" ht="21" customHeight="1">
      <c r="AA2087" s="275"/>
      <c r="AB2087" s="275"/>
    </row>
    <row r="2088" spans="27:28" ht="21" customHeight="1">
      <c r="AA2088" s="275"/>
      <c r="AB2088" s="275"/>
    </row>
    <row r="2089" spans="27:28" ht="21" customHeight="1">
      <c r="AA2089" s="275"/>
      <c r="AB2089" s="275"/>
    </row>
    <row r="2090" spans="27:28" ht="21" customHeight="1">
      <c r="AA2090" s="275"/>
      <c r="AB2090" s="275"/>
    </row>
    <row r="2091" spans="27:28" ht="21" customHeight="1">
      <c r="AA2091" s="275"/>
      <c r="AB2091" s="275"/>
    </row>
    <row r="2092" spans="27:28" ht="21" customHeight="1">
      <c r="AA2092" s="275"/>
      <c r="AB2092" s="275"/>
    </row>
    <row r="2093" spans="27:28" ht="21" customHeight="1">
      <c r="AA2093" s="275"/>
      <c r="AB2093" s="275"/>
    </row>
    <row r="2094" spans="27:28" ht="21" customHeight="1">
      <c r="AA2094" s="275"/>
      <c r="AB2094" s="275"/>
    </row>
    <row r="2095" spans="27:28" ht="21" customHeight="1">
      <c r="AA2095" s="275"/>
      <c r="AB2095" s="275"/>
    </row>
    <row r="2096" spans="27:28" ht="21" customHeight="1">
      <c r="AA2096" s="275"/>
      <c r="AB2096" s="275"/>
    </row>
    <row r="2097" spans="27:28" ht="21" customHeight="1">
      <c r="AA2097" s="275"/>
      <c r="AB2097" s="275"/>
    </row>
    <row r="2098" spans="27:28" ht="21" customHeight="1">
      <c r="AA2098" s="275"/>
      <c r="AB2098" s="275"/>
    </row>
    <row r="2099" spans="27:28" ht="21" customHeight="1">
      <c r="AA2099" s="275"/>
      <c r="AB2099" s="275"/>
    </row>
    <row r="2100" spans="27:28" ht="21" customHeight="1">
      <c r="AA2100" s="275"/>
      <c r="AB2100" s="275"/>
    </row>
    <row r="2101" spans="27:28" ht="21" customHeight="1">
      <c r="AA2101" s="275"/>
      <c r="AB2101" s="275"/>
    </row>
    <row r="2102" spans="27:28" ht="21" customHeight="1">
      <c r="AA2102" s="275"/>
      <c r="AB2102" s="275"/>
    </row>
    <row r="2103" spans="27:28" ht="21" customHeight="1">
      <c r="AA2103" s="275"/>
      <c r="AB2103" s="275"/>
    </row>
    <row r="2104" spans="27:28" ht="21" customHeight="1">
      <c r="AA2104" s="275"/>
      <c r="AB2104" s="275"/>
    </row>
    <row r="2105" spans="27:28" ht="21" customHeight="1">
      <c r="AA2105" s="275"/>
      <c r="AB2105" s="275"/>
    </row>
    <row r="2106" spans="27:28" ht="21" customHeight="1">
      <c r="AA2106" s="275"/>
      <c r="AB2106" s="275"/>
    </row>
    <row r="2107" spans="27:28" ht="21" customHeight="1">
      <c r="AA2107" s="275"/>
      <c r="AB2107" s="275"/>
    </row>
    <row r="2108" spans="27:28" ht="21" customHeight="1">
      <c r="AA2108" s="275"/>
      <c r="AB2108" s="275"/>
    </row>
    <row r="2109" spans="27:28" ht="21" customHeight="1">
      <c r="AA2109" s="275"/>
      <c r="AB2109" s="275"/>
    </row>
    <row r="2110" spans="27:28" ht="21" customHeight="1">
      <c r="AA2110" s="275"/>
      <c r="AB2110" s="275"/>
    </row>
    <row r="2111" spans="27:28" ht="21" customHeight="1">
      <c r="AA2111" s="275"/>
      <c r="AB2111" s="275"/>
    </row>
    <row r="2112" spans="27:28" ht="21" customHeight="1">
      <c r="AA2112" s="275"/>
      <c r="AB2112" s="275"/>
    </row>
    <row r="2113" spans="27:28" ht="21" customHeight="1">
      <c r="AA2113" s="275"/>
      <c r="AB2113" s="275"/>
    </row>
    <row r="2114" spans="27:28" ht="21" customHeight="1">
      <c r="AA2114" s="275"/>
      <c r="AB2114" s="275"/>
    </row>
    <row r="2115" spans="27:28" ht="21" customHeight="1">
      <c r="AA2115" s="275"/>
      <c r="AB2115" s="275"/>
    </row>
    <row r="2116" spans="27:28" ht="21" customHeight="1">
      <c r="AA2116" s="275"/>
      <c r="AB2116" s="275"/>
    </row>
    <row r="2117" spans="27:28" ht="21" customHeight="1">
      <c r="AA2117" s="275"/>
      <c r="AB2117" s="275"/>
    </row>
    <row r="2118" spans="27:28" ht="21" customHeight="1">
      <c r="AA2118" s="275"/>
      <c r="AB2118" s="275"/>
    </row>
    <row r="2119" spans="27:28" ht="21" customHeight="1">
      <c r="AA2119" s="275"/>
      <c r="AB2119" s="275"/>
    </row>
    <row r="2120" spans="27:28" ht="21" customHeight="1">
      <c r="AA2120" s="275"/>
      <c r="AB2120" s="275"/>
    </row>
    <row r="2121" spans="27:28" ht="21" customHeight="1">
      <c r="AA2121" s="275"/>
      <c r="AB2121" s="275"/>
    </row>
    <row r="2122" spans="27:28" ht="21" customHeight="1">
      <c r="AA2122" s="275"/>
      <c r="AB2122" s="275"/>
    </row>
    <row r="2123" spans="27:28" ht="21" customHeight="1">
      <c r="AA2123" s="275"/>
      <c r="AB2123" s="275"/>
    </row>
    <row r="2124" spans="27:28" ht="21" customHeight="1">
      <c r="AA2124" s="275"/>
      <c r="AB2124" s="275"/>
    </row>
    <row r="2125" spans="27:28" ht="21" customHeight="1">
      <c r="AA2125" s="275"/>
      <c r="AB2125" s="275"/>
    </row>
    <row r="2126" spans="27:28" ht="21" customHeight="1">
      <c r="AA2126" s="275"/>
      <c r="AB2126" s="275"/>
    </row>
    <row r="2127" spans="27:28" ht="21" customHeight="1">
      <c r="AA2127" s="275"/>
      <c r="AB2127" s="275"/>
    </row>
    <row r="2128" spans="27:28" ht="21" customHeight="1">
      <c r="AA2128" s="275"/>
      <c r="AB2128" s="275"/>
    </row>
    <row r="2129" spans="27:28" ht="21" customHeight="1">
      <c r="AA2129" s="275"/>
      <c r="AB2129" s="275"/>
    </row>
    <row r="2130" spans="27:28" ht="21" customHeight="1">
      <c r="AA2130" s="275"/>
      <c r="AB2130" s="275"/>
    </row>
    <row r="2131" spans="27:28" ht="21" customHeight="1">
      <c r="AA2131" s="275"/>
      <c r="AB2131" s="275"/>
    </row>
    <row r="2132" spans="27:28" ht="21" customHeight="1">
      <c r="AA2132" s="275"/>
      <c r="AB2132" s="275"/>
    </row>
    <row r="2133" spans="27:28" ht="21" customHeight="1">
      <c r="AA2133" s="275"/>
      <c r="AB2133" s="275"/>
    </row>
    <row r="2134" spans="27:28" ht="21" customHeight="1">
      <c r="AA2134" s="275"/>
      <c r="AB2134" s="275"/>
    </row>
    <row r="2135" spans="27:28" ht="21" customHeight="1">
      <c r="AA2135" s="275"/>
      <c r="AB2135" s="275"/>
    </row>
    <row r="2136" spans="27:28" ht="21" customHeight="1">
      <c r="AA2136" s="275"/>
      <c r="AB2136" s="275"/>
    </row>
    <row r="2137" spans="27:28" ht="21" customHeight="1">
      <c r="AA2137" s="275"/>
      <c r="AB2137" s="275"/>
    </row>
    <row r="2138" spans="27:28" ht="21" customHeight="1">
      <c r="AA2138" s="275"/>
      <c r="AB2138" s="275"/>
    </row>
    <row r="2139" spans="27:28" ht="21" customHeight="1">
      <c r="AA2139" s="275"/>
      <c r="AB2139" s="275"/>
    </row>
    <row r="2140" spans="27:28" ht="21" customHeight="1">
      <c r="AA2140" s="275"/>
      <c r="AB2140" s="275"/>
    </row>
    <row r="2141" spans="27:28" ht="21" customHeight="1">
      <c r="AA2141" s="275"/>
      <c r="AB2141" s="275"/>
    </row>
    <row r="2142" spans="27:28" ht="21" customHeight="1">
      <c r="AA2142" s="275"/>
      <c r="AB2142" s="275"/>
    </row>
    <row r="2143" spans="27:28" ht="21" customHeight="1">
      <c r="AA2143" s="275"/>
      <c r="AB2143" s="275"/>
    </row>
    <row r="2144" spans="27:28" ht="21" customHeight="1">
      <c r="AA2144" s="275"/>
      <c r="AB2144" s="275"/>
    </row>
    <row r="2145" spans="27:28" ht="21" customHeight="1">
      <c r="AA2145" s="275"/>
      <c r="AB2145" s="275"/>
    </row>
    <row r="2146" spans="27:28" ht="21" customHeight="1">
      <c r="AA2146" s="275"/>
      <c r="AB2146" s="275"/>
    </row>
    <row r="2147" spans="27:28" ht="21" customHeight="1">
      <c r="AA2147" s="275"/>
      <c r="AB2147" s="275"/>
    </row>
    <row r="2148" spans="27:28" ht="21" customHeight="1">
      <c r="AA2148" s="275"/>
      <c r="AB2148" s="275"/>
    </row>
    <row r="2149" spans="27:28" ht="21" customHeight="1">
      <c r="AA2149" s="275"/>
      <c r="AB2149" s="275"/>
    </row>
    <row r="2150" spans="27:28" ht="21" customHeight="1">
      <c r="AA2150" s="275"/>
      <c r="AB2150" s="275"/>
    </row>
    <row r="2151" spans="27:28" ht="21" customHeight="1">
      <c r="AA2151" s="275"/>
      <c r="AB2151" s="275"/>
    </row>
    <row r="2152" spans="27:28" ht="21" customHeight="1">
      <c r="AA2152" s="275"/>
      <c r="AB2152" s="275"/>
    </row>
    <row r="2153" spans="27:28" ht="21" customHeight="1">
      <c r="AA2153" s="275"/>
      <c r="AB2153" s="275"/>
    </row>
    <row r="2154" spans="27:28" ht="21" customHeight="1">
      <c r="AA2154" s="275"/>
      <c r="AB2154" s="275"/>
    </row>
    <row r="2155" spans="27:28" ht="21" customHeight="1">
      <c r="AA2155" s="275"/>
      <c r="AB2155" s="275"/>
    </row>
    <row r="2156" spans="27:28" ht="21" customHeight="1">
      <c r="AA2156" s="275"/>
      <c r="AB2156" s="275"/>
    </row>
    <row r="2157" spans="27:28" ht="21" customHeight="1">
      <c r="AA2157" s="275"/>
      <c r="AB2157" s="275"/>
    </row>
    <row r="2158" spans="27:28" ht="21" customHeight="1">
      <c r="AA2158" s="275"/>
      <c r="AB2158" s="275"/>
    </row>
    <row r="2159" spans="27:28" ht="21" customHeight="1">
      <c r="AA2159" s="275"/>
      <c r="AB2159" s="275"/>
    </row>
    <row r="2160" spans="27:28" ht="21" customHeight="1">
      <c r="AA2160" s="275"/>
      <c r="AB2160" s="275"/>
    </row>
    <row r="2161" spans="27:28" ht="21" customHeight="1">
      <c r="AA2161" s="275"/>
      <c r="AB2161" s="275"/>
    </row>
    <row r="2162" spans="27:28" ht="21" customHeight="1">
      <c r="AA2162" s="275"/>
      <c r="AB2162" s="275"/>
    </row>
    <row r="2163" spans="27:28" ht="21" customHeight="1">
      <c r="AA2163" s="275"/>
      <c r="AB2163" s="275"/>
    </row>
    <row r="2164" spans="27:28" ht="21" customHeight="1">
      <c r="AA2164" s="275"/>
      <c r="AB2164" s="275"/>
    </row>
    <row r="2165" spans="27:28" ht="21" customHeight="1">
      <c r="AA2165" s="275"/>
      <c r="AB2165" s="275"/>
    </row>
    <row r="2166" spans="27:28" ht="21" customHeight="1">
      <c r="AA2166" s="275"/>
      <c r="AB2166" s="275"/>
    </row>
    <row r="2167" spans="27:28" ht="21" customHeight="1">
      <c r="AA2167" s="275"/>
      <c r="AB2167" s="275"/>
    </row>
    <row r="2168" spans="27:28" ht="21" customHeight="1">
      <c r="AA2168" s="275"/>
      <c r="AB2168" s="275"/>
    </row>
    <row r="2169" spans="27:28" ht="21" customHeight="1">
      <c r="AA2169" s="275"/>
      <c r="AB2169" s="275"/>
    </row>
    <row r="2170" spans="27:28" ht="21" customHeight="1">
      <c r="AA2170" s="275"/>
      <c r="AB2170" s="275"/>
    </row>
    <row r="2171" spans="27:28" ht="21" customHeight="1">
      <c r="AA2171" s="275"/>
      <c r="AB2171" s="275"/>
    </row>
    <row r="2172" spans="27:28" ht="21" customHeight="1">
      <c r="AA2172" s="275"/>
      <c r="AB2172" s="275"/>
    </row>
    <row r="2173" spans="27:28" ht="21" customHeight="1">
      <c r="AA2173" s="275"/>
      <c r="AB2173" s="275"/>
    </row>
    <row r="2174" spans="27:28" ht="21" customHeight="1">
      <c r="AA2174" s="275"/>
      <c r="AB2174" s="275"/>
    </row>
    <row r="2175" spans="27:28" ht="21" customHeight="1">
      <c r="AA2175" s="275"/>
      <c r="AB2175" s="275"/>
    </row>
    <row r="2176" spans="27:28" ht="21" customHeight="1">
      <c r="AA2176" s="275"/>
      <c r="AB2176" s="275"/>
    </row>
    <row r="2177" spans="27:28" ht="21" customHeight="1">
      <c r="AA2177" s="275"/>
      <c r="AB2177" s="275"/>
    </row>
    <row r="2178" spans="27:28" ht="21" customHeight="1">
      <c r="AA2178" s="275"/>
      <c r="AB2178" s="275"/>
    </row>
    <row r="2179" spans="27:28" ht="21" customHeight="1">
      <c r="AA2179" s="275"/>
      <c r="AB2179" s="275"/>
    </row>
    <row r="2180" spans="27:28" ht="21" customHeight="1">
      <c r="AA2180" s="275"/>
      <c r="AB2180" s="275"/>
    </row>
    <row r="2181" spans="27:28" ht="21" customHeight="1">
      <c r="AA2181" s="275"/>
      <c r="AB2181" s="275"/>
    </row>
    <row r="2182" spans="27:28" ht="21" customHeight="1">
      <c r="AA2182" s="275"/>
      <c r="AB2182" s="275"/>
    </row>
    <row r="2183" spans="27:28" ht="21" customHeight="1">
      <c r="AA2183" s="275"/>
      <c r="AB2183" s="275"/>
    </row>
    <row r="2184" spans="27:28" ht="21" customHeight="1">
      <c r="AA2184" s="275"/>
      <c r="AB2184" s="275"/>
    </row>
    <row r="2185" spans="27:28" ht="21" customHeight="1">
      <c r="AA2185" s="275"/>
      <c r="AB2185" s="275"/>
    </row>
    <row r="2186" spans="27:28" ht="21" customHeight="1">
      <c r="AA2186" s="275"/>
      <c r="AB2186" s="275"/>
    </row>
    <row r="2187" spans="27:28" ht="21" customHeight="1">
      <c r="AA2187" s="275"/>
      <c r="AB2187" s="275"/>
    </row>
    <row r="2188" spans="27:28" ht="21" customHeight="1">
      <c r="AA2188" s="275"/>
      <c r="AB2188" s="275"/>
    </row>
    <row r="2189" spans="27:28" ht="21" customHeight="1">
      <c r="AA2189" s="275"/>
      <c r="AB2189" s="275"/>
    </row>
    <row r="2190" spans="27:28" ht="21" customHeight="1">
      <c r="AA2190" s="275"/>
      <c r="AB2190" s="275"/>
    </row>
    <row r="2191" spans="27:28" ht="21" customHeight="1">
      <c r="AA2191" s="275"/>
      <c r="AB2191" s="275"/>
    </row>
    <row r="2192" spans="27:28" ht="21" customHeight="1">
      <c r="AA2192" s="275"/>
      <c r="AB2192" s="275"/>
    </row>
    <row r="2193" spans="27:28" ht="21" customHeight="1">
      <c r="AA2193" s="275"/>
      <c r="AB2193" s="275"/>
    </row>
    <row r="2194" spans="27:28" ht="21" customHeight="1">
      <c r="AA2194" s="275"/>
      <c r="AB2194" s="275"/>
    </row>
    <row r="2195" spans="27:28" ht="21" customHeight="1">
      <c r="AA2195" s="275"/>
      <c r="AB2195" s="275"/>
    </row>
    <row r="2196" spans="27:28" ht="21" customHeight="1">
      <c r="AA2196" s="275"/>
      <c r="AB2196" s="275"/>
    </row>
    <row r="2197" spans="27:28" ht="21" customHeight="1">
      <c r="AA2197" s="275"/>
      <c r="AB2197" s="275"/>
    </row>
    <row r="2198" spans="27:28" ht="21" customHeight="1">
      <c r="AA2198" s="275"/>
      <c r="AB2198" s="275"/>
    </row>
    <row r="2199" spans="27:28" ht="21" customHeight="1">
      <c r="AA2199" s="275"/>
      <c r="AB2199" s="275"/>
    </row>
    <row r="2200" spans="27:28" ht="21" customHeight="1">
      <c r="AA2200" s="275"/>
      <c r="AB2200" s="275"/>
    </row>
    <row r="2201" spans="27:28" ht="21" customHeight="1">
      <c r="AA2201" s="275"/>
      <c r="AB2201" s="275"/>
    </row>
    <row r="2202" spans="27:28" ht="21" customHeight="1">
      <c r="AA2202" s="275"/>
      <c r="AB2202" s="275"/>
    </row>
    <row r="2203" spans="27:28" ht="21" customHeight="1">
      <c r="AA2203" s="275"/>
      <c r="AB2203" s="275"/>
    </row>
    <row r="2204" spans="27:28" ht="21" customHeight="1">
      <c r="AA2204" s="275"/>
      <c r="AB2204" s="275"/>
    </row>
    <row r="2205" spans="27:28" ht="21" customHeight="1">
      <c r="AA2205" s="275"/>
      <c r="AB2205" s="275"/>
    </row>
    <row r="2206" spans="27:28" ht="21" customHeight="1">
      <c r="AA2206" s="275"/>
      <c r="AB2206" s="275"/>
    </row>
    <row r="2207" spans="27:28" ht="21" customHeight="1">
      <c r="AA2207" s="275"/>
      <c r="AB2207" s="275"/>
    </row>
    <row r="2208" spans="27:28" ht="21" customHeight="1">
      <c r="AA2208" s="275"/>
      <c r="AB2208" s="275"/>
    </row>
    <row r="2209" spans="27:28" ht="21" customHeight="1">
      <c r="AA2209" s="275"/>
      <c r="AB2209" s="275"/>
    </row>
    <row r="2210" spans="27:28" ht="21" customHeight="1">
      <c r="AA2210" s="275"/>
      <c r="AB2210" s="275"/>
    </row>
    <row r="2211" spans="27:28" ht="21" customHeight="1">
      <c r="AA2211" s="275"/>
      <c r="AB2211" s="275"/>
    </row>
    <row r="2212" spans="27:28" ht="21" customHeight="1">
      <c r="AA2212" s="275"/>
      <c r="AB2212" s="275"/>
    </row>
    <row r="2213" spans="27:28" ht="21" customHeight="1">
      <c r="AA2213" s="275"/>
      <c r="AB2213" s="275"/>
    </row>
    <row r="2214" spans="27:28" ht="21" customHeight="1">
      <c r="AA2214" s="275"/>
      <c r="AB2214" s="275"/>
    </row>
    <row r="2215" spans="27:28" ht="21" customHeight="1">
      <c r="AA2215" s="275"/>
      <c r="AB2215" s="275"/>
    </row>
    <row r="2216" spans="27:28" ht="21" customHeight="1">
      <c r="AA2216" s="275"/>
      <c r="AB2216" s="275"/>
    </row>
    <row r="2217" spans="27:28" ht="21" customHeight="1">
      <c r="AA2217" s="275"/>
      <c r="AB2217" s="275"/>
    </row>
    <row r="2218" spans="27:28" ht="21" customHeight="1">
      <c r="AA2218" s="275"/>
      <c r="AB2218" s="275"/>
    </row>
    <row r="2219" spans="27:28" ht="21" customHeight="1">
      <c r="AA2219" s="275"/>
      <c r="AB2219" s="275"/>
    </row>
    <row r="2220" spans="27:28" ht="21" customHeight="1">
      <c r="AA2220" s="275"/>
      <c r="AB2220" s="275"/>
    </row>
    <row r="2221" spans="27:28" ht="21" customHeight="1">
      <c r="AA2221" s="275"/>
      <c r="AB2221" s="275"/>
    </row>
    <row r="2222" spans="27:28" ht="21" customHeight="1">
      <c r="AA2222" s="275"/>
      <c r="AB2222" s="275"/>
    </row>
    <row r="2223" spans="27:28" ht="21" customHeight="1">
      <c r="AA2223" s="275"/>
      <c r="AB2223" s="275"/>
    </row>
    <row r="2224" spans="27:28" ht="21" customHeight="1">
      <c r="AA2224" s="275"/>
      <c r="AB2224" s="275"/>
    </row>
    <row r="2225" spans="27:28" ht="21" customHeight="1">
      <c r="AA2225" s="275"/>
      <c r="AB2225" s="275"/>
    </row>
    <row r="2226" spans="27:28" ht="21" customHeight="1">
      <c r="AA2226" s="275"/>
      <c r="AB2226" s="275"/>
    </row>
    <row r="2227" spans="27:28" ht="21" customHeight="1">
      <c r="AA2227" s="275"/>
      <c r="AB2227" s="275"/>
    </row>
    <row r="2228" spans="27:28" ht="21" customHeight="1">
      <c r="AA2228" s="275"/>
      <c r="AB2228" s="275"/>
    </row>
    <row r="2229" spans="27:28" ht="21" customHeight="1">
      <c r="AA2229" s="275"/>
      <c r="AB2229" s="275"/>
    </row>
    <row r="2230" spans="27:28" ht="21" customHeight="1">
      <c r="AA2230" s="275"/>
      <c r="AB2230" s="275"/>
    </row>
    <row r="2231" spans="27:28" ht="21" customHeight="1">
      <c r="AA2231" s="275"/>
      <c r="AB2231" s="275"/>
    </row>
    <row r="2232" spans="27:28" ht="21" customHeight="1">
      <c r="AA2232" s="275"/>
      <c r="AB2232" s="275"/>
    </row>
    <row r="2233" spans="27:28" ht="21" customHeight="1">
      <c r="AA2233" s="275"/>
      <c r="AB2233" s="275"/>
    </row>
    <row r="2234" spans="27:28" ht="21" customHeight="1">
      <c r="AA2234" s="275"/>
      <c r="AB2234" s="275"/>
    </row>
    <row r="2235" spans="27:28" ht="21" customHeight="1">
      <c r="AA2235" s="275"/>
      <c r="AB2235" s="275"/>
    </row>
    <row r="2236" spans="27:28" ht="21" customHeight="1">
      <c r="AA2236" s="275"/>
      <c r="AB2236" s="275"/>
    </row>
    <row r="2237" spans="27:28" ht="21" customHeight="1">
      <c r="AA2237" s="275"/>
      <c r="AB2237" s="275"/>
    </row>
    <row r="2238" spans="27:28" ht="21" customHeight="1">
      <c r="AA2238" s="275"/>
      <c r="AB2238" s="275"/>
    </row>
    <row r="2239" spans="27:28" ht="21" customHeight="1">
      <c r="AA2239" s="275"/>
      <c r="AB2239" s="275"/>
    </row>
    <row r="2240" spans="27:28" ht="21" customHeight="1">
      <c r="AA2240" s="275"/>
      <c r="AB2240" s="275"/>
    </row>
    <row r="2241" spans="27:28" ht="21" customHeight="1">
      <c r="AA2241" s="275"/>
      <c r="AB2241" s="275"/>
    </row>
    <row r="2242" spans="27:28" ht="21" customHeight="1">
      <c r="AA2242" s="275"/>
      <c r="AB2242" s="275"/>
    </row>
    <row r="2243" spans="27:28" ht="21" customHeight="1">
      <c r="AA2243" s="275"/>
      <c r="AB2243" s="275"/>
    </row>
    <row r="2244" spans="27:28" ht="21" customHeight="1">
      <c r="AA2244" s="275"/>
      <c r="AB2244" s="275"/>
    </row>
    <row r="2245" spans="27:28" ht="21" customHeight="1">
      <c r="AA2245" s="275"/>
      <c r="AB2245" s="275"/>
    </row>
    <row r="2246" spans="27:28" ht="21" customHeight="1">
      <c r="AA2246" s="275"/>
      <c r="AB2246" s="275"/>
    </row>
    <row r="2247" spans="27:28" ht="21" customHeight="1">
      <c r="AA2247" s="275"/>
      <c r="AB2247" s="275"/>
    </row>
    <row r="2248" spans="27:28" ht="21" customHeight="1">
      <c r="AA2248" s="275"/>
      <c r="AB2248" s="275"/>
    </row>
    <row r="2249" spans="27:28" ht="21" customHeight="1">
      <c r="AA2249" s="275"/>
      <c r="AB2249" s="275"/>
    </row>
    <row r="2250" spans="27:28" ht="21" customHeight="1">
      <c r="AA2250" s="275"/>
      <c r="AB2250" s="275"/>
    </row>
    <row r="2251" spans="27:28" ht="21" customHeight="1">
      <c r="AA2251" s="275"/>
      <c r="AB2251" s="275"/>
    </row>
    <row r="2252" spans="27:28" ht="21" customHeight="1">
      <c r="AA2252" s="275"/>
      <c r="AB2252" s="275"/>
    </row>
    <row r="2253" spans="27:28" ht="21" customHeight="1">
      <c r="AA2253" s="275"/>
      <c r="AB2253" s="275"/>
    </row>
    <row r="2254" spans="27:28" ht="21" customHeight="1">
      <c r="AA2254" s="275"/>
      <c r="AB2254" s="275"/>
    </row>
    <row r="2255" spans="27:28" ht="21" customHeight="1">
      <c r="AA2255" s="275"/>
      <c r="AB2255" s="275"/>
    </row>
    <row r="2256" spans="27:28" ht="21" customHeight="1">
      <c r="AA2256" s="275"/>
      <c r="AB2256" s="275"/>
    </row>
    <row r="2257" spans="27:28" ht="21" customHeight="1">
      <c r="AA2257" s="275"/>
      <c r="AB2257" s="275"/>
    </row>
    <row r="2258" spans="27:28" ht="21" customHeight="1">
      <c r="AA2258" s="275"/>
      <c r="AB2258" s="275"/>
    </row>
    <row r="2259" spans="27:28" ht="21" customHeight="1">
      <c r="AA2259" s="275"/>
      <c r="AB2259" s="275"/>
    </row>
    <row r="2260" spans="27:28" ht="21" customHeight="1">
      <c r="AA2260" s="275"/>
      <c r="AB2260" s="275"/>
    </row>
    <row r="2261" spans="27:28" ht="21" customHeight="1">
      <c r="AA2261" s="275"/>
      <c r="AB2261" s="275"/>
    </row>
    <row r="2262" spans="27:28" ht="21" customHeight="1">
      <c r="AA2262" s="275"/>
      <c r="AB2262" s="275"/>
    </row>
    <row r="2263" spans="27:28" ht="21" customHeight="1">
      <c r="AA2263" s="275"/>
      <c r="AB2263" s="275"/>
    </row>
    <row r="2264" spans="27:28" ht="21" customHeight="1">
      <c r="AA2264" s="275"/>
      <c r="AB2264" s="275"/>
    </row>
    <row r="2265" spans="27:28" ht="21" customHeight="1">
      <c r="AA2265" s="275"/>
      <c r="AB2265" s="275"/>
    </row>
    <row r="2266" spans="27:28" ht="21" customHeight="1">
      <c r="AA2266" s="275"/>
      <c r="AB2266" s="275"/>
    </row>
    <row r="2267" spans="27:28" ht="21" customHeight="1">
      <c r="AA2267" s="275"/>
      <c r="AB2267" s="275"/>
    </row>
    <row r="2268" spans="27:28" ht="21" customHeight="1">
      <c r="AA2268" s="275"/>
      <c r="AB2268" s="275"/>
    </row>
    <row r="2269" spans="27:28" ht="21" customHeight="1">
      <c r="AA2269" s="275"/>
      <c r="AB2269" s="275"/>
    </row>
    <row r="2270" spans="27:28" ht="21" customHeight="1">
      <c r="AA2270" s="275"/>
      <c r="AB2270" s="275"/>
    </row>
    <row r="2271" spans="27:28" ht="21" customHeight="1">
      <c r="AA2271" s="275"/>
      <c r="AB2271" s="275"/>
    </row>
    <row r="2272" spans="27:28" ht="21" customHeight="1">
      <c r="AA2272" s="275"/>
      <c r="AB2272" s="275"/>
    </row>
    <row r="2273" spans="27:28" ht="21" customHeight="1">
      <c r="AA2273" s="275"/>
      <c r="AB2273" s="275"/>
    </row>
    <row r="2274" spans="27:28" ht="21" customHeight="1">
      <c r="AA2274" s="275"/>
      <c r="AB2274" s="275"/>
    </row>
    <row r="2275" spans="27:28" ht="21" customHeight="1">
      <c r="AA2275" s="275"/>
      <c r="AB2275" s="275"/>
    </row>
    <row r="2276" spans="27:28" ht="21" customHeight="1">
      <c r="AA2276" s="275"/>
      <c r="AB2276" s="275"/>
    </row>
    <row r="2277" spans="27:28" ht="21" customHeight="1">
      <c r="AA2277" s="275"/>
      <c r="AB2277" s="275"/>
    </row>
    <row r="2278" spans="27:28" ht="21" customHeight="1">
      <c r="AA2278" s="275"/>
      <c r="AB2278" s="275"/>
    </row>
    <row r="2279" spans="27:28" ht="21" customHeight="1">
      <c r="AA2279" s="275"/>
      <c r="AB2279" s="275"/>
    </row>
    <row r="2280" spans="27:28" ht="21" customHeight="1">
      <c r="AA2280" s="275"/>
      <c r="AB2280" s="275"/>
    </row>
    <row r="2281" spans="27:28" ht="21" customHeight="1">
      <c r="AA2281" s="275"/>
      <c r="AB2281" s="275"/>
    </row>
    <row r="2282" spans="27:28" ht="21" customHeight="1">
      <c r="AA2282" s="275"/>
      <c r="AB2282" s="275"/>
    </row>
    <row r="2283" spans="27:28" ht="21" customHeight="1">
      <c r="AA2283" s="275"/>
      <c r="AB2283" s="275"/>
    </row>
    <row r="2284" spans="27:28" ht="21" customHeight="1">
      <c r="AA2284" s="275"/>
      <c r="AB2284" s="275"/>
    </row>
    <row r="2285" spans="27:28" ht="21" customHeight="1">
      <c r="AA2285" s="275"/>
      <c r="AB2285" s="275"/>
    </row>
    <row r="2286" spans="27:28" ht="21" customHeight="1">
      <c r="AA2286" s="275"/>
      <c r="AB2286" s="275"/>
    </row>
    <row r="2287" spans="27:28" ht="21" customHeight="1">
      <c r="AA2287" s="275"/>
      <c r="AB2287" s="275"/>
    </row>
    <row r="2288" spans="27:28" ht="21" customHeight="1">
      <c r="AA2288" s="275"/>
      <c r="AB2288" s="275"/>
    </row>
    <row r="2289" spans="27:28" ht="21" customHeight="1">
      <c r="AA2289" s="275"/>
      <c r="AB2289" s="275"/>
    </row>
    <row r="2290" spans="27:28" ht="21" customHeight="1">
      <c r="AA2290" s="275"/>
      <c r="AB2290" s="275"/>
    </row>
    <row r="2291" spans="27:28" ht="21" customHeight="1">
      <c r="AA2291" s="275"/>
      <c r="AB2291" s="275"/>
    </row>
    <row r="2292" spans="27:28" ht="21" customHeight="1">
      <c r="AA2292" s="275"/>
      <c r="AB2292" s="275"/>
    </row>
    <row r="2293" spans="27:28" ht="21" customHeight="1">
      <c r="AA2293" s="275"/>
      <c r="AB2293" s="275"/>
    </row>
    <row r="2294" spans="27:28" ht="21" customHeight="1">
      <c r="AA2294" s="275"/>
      <c r="AB2294" s="275"/>
    </row>
    <row r="2295" spans="27:28" ht="21" customHeight="1">
      <c r="AA2295" s="275"/>
      <c r="AB2295" s="275"/>
    </row>
    <row r="2296" spans="27:28" ht="21" customHeight="1">
      <c r="AA2296" s="275"/>
      <c r="AB2296" s="275"/>
    </row>
    <row r="2297" spans="27:28" ht="21" customHeight="1">
      <c r="AA2297" s="275"/>
      <c r="AB2297" s="275"/>
    </row>
    <row r="2298" spans="27:28" ht="21" customHeight="1">
      <c r="AA2298" s="275"/>
      <c r="AB2298" s="275"/>
    </row>
    <row r="2299" spans="27:28" ht="21" customHeight="1">
      <c r="AA2299" s="275"/>
      <c r="AB2299" s="275"/>
    </row>
    <row r="2300" spans="27:28" ht="21" customHeight="1">
      <c r="AA2300" s="275"/>
      <c r="AB2300" s="275"/>
    </row>
    <row r="2301" spans="27:28" ht="21" customHeight="1">
      <c r="AA2301" s="275"/>
      <c r="AB2301" s="275"/>
    </row>
    <row r="2302" spans="27:28" ht="21" customHeight="1">
      <c r="AA2302" s="275"/>
      <c r="AB2302" s="275"/>
    </row>
    <row r="2303" spans="27:28" ht="21" customHeight="1">
      <c r="AA2303" s="275"/>
      <c r="AB2303" s="275"/>
    </row>
    <row r="2304" spans="27:28" ht="21" customHeight="1">
      <c r="AA2304" s="275"/>
      <c r="AB2304" s="275"/>
    </row>
    <row r="2305" spans="27:28" ht="21" customHeight="1">
      <c r="AA2305" s="275"/>
      <c r="AB2305" s="275"/>
    </row>
    <row r="2306" spans="27:28" ht="21" customHeight="1">
      <c r="AA2306" s="275"/>
      <c r="AB2306" s="275"/>
    </row>
    <row r="2307" spans="27:28" ht="21" customHeight="1">
      <c r="AA2307" s="275"/>
      <c r="AB2307" s="275"/>
    </row>
    <row r="2308" spans="27:28" ht="21" customHeight="1">
      <c r="AA2308" s="275"/>
      <c r="AB2308" s="275"/>
    </row>
    <row r="2309" spans="27:28" ht="21" customHeight="1">
      <c r="AA2309" s="275"/>
      <c r="AB2309" s="275"/>
    </row>
    <row r="2310" spans="27:28" ht="21" customHeight="1">
      <c r="AA2310" s="275"/>
      <c r="AB2310" s="275"/>
    </row>
    <row r="2311" spans="27:28" ht="21" customHeight="1">
      <c r="AA2311" s="275"/>
      <c r="AB2311" s="275"/>
    </row>
    <row r="2312" spans="27:28" ht="21" customHeight="1">
      <c r="AA2312" s="275"/>
      <c r="AB2312" s="275"/>
    </row>
    <row r="2313" spans="27:28" ht="21" customHeight="1">
      <c r="AA2313" s="275"/>
      <c r="AB2313" s="275"/>
    </row>
    <row r="2314" spans="27:28" ht="21" customHeight="1">
      <c r="AA2314" s="275"/>
      <c r="AB2314" s="275"/>
    </row>
    <row r="2315" spans="27:28" ht="21" customHeight="1">
      <c r="AA2315" s="275"/>
      <c r="AB2315" s="275"/>
    </row>
    <row r="2316" spans="27:28" ht="21" customHeight="1">
      <c r="AA2316" s="275"/>
      <c r="AB2316" s="275"/>
    </row>
    <row r="2317" spans="27:28" ht="21" customHeight="1">
      <c r="AA2317" s="275"/>
      <c r="AB2317" s="275"/>
    </row>
    <row r="2318" spans="27:28" ht="21" customHeight="1">
      <c r="AA2318" s="275"/>
      <c r="AB2318" s="275"/>
    </row>
    <row r="2319" spans="27:28" ht="21" customHeight="1">
      <c r="AA2319" s="275"/>
      <c r="AB2319" s="275"/>
    </row>
    <row r="2320" spans="27:28" ht="21" customHeight="1">
      <c r="AA2320" s="275"/>
      <c r="AB2320" s="275"/>
    </row>
    <row r="2321" spans="27:28" ht="21" customHeight="1">
      <c r="AA2321" s="275"/>
      <c r="AB2321" s="275"/>
    </row>
    <row r="2322" spans="27:28" ht="21" customHeight="1">
      <c r="AA2322" s="275"/>
      <c r="AB2322" s="275"/>
    </row>
    <row r="2323" spans="27:28" ht="21" customHeight="1">
      <c r="AA2323" s="275"/>
      <c r="AB2323" s="275"/>
    </row>
    <row r="2324" spans="27:28" ht="21" customHeight="1">
      <c r="AA2324" s="275"/>
      <c r="AB2324" s="275"/>
    </row>
    <row r="2325" spans="27:28" ht="21" customHeight="1">
      <c r="AA2325" s="275"/>
      <c r="AB2325" s="275"/>
    </row>
    <row r="2326" spans="27:28" ht="21" customHeight="1">
      <c r="AA2326" s="275"/>
      <c r="AB2326" s="275"/>
    </row>
    <row r="2327" spans="27:28" ht="21" customHeight="1">
      <c r="AA2327" s="275"/>
      <c r="AB2327" s="275"/>
    </row>
    <row r="2328" spans="27:28" ht="21" customHeight="1">
      <c r="AA2328" s="275"/>
      <c r="AB2328" s="275"/>
    </row>
    <row r="2329" spans="27:28" ht="21" customHeight="1">
      <c r="AA2329" s="275"/>
      <c r="AB2329" s="275"/>
    </row>
    <row r="2330" spans="27:28" ht="21" customHeight="1">
      <c r="AA2330" s="275"/>
      <c r="AB2330" s="275"/>
    </row>
    <row r="2331" spans="27:28" ht="21" customHeight="1">
      <c r="AA2331" s="275"/>
      <c r="AB2331" s="275"/>
    </row>
    <row r="2332" spans="27:28" ht="21" customHeight="1">
      <c r="AA2332" s="275"/>
      <c r="AB2332" s="275"/>
    </row>
    <row r="2333" spans="27:28" ht="21" customHeight="1">
      <c r="AA2333" s="275"/>
      <c r="AB2333" s="275"/>
    </row>
    <row r="2334" spans="27:28" ht="21" customHeight="1">
      <c r="AA2334" s="275"/>
      <c r="AB2334" s="275"/>
    </row>
    <row r="2335" spans="27:28" ht="21" customHeight="1">
      <c r="AA2335" s="275"/>
      <c r="AB2335" s="275"/>
    </row>
    <row r="2336" spans="27:28" ht="21" customHeight="1">
      <c r="AA2336" s="275"/>
      <c r="AB2336" s="275"/>
    </row>
    <row r="2337" spans="27:28" ht="21" customHeight="1">
      <c r="AA2337" s="275"/>
      <c r="AB2337" s="275"/>
    </row>
    <row r="2338" spans="27:28" ht="21" customHeight="1">
      <c r="AA2338" s="275"/>
      <c r="AB2338" s="275"/>
    </row>
    <row r="2339" spans="27:28" ht="21" customHeight="1">
      <c r="AA2339" s="275"/>
      <c r="AB2339" s="275"/>
    </row>
    <row r="2340" spans="27:28" ht="21" customHeight="1">
      <c r="AA2340" s="275"/>
      <c r="AB2340" s="275"/>
    </row>
    <row r="2341" spans="27:28" ht="21" customHeight="1">
      <c r="AA2341" s="275"/>
      <c r="AB2341" s="275"/>
    </row>
    <row r="2342" spans="27:28" ht="21" customHeight="1">
      <c r="AA2342" s="275"/>
      <c r="AB2342" s="275"/>
    </row>
    <row r="2343" spans="27:28" ht="21" customHeight="1">
      <c r="AA2343" s="275"/>
      <c r="AB2343" s="275"/>
    </row>
    <row r="2344" spans="27:28" ht="21" customHeight="1">
      <c r="AA2344" s="275"/>
      <c r="AB2344" s="275"/>
    </row>
    <row r="2345" spans="27:28" ht="21" customHeight="1">
      <c r="AA2345" s="275"/>
      <c r="AB2345" s="275"/>
    </row>
    <row r="2346" spans="27:28" ht="21" customHeight="1">
      <c r="AA2346" s="275"/>
      <c r="AB2346" s="275"/>
    </row>
    <row r="2347" spans="27:28" ht="21" customHeight="1">
      <c r="AA2347" s="275"/>
      <c r="AB2347" s="275"/>
    </row>
    <row r="2348" spans="27:28" ht="21" customHeight="1">
      <c r="AA2348" s="275"/>
      <c r="AB2348" s="275"/>
    </row>
    <row r="2349" spans="27:28" ht="21" customHeight="1">
      <c r="AA2349" s="275"/>
      <c r="AB2349" s="275"/>
    </row>
    <row r="2350" spans="27:28" ht="21" customHeight="1">
      <c r="AA2350" s="275"/>
      <c r="AB2350" s="275"/>
    </row>
    <row r="2351" spans="27:28" ht="21" customHeight="1">
      <c r="AA2351" s="275"/>
      <c r="AB2351" s="275"/>
    </row>
    <row r="2352" spans="27:28" ht="21" customHeight="1">
      <c r="AA2352" s="275"/>
      <c r="AB2352" s="275"/>
    </row>
    <row r="2353" spans="27:28" ht="21" customHeight="1">
      <c r="AA2353" s="275"/>
      <c r="AB2353" s="275"/>
    </row>
    <row r="2354" spans="27:28" ht="21" customHeight="1">
      <c r="AA2354" s="275"/>
      <c r="AB2354" s="275"/>
    </row>
    <row r="2355" spans="27:28" ht="21" customHeight="1">
      <c r="AA2355" s="275"/>
      <c r="AB2355" s="275"/>
    </row>
    <row r="2356" spans="27:28" ht="21" customHeight="1">
      <c r="AA2356" s="275"/>
      <c r="AB2356" s="275"/>
    </row>
    <row r="2357" spans="27:28" ht="21" customHeight="1">
      <c r="AA2357" s="275"/>
      <c r="AB2357" s="275"/>
    </row>
    <row r="2358" spans="27:28" ht="21" customHeight="1">
      <c r="AA2358" s="275"/>
      <c r="AB2358" s="275"/>
    </row>
    <row r="2359" spans="27:28" ht="21" customHeight="1">
      <c r="AA2359" s="275"/>
      <c r="AB2359" s="275"/>
    </row>
    <row r="2360" spans="27:28" ht="21" customHeight="1">
      <c r="AA2360" s="275"/>
      <c r="AB2360" s="275"/>
    </row>
    <row r="2361" spans="27:28" ht="21" customHeight="1">
      <c r="AA2361" s="275"/>
      <c r="AB2361" s="275"/>
    </row>
    <row r="2362" spans="27:28" ht="21" customHeight="1">
      <c r="AA2362" s="275"/>
      <c r="AB2362" s="275"/>
    </row>
    <row r="2363" spans="27:28" ht="21" customHeight="1">
      <c r="AA2363" s="275"/>
      <c r="AB2363" s="275"/>
    </row>
    <row r="2364" spans="27:28" ht="21" customHeight="1">
      <c r="AA2364" s="275"/>
      <c r="AB2364" s="275"/>
    </row>
    <row r="2365" spans="27:28" ht="21" customHeight="1">
      <c r="AA2365" s="275"/>
      <c r="AB2365" s="275"/>
    </row>
    <row r="2366" spans="27:28" ht="21" customHeight="1">
      <c r="AA2366" s="275"/>
      <c r="AB2366" s="275"/>
    </row>
    <row r="2367" spans="27:28" ht="21" customHeight="1">
      <c r="AA2367" s="275"/>
      <c r="AB2367" s="275"/>
    </row>
    <row r="2368" spans="27:28" ht="21" customHeight="1">
      <c r="AA2368" s="275"/>
      <c r="AB2368" s="275"/>
    </row>
    <row r="2369" spans="27:28" ht="21" customHeight="1">
      <c r="AA2369" s="275"/>
      <c r="AB2369" s="275"/>
    </row>
    <row r="2370" spans="27:28" ht="21" customHeight="1">
      <c r="AA2370" s="275"/>
      <c r="AB2370" s="275"/>
    </row>
    <row r="2371" spans="27:28" ht="21" customHeight="1">
      <c r="AA2371" s="275"/>
      <c r="AB2371" s="275"/>
    </row>
    <row r="2372" spans="27:28" ht="21" customHeight="1">
      <c r="AA2372" s="275"/>
      <c r="AB2372" s="275"/>
    </row>
    <row r="2373" spans="27:28" ht="21" customHeight="1">
      <c r="AA2373" s="275"/>
      <c r="AB2373" s="275"/>
    </row>
    <row r="2374" spans="27:28" ht="21" customHeight="1">
      <c r="AA2374" s="275"/>
      <c r="AB2374" s="275"/>
    </row>
    <row r="2375" spans="27:28" ht="21" customHeight="1">
      <c r="AA2375" s="275"/>
      <c r="AB2375" s="275"/>
    </row>
    <row r="2376" spans="27:28" ht="21" customHeight="1">
      <c r="AA2376" s="275"/>
      <c r="AB2376" s="275"/>
    </row>
    <row r="2377" spans="27:28" ht="21" customHeight="1">
      <c r="AA2377" s="275"/>
      <c r="AB2377" s="275"/>
    </row>
    <row r="2378" spans="27:28" ht="21" customHeight="1">
      <c r="AA2378" s="275"/>
      <c r="AB2378" s="275"/>
    </row>
    <row r="2379" spans="27:28" ht="21" customHeight="1">
      <c r="AA2379" s="275"/>
      <c r="AB2379" s="275"/>
    </row>
    <row r="2380" spans="27:28" ht="21" customHeight="1">
      <c r="AA2380" s="275"/>
      <c r="AB2380" s="275"/>
    </row>
    <row r="2381" spans="27:28" ht="21" customHeight="1">
      <c r="AA2381" s="275"/>
      <c r="AB2381" s="275"/>
    </row>
    <row r="2382" spans="27:28" ht="21" customHeight="1">
      <c r="AA2382" s="275"/>
      <c r="AB2382" s="275"/>
    </row>
    <row r="2383" spans="27:28" ht="21" customHeight="1">
      <c r="AA2383" s="275"/>
      <c r="AB2383" s="275"/>
    </row>
    <row r="2384" spans="27:28" ht="21" customHeight="1">
      <c r="AA2384" s="275"/>
      <c r="AB2384" s="275"/>
    </row>
    <row r="2385" spans="27:28" ht="21" customHeight="1">
      <c r="AA2385" s="275"/>
      <c r="AB2385" s="275"/>
    </row>
    <row r="2386" spans="27:28" ht="21" customHeight="1">
      <c r="AA2386" s="275"/>
      <c r="AB2386" s="275"/>
    </row>
    <row r="2387" spans="27:28" ht="21" customHeight="1">
      <c r="AA2387" s="275"/>
      <c r="AB2387" s="275"/>
    </row>
    <row r="2388" spans="27:28" ht="21" customHeight="1">
      <c r="AA2388" s="275"/>
      <c r="AB2388" s="275"/>
    </row>
    <row r="2389" spans="27:28" ht="21" customHeight="1">
      <c r="AA2389" s="275"/>
      <c r="AB2389" s="275"/>
    </row>
    <row r="2390" spans="27:28" ht="21" customHeight="1">
      <c r="AA2390" s="275"/>
      <c r="AB2390" s="275"/>
    </row>
    <row r="2391" spans="27:28" ht="21" customHeight="1">
      <c r="AA2391" s="275"/>
      <c r="AB2391" s="275"/>
    </row>
    <row r="2392" spans="27:28" ht="21" customHeight="1">
      <c r="AA2392" s="275"/>
      <c r="AB2392" s="275"/>
    </row>
    <row r="2393" spans="27:28" ht="21" customHeight="1">
      <c r="AA2393" s="275"/>
      <c r="AB2393" s="275"/>
    </row>
    <row r="2394" spans="27:28" ht="21" customHeight="1">
      <c r="AA2394" s="275"/>
      <c r="AB2394" s="275"/>
    </row>
    <row r="2395" spans="27:28" ht="21" customHeight="1">
      <c r="AA2395" s="275"/>
      <c r="AB2395" s="275"/>
    </row>
    <row r="2396" spans="27:28" ht="21" customHeight="1">
      <c r="AA2396" s="275"/>
      <c r="AB2396" s="275"/>
    </row>
    <row r="2397" spans="27:28" ht="21" customHeight="1">
      <c r="AA2397" s="275"/>
      <c r="AB2397" s="275"/>
    </row>
    <row r="2398" spans="27:28" ht="21" customHeight="1">
      <c r="AA2398" s="275"/>
      <c r="AB2398" s="275"/>
    </row>
    <row r="2399" spans="27:28" ht="21" customHeight="1">
      <c r="AA2399" s="275"/>
      <c r="AB2399" s="275"/>
    </row>
    <row r="2400" spans="27:28" ht="21" customHeight="1">
      <c r="AA2400" s="275"/>
      <c r="AB2400" s="275"/>
    </row>
    <row r="2401" spans="27:28" ht="21" customHeight="1">
      <c r="AA2401" s="275"/>
      <c r="AB2401" s="275"/>
    </row>
    <row r="2402" spans="27:28" ht="21" customHeight="1">
      <c r="AA2402" s="275"/>
      <c r="AB2402" s="275"/>
    </row>
    <row r="2403" spans="27:28" ht="21" customHeight="1">
      <c r="AA2403" s="275"/>
      <c r="AB2403" s="275"/>
    </row>
    <row r="2404" spans="27:28" ht="21" customHeight="1">
      <c r="AA2404" s="275"/>
      <c r="AB2404" s="275"/>
    </row>
    <row r="2405" spans="27:28" ht="21" customHeight="1">
      <c r="AA2405" s="275"/>
      <c r="AB2405" s="275"/>
    </row>
    <row r="2406" spans="27:28" ht="21" customHeight="1">
      <c r="AA2406" s="275"/>
      <c r="AB2406" s="275"/>
    </row>
    <row r="2407" spans="27:28" ht="21" customHeight="1">
      <c r="AA2407" s="275"/>
      <c r="AB2407" s="275"/>
    </row>
    <row r="2408" spans="27:28" ht="21" customHeight="1">
      <c r="AA2408" s="275"/>
      <c r="AB2408" s="275"/>
    </row>
    <row r="2409" spans="27:28" ht="21" customHeight="1">
      <c r="AA2409" s="275"/>
      <c r="AB2409" s="275"/>
    </row>
    <row r="2410" spans="27:28" ht="21" customHeight="1">
      <c r="AA2410" s="275"/>
      <c r="AB2410" s="275"/>
    </row>
    <row r="2411" spans="27:28" ht="21" customHeight="1">
      <c r="AA2411" s="275"/>
      <c r="AB2411" s="275"/>
    </row>
    <row r="2412" spans="27:28" ht="21" customHeight="1">
      <c r="AA2412" s="275"/>
      <c r="AB2412" s="275"/>
    </row>
    <row r="2413" spans="27:28" ht="21" customHeight="1">
      <c r="AA2413" s="275"/>
      <c r="AB2413" s="275"/>
    </row>
    <row r="2414" spans="27:28" ht="21" customHeight="1">
      <c r="AA2414" s="275"/>
      <c r="AB2414" s="275"/>
    </row>
    <row r="2415" spans="27:28" ht="21" customHeight="1">
      <c r="AA2415" s="275"/>
      <c r="AB2415" s="275"/>
    </row>
    <row r="2416" spans="27:28" ht="21" customHeight="1">
      <c r="AA2416" s="275"/>
      <c r="AB2416" s="275"/>
    </row>
    <row r="2417" spans="27:28" ht="21" customHeight="1">
      <c r="AA2417" s="275"/>
      <c r="AB2417" s="275"/>
    </row>
    <row r="2418" spans="27:28" ht="21" customHeight="1">
      <c r="AA2418" s="275"/>
      <c r="AB2418" s="275"/>
    </row>
    <row r="2419" spans="27:28" ht="21" customHeight="1">
      <c r="AA2419" s="275"/>
      <c r="AB2419" s="275"/>
    </row>
    <row r="2420" spans="27:28" ht="21" customHeight="1">
      <c r="AA2420" s="275"/>
      <c r="AB2420" s="275"/>
    </row>
    <row r="2421" spans="27:28" ht="21" customHeight="1">
      <c r="AA2421" s="275"/>
      <c r="AB2421" s="275"/>
    </row>
    <row r="2422" spans="27:28" ht="21" customHeight="1">
      <c r="AA2422" s="275"/>
      <c r="AB2422" s="275"/>
    </row>
    <row r="2423" spans="27:28" ht="21" customHeight="1">
      <c r="AA2423" s="275"/>
      <c r="AB2423" s="275"/>
    </row>
    <row r="2424" spans="27:28" ht="21" customHeight="1">
      <c r="AA2424" s="275"/>
      <c r="AB2424" s="275"/>
    </row>
    <row r="2425" spans="27:28" ht="21" customHeight="1">
      <c r="AA2425" s="275"/>
      <c r="AB2425" s="275"/>
    </row>
    <row r="2426" spans="27:28" ht="21" customHeight="1">
      <c r="AA2426" s="275"/>
      <c r="AB2426" s="275"/>
    </row>
    <row r="2427" spans="27:28" ht="21" customHeight="1">
      <c r="AA2427" s="275"/>
      <c r="AB2427" s="275"/>
    </row>
    <row r="2428" spans="27:28" ht="21" customHeight="1">
      <c r="AA2428" s="275"/>
      <c r="AB2428" s="275"/>
    </row>
    <row r="2429" spans="27:28" ht="21" customHeight="1">
      <c r="AA2429" s="275"/>
      <c r="AB2429" s="275"/>
    </row>
    <row r="2430" spans="27:28" ht="21" customHeight="1">
      <c r="AA2430" s="275"/>
      <c r="AB2430" s="275"/>
    </row>
    <row r="2431" spans="27:28" ht="21" customHeight="1">
      <c r="AA2431" s="275"/>
      <c r="AB2431" s="275"/>
    </row>
    <row r="2432" spans="27:28" ht="21" customHeight="1">
      <c r="AA2432" s="275"/>
      <c r="AB2432" s="275"/>
    </row>
    <row r="2433" spans="27:28" ht="21" customHeight="1">
      <c r="AA2433" s="275"/>
      <c r="AB2433" s="275"/>
    </row>
    <row r="2434" spans="27:28" ht="21" customHeight="1">
      <c r="AA2434" s="275"/>
      <c r="AB2434" s="275"/>
    </row>
    <row r="2435" spans="27:28" ht="21" customHeight="1">
      <c r="AA2435" s="275"/>
      <c r="AB2435" s="275"/>
    </row>
    <row r="2436" spans="27:28" ht="21" customHeight="1">
      <c r="AA2436" s="275"/>
      <c r="AB2436" s="275"/>
    </row>
    <row r="2437" spans="27:28" ht="21" customHeight="1">
      <c r="AA2437" s="275"/>
      <c r="AB2437" s="275"/>
    </row>
    <row r="2438" spans="27:28" ht="21" customHeight="1">
      <c r="AA2438" s="275"/>
      <c r="AB2438" s="275"/>
    </row>
    <row r="2439" spans="27:28" ht="21" customHeight="1">
      <c r="AA2439" s="275"/>
      <c r="AB2439" s="275"/>
    </row>
    <row r="2440" spans="27:28" ht="21" customHeight="1">
      <c r="AA2440" s="275"/>
      <c r="AB2440" s="275"/>
    </row>
    <row r="2441" spans="27:28" ht="21" customHeight="1">
      <c r="AA2441" s="275"/>
      <c r="AB2441" s="275"/>
    </row>
    <row r="2442" spans="27:28" ht="21" customHeight="1">
      <c r="AA2442" s="275"/>
      <c r="AB2442" s="275"/>
    </row>
    <row r="2443" spans="27:28" ht="21" customHeight="1">
      <c r="AA2443" s="275"/>
      <c r="AB2443" s="275"/>
    </row>
    <row r="2444" spans="27:28" ht="21" customHeight="1">
      <c r="AA2444" s="275"/>
      <c r="AB2444" s="275"/>
    </row>
    <row r="2445" spans="27:28" ht="21" customHeight="1">
      <c r="AA2445" s="275"/>
      <c r="AB2445" s="275"/>
    </row>
    <row r="2446" spans="27:28" ht="21" customHeight="1">
      <c r="AA2446" s="275"/>
      <c r="AB2446" s="275"/>
    </row>
    <row r="2447" spans="27:28" ht="21" customHeight="1">
      <c r="AA2447" s="275"/>
      <c r="AB2447" s="275"/>
    </row>
    <row r="2448" spans="27:28" ht="21" customHeight="1">
      <c r="AA2448" s="275"/>
      <c r="AB2448" s="275"/>
    </row>
    <row r="2449" spans="27:28" ht="21" customHeight="1">
      <c r="AA2449" s="275"/>
      <c r="AB2449" s="275"/>
    </row>
    <row r="2450" spans="27:28" ht="21" customHeight="1">
      <c r="AA2450" s="275"/>
      <c r="AB2450" s="275"/>
    </row>
    <row r="2451" spans="27:28" ht="21" customHeight="1">
      <c r="AA2451" s="275"/>
      <c r="AB2451" s="275"/>
    </row>
    <row r="2452" spans="27:28" ht="21" customHeight="1">
      <c r="AA2452" s="275"/>
      <c r="AB2452" s="275"/>
    </row>
    <row r="2453" spans="27:28" ht="21" customHeight="1">
      <c r="AA2453" s="275"/>
      <c r="AB2453" s="275"/>
    </row>
    <row r="2454" spans="27:28" ht="21" customHeight="1">
      <c r="AA2454" s="275"/>
      <c r="AB2454" s="275"/>
    </row>
    <row r="2455" spans="27:28" ht="21" customHeight="1">
      <c r="AA2455" s="275"/>
      <c r="AB2455" s="275"/>
    </row>
    <row r="2456" spans="27:28" ht="21" customHeight="1">
      <c r="AA2456" s="275"/>
      <c r="AB2456" s="275"/>
    </row>
    <row r="2457" spans="27:28" ht="21" customHeight="1">
      <c r="AA2457" s="275"/>
      <c r="AB2457" s="275"/>
    </row>
    <row r="2458" spans="27:28" ht="21" customHeight="1">
      <c r="AA2458" s="275"/>
      <c r="AB2458" s="275"/>
    </row>
    <row r="2459" spans="27:28" ht="21" customHeight="1">
      <c r="AA2459" s="275"/>
      <c r="AB2459" s="275"/>
    </row>
    <row r="2460" spans="27:28" ht="21" customHeight="1">
      <c r="AA2460" s="275"/>
      <c r="AB2460" s="275"/>
    </row>
    <row r="2461" spans="27:28" ht="21" customHeight="1">
      <c r="AA2461" s="275"/>
      <c r="AB2461" s="275"/>
    </row>
    <row r="2462" spans="27:28" ht="21" customHeight="1">
      <c r="AA2462" s="275"/>
      <c r="AB2462" s="275"/>
    </row>
    <row r="2463" spans="27:28" ht="21" customHeight="1">
      <c r="AA2463" s="275"/>
      <c r="AB2463" s="275"/>
    </row>
    <row r="2464" spans="27:28" ht="21" customHeight="1">
      <c r="AA2464" s="275"/>
      <c r="AB2464" s="275"/>
    </row>
    <row r="2465" spans="27:28" ht="21" customHeight="1">
      <c r="AA2465" s="275"/>
      <c r="AB2465" s="275"/>
    </row>
    <row r="2466" spans="27:28" ht="21" customHeight="1">
      <c r="AA2466" s="275"/>
      <c r="AB2466" s="275"/>
    </row>
    <row r="2467" spans="27:28" ht="21" customHeight="1">
      <c r="AA2467" s="275"/>
      <c r="AB2467" s="275"/>
    </row>
    <row r="2468" spans="27:28" ht="21" customHeight="1">
      <c r="AA2468" s="275"/>
      <c r="AB2468" s="275"/>
    </row>
    <row r="2469" spans="27:28" ht="21" customHeight="1">
      <c r="AA2469" s="275"/>
      <c r="AB2469" s="275"/>
    </row>
    <row r="2470" spans="27:28" ht="21" customHeight="1">
      <c r="AA2470" s="275"/>
      <c r="AB2470" s="275"/>
    </row>
    <row r="2471" spans="27:28" ht="21" customHeight="1">
      <c r="AA2471" s="275"/>
      <c r="AB2471" s="275"/>
    </row>
    <row r="2472" spans="27:28" ht="21" customHeight="1">
      <c r="AA2472" s="275"/>
      <c r="AB2472" s="275"/>
    </row>
    <row r="2473" spans="27:28" ht="21" customHeight="1">
      <c r="AA2473" s="275"/>
      <c r="AB2473" s="275"/>
    </row>
    <row r="2474" spans="27:28" ht="21" customHeight="1">
      <c r="AA2474" s="275"/>
      <c r="AB2474" s="275"/>
    </row>
    <row r="2475" spans="27:28" ht="21" customHeight="1">
      <c r="AA2475" s="275"/>
      <c r="AB2475" s="275"/>
    </row>
    <row r="2476" spans="27:28" ht="21" customHeight="1">
      <c r="AA2476" s="275"/>
      <c r="AB2476" s="275"/>
    </row>
    <row r="2477" spans="27:28" ht="21" customHeight="1">
      <c r="AA2477" s="275"/>
      <c r="AB2477" s="275"/>
    </row>
    <row r="2478" spans="27:28" ht="21" customHeight="1">
      <c r="AA2478" s="275"/>
      <c r="AB2478" s="275"/>
    </row>
    <row r="2479" spans="27:28" ht="21" customHeight="1">
      <c r="AA2479" s="275"/>
      <c r="AB2479" s="275"/>
    </row>
    <row r="2480" spans="27:28" ht="21" customHeight="1">
      <c r="AA2480" s="275"/>
      <c r="AB2480" s="275"/>
    </row>
    <row r="2481" spans="27:28" ht="21" customHeight="1">
      <c r="AA2481" s="275"/>
      <c r="AB2481" s="275"/>
    </row>
    <row r="2482" spans="27:28" ht="21" customHeight="1">
      <c r="AA2482" s="275"/>
      <c r="AB2482" s="275"/>
    </row>
    <row r="2483" spans="27:28" ht="21" customHeight="1">
      <c r="AA2483" s="275"/>
      <c r="AB2483" s="275"/>
    </row>
    <row r="2484" spans="27:28" ht="21" customHeight="1">
      <c r="AA2484" s="275"/>
      <c r="AB2484" s="275"/>
    </row>
    <row r="2485" spans="27:28" ht="21" customHeight="1">
      <c r="AA2485" s="275"/>
      <c r="AB2485" s="275"/>
    </row>
    <row r="2486" spans="27:28" ht="21" customHeight="1">
      <c r="AA2486" s="275"/>
      <c r="AB2486" s="275"/>
    </row>
    <row r="2487" spans="27:28" ht="21" customHeight="1">
      <c r="AA2487" s="275"/>
      <c r="AB2487" s="275"/>
    </row>
    <row r="2488" spans="27:28" ht="21" customHeight="1">
      <c r="AA2488" s="275"/>
      <c r="AB2488" s="275"/>
    </row>
    <row r="2489" spans="27:28" ht="21" customHeight="1">
      <c r="AA2489" s="275"/>
      <c r="AB2489" s="275"/>
    </row>
    <row r="2490" spans="27:28" ht="21" customHeight="1">
      <c r="AA2490" s="275"/>
      <c r="AB2490" s="275"/>
    </row>
    <row r="2491" spans="27:28" ht="21" customHeight="1">
      <c r="AA2491" s="275"/>
      <c r="AB2491" s="275"/>
    </row>
    <row r="2492" spans="27:28" ht="21" customHeight="1">
      <c r="AA2492" s="275"/>
      <c r="AB2492" s="275"/>
    </row>
    <row r="2493" spans="27:28" ht="21" customHeight="1">
      <c r="AA2493" s="275"/>
      <c r="AB2493" s="275"/>
    </row>
    <row r="2494" spans="27:28" ht="21" customHeight="1">
      <c r="AA2494" s="275"/>
      <c r="AB2494" s="275"/>
    </row>
    <row r="2495" spans="27:28" ht="21" customHeight="1">
      <c r="AA2495" s="275"/>
      <c r="AB2495" s="275"/>
    </row>
    <row r="2496" spans="27:28" ht="21" customHeight="1">
      <c r="AA2496" s="275"/>
      <c r="AB2496" s="275"/>
    </row>
    <row r="2497" spans="27:28" ht="21" customHeight="1">
      <c r="AA2497" s="275"/>
      <c r="AB2497" s="275"/>
    </row>
    <row r="2498" spans="27:28" ht="21" customHeight="1">
      <c r="AA2498" s="275"/>
      <c r="AB2498" s="275"/>
    </row>
    <row r="2499" spans="27:28" ht="21" customHeight="1">
      <c r="AA2499" s="275"/>
      <c r="AB2499" s="275"/>
    </row>
    <row r="2500" spans="27:28" ht="21" customHeight="1">
      <c r="AA2500" s="275"/>
      <c r="AB2500" s="275"/>
    </row>
    <row r="2501" spans="27:28" ht="21" customHeight="1">
      <c r="AA2501" s="275"/>
      <c r="AB2501" s="275"/>
    </row>
    <row r="2502" spans="27:28" ht="21" customHeight="1">
      <c r="AA2502" s="275"/>
      <c r="AB2502" s="275"/>
    </row>
    <row r="2503" spans="27:28" ht="21" customHeight="1">
      <c r="AA2503" s="275"/>
      <c r="AB2503" s="275"/>
    </row>
    <row r="2504" spans="27:28" ht="21" customHeight="1">
      <c r="AA2504" s="275"/>
      <c r="AB2504" s="275"/>
    </row>
    <row r="2505" spans="27:28" ht="21" customHeight="1">
      <c r="AA2505" s="275"/>
      <c r="AB2505" s="275"/>
    </row>
    <row r="2506" spans="27:28" ht="21" customHeight="1">
      <c r="AA2506" s="275"/>
      <c r="AB2506" s="275"/>
    </row>
    <row r="2507" spans="27:28" ht="21" customHeight="1">
      <c r="AA2507" s="275"/>
      <c r="AB2507" s="275"/>
    </row>
    <row r="2508" spans="27:28" ht="21" customHeight="1">
      <c r="AA2508" s="275"/>
      <c r="AB2508" s="275"/>
    </row>
    <row r="2509" spans="27:28" ht="21" customHeight="1">
      <c r="AA2509" s="275"/>
      <c r="AB2509" s="275"/>
    </row>
    <row r="2510" spans="27:28" ht="21" customHeight="1">
      <c r="AA2510" s="275"/>
      <c r="AB2510" s="275"/>
    </row>
    <row r="2511" spans="27:28" ht="21" customHeight="1">
      <c r="AA2511" s="275"/>
      <c r="AB2511" s="275"/>
    </row>
    <row r="2512" spans="27:28" ht="21" customHeight="1">
      <c r="AA2512" s="275"/>
      <c r="AB2512" s="275"/>
    </row>
    <row r="2513" spans="27:28" ht="21" customHeight="1">
      <c r="AA2513" s="275"/>
      <c r="AB2513" s="275"/>
    </row>
    <row r="2514" spans="27:28" ht="21" customHeight="1">
      <c r="AA2514" s="275"/>
      <c r="AB2514" s="275"/>
    </row>
    <row r="2515" spans="27:28" ht="21" customHeight="1">
      <c r="AA2515" s="275"/>
      <c r="AB2515" s="275"/>
    </row>
    <row r="2516" spans="27:28" ht="21" customHeight="1">
      <c r="AA2516" s="275"/>
      <c r="AB2516" s="275"/>
    </row>
    <row r="2517" spans="27:28" ht="21" customHeight="1">
      <c r="AA2517" s="275"/>
      <c r="AB2517" s="275"/>
    </row>
    <row r="2518" spans="27:28" ht="21" customHeight="1">
      <c r="AA2518" s="275"/>
      <c r="AB2518" s="275"/>
    </row>
    <row r="2519" spans="27:28" ht="21" customHeight="1">
      <c r="AA2519" s="275"/>
      <c r="AB2519" s="275"/>
    </row>
    <row r="2520" spans="27:28" ht="21" customHeight="1">
      <c r="AA2520" s="275"/>
      <c r="AB2520" s="275"/>
    </row>
    <row r="2521" spans="27:28" ht="21" customHeight="1">
      <c r="AA2521" s="275"/>
      <c r="AB2521" s="275"/>
    </row>
    <row r="2522" spans="27:28" ht="21" customHeight="1">
      <c r="AA2522" s="275"/>
      <c r="AB2522" s="275"/>
    </row>
    <row r="2523" spans="27:28" ht="21" customHeight="1">
      <c r="AA2523" s="275"/>
      <c r="AB2523" s="275"/>
    </row>
    <row r="2524" spans="27:28" ht="21" customHeight="1">
      <c r="AA2524" s="275"/>
      <c r="AB2524" s="275"/>
    </row>
    <row r="2525" spans="27:28" ht="21" customHeight="1">
      <c r="AA2525" s="275"/>
      <c r="AB2525" s="275"/>
    </row>
    <row r="2526" spans="27:28" ht="21" customHeight="1">
      <c r="AA2526" s="275"/>
      <c r="AB2526" s="275"/>
    </row>
    <row r="2527" spans="27:28" ht="21" customHeight="1">
      <c r="AA2527" s="275"/>
      <c r="AB2527" s="275"/>
    </row>
    <row r="2528" spans="27:28" ht="21" customHeight="1">
      <c r="AA2528" s="275"/>
      <c r="AB2528" s="275"/>
    </row>
    <row r="2529" spans="27:28" ht="21" customHeight="1">
      <c r="AA2529" s="275"/>
      <c r="AB2529" s="275"/>
    </row>
    <row r="2530" spans="27:28" ht="21" customHeight="1">
      <c r="AA2530" s="275"/>
      <c r="AB2530" s="275"/>
    </row>
    <row r="2531" spans="27:28" ht="21" customHeight="1">
      <c r="AA2531" s="275"/>
      <c r="AB2531" s="275"/>
    </row>
    <row r="2532" spans="27:28" ht="21" customHeight="1">
      <c r="AA2532" s="275"/>
      <c r="AB2532" s="275"/>
    </row>
    <row r="2533" spans="27:28" ht="21" customHeight="1">
      <c r="AA2533" s="275"/>
      <c r="AB2533" s="275"/>
    </row>
    <row r="2534" spans="27:28" ht="21" customHeight="1">
      <c r="AA2534" s="275"/>
      <c r="AB2534" s="275"/>
    </row>
    <row r="2535" spans="27:28" ht="21" customHeight="1">
      <c r="AA2535" s="275"/>
      <c r="AB2535" s="275"/>
    </row>
    <row r="2536" spans="27:28" ht="21" customHeight="1">
      <c r="AA2536" s="275"/>
      <c r="AB2536" s="275"/>
    </row>
    <row r="2537" spans="27:28" ht="21" customHeight="1">
      <c r="AA2537" s="275"/>
      <c r="AB2537" s="275"/>
    </row>
    <row r="2538" spans="27:28" ht="21" customHeight="1">
      <c r="AA2538" s="275"/>
      <c r="AB2538" s="275"/>
    </row>
    <row r="2539" spans="27:28" ht="21" customHeight="1">
      <c r="AA2539" s="275"/>
      <c r="AB2539" s="275"/>
    </row>
    <row r="2540" spans="27:28" ht="21" customHeight="1">
      <c r="AA2540" s="275"/>
      <c r="AB2540" s="275"/>
    </row>
    <row r="2541" spans="27:28" ht="21" customHeight="1">
      <c r="AA2541" s="275"/>
      <c r="AB2541" s="275"/>
    </row>
    <row r="2542" spans="27:28" ht="21" customHeight="1">
      <c r="AA2542" s="275"/>
      <c r="AB2542" s="275"/>
    </row>
    <row r="2543" spans="27:28" ht="21" customHeight="1">
      <c r="AA2543" s="275"/>
      <c r="AB2543" s="275"/>
    </row>
    <row r="2544" spans="27:28" ht="21" customHeight="1">
      <c r="AA2544" s="275"/>
      <c r="AB2544" s="275"/>
    </row>
    <row r="2545" spans="27:28" ht="21" customHeight="1">
      <c r="AA2545" s="275"/>
      <c r="AB2545" s="275"/>
    </row>
    <row r="2546" spans="27:28" ht="21" customHeight="1">
      <c r="AA2546" s="275"/>
      <c r="AB2546" s="275"/>
    </row>
    <row r="2547" spans="27:28" ht="21" customHeight="1">
      <c r="AA2547" s="275"/>
      <c r="AB2547" s="275"/>
    </row>
    <row r="2548" spans="27:28" ht="21" customHeight="1">
      <c r="AA2548" s="275"/>
      <c r="AB2548" s="275"/>
    </row>
    <row r="2549" spans="27:28" ht="21" customHeight="1">
      <c r="AA2549" s="275"/>
      <c r="AB2549" s="275"/>
    </row>
    <row r="2550" spans="27:28" ht="21" customHeight="1">
      <c r="AA2550" s="275"/>
      <c r="AB2550" s="275"/>
    </row>
    <row r="2551" spans="27:28" ht="21" customHeight="1">
      <c r="AA2551" s="275"/>
      <c r="AB2551" s="275"/>
    </row>
    <row r="2552" spans="27:28" ht="21" customHeight="1">
      <c r="AA2552" s="275"/>
      <c r="AB2552" s="275"/>
    </row>
    <row r="2553" spans="27:28" ht="21" customHeight="1">
      <c r="AA2553" s="275"/>
      <c r="AB2553" s="275"/>
    </row>
    <row r="2554" spans="27:28" ht="21" customHeight="1">
      <c r="AA2554" s="275"/>
      <c r="AB2554" s="275"/>
    </row>
    <row r="2555" spans="27:28" ht="21" customHeight="1">
      <c r="AA2555" s="275"/>
      <c r="AB2555" s="275"/>
    </row>
    <row r="2556" spans="27:28" ht="21" customHeight="1">
      <c r="AA2556" s="275"/>
      <c r="AB2556" s="275"/>
    </row>
    <row r="2557" spans="27:28" ht="21" customHeight="1">
      <c r="AA2557" s="275"/>
      <c r="AB2557" s="275"/>
    </row>
    <row r="2558" spans="27:28" ht="21" customHeight="1">
      <c r="AA2558" s="275"/>
      <c r="AB2558" s="275"/>
    </row>
    <row r="2559" spans="27:28" ht="21" customHeight="1">
      <c r="AA2559" s="275"/>
      <c r="AB2559" s="275"/>
    </row>
    <row r="2560" spans="27:28" ht="21" customHeight="1">
      <c r="AA2560" s="275"/>
      <c r="AB2560" s="275"/>
    </row>
    <row r="2561" spans="27:28" ht="21" customHeight="1">
      <c r="AA2561" s="275"/>
      <c r="AB2561" s="275"/>
    </row>
    <row r="2562" spans="27:28" ht="21" customHeight="1">
      <c r="AA2562" s="275"/>
      <c r="AB2562" s="275"/>
    </row>
    <row r="2563" spans="27:28" ht="21" customHeight="1">
      <c r="AA2563" s="275"/>
      <c r="AB2563" s="275"/>
    </row>
    <row r="2564" spans="27:28" ht="21" customHeight="1">
      <c r="AA2564" s="275"/>
      <c r="AB2564" s="275"/>
    </row>
    <row r="2565" spans="27:28" ht="21" customHeight="1">
      <c r="AA2565" s="275"/>
      <c r="AB2565" s="275"/>
    </row>
    <row r="2566" spans="27:28" ht="21" customHeight="1">
      <c r="AA2566" s="275"/>
      <c r="AB2566" s="275"/>
    </row>
    <row r="2567" spans="27:28" ht="21" customHeight="1">
      <c r="AA2567" s="275"/>
      <c r="AB2567" s="275"/>
    </row>
    <row r="2568" spans="27:28" ht="21" customHeight="1">
      <c r="AA2568" s="275"/>
      <c r="AB2568" s="275"/>
    </row>
    <row r="2569" spans="27:28" ht="21" customHeight="1">
      <c r="AA2569" s="275"/>
      <c r="AB2569" s="275"/>
    </row>
    <row r="2570" spans="27:28" ht="21" customHeight="1">
      <c r="AA2570" s="275"/>
      <c r="AB2570" s="275"/>
    </row>
    <row r="2571" spans="27:28" ht="21" customHeight="1">
      <c r="AA2571" s="275"/>
      <c r="AB2571" s="275"/>
    </row>
    <row r="2572" spans="27:28" ht="21" customHeight="1">
      <c r="AA2572" s="275"/>
      <c r="AB2572" s="275"/>
    </row>
    <row r="2573" spans="27:28" ht="21" customHeight="1">
      <c r="AA2573" s="275"/>
      <c r="AB2573" s="275"/>
    </row>
    <row r="2574" spans="27:28" ht="21" customHeight="1">
      <c r="AA2574" s="275"/>
      <c r="AB2574" s="275"/>
    </row>
    <row r="2575" spans="27:28" ht="21" customHeight="1">
      <c r="AA2575" s="275"/>
      <c r="AB2575" s="275"/>
    </row>
    <row r="2576" spans="27:28" ht="21" customHeight="1">
      <c r="AA2576" s="275"/>
      <c r="AB2576" s="275"/>
    </row>
    <row r="2577" spans="27:28" ht="21" customHeight="1">
      <c r="AA2577" s="275"/>
      <c r="AB2577" s="275"/>
    </row>
    <row r="2578" spans="27:28" ht="21" customHeight="1">
      <c r="AA2578" s="275"/>
      <c r="AB2578" s="275"/>
    </row>
    <row r="2579" spans="27:28" ht="21" customHeight="1">
      <c r="AA2579" s="275"/>
      <c r="AB2579" s="275"/>
    </row>
    <row r="2580" spans="27:28" ht="21" customHeight="1">
      <c r="AA2580" s="275"/>
      <c r="AB2580" s="275"/>
    </row>
    <row r="2581" spans="27:28" ht="21" customHeight="1">
      <c r="AA2581" s="275"/>
      <c r="AB2581" s="275"/>
    </row>
    <row r="2582" spans="27:28" ht="21" customHeight="1">
      <c r="AA2582" s="275"/>
      <c r="AB2582" s="275"/>
    </row>
    <row r="2583" spans="27:28" ht="21" customHeight="1">
      <c r="AA2583" s="275"/>
      <c r="AB2583" s="275"/>
    </row>
    <row r="2584" spans="27:28" ht="21" customHeight="1">
      <c r="AA2584" s="275"/>
      <c r="AB2584" s="275"/>
    </row>
    <row r="2585" spans="27:28" ht="21" customHeight="1">
      <c r="AA2585" s="275"/>
      <c r="AB2585" s="275"/>
    </row>
    <row r="2586" spans="27:28" ht="21" customHeight="1">
      <c r="AA2586" s="275"/>
      <c r="AB2586" s="275"/>
    </row>
    <row r="2587" spans="27:28" ht="21" customHeight="1">
      <c r="AA2587" s="275"/>
      <c r="AB2587" s="275"/>
    </row>
    <row r="2588" spans="27:28" ht="21" customHeight="1">
      <c r="AA2588" s="275"/>
      <c r="AB2588" s="275"/>
    </row>
    <row r="2589" spans="27:28" ht="21" customHeight="1">
      <c r="AA2589" s="275"/>
      <c r="AB2589" s="275"/>
    </row>
    <row r="2590" spans="27:28" ht="21" customHeight="1">
      <c r="AA2590" s="275"/>
      <c r="AB2590" s="275"/>
    </row>
    <row r="2591" spans="27:28" ht="21" customHeight="1">
      <c r="AA2591" s="275"/>
      <c r="AB2591" s="275"/>
    </row>
    <row r="2592" spans="27:28" ht="21" customHeight="1">
      <c r="AA2592" s="275"/>
      <c r="AB2592" s="275"/>
    </row>
    <row r="2593" spans="27:28" ht="21" customHeight="1">
      <c r="AA2593" s="275"/>
      <c r="AB2593" s="275"/>
    </row>
    <row r="2594" spans="27:28" ht="21" customHeight="1">
      <c r="AA2594" s="275"/>
      <c r="AB2594" s="275"/>
    </row>
    <row r="2595" spans="27:28" ht="21" customHeight="1">
      <c r="AA2595" s="275"/>
      <c r="AB2595" s="275"/>
    </row>
    <row r="2596" spans="27:28" ht="21" customHeight="1">
      <c r="AA2596" s="275"/>
      <c r="AB2596" s="275"/>
    </row>
    <row r="2597" spans="27:28" ht="21" customHeight="1">
      <c r="AA2597" s="275"/>
      <c r="AB2597" s="275"/>
    </row>
    <row r="2598" spans="27:28" ht="21" customHeight="1">
      <c r="AA2598" s="275"/>
      <c r="AB2598" s="275"/>
    </row>
    <row r="2599" spans="27:28" ht="21" customHeight="1">
      <c r="AA2599" s="275"/>
      <c r="AB2599" s="275"/>
    </row>
    <row r="2600" spans="27:28" ht="21" customHeight="1">
      <c r="AA2600" s="275"/>
      <c r="AB2600" s="275"/>
    </row>
    <row r="2601" spans="27:28" ht="21" customHeight="1">
      <c r="AA2601" s="275"/>
      <c r="AB2601" s="275"/>
    </row>
    <row r="2602" spans="27:28" ht="21" customHeight="1">
      <c r="AA2602" s="275"/>
      <c r="AB2602" s="275"/>
    </row>
    <row r="2603" spans="27:28" ht="21" customHeight="1">
      <c r="AA2603" s="275"/>
      <c r="AB2603" s="275"/>
    </row>
    <row r="2604" spans="27:28" ht="21" customHeight="1">
      <c r="AA2604" s="275"/>
      <c r="AB2604" s="275"/>
    </row>
    <row r="2605" spans="27:28" ht="21" customHeight="1">
      <c r="AA2605" s="275"/>
      <c r="AB2605" s="275"/>
    </row>
    <row r="2606" spans="27:28" ht="21" customHeight="1">
      <c r="AA2606" s="275"/>
      <c r="AB2606" s="275"/>
    </row>
    <row r="2607" spans="27:28" ht="21" customHeight="1">
      <c r="AA2607" s="275"/>
      <c r="AB2607" s="275"/>
    </row>
    <row r="2608" spans="27:28" ht="21" customHeight="1">
      <c r="AA2608" s="275"/>
      <c r="AB2608" s="275"/>
    </row>
    <row r="2609" spans="27:28" ht="21" customHeight="1">
      <c r="AA2609" s="275"/>
      <c r="AB2609" s="275"/>
    </row>
    <row r="2610" spans="27:28" ht="21" customHeight="1">
      <c r="AA2610" s="275"/>
      <c r="AB2610" s="275"/>
    </row>
    <row r="2611" spans="27:28" ht="21" customHeight="1">
      <c r="AA2611" s="275"/>
      <c r="AB2611" s="275"/>
    </row>
    <row r="2612" spans="27:28" ht="21" customHeight="1">
      <c r="AA2612" s="275"/>
      <c r="AB2612" s="275"/>
    </row>
    <row r="2613" spans="27:28" ht="21" customHeight="1">
      <c r="AA2613" s="275"/>
      <c r="AB2613" s="275"/>
    </row>
    <row r="2614" spans="27:28" ht="21" customHeight="1">
      <c r="AA2614" s="275"/>
      <c r="AB2614" s="275"/>
    </row>
    <row r="2615" spans="27:28" ht="21" customHeight="1">
      <c r="AA2615" s="275"/>
      <c r="AB2615" s="275"/>
    </row>
    <row r="2616" spans="27:28" ht="21" customHeight="1">
      <c r="AA2616" s="275"/>
      <c r="AB2616" s="275"/>
    </row>
    <row r="2617" spans="27:28" ht="21" customHeight="1">
      <c r="AA2617" s="275"/>
      <c r="AB2617" s="275"/>
    </row>
    <row r="2618" spans="27:28" ht="21" customHeight="1">
      <c r="AA2618" s="275"/>
      <c r="AB2618" s="275"/>
    </row>
    <row r="2619" spans="27:28" ht="21" customHeight="1">
      <c r="AA2619" s="275"/>
      <c r="AB2619" s="275"/>
    </row>
    <row r="2620" spans="27:28" ht="21" customHeight="1">
      <c r="AA2620" s="275"/>
      <c r="AB2620" s="275"/>
    </row>
    <row r="2621" spans="27:28" ht="21" customHeight="1">
      <c r="AA2621" s="275"/>
      <c r="AB2621" s="275"/>
    </row>
    <row r="2622" spans="27:28" ht="21" customHeight="1">
      <c r="AA2622" s="275"/>
      <c r="AB2622" s="275"/>
    </row>
    <row r="2623" spans="27:28" ht="21" customHeight="1">
      <c r="AA2623" s="275"/>
      <c r="AB2623" s="275"/>
    </row>
    <row r="2624" spans="27:28" ht="21" customHeight="1">
      <c r="AA2624" s="275"/>
      <c r="AB2624" s="275"/>
    </row>
    <row r="2625" spans="27:28" ht="21" customHeight="1">
      <c r="AA2625" s="275"/>
      <c r="AB2625" s="275"/>
    </row>
    <row r="2626" spans="27:28" ht="21" customHeight="1">
      <c r="AA2626" s="275"/>
      <c r="AB2626" s="275"/>
    </row>
    <row r="2627" spans="27:28" ht="21" customHeight="1">
      <c r="AA2627" s="275"/>
      <c r="AB2627" s="275"/>
    </row>
    <row r="2628" spans="27:28" ht="21" customHeight="1">
      <c r="AA2628" s="275"/>
      <c r="AB2628" s="275"/>
    </row>
    <row r="2629" spans="27:28" ht="21" customHeight="1">
      <c r="AA2629" s="275"/>
      <c r="AB2629" s="275"/>
    </row>
    <row r="2630" spans="27:28" ht="21" customHeight="1">
      <c r="AA2630" s="275"/>
      <c r="AB2630" s="275"/>
    </row>
    <row r="2631" spans="27:28" ht="21" customHeight="1">
      <c r="AA2631" s="275"/>
      <c r="AB2631" s="275"/>
    </row>
    <row r="2632" spans="27:28" ht="21" customHeight="1">
      <c r="AA2632" s="275"/>
      <c r="AB2632" s="275"/>
    </row>
    <row r="2633" spans="27:28" ht="21" customHeight="1">
      <c r="AA2633" s="275"/>
      <c r="AB2633" s="275"/>
    </row>
    <row r="2634" spans="27:28" ht="21" customHeight="1">
      <c r="AA2634" s="275"/>
      <c r="AB2634" s="275"/>
    </row>
    <row r="2635" spans="27:28" ht="21" customHeight="1">
      <c r="AA2635" s="275"/>
      <c r="AB2635" s="275"/>
    </row>
    <row r="2636" spans="27:28" ht="21" customHeight="1">
      <c r="AA2636" s="275"/>
      <c r="AB2636" s="275"/>
    </row>
    <row r="2637" spans="27:28" ht="21" customHeight="1">
      <c r="AA2637" s="275"/>
      <c r="AB2637" s="275"/>
    </row>
    <row r="2638" spans="27:28" ht="21" customHeight="1">
      <c r="AA2638" s="275"/>
      <c r="AB2638" s="275"/>
    </row>
    <row r="2639" spans="27:28" ht="21" customHeight="1">
      <c r="AA2639" s="275"/>
      <c r="AB2639" s="275"/>
    </row>
    <row r="2640" spans="27:28" ht="21" customHeight="1">
      <c r="AA2640" s="275"/>
      <c r="AB2640" s="275"/>
    </row>
    <row r="2641" spans="27:28" ht="21" customHeight="1">
      <c r="AA2641" s="275"/>
      <c r="AB2641" s="275"/>
    </row>
    <row r="2642" spans="27:28" ht="21" customHeight="1">
      <c r="AA2642" s="275"/>
      <c r="AB2642" s="275"/>
    </row>
    <row r="2643" spans="27:28" ht="21" customHeight="1">
      <c r="AA2643" s="275"/>
      <c r="AB2643" s="275"/>
    </row>
    <row r="2644" spans="27:28" ht="21" customHeight="1">
      <c r="AA2644" s="275"/>
      <c r="AB2644" s="275"/>
    </row>
    <row r="2645" spans="27:28" ht="21" customHeight="1">
      <c r="AA2645" s="275"/>
      <c r="AB2645" s="275"/>
    </row>
    <row r="2646" spans="27:28" ht="21" customHeight="1">
      <c r="AA2646" s="275"/>
      <c r="AB2646" s="275"/>
    </row>
    <row r="2647" spans="27:28" ht="21" customHeight="1">
      <c r="AA2647" s="275"/>
      <c r="AB2647" s="275"/>
    </row>
    <row r="2648" spans="27:28" ht="21" customHeight="1">
      <c r="AA2648" s="275"/>
      <c r="AB2648" s="275"/>
    </row>
    <row r="2649" spans="27:28" ht="21" customHeight="1">
      <c r="AA2649" s="275"/>
      <c r="AB2649" s="275"/>
    </row>
    <row r="2650" spans="27:28" ht="21" customHeight="1">
      <c r="AA2650" s="275"/>
      <c r="AB2650" s="275"/>
    </row>
    <row r="2651" spans="27:28" ht="21" customHeight="1">
      <c r="AA2651" s="275"/>
      <c r="AB2651" s="275"/>
    </row>
    <row r="2652" spans="27:28" ht="21" customHeight="1">
      <c r="AA2652" s="275"/>
      <c r="AB2652" s="275"/>
    </row>
    <row r="2653" spans="27:28" ht="21" customHeight="1">
      <c r="AA2653" s="275"/>
      <c r="AB2653" s="275"/>
    </row>
    <row r="2654" spans="27:28" ht="21" customHeight="1">
      <c r="AA2654" s="275"/>
      <c r="AB2654" s="275"/>
    </row>
    <row r="2655" spans="27:28" ht="21" customHeight="1">
      <c r="AA2655" s="275"/>
      <c r="AB2655" s="275"/>
    </row>
    <row r="2656" spans="27:28" ht="21" customHeight="1">
      <c r="AA2656" s="275"/>
      <c r="AB2656" s="275"/>
    </row>
    <row r="2657" spans="27:28" ht="21" customHeight="1">
      <c r="AA2657" s="275"/>
      <c r="AB2657" s="275"/>
    </row>
    <row r="2658" spans="27:28" ht="21" customHeight="1">
      <c r="AA2658" s="275"/>
      <c r="AB2658" s="275"/>
    </row>
    <row r="2659" spans="27:28" ht="21" customHeight="1">
      <c r="AA2659" s="275"/>
      <c r="AB2659" s="275"/>
    </row>
    <row r="2660" spans="27:28" ht="21" customHeight="1">
      <c r="AA2660" s="275"/>
      <c r="AB2660" s="275"/>
    </row>
    <row r="2661" spans="27:28" ht="21" customHeight="1">
      <c r="AA2661" s="275"/>
      <c r="AB2661" s="275"/>
    </row>
    <row r="2662" spans="27:28" ht="21" customHeight="1">
      <c r="AA2662" s="275"/>
      <c r="AB2662" s="275"/>
    </row>
    <row r="2663" spans="27:28" ht="21" customHeight="1">
      <c r="AA2663" s="275"/>
      <c r="AB2663" s="275"/>
    </row>
    <row r="2664" spans="27:28" ht="21" customHeight="1">
      <c r="AA2664" s="275"/>
      <c r="AB2664" s="275"/>
    </row>
    <row r="2665" spans="27:28" ht="21" customHeight="1">
      <c r="AA2665" s="275"/>
      <c r="AB2665" s="275"/>
    </row>
    <row r="2666" spans="27:28" ht="21" customHeight="1">
      <c r="AA2666" s="275"/>
      <c r="AB2666" s="275"/>
    </row>
    <row r="2667" spans="27:28" ht="21" customHeight="1">
      <c r="AA2667" s="275"/>
      <c r="AB2667" s="275"/>
    </row>
    <row r="2668" spans="27:28" ht="21" customHeight="1">
      <c r="AA2668" s="275"/>
      <c r="AB2668" s="275"/>
    </row>
    <row r="2669" spans="27:28" ht="21" customHeight="1">
      <c r="AA2669" s="275"/>
      <c r="AB2669" s="275"/>
    </row>
    <row r="2670" spans="27:28" ht="21" customHeight="1">
      <c r="AA2670" s="275"/>
      <c r="AB2670" s="275"/>
    </row>
    <row r="2671" spans="27:28" ht="21" customHeight="1">
      <c r="AA2671" s="275"/>
      <c r="AB2671" s="275"/>
    </row>
    <row r="2672" spans="27:28" ht="21" customHeight="1">
      <c r="AA2672" s="275"/>
      <c r="AB2672" s="275"/>
    </row>
    <row r="2673" spans="27:28" ht="21" customHeight="1">
      <c r="AA2673" s="275"/>
      <c r="AB2673" s="275"/>
    </row>
    <row r="2674" spans="27:28" ht="21" customHeight="1">
      <c r="AA2674" s="275"/>
      <c r="AB2674" s="275"/>
    </row>
    <row r="2675" spans="27:28" ht="21" customHeight="1">
      <c r="AA2675" s="275"/>
      <c r="AB2675" s="275"/>
    </row>
    <row r="2676" spans="27:28" ht="21" customHeight="1">
      <c r="AA2676" s="275"/>
      <c r="AB2676" s="275"/>
    </row>
    <row r="2677" spans="27:28" ht="21" customHeight="1">
      <c r="AA2677" s="275"/>
      <c r="AB2677" s="275"/>
    </row>
    <row r="2678" spans="27:28" ht="21" customHeight="1">
      <c r="AA2678" s="275"/>
      <c r="AB2678" s="275"/>
    </row>
    <row r="2679" spans="27:28" ht="21" customHeight="1">
      <c r="AA2679" s="275"/>
      <c r="AB2679" s="275"/>
    </row>
    <row r="2680" spans="27:28" ht="21" customHeight="1">
      <c r="AA2680" s="275"/>
      <c r="AB2680" s="275"/>
    </row>
    <row r="2681" spans="27:28" ht="21" customHeight="1">
      <c r="AA2681" s="275"/>
      <c r="AB2681" s="275"/>
    </row>
    <row r="2682" spans="27:28" ht="21" customHeight="1">
      <c r="AA2682" s="275"/>
      <c r="AB2682" s="275"/>
    </row>
    <row r="2683" spans="27:28" ht="21" customHeight="1">
      <c r="AA2683" s="275"/>
      <c r="AB2683" s="275"/>
    </row>
    <row r="2684" spans="27:28" ht="21" customHeight="1">
      <c r="AA2684" s="275"/>
      <c r="AB2684" s="275"/>
    </row>
    <row r="2685" spans="27:28" ht="21" customHeight="1">
      <c r="AA2685" s="275"/>
      <c r="AB2685" s="275"/>
    </row>
    <row r="2686" spans="27:28" ht="21" customHeight="1">
      <c r="AA2686" s="275"/>
      <c r="AB2686" s="275"/>
    </row>
    <row r="2687" spans="27:28" ht="21" customHeight="1">
      <c r="AA2687" s="275"/>
      <c r="AB2687" s="275"/>
    </row>
    <row r="2688" spans="27:28" ht="21" customHeight="1">
      <c r="AA2688" s="275"/>
      <c r="AB2688" s="275"/>
    </row>
    <row r="2689" spans="27:28" ht="21" customHeight="1">
      <c r="AA2689" s="275"/>
      <c r="AB2689" s="275"/>
    </row>
    <row r="2690" spans="27:28" ht="21" customHeight="1">
      <c r="AA2690" s="275"/>
      <c r="AB2690" s="275"/>
    </row>
    <row r="2691" spans="27:28" ht="21" customHeight="1">
      <c r="AA2691" s="275"/>
      <c r="AB2691" s="275"/>
    </row>
    <row r="2692" spans="27:28" ht="21" customHeight="1">
      <c r="AA2692" s="275"/>
      <c r="AB2692" s="275"/>
    </row>
    <row r="2693" spans="27:28" ht="21" customHeight="1">
      <c r="AA2693" s="275"/>
      <c r="AB2693" s="275"/>
    </row>
    <row r="2694" spans="27:28" ht="21" customHeight="1">
      <c r="AA2694" s="275"/>
      <c r="AB2694" s="275"/>
    </row>
    <row r="2695" spans="27:28" ht="21" customHeight="1">
      <c r="AA2695" s="275"/>
      <c r="AB2695" s="275"/>
    </row>
    <row r="2696" spans="27:28" ht="21" customHeight="1">
      <c r="AA2696" s="275"/>
      <c r="AB2696" s="275"/>
    </row>
    <row r="2697" spans="27:28" ht="21" customHeight="1">
      <c r="AA2697" s="275"/>
      <c r="AB2697" s="275"/>
    </row>
    <row r="2698" spans="27:28" ht="21" customHeight="1">
      <c r="AA2698" s="275"/>
      <c r="AB2698" s="275"/>
    </row>
    <row r="2699" spans="27:28" ht="21" customHeight="1">
      <c r="AA2699" s="275"/>
      <c r="AB2699" s="275"/>
    </row>
    <row r="2700" spans="27:28" ht="21" customHeight="1">
      <c r="AA2700" s="275"/>
      <c r="AB2700" s="275"/>
    </row>
    <row r="2701" spans="27:28" ht="21" customHeight="1">
      <c r="AA2701" s="275"/>
      <c r="AB2701" s="275"/>
    </row>
    <row r="2702" spans="27:28" ht="21" customHeight="1">
      <c r="AA2702" s="275"/>
      <c r="AB2702" s="275"/>
    </row>
    <row r="2703" spans="27:28" ht="21" customHeight="1">
      <c r="AA2703" s="275"/>
      <c r="AB2703" s="275"/>
    </row>
    <row r="2704" spans="27:28" ht="21" customHeight="1">
      <c r="AA2704" s="275"/>
      <c r="AB2704" s="275"/>
    </row>
    <row r="2705" spans="27:28" ht="21" customHeight="1">
      <c r="AA2705" s="275"/>
      <c r="AB2705" s="275"/>
    </row>
    <row r="2706" spans="27:28" ht="21" customHeight="1">
      <c r="AA2706" s="275"/>
      <c r="AB2706" s="275"/>
    </row>
    <row r="2707" spans="27:28" ht="21" customHeight="1">
      <c r="AA2707" s="275"/>
      <c r="AB2707" s="275"/>
    </row>
    <row r="2708" spans="27:28" ht="21" customHeight="1">
      <c r="AA2708" s="275"/>
      <c r="AB2708" s="275"/>
    </row>
    <row r="2709" spans="27:28" ht="21" customHeight="1">
      <c r="AA2709" s="275"/>
      <c r="AB2709" s="275"/>
    </row>
    <row r="2710" spans="27:28" ht="21" customHeight="1">
      <c r="AA2710" s="275"/>
      <c r="AB2710" s="275"/>
    </row>
    <row r="2711" spans="27:28" ht="21" customHeight="1">
      <c r="AA2711" s="275"/>
      <c r="AB2711" s="275"/>
    </row>
    <row r="2712" spans="27:28" ht="21" customHeight="1">
      <c r="AA2712" s="275"/>
      <c r="AB2712" s="275"/>
    </row>
    <row r="2713" spans="27:28" ht="21" customHeight="1">
      <c r="AA2713" s="275"/>
      <c r="AB2713" s="275"/>
    </row>
    <row r="2714" spans="27:28" ht="21" customHeight="1">
      <c r="AA2714" s="275"/>
      <c r="AB2714" s="275"/>
    </row>
    <row r="2715" spans="27:28" ht="21" customHeight="1">
      <c r="AA2715" s="275"/>
      <c r="AB2715" s="275"/>
    </row>
    <row r="2716" spans="27:28" ht="21" customHeight="1">
      <c r="AA2716" s="275"/>
      <c r="AB2716" s="275"/>
    </row>
    <row r="2717" spans="27:28" ht="21" customHeight="1">
      <c r="AA2717" s="275"/>
      <c r="AB2717" s="275"/>
    </row>
    <row r="2718" spans="27:28" ht="21" customHeight="1">
      <c r="AA2718" s="275"/>
      <c r="AB2718" s="275"/>
    </row>
    <row r="2719" spans="27:28" ht="21" customHeight="1">
      <c r="AA2719" s="275"/>
      <c r="AB2719" s="275"/>
    </row>
    <row r="2720" spans="27:28" ht="21" customHeight="1">
      <c r="AA2720" s="275"/>
      <c r="AB2720" s="275"/>
    </row>
    <row r="2721" spans="27:28" ht="21" customHeight="1">
      <c r="AA2721" s="275"/>
      <c r="AB2721" s="275"/>
    </row>
    <row r="2722" spans="27:28" ht="21" customHeight="1">
      <c r="AA2722" s="275"/>
      <c r="AB2722" s="275"/>
    </row>
    <row r="2723" spans="27:28" ht="21" customHeight="1">
      <c r="AA2723" s="275"/>
      <c r="AB2723" s="275"/>
    </row>
    <row r="2724" spans="27:28" ht="21" customHeight="1">
      <c r="AA2724" s="275"/>
      <c r="AB2724" s="275"/>
    </row>
    <row r="2725" spans="27:28" ht="21" customHeight="1">
      <c r="AA2725" s="275"/>
      <c r="AB2725" s="275"/>
    </row>
    <row r="2726" spans="27:28" ht="21" customHeight="1">
      <c r="AA2726" s="275"/>
      <c r="AB2726" s="275"/>
    </row>
    <row r="2727" spans="27:28" ht="21" customHeight="1">
      <c r="AA2727" s="275"/>
      <c r="AB2727" s="275"/>
    </row>
    <row r="2728" spans="27:28" ht="21" customHeight="1">
      <c r="AA2728" s="275"/>
      <c r="AB2728" s="275"/>
    </row>
    <row r="2729" spans="27:28" ht="21" customHeight="1">
      <c r="AA2729" s="275"/>
      <c r="AB2729" s="275"/>
    </row>
    <row r="2730" spans="27:28" ht="21" customHeight="1">
      <c r="AA2730" s="275"/>
      <c r="AB2730" s="275"/>
    </row>
    <row r="2731" spans="27:28" ht="21" customHeight="1">
      <c r="AA2731" s="275"/>
      <c r="AB2731" s="275"/>
    </row>
    <row r="2732" spans="27:28" ht="21" customHeight="1">
      <c r="AA2732" s="275"/>
      <c r="AB2732" s="275"/>
    </row>
    <row r="2733" spans="27:28" ht="21" customHeight="1">
      <c r="AA2733" s="275"/>
      <c r="AB2733" s="275"/>
    </row>
    <row r="2734" spans="27:28" ht="21" customHeight="1">
      <c r="AA2734" s="275"/>
      <c r="AB2734" s="275"/>
    </row>
    <row r="2735" spans="27:28" ht="21" customHeight="1">
      <c r="AA2735" s="275"/>
      <c r="AB2735" s="275"/>
    </row>
    <row r="2736" spans="27:28" ht="21" customHeight="1">
      <c r="AA2736" s="275"/>
      <c r="AB2736" s="275"/>
    </row>
    <row r="2737" spans="27:28" ht="21" customHeight="1">
      <c r="AA2737" s="275"/>
      <c r="AB2737" s="275"/>
    </row>
    <row r="2738" spans="27:28" ht="21" customHeight="1">
      <c r="AA2738" s="275"/>
      <c r="AB2738" s="275"/>
    </row>
    <row r="2739" spans="27:28" ht="21" customHeight="1">
      <c r="AA2739" s="275"/>
      <c r="AB2739" s="275"/>
    </row>
    <row r="2740" spans="27:28" ht="21" customHeight="1">
      <c r="AA2740" s="275"/>
      <c r="AB2740" s="275"/>
    </row>
    <row r="2741" spans="27:28" ht="21" customHeight="1">
      <c r="AA2741" s="275"/>
      <c r="AB2741" s="275"/>
    </row>
    <row r="2742" spans="27:28" ht="21" customHeight="1">
      <c r="AA2742" s="275"/>
      <c r="AB2742" s="275"/>
    </row>
    <row r="2743" spans="27:28" ht="21" customHeight="1">
      <c r="AA2743" s="275"/>
      <c r="AB2743" s="275"/>
    </row>
    <row r="2744" spans="27:28" ht="21" customHeight="1">
      <c r="AA2744" s="275"/>
      <c r="AB2744" s="275"/>
    </row>
    <row r="2745" spans="27:28" ht="21" customHeight="1">
      <c r="AA2745" s="275"/>
      <c r="AB2745" s="275"/>
    </row>
    <row r="2746" spans="27:28" ht="21" customHeight="1">
      <c r="AA2746" s="275"/>
      <c r="AB2746" s="275"/>
    </row>
    <row r="2747" spans="27:28" ht="21" customHeight="1">
      <c r="AA2747" s="275"/>
      <c r="AB2747" s="275"/>
    </row>
    <row r="2748" spans="27:28" ht="21" customHeight="1">
      <c r="AA2748" s="275"/>
      <c r="AB2748" s="275"/>
    </row>
    <row r="2749" spans="27:28" ht="21" customHeight="1">
      <c r="AA2749" s="275"/>
      <c r="AB2749" s="275"/>
    </row>
    <row r="2750" spans="27:28" ht="21" customHeight="1">
      <c r="AA2750" s="275"/>
      <c r="AB2750" s="275"/>
    </row>
    <row r="2751" spans="27:28" ht="21" customHeight="1">
      <c r="AA2751" s="275"/>
      <c r="AB2751" s="275"/>
    </row>
    <row r="2752" spans="27:28" ht="21" customHeight="1">
      <c r="AA2752" s="275"/>
      <c r="AB2752" s="275"/>
    </row>
    <row r="2753" spans="27:28" ht="21" customHeight="1">
      <c r="AA2753" s="275"/>
      <c r="AB2753" s="275"/>
    </row>
    <row r="2754" spans="27:28" ht="21" customHeight="1">
      <c r="AA2754" s="275"/>
      <c r="AB2754" s="275"/>
    </row>
    <row r="2755" spans="27:28" ht="21" customHeight="1">
      <c r="AA2755" s="275"/>
      <c r="AB2755" s="275"/>
    </row>
    <row r="2756" spans="27:28" ht="21" customHeight="1">
      <c r="AA2756" s="275"/>
      <c r="AB2756" s="275"/>
    </row>
    <row r="2757" spans="27:28" ht="21" customHeight="1">
      <c r="AA2757" s="275"/>
      <c r="AB2757" s="275"/>
    </row>
    <row r="2758" spans="27:28" ht="21" customHeight="1">
      <c r="AA2758" s="275"/>
      <c r="AB2758" s="275"/>
    </row>
    <row r="2759" spans="27:28" ht="21" customHeight="1">
      <c r="AA2759" s="275"/>
      <c r="AB2759" s="275"/>
    </row>
    <row r="2760" spans="27:28" ht="21" customHeight="1">
      <c r="AA2760" s="275"/>
      <c r="AB2760" s="275"/>
    </row>
    <row r="2761" spans="27:28" ht="21" customHeight="1">
      <c r="AA2761" s="275"/>
      <c r="AB2761" s="275"/>
    </row>
    <row r="2762" spans="27:28" ht="21" customHeight="1">
      <c r="AA2762" s="275"/>
      <c r="AB2762" s="275"/>
    </row>
    <row r="2763" spans="27:28" ht="21" customHeight="1">
      <c r="AA2763" s="275"/>
      <c r="AB2763" s="275"/>
    </row>
    <row r="2764" spans="27:28" ht="21" customHeight="1">
      <c r="AA2764" s="275"/>
      <c r="AB2764" s="275"/>
    </row>
    <row r="2765" spans="27:28" ht="21" customHeight="1">
      <c r="AA2765" s="275"/>
      <c r="AB2765" s="275"/>
    </row>
    <row r="2766" spans="27:28" ht="21" customHeight="1">
      <c r="AA2766" s="275"/>
      <c r="AB2766" s="275"/>
    </row>
    <row r="2767" spans="27:28" ht="21" customHeight="1">
      <c r="AA2767" s="275"/>
      <c r="AB2767" s="275"/>
    </row>
    <row r="2768" spans="27:28" ht="21" customHeight="1">
      <c r="AA2768" s="275"/>
      <c r="AB2768" s="275"/>
    </row>
    <row r="2769" spans="27:28" ht="21" customHeight="1">
      <c r="AA2769" s="275"/>
      <c r="AB2769" s="275"/>
    </row>
    <row r="2770" spans="27:28" ht="21" customHeight="1">
      <c r="AA2770" s="275"/>
      <c r="AB2770" s="275"/>
    </row>
    <row r="2771" spans="27:28" ht="21" customHeight="1">
      <c r="AA2771" s="275"/>
      <c r="AB2771" s="275"/>
    </row>
    <row r="2772" spans="27:28" ht="21" customHeight="1">
      <c r="AA2772" s="275"/>
      <c r="AB2772" s="275"/>
    </row>
    <row r="2773" spans="27:28" ht="21" customHeight="1">
      <c r="AA2773" s="275"/>
      <c r="AB2773" s="275"/>
    </row>
    <row r="2774" spans="27:28" ht="21" customHeight="1">
      <c r="AA2774" s="275"/>
      <c r="AB2774" s="275"/>
    </row>
    <row r="2775" spans="27:28" ht="21" customHeight="1">
      <c r="AA2775" s="275"/>
      <c r="AB2775" s="275"/>
    </row>
    <row r="2776" spans="27:28" ht="21" customHeight="1">
      <c r="AA2776" s="275"/>
      <c r="AB2776" s="275"/>
    </row>
    <row r="2777" spans="27:28" ht="21" customHeight="1">
      <c r="AA2777" s="275"/>
      <c r="AB2777" s="275"/>
    </row>
    <row r="2778" spans="27:28" ht="21" customHeight="1">
      <c r="AA2778" s="275"/>
      <c r="AB2778" s="275"/>
    </row>
    <row r="2779" spans="27:28" ht="21" customHeight="1">
      <c r="AA2779" s="275"/>
      <c r="AB2779" s="275"/>
    </row>
    <row r="2780" spans="27:28" ht="21" customHeight="1">
      <c r="AA2780" s="275"/>
      <c r="AB2780" s="275"/>
    </row>
    <row r="2781" spans="27:28" ht="21" customHeight="1">
      <c r="AA2781" s="275"/>
      <c r="AB2781" s="275"/>
    </row>
    <row r="2782" spans="27:28" ht="21" customHeight="1">
      <c r="AA2782" s="275"/>
      <c r="AB2782" s="275"/>
    </row>
    <row r="2783" spans="27:28" ht="21" customHeight="1">
      <c r="AA2783" s="275"/>
      <c r="AB2783" s="275"/>
    </row>
    <row r="2784" spans="27:28" ht="21" customHeight="1">
      <c r="AA2784" s="275"/>
      <c r="AB2784" s="275"/>
    </row>
    <row r="2785" spans="27:28" ht="21" customHeight="1">
      <c r="AA2785" s="275"/>
      <c r="AB2785" s="275"/>
    </row>
    <row r="2786" spans="27:28" ht="21" customHeight="1">
      <c r="AA2786" s="275"/>
      <c r="AB2786" s="275"/>
    </row>
    <row r="2787" spans="27:28" ht="21" customHeight="1">
      <c r="AA2787" s="275"/>
      <c r="AB2787" s="275"/>
    </row>
    <row r="2788" spans="27:28" ht="21" customHeight="1">
      <c r="AA2788" s="275"/>
      <c r="AB2788" s="275"/>
    </row>
    <row r="2789" spans="27:28" ht="21" customHeight="1">
      <c r="AA2789" s="275"/>
      <c r="AB2789" s="275"/>
    </row>
    <row r="2790" spans="27:28" ht="21" customHeight="1">
      <c r="AA2790" s="275"/>
      <c r="AB2790" s="275"/>
    </row>
    <row r="2791" spans="27:28" ht="21" customHeight="1">
      <c r="AA2791" s="275"/>
      <c r="AB2791" s="275"/>
    </row>
    <row r="2792" spans="27:28" ht="21" customHeight="1">
      <c r="AA2792" s="275"/>
      <c r="AB2792" s="275"/>
    </row>
    <row r="2793" spans="27:28" ht="21" customHeight="1">
      <c r="AA2793" s="275"/>
      <c r="AB2793" s="275"/>
    </row>
    <row r="2794" spans="27:28" ht="21" customHeight="1">
      <c r="AA2794" s="275"/>
      <c r="AB2794" s="275"/>
    </row>
    <row r="2795" spans="27:28" ht="21" customHeight="1">
      <c r="AA2795" s="275"/>
      <c r="AB2795" s="275"/>
    </row>
    <row r="2796" spans="27:28" ht="21" customHeight="1">
      <c r="AA2796" s="275"/>
      <c r="AB2796" s="275"/>
    </row>
    <row r="2797" spans="27:28" ht="21" customHeight="1">
      <c r="AA2797" s="275"/>
      <c r="AB2797" s="275"/>
    </row>
    <row r="2798" spans="27:28" ht="21" customHeight="1">
      <c r="AA2798" s="275"/>
      <c r="AB2798" s="275"/>
    </row>
    <row r="2799" spans="27:28" ht="21" customHeight="1">
      <c r="AA2799" s="275"/>
      <c r="AB2799" s="275"/>
    </row>
    <row r="2800" spans="27:28" ht="21" customHeight="1">
      <c r="AA2800" s="275"/>
      <c r="AB2800" s="275"/>
    </row>
    <row r="2801" spans="27:28" ht="21" customHeight="1">
      <c r="AA2801" s="275"/>
      <c r="AB2801" s="275"/>
    </row>
    <row r="2802" spans="27:28" ht="21" customHeight="1">
      <c r="AA2802" s="275"/>
      <c r="AB2802" s="275"/>
    </row>
    <row r="2803" spans="27:28" ht="21" customHeight="1">
      <c r="AA2803" s="275"/>
      <c r="AB2803" s="275"/>
    </row>
    <row r="2804" spans="27:28" ht="21" customHeight="1">
      <c r="AA2804" s="275"/>
      <c r="AB2804" s="275"/>
    </row>
    <row r="2805" spans="27:28" ht="21" customHeight="1">
      <c r="AA2805" s="275"/>
      <c r="AB2805" s="275"/>
    </row>
    <row r="2806" spans="27:28" ht="21" customHeight="1">
      <c r="AA2806" s="275"/>
      <c r="AB2806" s="275"/>
    </row>
    <row r="2807" spans="27:28" ht="21" customHeight="1">
      <c r="AA2807" s="275"/>
      <c r="AB2807" s="275"/>
    </row>
    <row r="2808" spans="27:28" ht="21" customHeight="1">
      <c r="AA2808" s="275"/>
      <c r="AB2808" s="275"/>
    </row>
    <row r="2809" spans="27:28" ht="21" customHeight="1">
      <c r="AA2809" s="275"/>
      <c r="AB2809" s="275"/>
    </row>
    <row r="2810" spans="27:28" ht="21" customHeight="1">
      <c r="AA2810" s="275"/>
      <c r="AB2810" s="275"/>
    </row>
    <row r="2811" spans="27:28" ht="21" customHeight="1">
      <c r="AA2811" s="275"/>
      <c r="AB2811" s="275"/>
    </row>
    <row r="2812" spans="27:28" ht="21" customHeight="1">
      <c r="AA2812" s="275"/>
      <c r="AB2812" s="275"/>
    </row>
    <row r="2813" spans="27:28" ht="21" customHeight="1">
      <c r="AA2813" s="275"/>
      <c r="AB2813" s="275"/>
    </row>
    <row r="2814" spans="27:28" ht="21" customHeight="1">
      <c r="AA2814" s="275"/>
      <c r="AB2814" s="275"/>
    </row>
    <row r="2815" spans="27:28" ht="21" customHeight="1">
      <c r="AA2815" s="275"/>
      <c r="AB2815" s="275"/>
    </row>
    <row r="2816" spans="27:28" ht="21" customHeight="1">
      <c r="AA2816" s="275"/>
      <c r="AB2816" s="275"/>
    </row>
    <row r="2817" spans="27:28" ht="21" customHeight="1">
      <c r="AA2817" s="275"/>
      <c r="AB2817" s="275"/>
    </row>
    <row r="2818" spans="27:28" ht="21" customHeight="1">
      <c r="AA2818" s="275"/>
      <c r="AB2818" s="275"/>
    </row>
    <row r="2819" spans="27:28" ht="21" customHeight="1">
      <c r="AA2819" s="275"/>
      <c r="AB2819" s="275"/>
    </row>
    <row r="2820" spans="27:28" ht="21" customHeight="1">
      <c r="AA2820" s="275"/>
      <c r="AB2820" s="275"/>
    </row>
    <row r="2821" spans="27:28" ht="21" customHeight="1">
      <c r="AA2821" s="275"/>
      <c r="AB2821" s="275"/>
    </row>
    <row r="2822" spans="27:28" ht="21" customHeight="1">
      <c r="AA2822" s="275"/>
      <c r="AB2822" s="275"/>
    </row>
    <row r="2823" spans="27:28" ht="21" customHeight="1">
      <c r="AA2823" s="275"/>
      <c r="AB2823" s="275"/>
    </row>
    <row r="2824" spans="27:28" ht="21" customHeight="1">
      <c r="AA2824" s="275"/>
      <c r="AB2824" s="275"/>
    </row>
    <row r="2825" spans="27:28" ht="21" customHeight="1">
      <c r="AA2825" s="275"/>
      <c r="AB2825" s="275"/>
    </row>
    <row r="2826" spans="27:28" ht="21" customHeight="1">
      <c r="AA2826" s="275"/>
      <c r="AB2826" s="275"/>
    </row>
    <row r="2827" spans="27:28" ht="21" customHeight="1">
      <c r="AA2827" s="275"/>
      <c r="AB2827" s="275"/>
    </row>
    <row r="2828" spans="27:28" ht="21" customHeight="1">
      <c r="AA2828" s="275"/>
      <c r="AB2828" s="275"/>
    </row>
    <row r="2829" spans="27:28" ht="21" customHeight="1">
      <c r="AA2829" s="275"/>
      <c r="AB2829" s="275"/>
    </row>
    <row r="2830" spans="27:28" ht="21" customHeight="1">
      <c r="AA2830" s="275"/>
      <c r="AB2830" s="275"/>
    </row>
    <row r="2831" spans="27:28" ht="21" customHeight="1">
      <c r="AA2831" s="275"/>
      <c r="AB2831" s="275"/>
    </row>
    <row r="2832" spans="27:28" ht="21" customHeight="1">
      <c r="AA2832" s="275"/>
      <c r="AB2832" s="275"/>
    </row>
    <row r="2833" spans="27:28" ht="21" customHeight="1">
      <c r="AA2833" s="275"/>
      <c r="AB2833" s="275"/>
    </row>
    <row r="2834" spans="27:28" ht="21" customHeight="1">
      <c r="AA2834" s="275"/>
      <c r="AB2834" s="275"/>
    </row>
    <row r="2835" spans="27:28" ht="21" customHeight="1">
      <c r="AA2835" s="275"/>
      <c r="AB2835" s="275"/>
    </row>
    <row r="2836" spans="27:28" ht="21" customHeight="1">
      <c r="AA2836" s="275"/>
      <c r="AB2836" s="275"/>
    </row>
    <row r="2837" spans="27:28" ht="21" customHeight="1">
      <c r="AA2837" s="275"/>
      <c r="AB2837" s="275"/>
    </row>
    <row r="2838" spans="27:28" ht="21" customHeight="1">
      <c r="AA2838" s="275"/>
      <c r="AB2838" s="275"/>
    </row>
    <row r="2839" spans="27:28" ht="21" customHeight="1">
      <c r="AA2839" s="275"/>
      <c r="AB2839" s="275"/>
    </row>
    <row r="2840" spans="27:28" ht="21" customHeight="1">
      <c r="AA2840" s="275"/>
      <c r="AB2840" s="275"/>
    </row>
    <row r="2841" spans="27:28" ht="21" customHeight="1">
      <c r="AA2841" s="275"/>
      <c r="AB2841" s="275"/>
    </row>
    <row r="2842" spans="27:28" ht="21" customHeight="1">
      <c r="AA2842" s="275"/>
      <c r="AB2842" s="275"/>
    </row>
    <row r="2843" spans="27:28" ht="21" customHeight="1">
      <c r="AA2843" s="275"/>
      <c r="AB2843" s="275"/>
    </row>
    <row r="2844" spans="27:28" ht="21" customHeight="1">
      <c r="AA2844" s="275"/>
      <c r="AB2844" s="275"/>
    </row>
    <row r="2845" spans="27:28" ht="21" customHeight="1">
      <c r="AA2845" s="275"/>
      <c r="AB2845" s="275"/>
    </row>
    <row r="2846" spans="27:28" ht="21" customHeight="1">
      <c r="AA2846" s="275"/>
      <c r="AB2846" s="275"/>
    </row>
    <row r="2847" spans="27:28" ht="21" customHeight="1">
      <c r="AA2847" s="275"/>
      <c r="AB2847" s="275"/>
    </row>
    <row r="2848" spans="27:28" ht="21" customHeight="1">
      <c r="AA2848" s="275"/>
      <c r="AB2848" s="275"/>
    </row>
    <row r="2849" spans="27:28" ht="21" customHeight="1">
      <c r="AA2849" s="275"/>
      <c r="AB2849" s="275"/>
    </row>
    <row r="2850" spans="27:28" ht="21" customHeight="1">
      <c r="AA2850" s="275"/>
      <c r="AB2850" s="275"/>
    </row>
    <row r="2851" spans="27:28" ht="21" customHeight="1">
      <c r="AA2851" s="275"/>
      <c r="AB2851" s="275"/>
    </row>
    <row r="2852" spans="27:28" ht="21" customHeight="1">
      <c r="AA2852" s="275"/>
      <c r="AB2852" s="275"/>
    </row>
    <row r="2853" spans="27:28" ht="21" customHeight="1">
      <c r="AA2853" s="275"/>
      <c r="AB2853" s="275"/>
    </row>
    <row r="2854" spans="27:28" ht="21" customHeight="1">
      <c r="AA2854" s="275"/>
      <c r="AB2854" s="275"/>
    </row>
    <row r="2855" spans="27:28" ht="21" customHeight="1">
      <c r="AA2855" s="275"/>
      <c r="AB2855" s="275"/>
    </row>
    <row r="2856" spans="27:28" ht="21" customHeight="1">
      <c r="AA2856" s="275"/>
      <c r="AB2856" s="275"/>
    </row>
    <row r="2857" spans="27:28" ht="21" customHeight="1">
      <c r="AA2857" s="275"/>
      <c r="AB2857" s="275"/>
    </row>
    <row r="2858" spans="27:28" ht="21" customHeight="1">
      <c r="AA2858" s="275"/>
      <c r="AB2858" s="275"/>
    </row>
    <row r="2859" spans="27:28" ht="21" customHeight="1">
      <c r="AA2859" s="275"/>
      <c r="AB2859" s="275"/>
    </row>
    <row r="2860" spans="27:28" ht="21" customHeight="1">
      <c r="AA2860" s="275"/>
      <c r="AB2860" s="275"/>
    </row>
    <row r="2861" spans="27:28" ht="21" customHeight="1">
      <c r="AA2861" s="275"/>
      <c r="AB2861" s="275"/>
    </row>
    <row r="2862" spans="27:28" ht="21" customHeight="1">
      <c r="AA2862" s="275"/>
      <c r="AB2862" s="275"/>
    </row>
    <row r="2863" spans="27:28" ht="21" customHeight="1">
      <c r="AA2863" s="275"/>
      <c r="AB2863" s="275"/>
    </row>
    <row r="2864" spans="27:28" ht="21" customHeight="1">
      <c r="AA2864" s="275"/>
      <c r="AB2864" s="275"/>
    </row>
    <row r="2865" spans="27:28" ht="21" customHeight="1">
      <c r="AA2865" s="275"/>
      <c r="AB2865" s="275"/>
    </row>
    <row r="2866" spans="27:28" ht="21" customHeight="1">
      <c r="AA2866" s="275"/>
      <c r="AB2866" s="275"/>
    </row>
    <row r="2867" spans="27:28" ht="21" customHeight="1">
      <c r="AA2867" s="275"/>
      <c r="AB2867" s="275"/>
    </row>
    <row r="2868" spans="27:28" ht="21" customHeight="1">
      <c r="AA2868" s="275"/>
      <c r="AB2868" s="275"/>
    </row>
    <row r="2869" spans="27:28" ht="21" customHeight="1">
      <c r="AA2869" s="275"/>
      <c r="AB2869" s="275"/>
    </row>
    <row r="2870" spans="27:28" ht="21" customHeight="1">
      <c r="AA2870" s="275"/>
      <c r="AB2870" s="275"/>
    </row>
    <row r="2871" spans="27:28" ht="21" customHeight="1">
      <c r="AA2871" s="275"/>
      <c r="AB2871" s="275"/>
    </row>
    <row r="2872" spans="27:28" ht="21" customHeight="1">
      <c r="AA2872" s="275"/>
      <c r="AB2872" s="275"/>
    </row>
    <row r="2873" spans="27:28" ht="21" customHeight="1">
      <c r="AA2873" s="275"/>
      <c r="AB2873" s="275"/>
    </row>
    <row r="2874" spans="27:28" ht="21" customHeight="1">
      <c r="AA2874" s="275"/>
      <c r="AB2874" s="275"/>
    </row>
    <row r="2875" spans="27:28" ht="21" customHeight="1">
      <c r="AA2875" s="275"/>
      <c r="AB2875" s="275"/>
    </row>
    <row r="2876" spans="27:28" ht="21" customHeight="1">
      <c r="AA2876" s="275"/>
      <c r="AB2876" s="275"/>
    </row>
    <row r="2877" spans="27:28" ht="21" customHeight="1">
      <c r="AA2877" s="275"/>
      <c r="AB2877" s="275"/>
    </row>
    <row r="2878" spans="27:28" ht="21" customHeight="1">
      <c r="AA2878" s="275"/>
      <c r="AB2878" s="275"/>
    </row>
    <row r="2879" spans="27:28" ht="21" customHeight="1">
      <c r="AA2879" s="275"/>
      <c r="AB2879" s="275"/>
    </row>
    <row r="2880" spans="27:28" ht="21" customHeight="1">
      <c r="AA2880" s="275"/>
      <c r="AB2880" s="275"/>
    </row>
    <row r="2881" spans="27:28" ht="21" customHeight="1">
      <c r="AA2881" s="275"/>
      <c r="AB2881" s="275"/>
    </row>
    <row r="2882" spans="27:28" ht="21" customHeight="1">
      <c r="AA2882" s="275"/>
      <c r="AB2882" s="275"/>
    </row>
    <row r="2883" spans="27:28" ht="21" customHeight="1">
      <c r="AA2883" s="275"/>
      <c r="AB2883" s="275"/>
    </row>
    <row r="2884" spans="27:28" ht="21" customHeight="1">
      <c r="AA2884" s="275"/>
      <c r="AB2884" s="275"/>
    </row>
    <row r="2885" spans="27:28" ht="21" customHeight="1">
      <c r="AA2885" s="275"/>
      <c r="AB2885" s="275"/>
    </row>
    <row r="2886" spans="27:28" ht="21" customHeight="1">
      <c r="AA2886" s="275"/>
      <c r="AB2886" s="275"/>
    </row>
    <row r="2887" spans="27:28" ht="21" customHeight="1">
      <c r="AA2887" s="275"/>
      <c r="AB2887" s="275"/>
    </row>
    <row r="2888" spans="27:28" ht="21" customHeight="1">
      <c r="AA2888" s="275"/>
      <c r="AB2888" s="275"/>
    </row>
    <row r="2889" spans="27:28" ht="21" customHeight="1">
      <c r="AA2889" s="275"/>
      <c r="AB2889" s="275"/>
    </row>
    <row r="2890" spans="27:28" ht="21" customHeight="1">
      <c r="AA2890" s="275"/>
      <c r="AB2890" s="275"/>
    </row>
    <row r="2891" spans="27:28" ht="21" customHeight="1">
      <c r="AA2891" s="275"/>
      <c r="AB2891" s="275"/>
    </row>
    <row r="2892" spans="27:28" ht="21" customHeight="1">
      <c r="AA2892" s="275"/>
      <c r="AB2892" s="275"/>
    </row>
    <row r="2893" spans="27:28" ht="21" customHeight="1">
      <c r="AA2893" s="275"/>
      <c r="AB2893" s="275"/>
    </row>
    <row r="2894" spans="27:28" ht="21" customHeight="1">
      <c r="AA2894" s="275"/>
      <c r="AB2894" s="275"/>
    </row>
    <row r="2895" spans="27:28" ht="21" customHeight="1">
      <c r="AA2895" s="275"/>
      <c r="AB2895" s="275"/>
    </row>
    <row r="2896" spans="27:28" ht="21" customHeight="1">
      <c r="AA2896" s="275"/>
      <c r="AB2896" s="275"/>
    </row>
    <row r="2897" spans="27:28" ht="21" customHeight="1">
      <c r="AA2897" s="275"/>
      <c r="AB2897" s="275"/>
    </row>
    <row r="2898" spans="27:28" ht="21" customHeight="1">
      <c r="AA2898" s="275"/>
      <c r="AB2898" s="275"/>
    </row>
    <row r="2899" spans="27:28" ht="21" customHeight="1">
      <c r="AA2899" s="275"/>
      <c r="AB2899" s="275"/>
    </row>
    <row r="2900" spans="27:28" ht="21" customHeight="1">
      <c r="AA2900" s="275"/>
      <c r="AB2900" s="275"/>
    </row>
    <row r="2901" spans="27:28" ht="21" customHeight="1">
      <c r="AA2901" s="275"/>
      <c r="AB2901" s="275"/>
    </row>
    <row r="2902" spans="27:28" ht="21" customHeight="1">
      <c r="AA2902" s="275"/>
      <c r="AB2902" s="275"/>
    </row>
    <row r="2903" spans="27:28" ht="21" customHeight="1">
      <c r="AA2903" s="275"/>
      <c r="AB2903" s="275"/>
    </row>
    <row r="2904" spans="27:28" ht="21" customHeight="1">
      <c r="AA2904" s="275"/>
      <c r="AB2904" s="275"/>
    </row>
    <row r="2905" spans="27:28" ht="21" customHeight="1">
      <c r="AA2905" s="275"/>
      <c r="AB2905" s="275"/>
    </row>
    <row r="2906" spans="27:28" ht="21" customHeight="1">
      <c r="AA2906" s="275"/>
      <c r="AB2906" s="275"/>
    </row>
    <row r="2907" spans="27:28" ht="21" customHeight="1">
      <c r="AA2907" s="275"/>
      <c r="AB2907" s="275"/>
    </row>
    <row r="2908" spans="27:28" ht="21" customHeight="1">
      <c r="AA2908" s="275"/>
      <c r="AB2908" s="275"/>
    </row>
    <row r="2909" spans="27:28" ht="21" customHeight="1">
      <c r="AA2909" s="275"/>
      <c r="AB2909" s="275"/>
    </row>
    <row r="2910" spans="27:28" ht="21" customHeight="1">
      <c r="AA2910" s="275"/>
      <c r="AB2910" s="275"/>
    </row>
    <row r="2911" spans="27:28" ht="21" customHeight="1">
      <c r="AA2911" s="275"/>
      <c r="AB2911" s="275"/>
    </row>
    <row r="2912" spans="27:28" ht="21" customHeight="1">
      <c r="AA2912" s="275"/>
      <c r="AB2912" s="275"/>
    </row>
    <row r="2913" spans="27:28" ht="21" customHeight="1">
      <c r="AA2913" s="275"/>
      <c r="AB2913" s="275"/>
    </row>
    <row r="2914" spans="27:28" ht="21" customHeight="1">
      <c r="AA2914" s="275"/>
      <c r="AB2914" s="275"/>
    </row>
    <row r="2915" spans="27:28" ht="21" customHeight="1">
      <c r="AA2915" s="275"/>
      <c r="AB2915" s="275"/>
    </row>
    <row r="2916" spans="27:28" ht="21" customHeight="1">
      <c r="AA2916" s="275"/>
      <c r="AB2916" s="275"/>
    </row>
    <row r="2917" spans="27:28" ht="21" customHeight="1">
      <c r="AA2917" s="275"/>
      <c r="AB2917" s="275"/>
    </row>
    <row r="2918" spans="27:28" ht="21" customHeight="1">
      <c r="AA2918" s="275"/>
      <c r="AB2918" s="275"/>
    </row>
    <row r="2919" spans="27:28" ht="21" customHeight="1">
      <c r="AA2919" s="275"/>
      <c r="AB2919" s="275"/>
    </row>
    <row r="2920" spans="27:28" ht="21" customHeight="1">
      <c r="AA2920" s="275"/>
      <c r="AB2920" s="275"/>
    </row>
    <row r="2921" spans="27:28" ht="21" customHeight="1">
      <c r="AA2921" s="275"/>
      <c r="AB2921" s="275"/>
    </row>
    <row r="2922" spans="27:28" ht="21" customHeight="1">
      <c r="AA2922" s="275"/>
      <c r="AB2922" s="275"/>
    </row>
    <row r="2923" spans="27:28" ht="21" customHeight="1">
      <c r="AA2923" s="275"/>
      <c r="AB2923" s="275"/>
    </row>
    <row r="2924" spans="27:28" ht="21" customHeight="1">
      <c r="AA2924" s="275"/>
      <c r="AB2924" s="275"/>
    </row>
    <row r="2925" spans="27:28" ht="21" customHeight="1">
      <c r="AA2925" s="275"/>
      <c r="AB2925" s="275"/>
    </row>
    <row r="2926" spans="27:28" ht="21" customHeight="1">
      <c r="AA2926" s="275"/>
      <c r="AB2926" s="275"/>
    </row>
    <row r="2927" spans="27:28" ht="21" customHeight="1">
      <c r="AA2927" s="275"/>
      <c r="AB2927" s="275"/>
    </row>
    <row r="2928" spans="27:28" ht="21" customHeight="1">
      <c r="AA2928" s="275"/>
      <c r="AB2928" s="275"/>
    </row>
    <row r="2929" spans="27:28" ht="21" customHeight="1">
      <c r="AA2929" s="275"/>
      <c r="AB2929" s="275"/>
    </row>
    <row r="2930" spans="27:28" ht="21" customHeight="1">
      <c r="AA2930" s="275"/>
      <c r="AB2930" s="275"/>
    </row>
    <row r="2931" spans="27:28" ht="21" customHeight="1">
      <c r="AA2931" s="275"/>
      <c r="AB2931" s="275"/>
    </row>
    <row r="2932" spans="27:28" ht="21" customHeight="1">
      <c r="AA2932" s="275"/>
      <c r="AB2932" s="275"/>
    </row>
    <row r="2933" spans="27:28" ht="21" customHeight="1">
      <c r="AA2933" s="275"/>
      <c r="AB2933" s="275"/>
    </row>
    <row r="2934" spans="27:28" ht="21" customHeight="1">
      <c r="AA2934" s="275"/>
      <c r="AB2934" s="275"/>
    </row>
    <row r="2935" spans="27:28" ht="21" customHeight="1">
      <c r="AA2935" s="275"/>
      <c r="AB2935" s="275"/>
    </row>
    <row r="2936" spans="27:28" ht="21" customHeight="1">
      <c r="AA2936" s="275"/>
      <c r="AB2936" s="275"/>
    </row>
    <row r="2937" spans="27:28" ht="21" customHeight="1">
      <c r="AA2937" s="275"/>
      <c r="AB2937" s="275"/>
    </row>
    <row r="2938" spans="27:28" ht="21" customHeight="1">
      <c r="AA2938" s="275"/>
      <c r="AB2938" s="275"/>
    </row>
    <row r="2939" spans="27:28" ht="21" customHeight="1">
      <c r="AA2939" s="275"/>
      <c r="AB2939" s="275"/>
    </row>
    <row r="2940" spans="27:28" ht="21" customHeight="1">
      <c r="AA2940" s="275"/>
      <c r="AB2940" s="275"/>
    </row>
    <row r="2941" spans="27:28" ht="21" customHeight="1">
      <c r="AA2941" s="275"/>
      <c r="AB2941" s="275"/>
    </row>
    <row r="2942" spans="27:28" ht="21" customHeight="1">
      <c r="AA2942" s="275"/>
      <c r="AB2942" s="275"/>
    </row>
    <row r="2943" spans="27:28" ht="21" customHeight="1">
      <c r="AA2943" s="275"/>
      <c r="AB2943" s="275"/>
    </row>
    <row r="2944" spans="27:28" ht="21" customHeight="1">
      <c r="AA2944" s="275"/>
      <c r="AB2944" s="275"/>
    </row>
    <row r="2945" spans="27:28" ht="21" customHeight="1">
      <c r="AA2945" s="275"/>
      <c r="AB2945" s="275"/>
    </row>
    <row r="2946" spans="27:28" ht="21" customHeight="1">
      <c r="AA2946" s="275"/>
      <c r="AB2946" s="275"/>
    </row>
    <row r="2947" spans="27:28" ht="21" customHeight="1">
      <c r="AA2947" s="275"/>
      <c r="AB2947" s="275"/>
    </row>
    <row r="2948" spans="27:28" ht="21" customHeight="1">
      <c r="AA2948" s="275"/>
      <c r="AB2948" s="275"/>
    </row>
    <row r="2949" spans="27:28" ht="21" customHeight="1">
      <c r="AA2949" s="275"/>
      <c r="AB2949" s="275"/>
    </row>
    <row r="2950" spans="27:28" ht="21" customHeight="1">
      <c r="AA2950" s="275"/>
      <c r="AB2950" s="275"/>
    </row>
    <row r="2951" spans="27:28" ht="21" customHeight="1">
      <c r="AA2951" s="275"/>
      <c r="AB2951" s="275"/>
    </row>
    <row r="2952" spans="27:28" ht="21" customHeight="1">
      <c r="AA2952" s="275"/>
      <c r="AB2952" s="275"/>
    </row>
    <row r="2953" spans="27:28" ht="21" customHeight="1">
      <c r="AA2953" s="275"/>
      <c r="AB2953" s="275"/>
    </row>
    <row r="2954" spans="27:28" ht="21" customHeight="1">
      <c r="AA2954" s="275"/>
      <c r="AB2954" s="275"/>
    </row>
    <row r="2955" spans="27:28" ht="21" customHeight="1">
      <c r="AA2955" s="275"/>
      <c r="AB2955" s="275"/>
    </row>
    <row r="2956" spans="27:28" ht="21" customHeight="1">
      <c r="AA2956" s="275"/>
      <c r="AB2956" s="275"/>
    </row>
    <row r="2957" spans="27:28" ht="21" customHeight="1">
      <c r="AA2957" s="275"/>
      <c r="AB2957" s="275"/>
    </row>
    <row r="2958" spans="27:28" ht="21" customHeight="1">
      <c r="AA2958" s="275"/>
      <c r="AB2958" s="275"/>
    </row>
    <row r="2959" spans="27:28" ht="21" customHeight="1">
      <c r="AA2959" s="275"/>
      <c r="AB2959" s="275"/>
    </row>
    <row r="2960" spans="27:28" ht="21" customHeight="1">
      <c r="AA2960" s="275"/>
      <c r="AB2960" s="275"/>
    </row>
    <row r="2961" spans="27:28" ht="21" customHeight="1">
      <c r="AA2961" s="275"/>
      <c r="AB2961" s="275"/>
    </row>
    <row r="2962" spans="27:28" ht="21" customHeight="1">
      <c r="AA2962" s="275"/>
      <c r="AB2962" s="275"/>
    </row>
    <row r="2963" spans="27:28" ht="21" customHeight="1">
      <c r="AA2963" s="275"/>
      <c r="AB2963" s="275"/>
    </row>
    <row r="2964" spans="27:28" ht="21" customHeight="1">
      <c r="AA2964" s="275"/>
      <c r="AB2964" s="275"/>
    </row>
    <row r="2965" spans="27:28" ht="21" customHeight="1">
      <c r="AA2965" s="275"/>
      <c r="AB2965" s="275"/>
    </row>
    <row r="2966" spans="27:28" ht="21" customHeight="1">
      <c r="AA2966" s="275"/>
      <c r="AB2966" s="275"/>
    </row>
    <row r="2967" spans="27:28" ht="21" customHeight="1">
      <c r="AA2967" s="275"/>
      <c r="AB2967" s="275"/>
    </row>
    <row r="2968" spans="27:28" ht="21" customHeight="1">
      <c r="AA2968" s="275"/>
      <c r="AB2968" s="275"/>
    </row>
    <row r="2969" spans="27:28" ht="21" customHeight="1">
      <c r="AA2969" s="275"/>
      <c r="AB2969" s="275"/>
    </row>
    <row r="2970" spans="27:28" ht="21" customHeight="1">
      <c r="AA2970" s="275"/>
      <c r="AB2970" s="275"/>
    </row>
    <row r="2971" spans="27:28" ht="21" customHeight="1">
      <c r="AA2971" s="275"/>
      <c r="AB2971" s="275"/>
    </row>
    <row r="2972" spans="27:28" ht="21" customHeight="1">
      <c r="AA2972" s="275"/>
      <c r="AB2972" s="275"/>
    </row>
    <row r="2973" spans="27:28" ht="21" customHeight="1">
      <c r="AA2973" s="275"/>
      <c r="AB2973" s="275"/>
    </row>
    <row r="2974" spans="27:28" ht="21" customHeight="1">
      <c r="AA2974" s="275"/>
      <c r="AB2974" s="275"/>
    </row>
    <row r="2975" spans="27:28" ht="21" customHeight="1">
      <c r="AA2975" s="275"/>
      <c r="AB2975" s="275"/>
    </row>
    <row r="2976" spans="27:28" ht="21" customHeight="1">
      <c r="AA2976" s="275"/>
      <c r="AB2976" s="275"/>
    </row>
    <row r="2977" spans="27:28" ht="21" customHeight="1">
      <c r="AA2977" s="275"/>
      <c r="AB2977" s="275"/>
    </row>
    <row r="2978" spans="27:28" ht="21" customHeight="1">
      <c r="AA2978" s="275"/>
      <c r="AB2978" s="275"/>
    </row>
    <row r="2979" spans="27:28" ht="21" customHeight="1">
      <c r="AA2979" s="275"/>
      <c r="AB2979" s="275"/>
    </row>
    <row r="2980" spans="27:28" ht="21" customHeight="1">
      <c r="AA2980" s="275"/>
      <c r="AB2980" s="275"/>
    </row>
    <row r="2981" spans="27:28" ht="21" customHeight="1">
      <c r="AA2981" s="275"/>
      <c r="AB2981" s="275"/>
    </row>
    <row r="2982" spans="27:28" ht="21" customHeight="1">
      <c r="AA2982" s="275"/>
      <c r="AB2982" s="275"/>
    </row>
    <row r="2983" spans="27:28" ht="21" customHeight="1">
      <c r="AA2983" s="275"/>
      <c r="AB2983" s="275"/>
    </row>
    <row r="2984" spans="27:28" ht="21" customHeight="1">
      <c r="AA2984" s="275"/>
      <c r="AB2984" s="275"/>
    </row>
    <row r="2985" spans="27:28" ht="21" customHeight="1">
      <c r="AA2985" s="275"/>
      <c r="AB2985" s="275"/>
    </row>
    <row r="2986" spans="27:28" ht="21" customHeight="1">
      <c r="AA2986" s="275"/>
      <c r="AB2986" s="275"/>
    </row>
    <row r="2987" spans="27:28" ht="21" customHeight="1">
      <c r="AA2987" s="275"/>
      <c r="AB2987" s="275"/>
    </row>
    <row r="2988" spans="27:28" ht="21" customHeight="1">
      <c r="AA2988" s="275"/>
      <c r="AB2988" s="275"/>
    </row>
    <row r="2989" spans="27:28" ht="21" customHeight="1">
      <c r="AA2989" s="275"/>
      <c r="AB2989" s="275"/>
    </row>
    <row r="2990" spans="27:28" ht="21" customHeight="1">
      <c r="AA2990" s="275"/>
      <c r="AB2990" s="275"/>
    </row>
    <row r="2991" spans="27:28" ht="21" customHeight="1">
      <c r="AA2991" s="275"/>
      <c r="AB2991" s="275"/>
    </row>
    <row r="2992" spans="27:28" ht="21" customHeight="1">
      <c r="AA2992" s="275"/>
      <c r="AB2992" s="275"/>
    </row>
    <row r="2993" spans="27:28" ht="21" customHeight="1">
      <c r="AA2993" s="275"/>
      <c r="AB2993" s="275"/>
    </row>
    <row r="2994" spans="27:28" ht="21" customHeight="1">
      <c r="AA2994" s="275"/>
      <c r="AB2994" s="275"/>
    </row>
    <row r="2995" spans="27:28" ht="21" customHeight="1">
      <c r="AA2995" s="275"/>
      <c r="AB2995" s="275"/>
    </row>
    <row r="2996" spans="27:28" ht="21" customHeight="1">
      <c r="AA2996" s="275"/>
      <c r="AB2996" s="275"/>
    </row>
    <row r="2997" spans="27:28" ht="21" customHeight="1">
      <c r="AA2997" s="275"/>
      <c r="AB2997" s="275"/>
    </row>
    <row r="2998" spans="27:28" ht="21" customHeight="1">
      <c r="AA2998" s="275"/>
      <c r="AB2998" s="275"/>
    </row>
    <row r="2999" spans="27:28" ht="21" customHeight="1">
      <c r="AA2999" s="275"/>
      <c r="AB2999" s="275"/>
    </row>
    <row r="3000" spans="27:28" ht="21" customHeight="1">
      <c r="AA3000" s="275"/>
      <c r="AB3000" s="275"/>
    </row>
  </sheetData>
  <mergeCells count="16">
    <mergeCell ref="H5:K6"/>
    <mergeCell ref="L5:L6"/>
    <mergeCell ref="M5:O5"/>
    <mergeCell ref="P5:P6"/>
    <mergeCell ref="H7:H23"/>
    <mergeCell ref="I7:I14"/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>
    <oddHeader>&amp;R&amp;F   &amp;D  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Q47"/>
  <sheetViews>
    <sheetView zoomScaleNormal="100" workbookViewId="0">
      <selection sqref="A1:P2"/>
    </sheetView>
  </sheetViews>
  <sheetFormatPr defaultColWidth="0" defaultRowHeight="13.5" customHeight="1" zeroHeight="1"/>
  <cols>
    <col min="1" max="1" width="3.375" style="45" customWidth="1"/>
    <col min="2" max="2" width="15.875" style="45" customWidth="1"/>
    <col min="3" max="3" width="16.75" style="45" customWidth="1"/>
    <col min="4" max="4" width="8.75" style="45" customWidth="1"/>
    <col min="5" max="5" width="10.375" style="45" customWidth="1"/>
    <col min="6" max="6" width="15.625" style="45" customWidth="1"/>
    <col min="7" max="7" width="8.75" style="45" customWidth="1"/>
    <col min="8" max="8" width="8.625" style="67" customWidth="1"/>
    <col min="9" max="9" width="15.125" style="45" customWidth="1"/>
    <col min="10" max="10" width="8.75" style="45" customWidth="1"/>
    <col min="11" max="11" width="18" style="45" customWidth="1"/>
    <col min="12" max="12" width="10.5" style="68" customWidth="1"/>
    <col min="13" max="13" width="13.5" style="45" customWidth="1"/>
    <col min="14" max="14" width="12.875" style="45" customWidth="1"/>
    <col min="15" max="15" width="8.875" style="45" customWidth="1"/>
    <col min="16" max="16" width="13.375" style="45" customWidth="1"/>
    <col min="17" max="17" width="1.25" style="45" customWidth="1"/>
    <col min="18" max="16384" width="0" style="45" hidden="1"/>
  </cols>
  <sheetData>
    <row r="1" spans="1:16" ht="13.5" customHeight="1">
      <c r="A1" s="411" t="s">
        <v>790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</row>
    <row r="2" spans="1:16" ht="13.5" customHeight="1">
      <c r="A2" s="412"/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1:16" s="260" customFormat="1" ht="8.1" customHeight="1" thickBot="1">
      <c r="A3" s="259"/>
    </row>
    <row r="4" spans="1:16" s="69" customFormat="1" ht="21.75" customHeight="1">
      <c r="A4" s="412"/>
      <c r="B4" s="411"/>
      <c r="C4" s="411"/>
      <c r="E4" s="70" t="s">
        <v>56</v>
      </c>
      <c r="F4" s="71"/>
      <c r="H4" s="72"/>
      <c r="I4" s="73"/>
      <c r="L4" s="73"/>
      <c r="M4" s="73"/>
      <c r="O4" s="74" t="s">
        <v>57</v>
      </c>
      <c r="P4" s="75"/>
    </row>
    <row r="5" spans="1:16" s="69" customFormat="1" ht="21.75" customHeight="1" thickBot="1">
      <c r="A5" s="168"/>
      <c r="B5" s="76"/>
      <c r="C5" s="76"/>
      <c r="E5" s="77" t="s">
        <v>181</v>
      </c>
      <c r="F5" s="78">
        <f ca="1">INDIRECT(B47&amp;"!L26")</f>
        <v>0</v>
      </c>
      <c r="H5" s="72"/>
      <c r="I5" s="73"/>
      <c r="L5" s="73"/>
      <c r="M5" s="73"/>
      <c r="O5" s="77" t="s">
        <v>182</v>
      </c>
      <c r="P5" s="78">
        <f ca="1">INDIRECT(B47&amp;"!N27")</f>
        <v>0</v>
      </c>
    </row>
    <row r="6" spans="1:16" s="69" customFormat="1" ht="21.75" customHeight="1" thickBot="1">
      <c r="A6" s="168"/>
      <c r="F6" s="79"/>
      <c r="H6" s="72"/>
      <c r="I6" s="73"/>
      <c r="L6" s="73"/>
      <c r="M6" s="79"/>
    </row>
    <row r="7" spans="1:16" s="69" customFormat="1" ht="21.75" customHeight="1">
      <c r="C7" s="79"/>
      <c r="E7" s="70" t="s">
        <v>58</v>
      </c>
      <c r="F7" s="75"/>
      <c r="H7" s="80" t="s">
        <v>43</v>
      </c>
      <c r="I7" s="75"/>
      <c r="K7" s="81" t="s">
        <v>59</v>
      </c>
      <c r="L7" s="82" t="s">
        <v>183</v>
      </c>
      <c r="M7" s="83">
        <f ca="1">INDIRECT(B47&amp;"!N15")</f>
        <v>0</v>
      </c>
    </row>
    <row r="8" spans="1:16" s="69" customFormat="1" ht="21.75" customHeight="1" thickBot="1">
      <c r="A8" s="79"/>
      <c r="B8" s="413" t="s">
        <v>60</v>
      </c>
      <c r="C8" s="413"/>
      <c r="E8" s="77" t="s">
        <v>184</v>
      </c>
      <c r="F8" s="78">
        <f ca="1">INDIRECT(B47&amp;"!L7")</f>
        <v>0</v>
      </c>
      <c r="H8" s="77" t="s">
        <v>185</v>
      </c>
      <c r="I8" s="78">
        <f ca="1">INDIRECT(B47&amp;"!L15")</f>
        <v>0</v>
      </c>
      <c r="K8" s="84" t="s">
        <v>61</v>
      </c>
      <c r="L8" s="85" t="s">
        <v>186</v>
      </c>
      <c r="M8" s="86">
        <f ca="1">INDIRECT(B47&amp;"!O15")</f>
        <v>0</v>
      </c>
    </row>
    <row r="9" spans="1:16" s="69" customFormat="1" ht="21.75" customHeight="1" thickBot="1">
      <c r="A9" s="79"/>
      <c r="C9" s="79"/>
      <c r="F9" s="79"/>
      <c r="H9" s="72"/>
      <c r="I9" s="79"/>
      <c r="K9" s="261"/>
      <c r="L9" s="262" t="s">
        <v>536</v>
      </c>
      <c r="M9" s="263">
        <f ca="1">INDIRECT(B47&amp;"!P7")</f>
        <v>0</v>
      </c>
    </row>
    <row r="10" spans="1:16" s="69" customFormat="1" ht="21.75" customHeight="1" thickBot="1">
      <c r="A10" s="79"/>
      <c r="B10" s="87" t="s">
        <v>21</v>
      </c>
      <c r="C10" s="88">
        <f ca="1">INDIRECT(B47&amp;"!E12")+INDIRECT(B47&amp;"!F12")</f>
        <v>0</v>
      </c>
      <c r="F10" s="79"/>
      <c r="H10" s="72"/>
      <c r="K10" s="89" t="s">
        <v>62</v>
      </c>
      <c r="L10" s="90" t="s">
        <v>187</v>
      </c>
      <c r="M10" s="88">
        <f ca="1">INDIRECT(B47&amp;"!M23")</f>
        <v>0</v>
      </c>
      <c r="O10" s="74" t="s">
        <v>63</v>
      </c>
      <c r="P10" s="75"/>
    </row>
    <row r="11" spans="1:16" s="69" customFormat="1" ht="21.75" customHeight="1" thickBot="1">
      <c r="A11" s="79"/>
      <c r="C11" s="91"/>
      <c r="F11" s="79"/>
      <c r="H11" s="72"/>
      <c r="I11" s="79"/>
      <c r="L11" s="73"/>
      <c r="M11" s="79"/>
      <c r="O11" s="77"/>
      <c r="P11" s="78">
        <f ca="1">INDIRECT(B47&amp;"!N23")</f>
        <v>0</v>
      </c>
    </row>
    <row r="12" spans="1:16" s="69" customFormat="1" ht="21.75" customHeight="1" thickBot="1">
      <c r="A12" s="79"/>
      <c r="B12" s="87" t="s">
        <v>22</v>
      </c>
      <c r="C12" s="88">
        <f ca="1">INDIRECT(B47&amp;"!E13")+INDIRECT(B47&amp;"!F13")</f>
        <v>0</v>
      </c>
      <c r="F12" s="79"/>
      <c r="H12" s="80" t="s">
        <v>47</v>
      </c>
      <c r="I12" s="75"/>
      <c r="K12" s="81" t="s">
        <v>62</v>
      </c>
      <c r="L12" s="82" t="s">
        <v>188</v>
      </c>
      <c r="M12" s="83">
        <f ca="1">INDIRECT(B47&amp;"!M16")</f>
        <v>0</v>
      </c>
    </row>
    <row r="13" spans="1:16" s="69" customFormat="1" ht="21.75" customHeight="1" thickBot="1">
      <c r="A13" s="79"/>
      <c r="C13" s="91"/>
      <c r="F13" s="79"/>
      <c r="H13" s="77" t="s">
        <v>189</v>
      </c>
      <c r="I13" s="78">
        <f ca="1">INDIRECT(B47&amp;"!L16")</f>
        <v>0</v>
      </c>
      <c r="K13" s="92" t="s">
        <v>63</v>
      </c>
      <c r="L13" s="93" t="s">
        <v>190</v>
      </c>
      <c r="M13" s="94">
        <f ca="1">INDIRECT(B47&amp;"!N16")</f>
        <v>0</v>
      </c>
    </row>
    <row r="14" spans="1:16" s="69" customFormat="1" ht="21.75" customHeight="1" thickBot="1">
      <c r="A14" s="79"/>
      <c r="B14" s="87" t="s">
        <v>23</v>
      </c>
      <c r="C14" s="88">
        <f ca="1">INDIRECT(B47&amp;"!E14")+INDIRECT(B47&amp;"!F14")</f>
        <v>0</v>
      </c>
      <c r="F14" s="79"/>
      <c r="H14" s="72"/>
      <c r="I14" s="79"/>
      <c r="K14" s="95" t="s">
        <v>61</v>
      </c>
      <c r="L14" s="96" t="s">
        <v>191</v>
      </c>
      <c r="M14" s="78">
        <f ca="1">INDIRECT(B47&amp;"!O16")</f>
        <v>0</v>
      </c>
    </row>
    <row r="15" spans="1:16" s="69" customFormat="1" ht="21.75" customHeight="1" thickBot="1">
      <c r="A15" s="79"/>
      <c r="B15" s="97"/>
      <c r="C15" s="98"/>
      <c r="F15" s="79"/>
      <c r="H15" s="72"/>
      <c r="I15" s="79"/>
      <c r="K15" s="99"/>
      <c r="L15" s="262" t="s">
        <v>536</v>
      </c>
      <c r="M15" s="263">
        <f ca="1">INDIRECT(B47&amp;"!P16")</f>
        <v>0</v>
      </c>
    </row>
    <row r="16" spans="1:16" s="69" customFormat="1" ht="21.75" customHeight="1" thickBot="1">
      <c r="A16" s="79"/>
      <c r="B16" s="87" t="s">
        <v>18</v>
      </c>
      <c r="C16" s="88">
        <f ca="1">INDIRECT(B47&amp;"!E15")+INDIRECT(B47&amp;"!F15")</f>
        <v>0</v>
      </c>
      <c r="F16" s="79"/>
      <c r="H16" s="80" t="s">
        <v>180</v>
      </c>
      <c r="I16" s="75"/>
      <c r="K16" s="81" t="s">
        <v>62</v>
      </c>
      <c r="L16" s="82" t="s">
        <v>227</v>
      </c>
      <c r="M16" s="83">
        <f ca="1">INDIRECT(B47&amp;"!M21")</f>
        <v>0</v>
      </c>
    </row>
    <row r="17" spans="1:17" s="69" customFormat="1" ht="21.75" customHeight="1" thickBot="1">
      <c r="A17" s="79"/>
      <c r="C17" s="100"/>
      <c r="H17" s="77" t="s">
        <v>226</v>
      </c>
      <c r="I17" s="78">
        <f ca="1">INDIRECT(B47&amp;"!L21")</f>
        <v>0</v>
      </c>
      <c r="K17" s="92" t="s">
        <v>63</v>
      </c>
      <c r="L17" s="93" t="s">
        <v>537</v>
      </c>
      <c r="M17" s="94">
        <f ca="1">INDIRECT(B47&amp;"!N21")</f>
        <v>0</v>
      </c>
    </row>
    <row r="18" spans="1:17" s="69" customFormat="1" ht="21.75" customHeight="1" thickBot="1">
      <c r="A18" s="79"/>
      <c r="B18" s="101" t="s">
        <v>65</v>
      </c>
      <c r="C18" s="88">
        <f ca="1">INDIRECT(B47&amp;"!E16")+INDIRECT(B47&amp;"!F16")</f>
        <v>0</v>
      </c>
      <c r="H18" s="72"/>
      <c r="I18" s="79"/>
      <c r="K18" s="95" t="s">
        <v>61</v>
      </c>
      <c r="L18" s="96" t="s">
        <v>225</v>
      </c>
      <c r="M18" s="78">
        <f ca="1">INDIRECT(B47&amp;"!O21")</f>
        <v>0</v>
      </c>
    </row>
    <row r="19" spans="1:17" s="69" customFormat="1" ht="21.75" customHeight="1" thickBot="1">
      <c r="A19" s="79"/>
      <c r="C19" s="91"/>
      <c r="H19" s="72"/>
      <c r="I19" s="79"/>
      <c r="K19" s="99"/>
      <c r="L19" s="262" t="s">
        <v>536</v>
      </c>
      <c r="M19" s="263">
        <f ca="1">INDIRECT(B47&amp;"!P21")</f>
        <v>0</v>
      </c>
    </row>
    <row r="20" spans="1:17" s="69" customFormat="1" ht="21.75" customHeight="1" thickBot="1">
      <c r="A20" s="79"/>
      <c r="B20" s="101" t="s">
        <v>24</v>
      </c>
      <c r="C20" s="88">
        <f ca="1">INDIRECT(B47&amp;"!E17")+INDIRECT(B47&amp;"!F17")</f>
        <v>0</v>
      </c>
      <c r="E20" s="80" t="s">
        <v>66</v>
      </c>
      <c r="F20" s="71"/>
      <c r="H20" s="80" t="s">
        <v>64</v>
      </c>
      <c r="I20" s="75"/>
      <c r="K20" s="81" t="s">
        <v>62</v>
      </c>
      <c r="L20" s="82" t="s">
        <v>192</v>
      </c>
      <c r="M20" s="264">
        <f ca="1">INDIRECT(B47&amp;"!M17")</f>
        <v>0</v>
      </c>
      <c r="Q20" s="102"/>
    </row>
    <row r="21" spans="1:17" s="69" customFormat="1" ht="21.75" customHeight="1" thickBot="1">
      <c r="A21" s="79"/>
      <c r="B21" s="103"/>
      <c r="C21" s="91"/>
      <c r="E21" s="77"/>
      <c r="F21" s="78">
        <f ca="1">INDIRECT(B47&amp;"!L23")</f>
        <v>0</v>
      </c>
      <c r="H21" s="77" t="s">
        <v>193</v>
      </c>
      <c r="I21" s="78">
        <f ca="1">INDIRECT(B47&amp;"!L17")</f>
        <v>0</v>
      </c>
      <c r="K21" s="92" t="s">
        <v>63</v>
      </c>
      <c r="L21" s="93" t="s">
        <v>194</v>
      </c>
      <c r="M21" s="265">
        <f ca="1">INDIRECT(B47&amp;"!N17")</f>
        <v>0</v>
      </c>
    </row>
    <row r="22" spans="1:17" s="69" customFormat="1" ht="21.75" customHeight="1" thickBot="1">
      <c r="A22" s="79"/>
      <c r="B22" s="101" t="s">
        <v>20</v>
      </c>
      <c r="C22" s="88">
        <f ca="1">INDIRECT(B47&amp;"!E25")+INDIRECT(B47&amp;"!F25")</f>
        <v>0</v>
      </c>
      <c r="F22" s="79"/>
      <c r="K22" s="95" t="s">
        <v>61</v>
      </c>
      <c r="L22" s="96" t="s">
        <v>195</v>
      </c>
      <c r="M22" s="86">
        <f ca="1">INDIRECT(B47&amp;"!O17")</f>
        <v>0</v>
      </c>
    </row>
    <row r="23" spans="1:17" s="69" customFormat="1" ht="21.75" customHeight="1" thickBot="1">
      <c r="A23" s="79"/>
      <c r="B23" s="97"/>
      <c r="C23" s="106"/>
      <c r="F23" s="79"/>
      <c r="H23" s="72"/>
      <c r="I23" s="79"/>
      <c r="K23" s="99"/>
      <c r="L23" s="262" t="s">
        <v>536</v>
      </c>
      <c r="M23" s="263">
        <f ca="1">INDIRECT(B47&amp;"!P17")</f>
        <v>0</v>
      </c>
    </row>
    <row r="24" spans="1:17" s="69" customFormat="1" ht="21.75" customHeight="1" thickBot="1">
      <c r="A24" s="79"/>
      <c r="B24" s="101" t="s">
        <v>67</v>
      </c>
      <c r="C24" s="88">
        <f ca="1">INDIRECT(B47&amp;"!Y133")</f>
        <v>0</v>
      </c>
      <c r="F24" s="79"/>
      <c r="H24" s="74" t="s">
        <v>49</v>
      </c>
      <c r="I24" s="75"/>
      <c r="K24" s="81" t="s">
        <v>62</v>
      </c>
      <c r="L24" s="266" t="s">
        <v>196</v>
      </c>
      <c r="M24" s="264">
        <f ca="1">INDIRECT(B47&amp;"!M18")</f>
        <v>0</v>
      </c>
    </row>
    <row r="25" spans="1:17" s="69" customFormat="1" ht="21.75" customHeight="1" thickBot="1">
      <c r="A25" s="79"/>
      <c r="B25" s="104"/>
      <c r="C25" s="107"/>
      <c r="F25" s="79"/>
      <c r="H25" s="77" t="s">
        <v>197</v>
      </c>
      <c r="I25" s="78">
        <f ca="1">INDIRECT(B47&amp;"!L18")</f>
        <v>0</v>
      </c>
      <c r="K25" s="92" t="s">
        <v>63</v>
      </c>
      <c r="L25" s="267" t="s">
        <v>198</v>
      </c>
      <c r="M25" s="265">
        <f ca="1">INDIRECT(B47&amp;"!N18")</f>
        <v>0</v>
      </c>
    </row>
    <row r="26" spans="1:17" s="69" customFormat="1" ht="21.75" customHeight="1" thickBot="1">
      <c r="A26" s="79"/>
      <c r="B26" s="108" t="s">
        <v>68</v>
      </c>
      <c r="C26" s="88">
        <f ca="1">INDIRECT(B47&amp;"!E31")</f>
        <v>0</v>
      </c>
      <c r="F26" s="79"/>
      <c r="K26" s="95" t="s">
        <v>61</v>
      </c>
      <c r="L26" s="268" t="s">
        <v>199</v>
      </c>
      <c r="M26" s="86">
        <f ca="1">INDIRECT(B47&amp;"!O18")</f>
        <v>0</v>
      </c>
    </row>
    <row r="27" spans="1:17" s="69" customFormat="1" ht="21.75" customHeight="1" thickBot="1">
      <c r="A27" s="79"/>
      <c r="F27" s="79"/>
      <c r="L27" s="262" t="s">
        <v>538</v>
      </c>
      <c r="M27" s="263">
        <f ca="1">INDIRECT(B47&amp;"!P18")</f>
        <v>0</v>
      </c>
      <c r="N27" s="109"/>
    </row>
    <row r="28" spans="1:17" s="69" customFormat="1" ht="21.75" customHeight="1">
      <c r="A28" s="79"/>
      <c r="B28" s="110"/>
      <c r="C28" s="107"/>
      <c r="F28" s="79"/>
      <c r="H28" s="74" t="s">
        <v>50</v>
      </c>
      <c r="I28" s="75"/>
      <c r="K28" s="81" t="s">
        <v>62</v>
      </c>
      <c r="L28" s="266" t="s">
        <v>200</v>
      </c>
      <c r="M28" s="83">
        <f ca="1">INDIRECT(B47&amp;"!M19")</f>
        <v>0</v>
      </c>
      <c r="N28" s="109"/>
    </row>
    <row r="29" spans="1:17" s="69" customFormat="1" ht="21.75" customHeight="1" thickBot="1">
      <c r="A29" s="79"/>
      <c r="B29" s="110"/>
      <c r="C29" s="107"/>
      <c r="F29" s="79"/>
      <c r="H29" s="77" t="s">
        <v>201</v>
      </c>
      <c r="I29" s="78">
        <f ca="1">INDIRECT(B47&amp;"!L19")</f>
        <v>0</v>
      </c>
      <c r="K29" s="92" t="s">
        <v>63</v>
      </c>
      <c r="L29" s="267" t="s">
        <v>539</v>
      </c>
      <c r="M29" s="94">
        <f ca="1">INDIRECT(B47&amp;"!N19")</f>
        <v>0</v>
      </c>
      <c r="N29" s="109"/>
    </row>
    <row r="30" spans="1:17" s="69" customFormat="1" ht="21.75" customHeight="1" thickBot="1">
      <c r="A30" s="79"/>
      <c r="B30" s="110"/>
      <c r="C30" s="107"/>
      <c r="F30" s="79"/>
      <c r="H30" s="72"/>
      <c r="I30" s="73"/>
      <c r="K30" s="95" t="s">
        <v>61</v>
      </c>
      <c r="L30" s="268" t="s">
        <v>202</v>
      </c>
      <c r="M30" s="78">
        <f ca="1">INDIRECT(B47&amp;"!O19")</f>
        <v>0</v>
      </c>
      <c r="N30" s="109"/>
    </row>
    <row r="31" spans="1:17" s="69" customFormat="1" ht="21.75" customHeight="1" thickBot="1">
      <c r="A31" s="79"/>
      <c r="B31" s="110"/>
      <c r="C31" s="107"/>
      <c r="F31" s="79"/>
      <c r="L31" s="262" t="s">
        <v>538</v>
      </c>
      <c r="M31" s="263">
        <f ca="1">INDIRECT(B47&amp;"!P19")</f>
        <v>0</v>
      </c>
      <c r="N31" s="109"/>
    </row>
    <row r="32" spans="1:17" s="69" customFormat="1" ht="21.75" customHeight="1">
      <c r="A32" s="79"/>
      <c r="B32" s="110"/>
      <c r="C32" s="107"/>
      <c r="F32" s="79"/>
      <c r="H32" s="80" t="s">
        <v>51</v>
      </c>
      <c r="I32" s="75"/>
      <c r="K32" s="81" t="s">
        <v>62</v>
      </c>
      <c r="L32" s="82" t="s">
        <v>203</v>
      </c>
      <c r="M32" s="83">
        <f ca="1">INDIRECT(B47&amp;"!M20")</f>
        <v>0</v>
      </c>
      <c r="N32" s="109"/>
    </row>
    <row r="33" spans="1:16" s="69" customFormat="1" ht="21.75" customHeight="1" thickBot="1">
      <c r="A33" s="79"/>
      <c r="B33" s="110"/>
      <c r="C33" s="107"/>
      <c r="F33" s="79"/>
      <c r="H33" s="77" t="s">
        <v>204</v>
      </c>
      <c r="I33" s="78">
        <f ca="1">INDIRECT(B47&amp;"!L20")</f>
        <v>0</v>
      </c>
      <c r="K33" s="92" t="s">
        <v>63</v>
      </c>
      <c r="L33" s="93" t="s">
        <v>205</v>
      </c>
      <c r="M33" s="94">
        <f ca="1">INDIRECT(B47&amp;"!N20")</f>
        <v>0</v>
      </c>
      <c r="N33" s="109"/>
    </row>
    <row r="34" spans="1:16" s="69" customFormat="1" ht="21.75" customHeight="1" thickBot="1">
      <c r="A34" s="79"/>
      <c r="B34" s="110"/>
      <c r="C34" s="107"/>
      <c r="F34" s="79"/>
      <c r="H34" s="72"/>
      <c r="I34" s="79"/>
      <c r="K34" s="95" t="s">
        <v>61</v>
      </c>
      <c r="L34" s="96" t="s">
        <v>206</v>
      </c>
      <c r="M34" s="78">
        <f ca="1">INDIRECT(B47&amp;"!O20")</f>
        <v>0</v>
      </c>
      <c r="N34" s="109"/>
    </row>
    <row r="35" spans="1:16" s="69" customFormat="1" ht="21.75" customHeight="1" thickBot="1">
      <c r="A35" s="79"/>
      <c r="C35" s="79"/>
      <c r="F35" s="79"/>
      <c r="H35" s="72"/>
      <c r="I35" s="73"/>
      <c r="K35" s="105"/>
      <c r="L35" s="262" t="s">
        <v>538</v>
      </c>
      <c r="M35" s="263">
        <f ca="1">INDIRECT(B47&amp;"!P20")</f>
        <v>0</v>
      </c>
      <c r="N35" s="109"/>
    </row>
    <row r="36" spans="1:16" s="69" customFormat="1" ht="21.75" customHeight="1">
      <c r="A36" s="79"/>
      <c r="F36" s="79"/>
      <c r="H36" s="70" t="s">
        <v>69</v>
      </c>
      <c r="I36" s="75"/>
      <c r="K36" s="111" t="s">
        <v>62</v>
      </c>
      <c r="L36" s="112" t="s">
        <v>207</v>
      </c>
      <c r="M36" s="83">
        <f ca="1">INDIRECT(B47&amp;"!M22")</f>
        <v>0</v>
      </c>
      <c r="N36" s="109"/>
      <c r="O36" s="69" t="s">
        <v>70</v>
      </c>
    </row>
    <row r="37" spans="1:16" s="69" customFormat="1" ht="34.5" customHeight="1" thickBot="1">
      <c r="F37" s="79"/>
      <c r="H37" s="77" t="s">
        <v>208</v>
      </c>
      <c r="I37" s="78">
        <f ca="1">INDIRECT(B47&amp;"!L22")</f>
        <v>0</v>
      </c>
      <c r="K37" s="95" t="s">
        <v>63</v>
      </c>
      <c r="L37" s="96" t="s">
        <v>209</v>
      </c>
      <c r="M37" s="86">
        <f ca="1">INDIRECT(B47&amp;"!N22")</f>
        <v>0</v>
      </c>
      <c r="O37" s="414">
        <f ca="1">INDIRECT(B47&amp;"!O24")</f>
        <v>0</v>
      </c>
      <c r="P37" s="414"/>
    </row>
    <row r="38" spans="1:16" s="69" customFormat="1" ht="21.75" customHeight="1" thickBot="1">
      <c r="B38" s="113" t="s">
        <v>71</v>
      </c>
      <c r="C38" s="114">
        <f ca="1">INDIRECT(B47&amp;"!E6")</f>
        <v>0</v>
      </c>
      <c r="F38" s="79"/>
      <c r="H38" s="72"/>
      <c r="I38" s="73"/>
      <c r="L38" s="262" t="s">
        <v>538</v>
      </c>
      <c r="M38" s="263">
        <f ca="1">INDIRECT(B47&amp;"!P22")</f>
        <v>0</v>
      </c>
      <c r="O38" s="415"/>
      <c r="P38" s="415"/>
    </row>
    <row r="39" spans="1:16" s="69" customFormat="1" ht="21.75" customHeight="1">
      <c r="B39" s="115" t="s">
        <v>72</v>
      </c>
      <c r="C39" s="116">
        <f ca="1">INDIRECT(B47&amp;"!E7")</f>
        <v>0</v>
      </c>
      <c r="E39" s="80" t="s">
        <v>73</v>
      </c>
      <c r="F39" s="75"/>
      <c r="H39" s="72"/>
      <c r="I39" s="73"/>
      <c r="L39" s="73"/>
      <c r="M39" s="73"/>
      <c r="O39" s="80" t="s">
        <v>74</v>
      </c>
      <c r="P39" s="75"/>
    </row>
    <row r="40" spans="1:16" s="69" customFormat="1" ht="21.75" customHeight="1" thickBot="1">
      <c r="B40" s="166" t="s">
        <v>75</v>
      </c>
      <c r="C40" s="117">
        <f ca="1">INDIRECT(B47&amp;"!E8")</f>
        <v>0</v>
      </c>
      <c r="E40" s="77" t="s">
        <v>541</v>
      </c>
      <c r="F40" s="78">
        <f ca="1">INDIRECT(B47&amp;"!L25")</f>
        <v>0</v>
      </c>
      <c r="H40" s="72"/>
      <c r="I40" s="73"/>
      <c r="L40" s="73"/>
      <c r="M40" s="73"/>
      <c r="O40" s="77"/>
      <c r="P40" s="78">
        <f ca="1">INDIRECT(B47&amp;"!O27")</f>
        <v>0</v>
      </c>
    </row>
    <row r="41" spans="1:16" ht="21.75" customHeight="1"/>
    <row r="42" spans="1:16" ht="20.100000000000001" hidden="1" customHeight="1"/>
    <row r="43" spans="1:16" ht="20.100000000000001" hidden="1" customHeight="1"/>
    <row r="44" spans="1:16" ht="20.100000000000001" hidden="1" customHeight="1"/>
    <row r="45" spans="1:16" ht="20.100000000000001" hidden="1" customHeight="1"/>
    <row r="46" spans="1:16" ht="13.5" hidden="1" customHeight="1"/>
    <row r="47" spans="1:16" hidden="1">
      <c r="B47" s="45" t="s">
        <v>540</v>
      </c>
    </row>
  </sheetData>
  <mergeCells count="4">
    <mergeCell ref="A1:P2"/>
    <mergeCell ref="A4:C4"/>
    <mergeCell ref="B8:C8"/>
    <mergeCell ref="O37:P38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8" orientation="landscape" horizontalDpi="400" verticalDpi="400" r:id="rId1"/>
  <headerFooter alignWithMargins="0">
    <oddHeader>&amp;R&amp;F   &amp;D 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ueki yoshiharu</dc:creator>
  <cp:lastModifiedBy>田中 優希</cp:lastModifiedBy>
  <cp:lastPrinted>2017-03-30T02:53:10Z</cp:lastPrinted>
  <dcterms:created xsi:type="dcterms:W3CDTF">2008-01-06T09:11:49Z</dcterms:created>
  <dcterms:modified xsi:type="dcterms:W3CDTF">2018-11-29T04:24:02Z</dcterms:modified>
</cp:coreProperties>
</file>