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47沖縄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市町村分担金内訳!$A$6:$DU$19</definedName>
    <definedName name="_xlnm._FilterDatabase" localSheetId="4" hidden="1">組合分担金内訳!$A$6:$BE$47</definedName>
    <definedName name="_xlnm._FilterDatabase" localSheetId="3" hidden="1">'廃棄物事業経費（歳出）'!$A$6:$CI$60</definedName>
    <definedName name="_xlnm._FilterDatabase" localSheetId="2" hidden="1">'廃棄物事業経費（歳入）'!$A$6:$AE$60</definedName>
    <definedName name="_xlnm._FilterDatabase" localSheetId="0" hidden="1">'廃棄物事業経費（市町村）'!$A$6:$DJ$47</definedName>
    <definedName name="_xlnm._FilterDatabase" localSheetId="1" hidden="1">'廃棄物事業経費（組合）'!$A$6:$DJ$19</definedName>
    <definedName name="_xlnm.Print_Area" localSheetId="6">経費集計!$A$1:$M$33</definedName>
    <definedName name="_xlnm.Print_Area" localSheetId="5">市町村分担金内訳!$2:$20</definedName>
    <definedName name="_xlnm.Print_Area" localSheetId="4">組合分担金内訳!$2:$48</definedName>
    <definedName name="_xlnm.Print_Area" localSheetId="3">'廃棄物事業経費（歳出）'!$2:$61</definedName>
    <definedName name="_xlnm.Print_Area" localSheetId="2">'廃棄物事業経費（歳入）'!$2:$61</definedName>
    <definedName name="_xlnm.Print_Area" localSheetId="0">'廃棄物事業経費（市町村）'!$2:$48</definedName>
    <definedName name="_xlnm.Print_Area" localSheetId="1">'廃棄物事業経費（組合）'!$2:$20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AN26" i="4"/>
  <c r="BG26" i="4" s="1"/>
  <c r="AN27" i="4"/>
  <c r="AN28" i="4"/>
  <c r="BG28" i="4" s="1"/>
  <c r="AN29" i="4"/>
  <c r="AN30" i="4"/>
  <c r="BG30" i="4" s="1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N50" i="4"/>
  <c r="BG50" i="4" s="1"/>
  <c r="AN51" i="4"/>
  <c r="AN52" i="4"/>
  <c r="BG52" i="4" s="1"/>
  <c r="AN53" i="4"/>
  <c r="AN54" i="4"/>
  <c r="BG54" i="4" s="1"/>
  <c r="AN55" i="4"/>
  <c r="AN56" i="4"/>
  <c r="BG56" i="4" s="1"/>
  <c r="AN57" i="4"/>
  <c r="AN58" i="4"/>
  <c r="BG58" i="4" s="1"/>
  <c r="AN59" i="4"/>
  <c r="AN60" i="4"/>
  <c r="BG60" i="4" s="1"/>
  <c r="AN61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AE22" i="4" s="1"/>
  <c r="CI22" i="4" s="1"/>
  <c r="D23" i="4"/>
  <c r="BH23" i="4" s="1"/>
  <c r="D24" i="4"/>
  <c r="BH24" i="4" s="1"/>
  <c r="D25" i="4"/>
  <c r="BH25" i="4" s="1"/>
  <c r="D26" i="4"/>
  <c r="AE26" i="4" s="1"/>
  <c r="CI26" i="4" s="1"/>
  <c r="D27" i="4"/>
  <c r="BH27" i="4" s="1"/>
  <c r="D28" i="4"/>
  <c r="BH28" i="4" s="1"/>
  <c r="D29" i="4"/>
  <c r="BH29" i="4" s="1"/>
  <c r="D30" i="4"/>
  <c r="AE30" i="4" s="1"/>
  <c r="CI30" i="4" s="1"/>
  <c r="D31" i="4"/>
  <c r="BH31" i="4" s="1"/>
  <c r="D32" i="4"/>
  <c r="BH32" i="4" s="1"/>
  <c r="D33" i="4"/>
  <c r="BH33" i="4" s="1"/>
  <c r="D34" i="4"/>
  <c r="AE34" i="4" s="1"/>
  <c r="CI34" i="4" s="1"/>
  <c r="D35" i="4"/>
  <c r="BH35" i="4" s="1"/>
  <c r="D36" i="4"/>
  <c r="BH36" i="4" s="1"/>
  <c r="D37" i="4"/>
  <c r="BH37" i="4" s="1"/>
  <c r="D38" i="4"/>
  <c r="AE38" i="4" s="1"/>
  <c r="CI38" i="4" s="1"/>
  <c r="D39" i="4"/>
  <c r="BH39" i="4" s="1"/>
  <c r="D40" i="4"/>
  <c r="BH40" i="4" s="1"/>
  <c r="D41" i="4"/>
  <c r="BH41" i="4" s="1"/>
  <c r="D42" i="4"/>
  <c r="AE42" i="4" s="1"/>
  <c r="CI42" i="4" s="1"/>
  <c r="D43" i="4"/>
  <c r="BH43" i="4" s="1"/>
  <c r="D44" i="4"/>
  <c r="BH44" i="4" s="1"/>
  <c r="D45" i="4"/>
  <c r="BH45" i="4" s="1"/>
  <c r="D46" i="4"/>
  <c r="AE46" i="4" s="1"/>
  <c r="CI46" i="4" s="1"/>
  <c r="D47" i="4"/>
  <c r="BH47" i="4" s="1"/>
  <c r="D48" i="4"/>
  <c r="BH48" i="4" s="1"/>
  <c r="D49" i="4"/>
  <c r="BH49" i="4" s="1"/>
  <c r="D50" i="4"/>
  <c r="AE50" i="4" s="1"/>
  <c r="CI50" i="4" s="1"/>
  <c r="D51" i="4"/>
  <c r="BH51" i="4" s="1"/>
  <c r="D52" i="4"/>
  <c r="BH52" i="4" s="1"/>
  <c r="D53" i="4"/>
  <c r="BH53" i="4" s="1"/>
  <c r="D54" i="4"/>
  <c r="AE54" i="4" s="1"/>
  <c r="CI54" i="4" s="1"/>
  <c r="D55" i="4"/>
  <c r="BH55" i="4" s="1"/>
  <c r="D56" i="4"/>
  <c r="BH56" i="4" s="1"/>
  <c r="D57" i="4"/>
  <c r="BH57" i="4" s="1"/>
  <c r="D58" i="4"/>
  <c r="AE58" i="4" s="1"/>
  <c r="CI58" i="4" s="1"/>
  <c r="D59" i="4"/>
  <c r="BH59" i="4" s="1"/>
  <c r="D60" i="4"/>
  <c r="BH60" i="4" s="1"/>
  <c r="D61" i="4"/>
  <c r="BH6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P8" i="2"/>
  <c r="BO8" i="2" s="1"/>
  <c r="BP9" i="2"/>
  <c r="CR9" i="2" s="1"/>
  <c r="BP10" i="2"/>
  <c r="BO10" i="2" s="1"/>
  <c r="BP11" i="2"/>
  <c r="CR11" i="2" s="1"/>
  <c r="BP12" i="2"/>
  <c r="BO12" i="2" s="1"/>
  <c r="BP13" i="2"/>
  <c r="CR13" i="2" s="1"/>
  <c r="BP14" i="2"/>
  <c r="BO14" i="2" s="1"/>
  <c r="BP15" i="2"/>
  <c r="CR15" i="2" s="1"/>
  <c r="BP16" i="2"/>
  <c r="BO16" i="2" s="1"/>
  <c r="BP17" i="2"/>
  <c r="CR17" i="2" s="1"/>
  <c r="BP18" i="2"/>
  <c r="BO18" i="2" s="1"/>
  <c r="BP19" i="2"/>
  <c r="CR19" i="2" s="1"/>
  <c r="BP20" i="2"/>
  <c r="BO20" i="2" s="1"/>
  <c r="BO9" i="2"/>
  <c r="BO11" i="2"/>
  <c r="CQ11" i="2" s="1"/>
  <c r="BO13" i="2"/>
  <c r="BO15" i="2"/>
  <c r="CQ15" i="2" s="1"/>
  <c r="BO17" i="2"/>
  <c r="BO19" i="2"/>
  <c r="CQ19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H20" i="2"/>
  <c r="CJ20" i="2" s="1"/>
  <c r="BG8" i="2"/>
  <c r="CI8" i="2" s="1"/>
  <c r="BG9" i="2"/>
  <c r="BG10" i="2"/>
  <c r="CI10" i="2" s="1"/>
  <c r="BG11" i="2"/>
  <c r="BG12" i="2"/>
  <c r="CI12" i="2" s="1"/>
  <c r="BG13" i="2"/>
  <c r="BG14" i="2"/>
  <c r="CI14" i="2" s="1"/>
  <c r="BG15" i="2"/>
  <c r="BG16" i="2"/>
  <c r="CI16" i="2" s="1"/>
  <c r="BG17" i="2"/>
  <c r="BG18" i="2"/>
  <c r="CI18" i="2" s="1"/>
  <c r="BG19" i="2"/>
  <c r="BG20" i="2"/>
  <c r="CI20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S8" i="2"/>
  <c r="AS9" i="2"/>
  <c r="AM9" i="2" s="1"/>
  <c r="BF9" i="2" s="1"/>
  <c r="AS10" i="2"/>
  <c r="AS11" i="2"/>
  <c r="AS12" i="2"/>
  <c r="AS13" i="2"/>
  <c r="AM13" i="2" s="1"/>
  <c r="BF13" i="2" s="1"/>
  <c r="AS14" i="2"/>
  <c r="AS15" i="2"/>
  <c r="AS16" i="2"/>
  <c r="AS17" i="2"/>
  <c r="AM17" i="2" s="1"/>
  <c r="BF17" i="2" s="1"/>
  <c r="AS18" i="2"/>
  <c r="AS19" i="2"/>
  <c r="AS20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M11" i="2"/>
  <c r="AM15" i="2"/>
  <c r="BF15" i="2" s="1"/>
  <c r="AM19" i="2"/>
  <c r="AF8" i="2"/>
  <c r="AF9" i="2"/>
  <c r="AE9" i="2" s="1"/>
  <c r="AF10" i="2"/>
  <c r="AF11" i="2"/>
  <c r="AE11" i="2" s="1"/>
  <c r="AF12" i="2"/>
  <c r="AF13" i="2"/>
  <c r="AE13" i="2" s="1"/>
  <c r="AF14" i="2"/>
  <c r="AF15" i="2"/>
  <c r="AE15" i="2" s="1"/>
  <c r="AF16" i="2"/>
  <c r="AF17" i="2"/>
  <c r="AE17" i="2" s="1"/>
  <c r="AF18" i="2"/>
  <c r="AF19" i="2"/>
  <c r="AE19" i="2" s="1"/>
  <c r="AF20" i="2"/>
  <c r="AE8" i="2"/>
  <c r="AE10" i="2"/>
  <c r="AE12" i="2"/>
  <c r="AE14" i="2"/>
  <c r="AE16" i="2"/>
  <c r="AE18" i="2"/>
  <c r="AE20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N8" i="2"/>
  <c r="M8" i="2" s="1"/>
  <c r="N9" i="2"/>
  <c r="N10" i="2"/>
  <c r="M10" i="2" s="1"/>
  <c r="N11" i="2"/>
  <c r="N12" i="2"/>
  <c r="M12" i="2" s="1"/>
  <c r="N13" i="2"/>
  <c r="N14" i="2"/>
  <c r="N15" i="2"/>
  <c r="N16" i="2"/>
  <c r="N17" i="2"/>
  <c r="N18" i="2"/>
  <c r="N19" i="2"/>
  <c r="N20" i="2"/>
  <c r="M9" i="2"/>
  <c r="M11" i="2"/>
  <c r="M13" i="2"/>
  <c r="M14" i="2"/>
  <c r="M15" i="2"/>
  <c r="M16" i="2"/>
  <c r="M17" i="2"/>
  <c r="M18" i="2"/>
  <c r="M19" i="2"/>
  <c r="M20" i="2"/>
  <c r="E8" i="2"/>
  <c r="E9" i="2"/>
  <c r="W9" i="2" s="1"/>
  <c r="E10" i="2"/>
  <c r="E11" i="2"/>
  <c r="W11" i="2" s="1"/>
  <c r="E12" i="2"/>
  <c r="E13" i="2"/>
  <c r="W13" i="2" s="1"/>
  <c r="E14" i="2"/>
  <c r="E15" i="2"/>
  <c r="W15" i="2" s="1"/>
  <c r="E16" i="2"/>
  <c r="E17" i="2"/>
  <c r="W17" i="2" s="1"/>
  <c r="E18" i="2"/>
  <c r="E19" i="2"/>
  <c r="W19" i="2" s="1"/>
  <c r="E20" i="2"/>
  <c r="D8" i="2"/>
  <c r="V8" i="2" s="1"/>
  <c r="D10" i="2"/>
  <c r="V10" i="2" s="1"/>
  <c r="D12" i="2"/>
  <c r="V12" i="2" s="1"/>
  <c r="D14" i="2"/>
  <c r="V14" i="2" s="1"/>
  <c r="D16" i="2"/>
  <c r="V16" i="2" s="1"/>
  <c r="D18" i="2"/>
  <c r="V18" i="2" s="1"/>
  <c r="D20" i="2"/>
  <c r="V20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G8" i="1"/>
  <c r="BG10" i="1"/>
  <c r="BG12" i="1"/>
  <c r="BG14" i="1"/>
  <c r="BG16" i="1"/>
  <c r="BG18" i="1"/>
  <c r="BG20" i="1"/>
  <c r="BG22" i="1"/>
  <c r="BG24" i="1"/>
  <c r="BG26" i="1"/>
  <c r="BG28" i="1"/>
  <c r="BG30" i="1"/>
  <c r="BG32" i="1"/>
  <c r="BG34" i="1"/>
  <c r="BG36" i="1"/>
  <c r="BG38" i="1"/>
  <c r="BG40" i="1"/>
  <c r="BG42" i="1"/>
  <c r="BG44" i="1"/>
  <c r="BG46" i="1"/>
  <c r="BG48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N8" i="1"/>
  <c r="AM8" i="1" s="1"/>
  <c r="AN9" i="1"/>
  <c r="AN10" i="1"/>
  <c r="AM10" i="1" s="1"/>
  <c r="AN11" i="1"/>
  <c r="AN12" i="1"/>
  <c r="AM12" i="1" s="1"/>
  <c r="AN13" i="1"/>
  <c r="AN14" i="1"/>
  <c r="AM14" i="1" s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N25" i="1"/>
  <c r="AN26" i="1"/>
  <c r="AM26" i="1" s="1"/>
  <c r="AN27" i="1"/>
  <c r="AN28" i="1"/>
  <c r="AM28" i="1" s="1"/>
  <c r="AN29" i="1"/>
  <c r="AN30" i="1"/>
  <c r="AM30" i="1" s="1"/>
  <c r="AN31" i="1"/>
  <c r="AN32" i="1"/>
  <c r="AM32" i="1" s="1"/>
  <c r="AN33" i="1"/>
  <c r="AN34" i="1"/>
  <c r="AM34" i="1" s="1"/>
  <c r="AN35" i="1"/>
  <c r="AN36" i="1"/>
  <c r="AM36" i="1" s="1"/>
  <c r="AN37" i="1"/>
  <c r="AN38" i="1"/>
  <c r="AM38" i="1" s="1"/>
  <c r="AN39" i="1"/>
  <c r="AN40" i="1"/>
  <c r="AM40" i="1" s="1"/>
  <c r="AN41" i="1"/>
  <c r="AN42" i="1"/>
  <c r="AM42" i="1" s="1"/>
  <c r="AN43" i="1"/>
  <c r="AN44" i="1"/>
  <c r="AM44" i="1" s="1"/>
  <c r="AN45" i="1"/>
  <c r="AN46" i="1"/>
  <c r="AM46" i="1" s="1"/>
  <c r="AN47" i="1"/>
  <c r="AN48" i="1"/>
  <c r="AM48" i="1" s="1"/>
  <c r="AM9" i="1"/>
  <c r="AM11" i="1"/>
  <c r="AM13" i="1"/>
  <c r="AM15" i="1"/>
  <c r="AM17" i="1"/>
  <c r="AM19" i="1"/>
  <c r="AM21" i="1"/>
  <c r="AM23" i="1"/>
  <c r="AM25" i="1"/>
  <c r="AM27" i="1"/>
  <c r="BF27" i="1" s="1"/>
  <c r="AM29" i="1"/>
  <c r="BF29" i="1" s="1"/>
  <c r="AM31" i="1"/>
  <c r="BF31" i="1" s="1"/>
  <c r="AM33" i="1"/>
  <c r="BF33" i="1" s="1"/>
  <c r="AM35" i="1"/>
  <c r="BF35" i="1" s="1"/>
  <c r="AM37" i="1"/>
  <c r="BF37" i="1" s="1"/>
  <c r="AM39" i="1"/>
  <c r="BF39" i="1" s="1"/>
  <c r="AM41" i="1"/>
  <c r="BF41" i="1" s="1"/>
  <c r="AM43" i="1"/>
  <c r="BF43" i="1" s="1"/>
  <c r="AM45" i="1"/>
  <c r="BF45" i="1" s="1"/>
  <c r="AM47" i="1"/>
  <c r="BF47" i="1" s="1"/>
  <c r="AF8" i="1"/>
  <c r="AE8" i="1" s="1"/>
  <c r="AF9" i="1"/>
  <c r="AF10" i="1"/>
  <c r="AE10" i="1" s="1"/>
  <c r="AF11" i="1"/>
  <c r="AF12" i="1"/>
  <c r="AE12" i="1" s="1"/>
  <c r="AF13" i="1"/>
  <c r="AF14" i="1"/>
  <c r="AE14" i="1" s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F27" i="1"/>
  <c r="AF28" i="1"/>
  <c r="AE28" i="1" s="1"/>
  <c r="AF29" i="1"/>
  <c r="AF30" i="1"/>
  <c r="AE30" i="1" s="1"/>
  <c r="AF31" i="1"/>
  <c r="AF32" i="1"/>
  <c r="AE32" i="1" s="1"/>
  <c r="AF33" i="1"/>
  <c r="AF34" i="1"/>
  <c r="AE34" i="1" s="1"/>
  <c r="AF35" i="1"/>
  <c r="AF36" i="1"/>
  <c r="AE36" i="1" s="1"/>
  <c r="AF37" i="1"/>
  <c r="AF38" i="1"/>
  <c r="AE38" i="1" s="1"/>
  <c r="AF39" i="1"/>
  <c r="AF40" i="1"/>
  <c r="AE40" i="1" s="1"/>
  <c r="AF41" i="1"/>
  <c r="AF42" i="1"/>
  <c r="AE42" i="1" s="1"/>
  <c r="AF43" i="1"/>
  <c r="AF44" i="1"/>
  <c r="AE44" i="1" s="1"/>
  <c r="AF45" i="1"/>
  <c r="AF46" i="1"/>
  <c r="AE46" i="1" s="1"/>
  <c r="AF47" i="1"/>
  <c r="AF48" i="1"/>
  <c r="AE48" i="1" s="1"/>
  <c r="AE9" i="1"/>
  <c r="AE11" i="1"/>
  <c r="AE13" i="1"/>
  <c r="AE15" i="1"/>
  <c r="AE17" i="1"/>
  <c r="AE19" i="1"/>
  <c r="AE21" i="1"/>
  <c r="AE23" i="1"/>
  <c r="AE25" i="1"/>
  <c r="AE27" i="1"/>
  <c r="AE29" i="1"/>
  <c r="AE31" i="1"/>
  <c r="AE33" i="1"/>
  <c r="AE35" i="1"/>
  <c r="AE37" i="1"/>
  <c r="AE39" i="1"/>
  <c r="AE41" i="1"/>
  <c r="AE43" i="1"/>
  <c r="AE45" i="1"/>
  <c r="AE4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N8" i="1"/>
  <c r="N9" i="1"/>
  <c r="M9" i="1" s="1"/>
  <c r="N10" i="1"/>
  <c r="N11" i="1"/>
  <c r="M11" i="1" s="1"/>
  <c r="N12" i="1"/>
  <c r="N13" i="1"/>
  <c r="M13" i="1" s="1"/>
  <c r="N14" i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N25" i="1"/>
  <c r="M25" i="1" s="1"/>
  <c r="N26" i="1"/>
  <c r="N27" i="1"/>
  <c r="M27" i="1" s="1"/>
  <c r="N28" i="1"/>
  <c r="N29" i="1"/>
  <c r="M29" i="1" s="1"/>
  <c r="N30" i="1"/>
  <c r="N31" i="1"/>
  <c r="M31" i="1" s="1"/>
  <c r="N32" i="1"/>
  <c r="N33" i="1"/>
  <c r="M33" i="1" s="1"/>
  <c r="N34" i="1"/>
  <c r="N35" i="1"/>
  <c r="M35" i="1" s="1"/>
  <c r="N36" i="1"/>
  <c r="N37" i="1"/>
  <c r="M37" i="1" s="1"/>
  <c r="N38" i="1"/>
  <c r="N39" i="1"/>
  <c r="M39" i="1" s="1"/>
  <c r="N40" i="1"/>
  <c r="N41" i="1"/>
  <c r="M41" i="1" s="1"/>
  <c r="N42" i="1"/>
  <c r="N43" i="1"/>
  <c r="M43" i="1" s="1"/>
  <c r="N44" i="1"/>
  <c r="N45" i="1"/>
  <c r="M45" i="1" s="1"/>
  <c r="N46" i="1"/>
  <c r="N47" i="1"/>
  <c r="M47" i="1" s="1"/>
  <c r="N48" i="1"/>
  <c r="M8" i="1"/>
  <c r="M10" i="1"/>
  <c r="M12" i="1"/>
  <c r="M14" i="1"/>
  <c r="M16" i="1"/>
  <c r="M18" i="1"/>
  <c r="M20" i="1"/>
  <c r="M22" i="1"/>
  <c r="M24" i="1"/>
  <c r="M26" i="1"/>
  <c r="M28" i="1"/>
  <c r="M30" i="1"/>
  <c r="M32" i="1"/>
  <c r="M34" i="1"/>
  <c r="M36" i="1"/>
  <c r="M38" i="1"/>
  <c r="M40" i="1"/>
  <c r="M42" i="1"/>
  <c r="M44" i="1"/>
  <c r="M46" i="1"/>
  <c r="M48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D8" i="1"/>
  <c r="V8" i="1" s="1"/>
  <c r="D10" i="1"/>
  <c r="V10" i="1" s="1"/>
  <c r="D12" i="1"/>
  <c r="V12" i="1" s="1"/>
  <c r="D14" i="1"/>
  <c r="V14" i="1" s="1"/>
  <c r="D16" i="1"/>
  <c r="V16" i="1" s="1"/>
  <c r="D18" i="1"/>
  <c r="V18" i="1" s="1"/>
  <c r="D20" i="1"/>
  <c r="V20" i="1" s="1"/>
  <c r="D22" i="1"/>
  <c r="V22" i="1" s="1"/>
  <c r="D24" i="1"/>
  <c r="V24" i="1" s="1"/>
  <c r="D26" i="1"/>
  <c r="V26" i="1" s="1"/>
  <c r="D28" i="1"/>
  <c r="V28" i="1" s="1"/>
  <c r="D30" i="1"/>
  <c r="V30" i="1" s="1"/>
  <c r="D32" i="1"/>
  <c r="V32" i="1" s="1"/>
  <c r="D34" i="1"/>
  <c r="V34" i="1" s="1"/>
  <c r="D36" i="1"/>
  <c r="V36" i="1" s="1"/>
  <c r="D38" i="1"/>
  <c r="V38" i="1" s="1"/>
  <c r="D40" i="1"/>
  <c r="V40" i="1" s="1"/>
  <c r="D42" i="1"/>
  <c r="V42" i="1" s="1"/>
  <c r="D44" i="1"/>
  <c r="V44" i="1" s="1"/>
  <c r="D46" i="1"/>
  <c r="V46" i="1" s="1"/>
  <c r="D48" i="1"/>
  <c r="V48" i="1" s="1"/>
  <c r="AE61" i="4" l="1"/>
  <c r="AE59" i="4"/>
  <c r="AE57" i="4"/>
  <c r="AE55" i="4"/>
  <c r="AE53" i="4"/>
  <c r="AE51" i="4"/>
  <c r="AE49" i="4"/>
  <c r="AE47" i="4"/>
  <c r="AE45" i="4"/>
  <c r="AE43" i="4"/>
  <c r="AE41" i="4"/>
  <c r="AE39" i="4"/>
  <c r="AE37" i="4"/>
  <c r="AE35" i="4"/>
  <c r="AE33" i="4"/>
  <c r="AE31" i="4"/>
  <c r="AE29" i="4"/>
  <c r="AE27" i="4"/>
  <c r="AE25" i="4"/>
  <c r="AE23" i="4"/>
  <c r="AE21" i="4"/>
  <c r="AE19" i="4"/>
  <c r="AE17" i="4"/>
  <c r="AE15" i="4"/>
  <c r="AE13" i="4"/>
  <c r="AE11" i="4"/>
  <c r="AE9" i="4"/>
  <c r="BG61" i="4"/>
  <c r="BG59" i="4"/>
  <c r="BG57" i="4"/>
  <c r="BG55" i="4"/>
  <c r="BG53" i="4"/>
  <c r="BG51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BH58" i="4"/>
  <c r="BH54" i="4"/>
  <c r="BH50" i="4"/>
  <c r="BH46" i="4"/>
  <c r="BH42" i="4"/>
  <c r="BH38" i="4"/>
  <c r="BH34" i="4"/>
  <c r="BH30" i="4"/>
  <c r="BH26" i="4"/>
  <c r="BH22" i="4"/>
  <c r="AE60" i="4"/>
  <c r="CI60" i="4" s="1"/>
  <c r="AE56" i="4"/>
  <c r="CI56" i="4" s="1"/>
  <c r="AE52" i="4"/>
  <c r="CI52" i="4" s="1"/>
  <c r="AE48" i="4"/>
  <c r="CI48" i="4" s="1"/>
  <c r="AE44" i="4"/>
  <c r="CI44" i="4" s="1"/>
  <c r="AE40" i="4"/>
  <c r="CI40" i="4" s="1"/>
  <c r="AE36" i="4"/>
  <c r="CI36" i="4" s="1"/>
  <c r="AE32" i="4"/>
  <c r="CI32" i="4" s="1"/>
  <c r="AE28" i="4"/>
  <c r="CI28" i="4" s="1"/>
  <c r="AE24" i="4"/>
  <c r="CI24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D19" i="2"/>
  <c r="V19" i="2" s="1"/>
  <c r="D17" i="2"/>
  <c r="V17" i="2" s="1"/>
  <c r="D15" i="2"/>
  <c r="V15" i="2" s="1"/>
  <c r="D13" i="2"/>
  <c r="V13" i="2" s="1"/>
  <c r="D11" i="2"/>
  <c r="V11" i="2" s="1"/>
  <c r="D9" i="2"/>
  <c r="V9" i="2" s="1"/>
  <c r="W20" i="2"/>
  <c r="W18" i="2"/>
  <c r="W16" i="2"/>
  <c r="W14" i="2"/>
  <c r="W12" i="2"/>
  <c r="W10" i="2"/>
  <c r="W8" i="2"/>
  <c r="BF19" i="2"/>
  <c r="BF11" i="2"/>
  <c r="CI19" i="2"/>
  <c r="CI17" i="2"/>
  <c r="CI15" i="2"/>
  <c r="CI13" i="2"/>
  <c r="CI11" i="2"/>
  <c r="CI9" i="2"/>
  <c r="CQ17" i="2"/>
  <c r="CQ13" i="2"/>
  <c r="CQ9" i="2"/>
  <c r="AM20" i="2"/>
  <c r="BF20" i="2" s="1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R20" i="2"/>
  <c r="CR18" i="2"/>
  <c r="CR16" i="2"/>
  <c r="CR14" i="2"/>
  <c r="CR12" i="2"/>
  <c r="CR10" i="2"/>
  <c r="CR8" i="2"/>
  <c r="CH20" i="2"/>
  <c r="DJ20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BF48" i="1"/>
  <c r="BF46" i="1"/>
  <c r="BF44" i="1"/>
  <c r="BF42" i="1"/>
  <c r="BF40" i="1"/>
  <c r="BF38" i="1"/>
  <c r="BF36" i="1"/>
  <c r="BF34" i="1"/>
  <c r="BF32" i="1"/>
  <c r="BF30" i="1"/>
  <c r="BF28" i="1"/>
  <c r="BF26" i="1"/>
  <c r="BF24" i="1"/>
  <c r="BF22" i="1"/>
  <c r="BF20" i="1"/>
  <c r="BF18" i="1"/>
  <c r="BF16" i="1"/>
  <c r="BF14" i="1"/>
  <c r="BF12" i="1"/>
  <c r="BF10" i="1"/>
  <c r="BF8" i="1"/>
  <c r="D47" i="1"/>
  <c r="V47" i="1" s="1"/>
  <c r="D45" i="1"/>
  <c r="V45" i="1" s="1"/>
  <c r="D43" i="1"/>
  <c r="V43" i="1" s="1"/>
  <c r="D41" i="1"/>
  <c r="V41" i="1" s="1"/>
  <c r="D39" i="1"/>
  <c r="V39" i="1" s="1"/>
  <c r="D37" i="1"/>
  <c r="V37" i="1" s="1"/>
  <c r="D35" i="1"/>
  <c r="V35" i="1" s="1"/>
  <c r="D33" i="1"/>
  <c r="V33" i="1" s="1"/>
  <c r="D31" i="1"/>
  <c r="V31" i="1" s="1"/>
  <c r="D29" i="1"/>
  <c r="V29" i="1" s="1"/>
  <c r="D27" i="1"/>
  <c r="V27" i="1" s="1"/>
  <c r="D25" i="1"/>
  <c r="V25" i="1" s="1"/>
  <c r="D23" i="1"/>
  <c r="V23" i="1" s="1"/>
  <c r="D21" i="1"/>
  <c r="V21" i="1" s="1"/>
  <c r="D19" i="1"/>
  <c r="V19" i="1" s="1"/>
  <c r="D17" i="1"/>
  <c r="V17" i="1" s="1"/>
  <c r="D15" i="1"/>
  <c r="V15" i="1" s="1"/>
  <c r="D13" i="1"/>
  <c r="V13" i="1" s="1"/>
  <c r="D11" i="1"/>
  <c r="V11" i="1" s="1"/>
  <c r="D9" i="1"/>
  <c r="V9" i="1" s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BF25" i="1"/>
  <c r="BF23" i="1"/>
  <c r="BF21" i="1"/>
  <c r="BF19" i="1"/>
  <c r="BF17" i="1"/>
  <c r="BF15" i="1"/>
  <c r="BF13" i="1"/>
  <c r="BF11" i="1"/>
  <c r="BF9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48" i="1"/>
  <c r="CQ46" i="1"/>
  <c r="CQ44" i="1"/>
  <c r="CQ42" i="1"/>
  <c r="CQ40" i="1"/>
  <c r="CQ38" i="1"/>
  <c r="CQ36" i="1"/>
  <c r="CQ34" i="1"/>
  <c r="CQ32" i="1"/>
  <c r="CQ30" i="1"/>
  <c r="CQ28" i="1"/>
  <c r="CQ26" i="1"/>
  <c r="CQ24" i="1"/>
  <c r="CQ22" i="1"/>
  <c r="CQ20" i="1"/>
  <c r="CQ18" i="1"/>
  <c r="CQ16" i="1"/>
  <c r="CQ14" i="1"/>
  <c r="CQ12" i="1"/>
  <c r="CQ10" i="1"/>
  <c r="CQ8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48" i="1"/>
  <c r="DJ48" i="1" s="1"/>
  <c r="CH46" i="1"/>
  <c r="DJ46" i="1" s="1"/>
  <c r="CH44" i="1"/>
  <c r="DJ44" i="1" s="1"/>
  <c r="CH42" i="1"/>
  <c r="DJ42" i="1" s="1"/>
  <c r="CH40" i="1"/>
  <c r="DJ40" i="1" s="1"/>
  <c r="CH38" i="1"/>
  <c r="DJ38" i="1" s="1"/>
  <c r="CH36" i="1"/>
  <c r="DJ36" i="1" s="1"/>
  <c r="CH34" i="1"/>
  <c r="DJ34" i="1" s="1"/>
  <c r="CH32" i="1"/>
  <c r="DJ32" i="1" s="1"/>
  <c r="CH30" i="1"/>
  <c r="DJ30" i="1" s="1"/>
  <c r="CH28" i="1"/>
  <c r="DJ28" i="1" s="1"/>
  <c r="CH26" i="1"/>
  <c r="DJ26" i="1" s="1"/>
  <c r="CH24" i="1"/>
  <c r="DJ24" i="1" s="1"/>
  <c r="CH22" i="1"/>
  <c r="DJ22" i="1" s="1"/>
  <c r="CH18" i="1"/>
  <c r="DJ18" i="1" s="1"/>
  <c r="CH14" i="1"/>
  <c r="DJ14" i="1" s="1"/>
  <c r="CH10" i="1"/>
  <c r="DJ10" i="1" s="1"/>
  <c r="BG47" i="1"/>
  <c r="CI47" i="1" s="1"/>
  <c r="BG45" i="1"/>
  <c r="CI45" i="1" s="1"/>
  <c r="BG43" i="1"/>
  <c r="CI43" i="1" s="1"/>
  <c r="BG41" i="1"/>
  <c r="CI41" i="1" s="1"/>
  <c r="BG39" i="1"/>
  <c r="CI39" i="1" s="1"/>
  <c r="BG37" i="1"/>
  <c r="CI37" i="1" s="1"/>
  <c r="BG35" i="1"/>
  <c r="CI35" i="1" s="1"/>
  <c r="BG33" i="1"/>
  <c r="CI33" i="1" s="1"/>
  <c r="BG31" i="1"/>
  <c r="CI31" i="1" s="1"/>
  <c r="BG29" i="1"/>
  <c r="CI29" i="1" s="1"/>
  <c r="BG27" i="1"/>
  <c r="CI27" i="1" s="1"/>
  <c r="BG25" i="1"/>
  <c r="CI25" i="1" s="1"/>
  <c r="BG23" i="1"/>
  <c r="CI23" i="1" s="1"/>
  <c r="BG21" i="1"/>
  <c r="CI21" i="1" s="1"/>
  <c r="BG19" i="1"/>
  <c r="CI19" i="1" s="1"/>
  <c r="BG17" i="1"/>
  <c r="CI17" i="1" s="1"/>
  <c r="BG15" i="1"/>
  <c r="CI15" i="1" s="1"/>
  <c r="BG13" i="1"/>
  <c r="CI13" i="1" s="1"/>
  <c r="BG11" i="1"/>
  <c r="CI11" i="1" s="1"/>
  <c r="BG9" i="1"/>
  <c r="CI9" i="1" s="1"/>
  <c r="CQ47" i="1"/>
  <c r="CQ45" i="1"/>
  <c r="CQ43" i="1"/>
  <c r="CQ41" i="1"/>
  <c r="CQ39" i="1"/>
  <c r="CQ37" i="1"/>
  <c r="CQ35" i="1"/>
  <c r="CQ33" i="1"/>
  <c r="CQ31" i="1"/>
  <c r="CQ29" i="1"/>
  <c r="CQ27" i="1"/>
  <c r="CQ25" i="1"/>
  <c r="CQ23" i="1"/>
  <c r="CH21" i="1"/>
  <c r="DJ21" i="1" s="1"/>
  <c r="CQ21" i="1"/>
  <c r="CH19" i="1"/>
  <c r="DJ19" i="1" s="1"/>
  <c r="CQ19" i="1"/>
  <c r="CH17" i="1"/>
  <c r="DJ17" i="1" s="1"/>
  <c r="CQ17" i="1"/>
  <c r="CH15" i="1"/>
  <c r="DJ15" i="1" s="1"/>
  <c r="CQ15" i="1"/>
  <c r="CQ13" i="1"/>
  <c r="CH11" i="1"/>
  <c r="DJ11" i="1" s="1"/>
  <c r="CQ11" i="1"/>
  <c r="CQ9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47" i="1"/>
  <c r="DJ47" i="1" s="1"/>
  <c r="CH45" i="1"/>
  <c r="DJ45" i="1" s="1"/>
  <c r="CH43" i="1"/>
  <c r="DJ43" i="1" s="1"/>
  <c r="CH41" i="1"/>
  <c r="DJ41" i="1" s="1"/>
  <c r="CH39" i="1"/>
  <c r="DJ39" i="1" s="1"/>
  <c r="CH37" i="1"/>
  <c r="DJ37" i="1" s="1"/>
  <c r="CH35" i="1"/>
  <c r="DJ35" i="1" s="1"/>
  <c r="CH33" i="1"/>
  <c r="DJ33" i="1" s="1"/>
  <c r="CH31" i="1"/>
  <c r="DJ31" i="1" s="1"/>
  <c r="CH29" i="1"/>
  <c r="DJ29" i="1" s="1"/>
  <c r="CH27" i="1"/>
  <c r="DJ27" i="1" s="1"/>
  <c r="CH25" i="1"/>
  <c r="DJ25" i="1" s="1"/>
  <c r="CH23" i="1"/>
  <c r="DJ23" i="1" s="1"/>
  <c r="CH20" i="1"/>
  <c r="DJ20" i="1" s="1"/>
  <c r="CH16" i="1"/>
  <c r="DJ16" i="1" s="1"/>
  <c r="CH12" i="1"/>
  <c r="DJ12" i="1" s="1"/>
  <c r="CH8" i="1"/>
  <c r="DJ8" i="1" s="1"/>
  <c r="CI11" i="4" l="1"/>
  <c r="CI15" i="4"/>
  <c r="CI19" i="4"/>
  <c r="CI23" i="4"/>
  <c r="CI27" i="4"/>
  <c r="CI31" i="4"/>
  <c r="CI35" i="4"/>
  <c r="CI39" i="4"/>
  <c r="CI43" i="4"/>
  <c r="CI47" i="4"/>
  <c r="CI51" i="4"/>
  <c r="CI55" i="4"/>
  <c r="CI59" i="4"/>
  <c r="CI9" i="4"/>
  <c r="CI13" i="4"/>
  <c r="CI17" i="4"/>
  <c r="CI21" i="4"/>
  <c r="CI25" i="4"/>
  <c r="CI29" i="4"/>
  <c r="CI33" i="4"/>
  <c r="CI37" i="4"/>
  <c r="CI41" i="4"/>
  <c r="CI45" i="4"/>
  <c r="CI49" i="4"/>
  <c r="CI53" i="4"/>
  <c r="CI57" i="4"/>
  <c r="CI61" i="4"/>
  <c r="CQ8" i="2"/>
  <c r="CQ12" i="2"/>
  <c r="CQ16" i="2"/>
  <c r="CQ20" i="2"/>
  <c r="CQ10" i="2"/>
  <c r="CQ14" i="2"/>
  <c r="CQ18" i="2"/>
  <c r="CH9" i="1"/>
  <c r="DJ9" i="1" s="1"/>
  <c r="CH13" i="1"/>
  <c r="DJ13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AA7" i="2" l="1"/>
  <c r="AD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C7" i="2"/>
  <c r="AB7" i="2"/>
  <c r="Z7" i="2"/>
  <c r="Y7" i="2"/>
  <c r="N7" i="2"/>
  <c r="M7" i="2" s="1"/>
  <c r="E7" i="2"/>
  <c r="D7" i="2" s="1"/>
  <c r="X7" i="2"/>
  <c r="AF7" i="2"/>
  <c r="AE7" i="2" s="1"/>
  <c r="CV7" i="2"/>
  <c r="E7" i="5"/>
  <c r="H7" i="5"/>
  <c r="V7" i="5"/>
  <c r="Y7" i="5"/>
  <c r="AL7" i="5"/>
  <c r="AO7" i="5"/>
  <c r="BB7" i="5"/>
  <c r="BE7" i="5"/>
  <c r="AG7" i="5"/>
  <c r="AW7" i="5"/>
  <c r="CD7" i="4"/>
  <c r="BK7" i="4"/>
  <c r="X7" i="3"/>
  <c r="AB7" i="3"/>
  <c r="AA7" i="3"/>
  <c r="DF7" i="1"/>
  <c r="DE7" i="1"/>
  <c r="CV7" i="1"/>
  <c r="Q7" i="5"/>
  <c r="G7" i="5"/>
  <c r="I7" i="5" s="1"/>
  <c r="N7" i="5"/>
  <c r="D7" i="5"/>
  <c r="AD7" i="5"/>
  <c r="AT7" i="5"/>
  <c r="CH7" i="4"/>
  <c r="CG7" i="4"/>
  <c r="CF7" i="4"/>
  <c r="CE7" i="4"/>
  <c r="CC7" i="4"/>
  <c r="AY7" i="4"/>
  <c r="BZ7" i="4"/>
  <c r="BY7" i="4"/>
  <c r="BX7" i="4"/>
  <c r="AT7" i="4"/>
  <c r="BU7" i="4"/>
  <c r="BT7" i="4"/>
  <c r="BS7" i="4"/>
  <c r="AO7" i="4"/>
  <c r="BO7" i="4"/>
  <c r="BN7" i="4"/>
  <c r="BM7" i="4"/>
  <c r="BL7" i="4"/>
  <c r="AG7" i="4"/>
  <c r="AF7" i="4" s="1"/>
  <c r="W7" i="4"/>
  <c r="CB7" i="4"/>
  <c r="R7" i="4"/>
  <c r="BW7" i="4"/>
  <c r="M7" i="4"/>
  <c r="BR7" i="4"/>
  <c r="E7" i="4"/>
  <c r="D7" i="4" s="1"/>
  <c r="BJ7" i="4"/>
  <c r="AD7" i="3"/>
  <c r="AC7" i="3"/>
  <c r="Z7" i="3"/>
  <c r="Y7" i="3"/>
  <c r="N7" i="3"/>
  <c r="M7" i="3" s="1"/>
  <c r="E7" i="3"/>
  <c r="DI7" i="1"/>
  <c r="DH7" i="1"/>
  <c r="DG7" i="1"/>
  <c r="DD7" i="1"/>
  <c r="BZ7" i="1"/>
  <c r="CZ7" i="1"/>
  <c r="CY7" i="1"/>
  <c r="BU7" i="1"/>
  <c r="CU7" i="1"/>
  <c r="CT7" i="1"/>
  <c r="BP7" i="1"/>
  <c r="CS7" i="1"/>
  <c r="CO7" i="1"/>
  <c r="CN7" i="1"/>
  <c r="CM7" i="1"/>
  <c r="CL7" i="1"/>
  <c r="BH7" i="1"/>
  <c r="BG7" i="1" s="1"/>
  <c r="AX7" i="1"/>
  <c r="DC7" i="1"/>
  <c r="DA7" i="1"/>
  <c r="AS7" i="1"/>
  <c r="CX7" i="1"/>
  <c r="AN7" i="1"/>
  <c r="CP7" i="1"/>
  <c r="AF7" i="1"/>
  <c r="AE7" i="1" s="1"/>
  <c r="CK7" i="1"/>
  <c r="AD7" i="1"/>
  <c r="AC7" i="1"/>
  <c r="AA7" i="1"/>
  <c r="Y7" i="1"/>
  <c r="N7" i="1"/>
  <c r="M7" i="1" s="1"/>
  <c r="X7" i="1"/>
  <c r="E7" i="1"/>
  <c r="D7" i="1" s="1"/>
  <c r="Z7" i="1"/>
  <c r="AF2" i="8"/>
  <c r="AM7" i="2" l="1"/>
  <c r="BF7" i="2" s="1"/>
  <c r="DB7" i="2"/>
  <c r="CW7" i="2"/>
  <c r="CJ7" i="2"/>
  <c r="W7" i="2"/>
  <c r="BO7" i="2"/>
  <c r="CR7" i="2"/>
  <c r="V7" i="2"/>
  <c r="CA7" i="4"/>
  <c r="F7" i="5"/>
  <c r="AM7" i="1"/>
  <c r="BV7" i="4"/>
  <c r="AN7" i="4"/>
  <c r="BG7" i="4" s="1"/>
  <c r="DB7" i="1"/>
  <c r="BF7" i="1"/>
  <c r="CR7" i="1"/>
  <c r="BO7" i="1"/>
  <c r="CQ7" i="1" s="1"/>
  <c r="BQ7" i="4"/>
  <c r="BH7" i="4"/>
  <c r="BI7" i="4"/>
  <c r="L7" i="4"/>
  <c r="AE7" i="4" s="1"/>
  <c r="W7" i="3"/>
  <c r="D7" i="3"/>
  <c r="V7" i="3" s="1"/>
  <c r="CW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26" i="8"/>
  <c r="L12" i="8" s="1"/>
  <c r="AF60" i="8"/>
  <c r="M27" i="8" s="1"/>
  <c r="AF42" i="8"/>
  <c r="M7" i="8" s="1"/>
  <c r="AF31" i="8"/>
  <c r="L19" i="8" s="1"/>
  <c r="CI7" i="2"/>
  <c r="CH7" i="1"/>
  <c r="DJ7" i="1" s="1"/>
  <c r="CQ7" i="2" l="1"/>
  <c r="CH7" i="2"/>
  <c r="DJ7" i="2" s="1"/>
  <c r="CI7" i="4"/>
  <c r="BP7" i="4"/>
  <c r="M13" i="8"/>
  <c r="M14" i="8" s="1"/>
  <c r="E21" i="8"/>
  <c r="E13" i="8"/>
  <c r="F21" i="8"/>
  <c r="F13" i="8"/>
  <c r="L29" i="8"/>
  <c r="L30" i="8" s="1"/>
  <c r="M29" i="8"/>
  <c r="L13" i="8"/>
  <c r="E14" i="8" l="1"/>
  <c r="E17" i="8" s="1"/>
  <c r="E16" i="8"/>
  <c r="M30" i="8"/>
  <c r="M33" i="8" s="1"/>
  <c r="M32" i="8"/>
  <c r="F16" i="8"/>
  <c r="F14" i="8"/>
  <c r="F17" i="8" s="1"/>
  <c r="L14" i="8"/>
  <c r="L33" i="8" s="1"/>
  <c r="L32" i="8"/>
</calcChain>
</file>

<file path=xl/sharedStrings.xml><?xml version="1.0" encoding="utf-8"?>
<sst xmlns="http://schemas.openxmlformats.org/spreadsheetml/2006/main" count="2485" uniqueCount="490">
  <si>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</si>
  <si>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</si>
  <si>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</si>
  <si>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</si>
  <si>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</si>
  <si>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</si>
  <si>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</si>
  <si>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</si>
  <si>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</si>
  <si>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</si>
  <si>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</si>
  <si>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</si>
  <si>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</si>
  <si>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</si>
  <si>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</si>
  <si>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</si>
  <si>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</si>
  <si>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</si>
  <si>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</si>
  <si>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</si>
  <si>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</si>
  <si>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</si>
  <si>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</si>
  <si>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</si>
  <si>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</si>
  <si>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</si>
  <si>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</si>
  <si>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</si>
  <si>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</si>
  <si>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</si>
  <si>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</si>
  <si>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</si>
  <si>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</si>
  <si>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</si>
  <si>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</si>
  <si>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</si>
  <si>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</si>
  <si>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</si>
  <si>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</si>
  <si>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</si>
  <si>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</si>
  <si>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</si>
  <si>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</si>
  <si>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</si>
  <si>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</si>
  <si>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</si>
  <si>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</si>
  <si>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</si>
  <si>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</si>
  <si>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</si>
  <si>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</si>
  <si>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</si>
  <si>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</si>
  <si>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</si>
  <si>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</si>
  <si>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</si>
  <si>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</si>
  <si>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</si>
  <si>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</si>
  <si>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</si>
  <si>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</si>
  <si>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</si>
  <si>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</si>
  <si>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</si>
  <si>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</si>
  <si>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</si>
  <si>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</si>
  <si>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</si>
  <si>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</si>
  <si>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</si>
  <si>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</si>
  <si>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</si>
  <si>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</si>
  <si>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</si>
  <si>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</si>
  <si>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</si>
  <si>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</si>
  <si>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</si>
  <si>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</si>
  <si>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</si>
  <si>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</si>
  <si>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</si>
  <si>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</si>
  <si>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</si>
  <si>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</si>
  <si>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</si>
  <si>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</si>
  <si>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</si>
  <si>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</si>
  <si>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</si>
  <si>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</si>
  <si>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</si>
  <si>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</si>
  <si>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</si>
  <si>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</si>
  <si>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</si>
  <si>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</si>
  <si>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</si>
  <si>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</si>
  <si>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</si>
  <si>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</si>
  <si>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</si>
  <si>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</si>
  <si>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</si>
  <si>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</si>
  <si>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</si>
  <si>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</si>
  <si>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</si>
  <si>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</si>
  <si>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</si>
  <si>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</si>
  <si>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</si>
  <si>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</si>
  <si>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</si>
  <si>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</si>
  <si>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</si>
  <si>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</si>
  <si>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</si>
  <si>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</si>
  <si>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</si>
  <si>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</si>
  <si>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</si>
  <si>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</si>
  <si>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</si>
  <si>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</si>
  <si>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</si>
  <si>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</si>
  <si>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</si>
  <si>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</si>
  <si>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</si>
  <si>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</si>
  <si>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</si>
  <si>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</si>
  <si>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</si>
  <si>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</si>
  <si>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</si>
  <si>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</si>
  <si>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</si>
  <si>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</si>
  <si>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</si>
  <si>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</si>
  <si>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</si>
  <si>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</si>
  <si>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</si>
  <si>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</si>
  <si>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</si>
  <si>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</si>
  <si>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</si>
  <si>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</si>
  <si>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</si>
  <si>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</si>
  <si>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</si>
  <si>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</si>
  <si>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</si>
  <si>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</si>
  <si>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</si>
  <si>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</si>
  <si>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</si>
  <si>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</si>
  <si>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</si>
  <si>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</si>
  <si>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</si>
  <si>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</si>
  <si>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</si>
  <si>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</si>
  <si>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</si>
  <si>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</si>
  <si>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</si>
  <si>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</si>
  <si>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</si>
  <si>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</si>
  <si>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</si>
  <si>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</si>
  <si>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</si>
  <si>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</si>
  <si>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</si>
  <si>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</si>
  <si>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</si>
  <si>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</si>
  <si>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</si>
  <si>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</si>
  <si>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</si>
  <si>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</si>
  <si>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</si>
  <si>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</si>
  <si>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</si>
  <si>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</si>
  <si>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</si>
  <si>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</si>
  <si>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</si>
  <si>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</si>
  <si>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</si>
  <si>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</si>
  <si>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</si>
  <si>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</si>
  <si>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</si>
  <si>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</si>
  <si>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</si>
  <si>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</si>
  <si>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</si>
  <si>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</si>
  <si>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</si>
  <si>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</si>
  <si>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</si>
  <si>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</si>
  <si>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</si>
  <si>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</si>
  <si>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</si>
  <si>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</si>
  <si>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</si>
  <si>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</si>
  <si>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</si>
  <si>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</si>
  <si>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</si>
  <si>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</si>
  <si>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</si>
  <si>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</si>
  <si>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</si>
  <si>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</si>
  <si>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</si>
  <si>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</si>
  <si>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</si>
  <si>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</si>
  <si>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</si>
  <si>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</si>
  <si>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</si>
  <si>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</si>
  <si>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</si>
  <si>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</si>
  <si>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</si>
  <si>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</si>
  <si>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</si>
  <si>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</si>
  <si>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</si>
  <si>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</si>
  <si>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</si>
  <si>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</si>
  <si>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</si>
  <si>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</si>
  <si>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</si>
  <si>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</si>
  <si>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</si>
  <si>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</si>
  <si>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</si>
  <si>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</si>
  <si>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</si>
  <si>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</si>
  <si>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</si>
  <si>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</si>
  <si>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</si>
  <si>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</si>
  <si>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</si>
  <si>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</si>
  <si>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</si>
  <si>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</si>
  <si>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</si>
  <si>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</si>
  <si>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</si>
  <si>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</si>
  <si>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</si>
  <si>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</si>
  <si>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</si>
  <si>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</si>
  <si>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</si>
  <si>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</si>
  <si>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</si>
  <si>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</si>
  <si>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</si>
  <si>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</si>
  <si>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</si>
  <si>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</si>
  <si>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</si>
  <si>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</si>
  <si>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</si>
  <si>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</si>
  <si>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</si>
  <si>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</si>
  <si>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</si>
  <si>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</si>
  <si>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</si>
  <si>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</si>
  <si>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</si>
  <si>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</si>
  <si>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</si>
  <si>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</si>
  <si>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</si>
  <si>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</si>
  <si>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</si>
  <si>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</si>
  <si>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</si>
  <si>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</si>
  <si>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</si>
  <si>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</si>
  <si>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</si>
  <si>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</si>
  <si>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</si>
  <si>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</si>
  <si>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</si>
  <si>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</si>
  <si>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</si>
  <si>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</si>
  <si>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</si>
  <si>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</si>
  <si>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</si>
  <si>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</si>
  <si>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</si>
  <si>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</si>
  <si>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</si>
  <si>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</si>
  <si>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</si>
  <si>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</si>
  <si>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</si>
  <si>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</si>
  <si>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</si>
  <si>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</si>
  <si>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</si>
  <si>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</si>
  <si>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47000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</si>
  <si>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</si>
  <si>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</si>
  <si>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</si>
  <si>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</si>
  <si>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</si>
  <si>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</si>
  <si>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47201</t>
  </si>
  <si>
    <t>那覇市</t>
  </si>
  <si>
    <t>471201</t>
  </si>
  <si>
    <t>47842</t>
  </si>
  <si>
    <t>那覇市・南風原町環境施設組合</t>
  </si>
  <si>
    <t>47205</t>
  </si>
  <si>
    <t>宜野湾市</t>
  </si>
  <si>
    <t>471205</t>
  </si>
  <si>
    <t>47803</t>
  </si>
  <si>
    <t>倉浜衛生施設組合</t>
  </si>
  <si>
    <t>47207</t>
  </si>
  <si>
    <t>石垣市</t>
  </si>
  <si>
    <t>471207</t>
  </si>
  <si>
    <t>47208</t>
  </si>
  <si>
    <t>浦添市</t>
  </si>
  <si>
    <t>471208</t>
  </si>
  <si>
    <t>47209</t>
  </si>
  <si>
    <t>名護市</t>
  </si>
  <si>
    <t>471209</t>
  </si>
  <si>
    <t>47210</t>
  </si>
  <si>
    <t>糸満市</t>
  </si>
  <si>
    <t>471210</t>
  </si>
  <si>
    <t>47808</t>
  </si>
  <si>
    <t>糸満市・豊見城市清掃施設組合</t>
  </si>
  <si>
    <t>47830</t>
  </si>
  <si>
    <t>南部広域行政組合</t>
  </si>
  <si>
    <t>47211</t>
  </si>
  <si>
    <t>沖縄市</t>
  </si>
  <si>
    <t>471211</t>
  </si>
  <si>
    <t>47212</t>
  </si>
  <si>
    <t>豊見城市</t>
  </si>
  <si>
    <t>471212</t>
  </si>
  <si>
    <t>47213</t>
  </si>
  <si>
    <t>うるま市</t>
  </si>
  <si>
    <t>471213</t>
  </si>
  <si>
    <t>47840</t>
  </si>
  <si>
    <t>中部北環境説組合</t>
  </si>
  <si>
    <t>47823</t>
  </si>
  <si>
    <t>中部衛生施設組合</t>
  </si>
  <si>
    <t>47214</t>
  </si>
  <si>
    <t>宮古島市</t>
  </si>
  <si>
    <t>471214</t>
  </si>
  <si>
    <t>47215</t>
  </si>
  <si>
    <t>南城市</t>
  </si>
  <si>
    <t>471215</t>
  </si>
  <si>
    <t>47804</t>
  </si>
  <si>
    <t>東部清掃施設組合</t>
  </si>
  <si>
    <t>47818</t>
  </si>
  <si>
    <t>島尻消防清掃組合</t>
  </si>
  <si>
    <t>47301</t>
  </si>
  <si>
    <t>国頭村</t>
  </si>
  <si>
    <t>471301</t>
  </si>
  <si>
    <t>47829</t>
  </si>
  <si>
    <t>国頭地区行政事務組合</t>
  </si>
  <si>
    <t>47302</t>
  </si>
  <si>
    <t>大宜味村</t>
  </si>
  <si>
    <t>471302</t>
  </si>
  <si>
    <t>47303</t>
  </si>
  <si>
    <t>東村</t>
  </si>
  <si>
    <t>471303</t>
  </si>
  <si>
    <t>47306</t>
  </si>
  <si>
    <t>今帰仁村</t>
  </si>
  <si>
    <t>471306</t>
  </si>
  <si>
    <t>47809</t>
  </si>
  <si>
    <t>本部町今帰仁村清掃施設組合</t>
  </si>
  <si>
    <t>47308</t>
  </si>
  <si>
    <t>本部町</t>
  </si>
  <si>
    <t>471308</t>
  </si>
  <si>
    <t>本部町今帰仁祖清掃施設組合</t>
  </si>
  <si>
    <t>47311</t>
  </si>
  <si>
    <t>恩納村</t>
  </si>
  <si>
    <t>471311</t>
  </si>
  <si>
    <t>中部北環境施設組合</t>
  </si>
  <si>
    <t>47313</t>
  </si>
  <si>
    <t>宜野座村</t>
  </si>
  <si>
    <t>471313</t>
  </si>
  <si>
    <t>47825</t>
  </si>
  <si>
    <t>金武地区消防衛生組合</t>
  </si>
  <si>
    <t>47314</t>
  </si>
  <si>
    <t>金武町</t>
  </si>
  <si>
    <t>471314</t>
  </si>
  <si>
    <t>47315</t>
  </si>
  <si>
    <t>伊江村</t>
  </si>
  <si>
    <t>471315</t>
  </si>
  <si>
    <t>47324</t>
  </si>
  <si>
    <t>読谷村</t>
  </si>
  <si>
    <t>471324</t>
  </si>
  <si>
    <t>47839</t>
  </si>
  <si>
    <t>比謝川行政事務組合</t>
  </si>
  <si>
    <t>47325</t>
  </si>
  <si>
    <t>嘉手納町</t>
  </si>
  <si>
    <t>471325</t>
  </si>
  <si>
    <t>47326</t>
  </si>
  <si>
    <t>北谷町</t>
  </si>
  <si>
    <t>471326</t>
  </si>
  <si>
    <t>47327</t>
  </si>
  <si>
    <t>北中城村</t>
  </si>
  <si>
    <t>471327</t>
  </si>
  <si>
    <t>47822</t>
  </si>
  <si>
    <t>中城村北中城村清掃事務組合</t>
  </si>
  <si>
    <t>47328</t>
  </si>
  <si>
    <t>中城村</t>
  </si>
  <si>
    <t>471328</t>
  </si>
  <si>
    <t>47329</t>
  </si>
  <si>
    <t>西原町</t>
  </si>
  <si>
    <t>471329</t>
  </si>
  <si>
    <t>47348</t>
  </si>
  <si>
    <t>与那原町</t>
  </si>
  <si>
    <t>471348</t>
  </si>
  <si>
    <t>47350</t>
  </si>
  <si>
    <t>南風原町</t>
  </si>
  <si>
    <t>471350</t>
  </si>
  <si>
    <t>47353</t>
  </si>
  <si>
    <t>渡嘉敷村</t>
  </si>
  <si>
    <t>471353</t>
  </si>
  <si>
    <t>47354</t>
  </si>
  <si>
    <t>座間味村</t>
  </si>
  <si>
    <t>471354</t>
  </si>
  <si>
    <t>47355</t>
  </si>
  <si>
    <t>粟国村</t>
  </si>
  <si>
    <t>471355</t>
  </si>
  <si>
    <t>47356</t>
  </si>
  <si>
    <t>渡名喜村</t>
  </si>
  <si>
    <t>471356</t>
  </si>
  <si>
    <t>47357</t>
  </si>
  <si>
    <t>南大東村</t>
  </si>
  <si>
    <t>471357</t>
  </si>
  <si>
    <t>47358</t>
  </si>
  <si>
    <t>北大東村</t>
  </si>
  <si>
    <t>471358</t>
  </si>
  <si>
    <t>47359</t>
  </si>
  <si>
    <t>伊平屋村</t>
  </si>
  <si>
    <t>471359</t>
  </si>
  <si>
    <t>47360</t>
  </si>
  <si>
    <t>伊是名村</t>
  </si>
  <si>
    <t>471360</t>
  </si>
  <si>
    <t>47361</t>
  </si>
  <si>
    <t>久米島町</t>
  </si>
  <si>
    <t>471361</t>
  </si>
  <si>
    <t>47362</t>
  </si>
  <si>
    <t>八重瀬町</t>
  </si>
  <si>
    <t>471362</t>
  </si>
  <si>
    <t>島尻消防、清掃組合</t>
  </si>
  <si>
    <t>47375</t>
  </si>
  <si>
    <t>多良間村</t>
  </si>
  <si>
    <t>471375</t>
  </si>
  <si>
    <t>47381</t>
  </si>
  <si>
    <t>竹富町</t>
  </si>
  <si>
    <t>471381</t>
  </si>
  <si>
    <t>47382</t>
  </si>
  <si>
    <t>与那国町</t>
  </si>
  <si>
    <t>471382</t>
  </si>
  <si>
    <t>472004</t>
  </si>
  <si>
    <t>472009</t>
  </si>
  <si>
    <t>472003</t>
  </si>
  <si>
    <t>472012</t>
  </si>
  <si>
    <t>472008</t>
  </si>
  <si>
    <t>472005</t>
  </si>
  <si>
    <t>472006</t>
  </si>
  <si>
    <t>472001</t>
  </si>
  <si>
    <t>472002</t>
  </si>
  <si>
    <t>472013</t>
  </si>
  <si>
    <t>472011</t>
  </si>
  <si>
    <t>472007</t>
  </si>
  <si>
    <t>472010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</si>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</sst>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52</v>
      </c>
      <c r="B7" s="154" t="s">
        <v>317</v>
      </c>
      <c r="C7" s="138" t="s">
        <v>33</v>
      </c>
      <c r="D7" s="140">
        <f>SUM(E7,+L7)</f>
        <v>13893121</v>
      </c>
      <c r="E7" s="140">
        <f>SUM(F7:I7,K7)</f>
        <v>2258172</v>
      </c>
      <c r="F7" s="140">
        <f t="shared" ref="F7:L7" si="0">SUM(F$8:F$1000)</f>
        <v>30027</v>
      </c>
      <c r="G7" s="140">
        <f t="shared" si="0"/>
        <v>16580</v>
      </c>
      <c r="H7" s="140">
        <f t="shared" si="0"/>
        <v>4400</v>
      </c>
      <c r="I7" s="140">
        <f t="shared" si="0"/>
        <v>2040081</v>
      </c>
      <c r="J7" s="143" t="s">
        <v>314</v>
      </c>
      <c r="K7" s="140">
        <f t="shared" si="0"/>
        <v>167084</v>
      </c>
      <c r="L7" s="140">
        <f t="shared" si="0"/>
        <v>11634949</v>
      </c>
      <c r="M7" s="140">
        <f>SUM(N7,+U7)</f>
        <v>928920</v>
      </c>
      <c r="N7" s="140">
        <f>SUM(O7:R7,T7)</f>
        <v>101392</v>
      </c>
      <c r="O7" s="140">
        <f t="shared" ref="O7:U7" si="1">SUM(O$8:O$1000)</f>
        <v>1958</v>
      </c>
      <c r="P7" s="140">
        <f t="shared" si="1"/>
        <v>0</v>
      </c>
      <c r="Q7" s="140">
        <f t="shared" si="1"/>
        <v>0</v>
      </c>
      <c r="R7" s="140">
        <f t="shared" si="1"/>
        <v>81609</v>
      </c>
      <c r="S7" s="143" t="s">
        <v>314</v>
      </c>
      <c r="T7" s="140">
        <f t="shared" si="1"/>
        <v>17825</v>
      </c>
      <c r="U7" s="140">
        <f t="shared" si="1"/>
        <v>827528</v>
      </c>
      <c r="V7" s="140">
        <f t="shared" ref="V7:AA7" si="2">+SUM(D7,M7)</f>
        <v>14822041</v>
      </c>
      <c r="W7" s="140">
        <f t="shared" si="2"/>
        <v>2359564</v>
      </c>
      <c r="X7" s="140">
        <f t="shared" si="2"/>
        <v>31985</v>
      </c>
      <c r="Y7" s="140">
        <f t="shared" si="2"/>
        <v>16580</v>
      </c>
      <c r="Z7" s="140">
        <f t="shared" si="2"/>
        <v>4400</v>
      </c>
      <c r="AA7" s="140">
        <f t="shared" si="2"/>
        <v>2121690</v>
      </c>
      <c r="AB7" s="142" t="str">
        <f>IF(+SUM(J7,S7)=0,"-",+SUM(J7,S7))</f>
        <v>-</v>
      </c>
      <c r="AC7" s="140">
        <f>+SUM(K7,T7)</f>
        <v>184909</v>
      </c>
      <c r="AD7" s="140">
        <f>+SUM(L7,U7)</f>
        <v>12462477</v>
      </c>
      <c r="AE7" s="140">
        <f>SUM(AF7,+AK7)</f>
        <v>52829</v>
      </c>
      <c r="AF7" s="140">
        <f>SUM(AG7:AJ7)</f>
        <v>52829</v>
      </c>
      <c r="AG7" s="140">
        <f t="shared" ref="AG7:AL7" si="3">SUM(AG$8:AG$1000)</f>
        <v>0</v>
      </c>
      <c r="AH7" s="140">
        <f t="shared" si="3"/>
        <v>26792</v>
      </c>
      <c r="AI7" s="140">
        <f t="shared" si="3"/>
        <v>1499</v>
      </c>
      <c r="AJ7" s="140">
        <f t="shared" si="3"/>
        <v>24538</v>
      </c>
      <c r="AK7" s="140">
        <f t="shared" si="3"/>
        <v>0</v>
      </c>
      <c r="AL7" s="140">
        <f t="shared" si="3"/>
        <v>205731</v>
      </c>
      <c r="AM7" s="140">
        <f>SUM(AN7,AS7,AW7,AX7,BD7)</f>
        <v>7403475</v>
      </c>
      <c r="AN7" s="140">
        <f>SUM(AO7:AR7)</f>
        <v>1479754</v>
      </c>
      <c r="AO7" s="140">
        <f>SUM(AO$8:AO$1000)</f>
        <v>748656</v>
      </c>
      <c r="AP7" s="140">
        <f>SUM(AP$8:AP$1000)</f>
        <v>580470</v>
      </c>
      <c r="AQ7" s="140">
        <f>SUM(AQ$8:AQ$1000)</f>
        <v>135273</v>
      </c>
      <c r="AR7" s="140">
        <f>SUM(AR$8:AR$1000)</f>
        <v>15355</v>
      </c>
      <c r="AS7" s="140">
        <f>SUM(AT7:AV7)</f>
        <v>1205581</v>
      </c>
      <c r="AT7" s="140">
        <f>SUM(AT$8:AT$1000)</f>
        <v>406604</v>
      </c>
      <c r="AU7" s="140">
        <f>SUM(AU$8:AU$1000)</f>
        <v>650181</v>
      </c>
      <c r="AV7" s="140">
        <f>SUM(AV$8:AV$1000)</f>
        <v>148796</v>
      </c>
      <c r="AW7" s="140">
        <f>SUM(AW$8:AW$1000)</f>
        <v>58963</v>
      </c>
      <c r="AX7" s="140">
        <f>SUM(AY7:BB7)</f>
        <v>4647151</v>
      </c>
      <c r="AY7" s="140">
        <f t="shared" ref="AY7:BE7" si="4">SUM(AY$8:AY$1000)</f>
        <v>3022315</v>
      </c>
      <c r="AZ7" s="140">
        <f t="shared" si="4"/>
        <v>753078</v>
      </c>
      <c r="BA7" s="140">
        <f t="shared" si="4"/>
        <v>214301</v>
      </c>
      <c r="BB7" s="140">
        <f t="shared" si="4"/>
        <v>657457</v>
      </c>
      <c r="BC7" s="140">
        <f t="shared" si="4"/>
        <v>5855456</v>
      </c>
      <c r="BD7" s="140">
        <f t="shared" si="4"/>
        <v>12026</v>
      </c>
      <c r="BE7" s="140">
        <f t="shared" si="4"/>
        <v>375630</v>
      </c>
      <c r="BF7" s="140">
        <f>SUM(AE7,+AM7,+BE7)</f>
        <v>7831934</v>
      </c>
      <c r="BG7" s="140">
        <f>SUM(BH7,+BM7)</f>
        <v>2155</v>
      </c>
      <c r="BH7" s="140">
        <f>SUM(BI7:BL7)</f>
        <v>2155</v>
      </c>
      <c r="BI7" s="140">
        <f t="shared" ref="BI7:BN7" si="5">SUM(BI$8:BI$1000)</f>
        <v>0</v>
      </c>
      <c r="BJ7" s="140">
        <f t="shared" si="5"/>
        <v>0</v>
      </c>
      <c r="BK7" s="140">
        <f t="shared" si="5"/>
        <v>0</v>
      </c>
      <c r="BL7" s="140">
        <f t="shared" si="5"/>
        <v>2155</v>
      </c>
      <c r="BM7" s="140">
        <f t="shared" si="5"/>
        <v>0</v>
      </c>
      <c r="BN7" s="140">
        <f t="shared" si="5"/>
        <v>0</v>
      </c>
      <c r="BO7" s="140">
        <f>SUM(BP7,BU7,BY7,BZ7,CF7)</f>
        <v>261340</v>
      </c>
      <c r="BP7" s="140">
        <f>SUM(BQ7:BT7)</f>
        <v>45209</v>
      </c>
      <c r="BQ7" s="140">
        <f>SUM(BQ$8:BQ$1000)</f>
        <v>45150</v>
      </c>
      <c r="BR7" s="140">
        <f>SUM(BR$8:BR$1000)</f>
        <v>59</v>
      </c>
      <c r="BS7" s="140">
        <f>SUM(BS$8:BS$1000)</f>
        <v>0</v>
      </c>
      <c r="BT7" s="140">
        <f>SUM(BT$8:BT$1000)</f>
        <v>0</v>
      </c>
      <c r="BU7" s="140">
        <f>SUM(BV7:BX7)</f>
        <v>19680</v>
      </c>
      <c r="BV7" s="140">
        <f>SUM(BV$8:BV$1000)</f>
        <v>805</v>
      </c>
      <c r="BW7" s="140">
        <f>SUM(BW$8:BW$1000)</f>
        <v>18875</v>
      </c>
      <c r="BX7" s="140">
        <f>SUM(BX$8:BX$1000)</f>
        <v>0</v>
      </c>
      <c r="BY7" s="140">
        <f>SUM(BY$8:BY$1000)</f>
        <v>0</v>
      </c>
      <c r="BZ7" s="140">
        <f>SUM(CA7:CD7)</f>
        <v>196451</v>
      </c>
      <c r="CA7" s="140">
        <f t="shared" ref="CA7:CG7" si="6">SUM(CA$8:CA$1000)</f>
        <v>303</v>
      </c>
      <c r="CB7" s="140">
        <f t="shared" si="6"/>
        <v>119694</v>
      </c>
      <c r="CC7" s="140">
        <f t="shared" si="6"/>
        <v>15708</v>
      </c>
      <c r="CD7" s="140">
        <f t="shared" si="6"/>
        <v>60746</v>
      </c>
      <c r="CE7" s="140">
        <f t="shared" si="6"/>
        <v>595144</v>
      </c>
      <c r="CF7" s="140">
        <f t="shared" si="6"/>
        <v>0</v>
      </c>
      <c r="CG7" s="140">
        <f t="shared" si="6"/>
        <v>70281</v>
      </c>
      <c r="CH7" s="140">
        <f>SUM(BG7,+BO7,+CG7)</f>
        <v>333776</v>
      </c>
      <c r="CI7" s="140">
        <f t="shared" ref="CI7:DJ7" si="7">SUM(AE7,+BG7)</f>
        <v>54984</v>
      </c>
      <c r="CJ7" s="140">
        <f t="shared" si="7"/>
        <v>54984</v>
      </c>
      <c r="CK7" s="140">
        <f t="shared" si="7"/>
        <v>0</v>
      </c>
      <c r="CL7" s="140">
        <f t="shared" si="7"/>
        <v>26792</v>
      </c>
      <c r="CM7" s="140">
        <f t="shared" si="7"/>
        <v>1499</v>
      </c>
      <c r="CN7" s="140">
        <f t="shared" si="7"/>
        <v>26693</v>
      </c>
      <c r="CO7" s="140">
        <f t="shared" si="7"/>
        <v>0</v>
      </c>
      <c r="CP7" s="140">
        <f t="shared" si="7"/>
        <v>205731</v>
      </c>
      <c r="CQ7" s="140">
        <f t="shared" si="7"/>
        <v>7664815</v>
      </c>
      <c r="CR7" s="140">
        <f t="shared" si="7"/>
        <v>1524963</v>
      </c>
      <c r="CS7" s="140">
        <f t="shared" si="7"/>
        <v>793806</v>
      </c>
      <c r="CT7" s="140">
        <f t="shared" si="7"/>
        <v>580529</v>
      </c>
      <c r="CU7" s="140">
        <f t="shared" si="7"/>
        <v>135273</v>
      </c>
      <c r="CV7" s="140">
        <f t="shared" si="7"/>
        <v>15355</v>
      </c>
      <c r="CW7" s="140">
        <f t="shared" si="7"/>
        <v>1225261</v>
      </c>
      <c r="CX7" s="140">
        <f t="shared" si="7"/>
        <v>407409</v>
      </c>
      <c r="CY7" s="140">
        <f t="shared" si="7"/>
        <v>669056</v>
      </c>
      <c r="CZ7" s="140">
        <f t="shared" si="7"/>
        <v>148796</v>
      </c>
      <c r="DA7" s="140">
        <f t="shared" si="7"/>
        <v>58963</v>
      </c>
      <c r="DB7" s="140">
        <f t="shared" si="7"/>
        <v>4843602</v>
      </c>
      <c r="DC7" s="140">
        <f t="shared" si="7"/>
        <v>3022618</v>
      </c>
      <c r="DD7" s="140">
        <f t="shared" si="7"/>
        <v>872772</v>
      </c>
      <c r="DE7" s="140">
        <f t="shared" si="7"/>
        <v>230009</v>
      </c>
      <c r="DF7" s="140">
        <f t="shared" si="7"/>
        <v>718203</v>
      </c>
      <c r="DG7" s="140">
        <f t="shared" si="7"/>
        <v>6450600</v>
      </c>
      <c r="DH7" s="140">
        <f t="shared" si="7"/>
        <v>12026</v>
      </c>
      <c r="DI7" s="140">
        <f t="shared" si="7"/>
        <v>445911</v>
      </c>
      <c r="DJ7" s="140">
        <f t="shared" si="7"/>
        <v>8165710</v>
      </c>
    </row>
    <row r="8" spans="1:114" s="136" customFormat="1" ht="13.5" customHeight="1" x14ac:dyDescent="0.15">
      <c r="A8" s="119" t="s">
        <v>52</v>
      </c>
      <c r="B8" s="120" t="s">
        <v>324</v>
      </c>
      <c r="C8" s="119" t="s">
        <v>325</v>
      </c>
      <c r="D8" s="121">
        <f>SUM(E8,+L8)</f>
        <v>2750230</v>
      </c>
      <c r="E8" s="121">
        <f>SUM(F8:I8,K8)</f>
        <v>454888</v>
      </c>
      <c r="F8" s="121">
        <v>0</v>
      </c>
      <c r="G8" s="121">
        <v>0</v>
      </c>
      <c r="H8" s="121">
        <v>4400</v>
      </c>
      <c r="I8" s="121">
        <v>375325</v>
      </c>
      <c r="J8" s="122" t="s">
        <v>489</v>
      </c>
      <c r="K8" s="121">
        <v>75163</v>
      </c>
      <c r="L8" s="121">
        <v>2295342</v>
      </c>
      <c r="M8" s="121">
        <f>SUM(N8,+U8)</f>
        <v>58207</v>
      </c>
      <c r="N8" s="121">
        <f>SUM(O8:R8,T8)</f>
        <v>26229</v>
      </c>
      <c r="O8" s="121">
        <v>0</v>
      </c>
      <c r="P8" s="121">
        <v>0</v>
      </c>
      <c r="Q8" s="121">
        <v>0</v>
      </c>
      <c r="R8" s="121">
        <v>21174</v>
      </c>
      <c r="S8" s="122" t="s">
        <v>489</v>
      </c>
      <c r="T8" s="121">
        <v>5055</v>
      </c>
      <c r="U8" s="121">
        <v>31978</v>
      </c>
      <c r="V8" s="121">
        <f>+SUM(D8,M8)</f>
        <v>2808437</v>
      </c>
      <c r="W8" s="121">
        <f>+SUM(E8,N8)</f>
        <v>481117</v>
      </c>
      <c r="X8" s="121">
        <f>+SUM(F8,O8)</f>
        <v>0</v>
      </c>
      <c r="Y8" s="121">
        <f>+SUM(G8,P8)</f>
        <v>0</v>
      </c>
      <c r="Z8" s="121">
        <f>+SUM(H8,Q8)</f>
        <v>4400</v>
      </c>
      <c r="AA8" s="121">
        <f>+SUM(I8,R8)</f>
        <v>396499</v>
      </c>
      <c r="AB8" s="122" t="str">
        <f>IF(+SUM(J8,S8)=0,"-",+SUM(J8,S8))</f>
        <v>-</v>
      </c>
      <c r="AC8" s="121">
        <f>+SUM(K8,T8)</f>
        <v>80218</v>
      </c>
      <c r="AD8" s="121">
        <f>+SUM(L8,U8)</f>
        <v>2327320</v>
      </c>
      <c r="AE8" s="121">
        <f>SUM(AF8,+AK8)</f>
        <v>24538</v>
      </c>
      <c r="AF8" s="121">
        <f>SUM(AG8:AJ8)</f>
        <v>24538</v>
      </c>
      <c r="AG8" s="121">
        <v>0</v>
      </c>
      <c r="AH8" s="121">
        <v>0</v>
      </c>
      <c r="AI8" s="121">
        <v>0</v>
      </c>
      <c r="AJ8" s="121">
        <v>24538</v>
      </c>
      <c r="AK8" s="121">
        <v>0</v>
      </c>
      <c r="AL8" s="121">
        <v>0</v>
      </c>
      <c r="AM8" s="121">
        <f>SUM(AN8,AS8,AW8,AX8,BD8)</f>
        <v>1948365</v>
      </c>
      <c r="AN8" s="121">
        <f>SUM(AO8:AR8)</f>
        <v>807640</v>
      </c>
      <c r="AO8" s="121">
        <v>285836</v>
      </c>
      <c r="AP8" s="121">
        <v>521804</v>
      </c>
      <c r="AQ8" s="121">
        <v>0</v>
      </c>
      <c r="AR8" s="121">
        <v>0</v>
      </c>
      <c r="AS8" s="121">
        <f>SUM(AT8:AV8)</f>
        <v>48759</v>
      </c>
      <c r="AT8" s="121">
        <v>18542</v>
      </c>
      <c r="AU8" s="121">
        <v>14537</v>
      </c>
      <c r="AV8" s="121">
        <v>15680</v>
      </c>
      <c r="AW8" s="121">
        <v>6485</v>
      </c>
      <c r="AX8" s="121">
        <f>SUM(AY8:BB8)</f>
        <v>1085481</v>
      </c>
      <c r="AY8" s="121">
        <v>940594</v>
      </c>
      <c r="AZ8" s="121">
        <v>72893</v>
      </c>
      <c r="BA8" s="121">
        <v>0</v>
      </c>
      <c r="BB8" s="121">
        <v>71994</v>
      </c>
      <c r="BC8" s="121">
        <v>592590</v>
      </c>
      <c r="BD8" s="121">
        <v>0</v>
      </c>
      <c r="BE8" s="121">
        <v>184737</v>
      </c>
      <c r="BF8" s="121">
        <f>SUM(AE8,+AM8,+BE8)</f>
        <v>2157640</v>
      </c>
      <c r="BG8" s="121">
        <f>SUM(BH8,+BM8)</f>
        <v>2155</v>
      </c>
      <c r="BH8" s="121">
        <f>SUM(BI8:BL8)</f>
        <v>2155</v>
      </c>
      <c r="BI8" s="121">
        <v>0</v>
      </c>
      <c r="BJ8" s="121">
        <v>0</v>
      </c>
      <c r="BK8" s="121">
        <v>0</v>
      </c>
      <c r="BL8" s="121">
        <v>2155</v>
      </c>
      <c r="BM8" s="121">
        <v>0</v>
      </c>
      <c r="BN8" s="121">
        <v>0</v>
      </c>
      <c r="BO8" s="121">
        <f>SUM(BP8,BU8,BY8,BZ8,CF8)</f>
        <v>42219</v>
      </c>
      <c r="BP8" s="121">
        <f>SUM(BQ8:BT8)</f>
        <v>21908</v>
      </c>
      <c r="BQ8" s="121">
        <v>21908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20311</v>
      </c>
      <c r="CA8" s="121">
        <v>0</v>
      </c>
      <c r="CB8" s="121">
        <v>16178</v>
      </c>
      <c r="CC8" s="121">
        <v>0</v>
      </c>
      <c r="CD8" s="121">
        <v>4133</v>
      </c>
      <c r="CE8" s="121">
        <v>0</v>
      </c>
      <c r="CF8" s="121">
        <v>0</v>
      </c>
      <c r="CG8" s="121">
        <v>13833</v>
      </c>
      <c r="CH8" s="121">
        <f>SUM(BG8,+BO8,+CG8)</f>
        <v>58207</v>
      </c>
      <c r="CI8" s="121">
        <f>SUM(AE8,+BG8)</f>
        <v>26693</v>
      </c>
      <c r="CJ8" s="121">
        <f>SUM(AF8,+BH8)</f>
        <v>26693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26693</v>
      </c>
      <c r="CO8" s="121">
        <f>SUM(AK8,+BM8)</f>
        <v>0</v>
      </c>
      <c r="CP8" s="121">
        <f>SUM(AL8,+BN8)</f>
        <v>0</v>
      </c>
      <c r="CQ8" s="121">
        <f>SUM(AM8,+BO8)</f>
        <v>1990584</v>
      </c>
      <c r="CR8" s="121">
        <f>SUM(AN8,+BP8)</f>
        <v>829548</v>
      </c>
      <c r="CS8" s="121">
        <f>SUM(AO8,+BQ8)</f>
        <v>307744</v>
      </c>
      <c r="CT8" s="121">
        <f>SUM(AP8,+BR8)</f>
        <v>521804</v>
      </c>
      <c r="CU8" s="121">
        <f>SUM(AQ8,+BS8)</f>
        <v>0</v>
      </c>
      <c r="CV8" s="121">
        <f>SUM(AR8,+BT8)</f>
        <v>0</v>
      </c>
      <c r="CW8" s="121">
        <f>SUM(AS8,+BU8)</f>
        <v>48759</v>
      </c>
      <c r="CX8" s="121">
        <f>SUM(AT8,+BV8)</f>
        <v>18542</v>
      </c>
      <c r="CY8" s="121">
        <f>SUM(AU8,+BW8)</f>
        <v>14537</v>
      </c>
      <c r="CZ8" s="121">
        <f>SUM(AV8,+BX8)</f>
        <v>15680</v>
      </c>
      <c r="DA8" s="121">
        <f>SUM(AW8,+BY8)</f>
        <v>6485</v>
      </c>
      <c r="DB8" s="121">
        <f>SUM(AX8,+BZ8)</f>
        <v>1105792</v>
      </c>
      <c r="DC8" s="121">
        <f>SUM(AY8,+CA8)</f>
        <v>940594</v>
      </c>
      <c r="DD8" s="121">
        <f>SUM(AZ8,+CB8)</f>
        <v>89071</v>
      </c>
      <c r="DE8" s="121">
        <f>SUM(BA8,+CC8)</f>
        <v>0</v>
      </c>
      <c r="DF8" s="121">
        <f>SUM(BB8,+CD8)</f>
        <v>76127</v>
      </c>
      <c r="DG8" s="121">
        <f>SUM(BC8,+CE8)</f>
        <v>592590</v>
      </c>
      <c r="DH8" s="121">
        <f>SUM(BD8,+CF8)</f>
        <v>0</v>
      </c>
      <c r="DI8" s="121">
        <f>SUM(BE8,+CG8)</f>
        <v>198570</v>
      </c>
      <c r="DJ8" s="121">
        <f>SUM(BF8,+CH8)</f>
        <v>2215847</v>
      </c>
    </row>
    <row r="9" spans="1:114" s="136" customFormat="1" ht="13.5" customHeight="1" x14ac:dyDescent="0.15">
      <c r="A9" s="119" t="s">
        <v>52</v>
      </c>
      <c r="B9" s="120" t="s">
        <v>329</v>
      </c>
      <c r="C9" s="119" t="s">
        <v>330</v>
      </c>
      <c r="D9" s="121">
        <f>SUM(E9,+L9)</f>
        <v>621187</v>
      </c>
      <c r="E9" s="121">
        <f>SUM(F9:I9,K9)</f>
        <v>122367</v>
      </c>
      <c r="F9" s="121">
        <v>0</v>
      </c>
      <c r="G9" s="121">
        <v>0</v>
      </c>
      <c r="H9" s="121">
        <v>0</v>
      </c>
      <c r="I9" s="121">
        <v>122367</v>
      </c>
      <c r="J9" s="122" t="s">
        <v>489</v>
      </c>
      <c r="K9" s="121">
        <v>0</v>
      </c>
      <c r="L9" s="121">
        <v>498820</v>
      </c>
      <c r="M9" s="121">
        <f>SUM(N9,+U9)</f>
        <v>51519</v>
      </c>
      <c r="N9" s="121">
        <f>SUM(O9:R9,T9)</f>
        <v>10</v>
      </c>
      <c r="O9" s="121">
        <v>0</v>
      </c>
      <c r="P9" s="121">
        <v>0</v>
      </c>
      <c r="Q9" s="121">
        <v>0</v>
      </c>
      <c r="R9" s="121">
        <v>10</v>
      </c>
      <c r="S9" s="122" t="s">
        <v>489</v>
      </c>
      <c r="T9" s="121">
        <v>0</v>
      </c>
      <c r="U9" s="121">
        <v>51509</v>
      </c>
      <c r="V9" s="121">
        <f>+SUM(D9,M9)</f>
        <v>672706</v>
      </c>
      <c r="W9" s="121">
        <f>+SUM(E9,N9)</f>
        <v>122377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122377</v>
      </c>
      <c r="AB9" s="122" t="str">
        <f>IF(+SUM(J9,S9)=0,"-",+SUM(J9,S9))</f>
        <v>-</v>
      </c>
      <c r="AC9" s="121">
        <f>+SUM(K9,T9)</f>
        <v>0</v>
      </c>
      <c r="AD9" s="121">
        <f>+SUM(L9,U9)</f>
        <v>550329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250412</v>
      </c>
      <c r="AN9" s="121">
        <f>SUM(AO9:AR9)</f>
        <v>28908</v>
      </c>
      <c r="AO9" s="121">
        <v>28908</v>
      </c>
      <c r="AP9" s="121">
        <v>0</v>
      </c>
      <c r="AQ9" s="121">
        <v>0</v>
      </c>
      <c r="AR9" s="121">
        <v>0</v>
      </c>
      <c r="AS9" s="121">
        <f>SUM(AT9:AV9)</f>
        <v>221504</v>
      </c>
      <c r="AT9" s="121">
        <v>221504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370775</v>
      </c>
      <c r="BD9" s="121">
        <v>0</v>
      </c>
      <c r="BE9" s="121">
        <v>0</v>
      </c>
      <c r="BF9" s="121">
        <f>SUM(AE9,+AM9,+BE9)</f>
        <v>250412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3573</v>
      </c>
      <c r="BP9" s="121">
        <f>SUM(BQ9:BT9)</f>
        <v>3573</v>
      </c>
      <c r="BQ9" s="121">
        <v>3573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47946</v>
      </c>
      <c r="CF9" s="121">
        <v>0</v>
      </c>
      <c r="CG9" s="121">
        <v>0</v>
      </c>
      <c r="CH9" s="121">
        <f>SUM(BG9,+BO9,+CG9)</f>
        <v>3573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253985</v>
      </c>
      <c r="CR9" s="121">
        <f>SUM(AN9,+BP9)</f>
        <v>32481</v>
      </c>
      <c r="CS9" s="121">
        <f>SUM(AO9,+BQ9)</f>
        <v>32481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221504</v>
      </c>
      <c r="CX9" s="121">
        <f>SUM(AT9,+BV9)</f>
        <v>221504</v>
      </c>
      <c r="CY9" s="121">
        <f>SUM(AU9,+BW9)</f>
        <v>0</v>
      </c>
      <c r="CZ9" s="121">
        <f>SUM(AV9,+BX9)</f>
        <v>0</v>
      </c>
      <c r="DA9" s="121">
        <f>SUM(AW9,+BY9)</f>
        <v>0</v>
      </c>
      <c r="DB9" s="121">
        <f>SUM(AX9,+BZ9)</f>
        <v>0</v>
      </c>
      <c r="DC9" s="121">
        <f>SUM(AY9,+CA9)</f>
        <v>0</v>
      </c>
      <c r="DD9" s="121">
        <f>SUM(AZ9,+CB9)</f>
        <v>0</v>
      </c>
      <c r="DE9" s="121">
        <f>SUM(BA9,+CC9)</f>
        <v>0</v>
      </c>
      <c r="DF9" s="121">
        <f>SUM(BB9,+CD9)</f>
        <v>0</v>
      </c>
      <c r="DG9" s="121">
        <f>SUM(BC9,+CE9)</f>
        <v>418721</v>
      </c>
      <c r="DH9" s="121">
        <f>SUM(BD9,+CF9)</f>
        <v>0</v>
      </c>
      <c r="DI9" s="121">
        <f>SUM(BE9,+CG9)</f>
        <v>0</v>
      </c>
      <c r="DJ9" s="121">
        <f>SUM(BF9,+CH9)</f>
        <v>253985</v>
      </c>
    </row>
    <row r="10" spans="1:114" s="136" customFormat="1" ht="13.5" customHeight="1" x14ac:dyDescent="0.15">
      <c r="A10" s="119" t="s">
        <v>52</v>
      </c>
      <c r="B10" s="120" t="s">
        <v>334</v>
      </c>
      <c r="C10" s="119" t="s">
        <v>335</v>
      </c>
      <c r="D10" s="121">
        <f>SUM(E10,+L10)</f>
        <v>480413</v>
      </c>
      <c r="E10" s="121">
        <f>SUM(F10:I10,K10)</f>
        <v>96843</v>
      </c>
      <c r="F10" s="121">
        <v>0</v>
      </c>
      <c r="G10" s="121">
        <v>0</v>
      </c>
      <c r="H10" s="121">
        <v>0</v>
      </c>
      <c r="I10" s="121">
        <v>75261</v>
      </c>
      <c r="J10" s="122" t="s">
        <v>489</v>
      </c>
      <c r="K10" s="121">
        <v>21582</v>
      </c>
      <c r="L10" s="121">
        <v>383570</v>
      </c>
      <c r="M10" s="121">
        <f>SUM(N10,+U10)</f>
        <v>27874</v>
      </c>
      <c r="N10" s="121">
        <f>SUM(O10:R10,T10)</f>
        <v>4822</v>
      </c>
      <c r="O10" s="121">
        <v>0</v>
      </c>
      <c r="P10" s="121">
        <v>0</v>
      </c>
      <c r="Q10" s="121">
        <v>0</v>
      </c>
      <c r="R10" s="121">
        <v>4822</v>
      </c>
      <c r="S10" s="122" t="s">
        <v>489</v>
      </c>
      <c r="T10" s="121">
        <v>0</v>
      </c>
      <c r="U10" s="121">
        <v>23052</v>
      </c>
      <c r="V10" s="121">
        <f>+SUM(D10,M10)</f>
        <v>508287</v>
      </c>
      <c r="W10" s="121">
        <f>+SUM(E10,N10)</f>
        <v>101665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80083</v>
      </c>
      <c r="AB10" s="122" t="str">
        <f>IF(+SUM(J10,S10)=0,"-",+SUM(J10,S10))</f>
        <v>-</v>
      </c>
      <c r="AC10" s="121">
        <f>+SUM(K10,T10)</f>
        <v>21582</v>
      </c>
      <c r="AD10" s="121">
        <f>+SUM(L10,U10)</f>
        <v>406622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480413</v>
      </c>
      <c r="AN10" s="121">
        <f>SUM(AO10:AR10)</f>
        <v>28907</v>
      </c>
      <c r="AO10" s="121">
        <v>28907</v>
      </c>
      <c r="AP10" s="121">
        <v>0</v>
      </c>
      <c r="AQ10" s="121">
        <v>0</v>
      </c>
      <c r="AR10" s="121">
        <v>0</v>
      </c>
      <c r="AS10" s="121">
        <f>SUM(AT10:AV10)</f>
        <v>97401</v>
      </c>
      <c r="AT10" s="121">
        <v>1062</v>
      </c>
      <c r="AU10" s="121">
        <v>89474</v>
      </c>
      <c r="AV10" s="121">
        <v>6865</v>
      </c>
      <c r="AW10" s="121">
        <v>0</v>
      </c>
      <c r="AX10" s="121">
        <f>SUM(AY10:BB10)</f>
        <v>354105</v>
      </c>
      <c r="AY10" s="121">
        <v>93714</v>
      </c>
      <c r="AZ10" s="121">
        <v>140175</v>
      </c>
      <c r="BA10" s="121">
        <v>120216</v>
      </c>
      <c r="BB10" s="121">
        <v>0</v>
      </c>
      <c r="BC10" s="121">
        <v>0</v>
      </c>
      <c r="BD10" s="121">
        <v>0</v>
      </c>
      <c r="BE10" s="121">
        <v>0</v>
      </c>
      <c r="BF10" s="121">
        <f>SUM(AE10,+AM10,+BE10)</f>
        <v>480413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27874</v>
      </c>
      <c r="BP10" s="121">
        <f>SUM(BQ10:BT10)</f>
        <v>6387</v>
      </c>
      <c r="BQ10" s="121">
        <v>6387</v>
      </c>
      <c r="BR10" s="121">
        <v>0</v>
      </c>
      <c r="BS10" s="121">
        <v>0</v>
      </c>
      <c r="BT10" s="121">
        <v>0</v>
      </c>
      <c r="BU10" s="121">
        <f>SUM(BV10:BX10)</f>
        <v>7884</v>
      </c>
      <c r="BV10" s="121">
        <v>0</v>
      </c>
      <c r="BW10" s="121">
        <v>7884</v>
      </c>
      <c r="BX10" s="121">
        <v>0</v>
      </c>
      <c r="BY10" s="121">
        <v>0</v>
      </c>
      <c r="BZ10" s="121">
        <f>SUM(CA10:CD10)</f>
        <v>13603</v>
      </c>
      <c r="CA10" s="121">
        <v>0</v>
      </c>
      <c r="CB10" s="121">
        <v>13603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27874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508287</v>
      </c>
      <c r="CR10" s="121">
        <f>SUM(AN10,+BP10)</f>
        <v>35294</v>
      </c>
      <c r="CS10" s="121">
        <f>SUM(AO10,+BQ10)</f>
        <v>35294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105285</v>
      </c>
      <c r="CX10" s="121">
        <f>SUM(AT10,+BV10)</f>
        <v>1062</v>
      </c>
      <c r="CY10" s="121">
        <f>SUM(AU10,+BW10)</f>
        <v>97358</v>
      </c>
      <c r="CZ10" s="121">
        <f>SUM(AV10,+BX10)</f>
        <v>6865</v>
      </c>
      <c r="DA10" s="121">
        <f>SUM(AW10,+BY10)</f>
        <v>0</v>
      </c>
      <c r="DB10" s="121">
        <f>SUM(AX10,+BZ10)</f>
        <v>367708</v>
      </c>
      <c r="DC10" s="121">
        <f>SUM(AY10,+CA10)</f>
        <v>93714</v>
      </c>
      <c r="DD10" s="121">
        <f>SUM(AZ10,+CB10)</f>
        <v>153778</v>
      </c>
      <c r="DE10" s="121">
        <f>SUM(BA10,+CC10)</f>
        <v>120216</v>
      </c>
      <c r="DF10" s="121">
        <f>SUM(BB10,+CD10)</f>
        <v>0</v>
      </c>
      <c r="DG10" s="121">
        <f>SUM(BC10,+CE10)</f>
        <v>0</v>
      </c>
      <c r="DH10" s="121">
        <f>SUM(BD10,+CF10)</f>
        <v>0</v>
      </c>
      <c r="DI10" s="121">
        <f>SUM(BE10,+CG10)</f>
        <v>0</v>
      </c>
      <c r="DJ10" s="121">
        <f>SUM(BF10,+CH10)</f>
        <v>508287</v>
      </c>
    </row>
    <row r="11" spans="1:114" s="136" customFormat="1" ht="13.5" customHeight="1" x14ac:dyDescent="0.15">
      <c r="A11" s="119" t="s">
        <v>52</v>
      </c>
      <c r="B11" s="120" t="s">
        <v>337</v>
      </c>
      <c r="C11" s="119" t="s">
        <v>338</v>
      </c>
      <c r="D11" s="121">
        <f>SUM(E11,+L11)</f>
        <v>922700</v>
      </c>
      <c r="E11" s="121">
        <f>SUM(F11:I11,K11)</f>
        <v>239828</v>
      </c>
      <c r="F11" s="121">
        <v>0</v>
      </c>
      <c r="G11" s="121">
        <v>0</v>
      </c>
      <c r="H11" s="121">
        <v>0</v>
      </c>
      <c r="I11" s="121">
        <v>212768</v>
      </c>
      <c r="J11" s="122" t="s">
        <v>489</v>
      </c>
      <c r="K11" s="121">
        <v>27060</v>
      </c>
      <c r="L11" s="121">
        <v>682872</v>
      </c>
      <c r="M11" s="121">
        <f>SUM(N11,+U11)</f>
        <v>8680</v>
      </c>
      <c r="N11" s="121">
        <f>SUM(O11:R11,T11)</f>
        <v>6637</v>
      </c>
      <c r="O11" s="121">
        <v>0</v>
      </c>
      <c r="P11" s="121">
        <v>0</v>
      </c>
      <c r="Q11" s="121">
        <v>0</v>
      </c>
      <c r="R11" s="121">
        <v>6637</v>
      </c>
      <c r="S11" s="122" t="s">
        <v>489</v>
      </c>
      <c r="T11" s="121">
        <v>0</v>
      </c>
      <c r="U11" s="121">
        <v>2043</v>
      </c>
      <c r="V11" s="121">
        <f>+SUM(D11,M11)</f>
        <v>931380</v>
      </c>
      <c r="W11" s="121">
        <f>+SUM(E11,N11)</f>
        <v>246465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219405</v>
      </c>
      <c r="AB11" s="122" t="str">
        <f>IF(+SUM(J11,S11)=0,"-",+SUM(J11,S11))</f>
        <v>-</v>
      </c>
      <c r="AC11" s="121">
        <f>+SUM(K11,T11)</f>
        <v>27060</v>
      </c>
      <c r="AD11" s="121">
        <f>+SUM(L11,U11)</f>
        <v>684915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882782</v>
      </c>
      <c r="AN11" s="121">
        <f>SUM(AO11:AR11)</f>
        <v>66173</v>
      </c>
      <c r="AO11" s="121">
        <v>66173</v>
      </c>
      <c r="AP11" s="121">
        <v>0</v>
      </c>
      <c r="AQ11" s="121">
        <v>0</v>
      </c>
      <c r="AR11" s="121">
        <v>0</v>
      </c>
      <c r="AS11" s="121">
        <f>SUM(AT11:AV11)</f>
        <v>306616</v>
      </c>
      <c r="AT11" s="121">
        <v>0</v>
      </c>
      <c r="AU11" s="121">
        <v>306616</v>
      </c>
      <c r="AV11" s="121">
        <v>0</v>
      </c>
      <c r="AW11" s="121">
        <v>0</v>
      </c>
      <c r="AX11" s="121">
        <f>SUM(AY11:BB11)</f>
        <v>509993</v>
      </c>
      <c r="AY11" s="121">
        <v>178459</v>
      </c>
      <c r="AZ11" s="121">
        <v>287991</v>
      </c>
      <c r="BA11" s="121">
        <v>0</v>
      </c>
      <c r="BB11" s="121">
        <v>43543</v>
      </c>
      <c r="BC11" s="121">
        <v>0</v>
      </c>
      <c r="BD11" s="121">
        <v>0</v>
      </c>
      <c r="BE11" s="121">
        <v>39918</v>
      </c>
      <c r="BF11" s="121">
        <f>SUM(AE11,+AM11,+BE11)</f>
        <v>922700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8276</v>
      </c>
      <c r="BP11" s="121">
        <f>SUM(BQ11:BT11)</f>
        <v>2043</v>
      </c>
      <c r="BQ11" s="121">
        <v>2043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6233</v>
      </c>
      <c r="CA11" s="121">
        <v>0</v>
      </c>
      <c r="CB11" s="121">
        <v>6233</v>
      </c>
      <c r="CC11" s="121">
        <v>0</v>
      </c>
      <c r="CD11" s="121">
        <v>0</v>
      </c>
      <c r="CE11" s="121">
        <v>0</v>
      </c>
      <c r="CF11" s="121">
        <v>0</v>
      </c>
      <c r="CG11" s="121">
        <v>404</v>
      </c>
      <c r="CH11" s="121">
        <f>SUM(BG11,+BO11,+CG11)</f>
        <v>8680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891058</v>
      </c>
      <c r="CR11" s="121">
        <f>SUM(AN11,+BP11)</f>
        <v>68216</v>
      </c>
      <c r="CS11" s="121">
        <f>SUM(AO11,+BQ11)</f>
        <v>68216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306616</v>
      </c>
      <c r="CX11" s="121">
        <f>SUM(AT11,+BV11)</f>
        <v>0</v>
      </c>
      <c r="CY11" s="121">
        <f>SUM(AU11,+BW11)</f>
        <v>306616</v>
      </c>
      <c r="CZ11" s="121">
        <f>SUM(AV11,+BX11)</f>
        <v>0</v>
      </c>
      <c r="DA11" s="121">
        <f>SUM(AW11,+BY11)</f>
        <v>0</v>
      </c>
      <c r="DB11" s="121">
        <f>SUM(AX11,+BZ11)</f>
        <v>516226</v>
      </c>
      <c r="DC11" s="121">
        <f>SUM(AY11,+CA11)</f>
        <v>178459</v>
      </c>
      <c r="DD11" s="121">
        <f>SUM(AZ11,+CB11)</f>
        <v>294224</v>
      </c>
      <c r="DE11" s="121">
        <f>SUM(BA11,+CC11)</f>
        <v>0</v>
      </c>
      <c r="DF11" s="121">
        <f>SUM(BB11,+CD11)</f>
        <v>43543</v>
      </c>
      <c r="DG11" s="121">
        <f>SUM(BC11,+CE11)</f>
        <v>0</v>
      </c>
      <c r="DH11" s="121">
        <f>SUM(BD11,+CF11)</f>
        <v>0</v>
      </c>
      <c r="DI11" s="121">
        <f>SUM(BE11,+CG11)</f>
        <v>40322</v>
      </c>
      <c r="DJ11" s="121">
        <f>SUM(BF11,+CH11)</f>
        <v>931380</v>
      </c>
    </row>
    <row r="12" spans="1:114" s="136" customFormat="1" ht="13.5" customHeight="1" x14ac:dyDescent="0.15">
      <c r="A12" s="119" t="s">
        <v>52</v>
      </c>
      <c r="B12" s="120" t="s">
        <v>340</v>
      </c>
      <c r="C12" s="119" t="s">
        <v>341</v>
      </c>
      <c r="D12" s="121">
        <f>SUM(E12,+L12)</f>
        <v>519699</v>
      </c>
      <c r="E12" s="121">
        <f>SUM(F12:I12,K12)</f>
        <v>89434</v>
      </c>
      <c r="F12" s="121">
        <v>0</v>
      </c>
      <c r="G12" s="121">
        <v>0</v>
      </c>
      <c r="H12" s="121">
        <v>0</v>
      </c>
      <c r="I12" s="121">
        <v>81564</v>
      </c>
      <c r="J12" s="122" t="s">
        <v>489</v>
      </c>
      <c r="K12" s="121">
        <v>7870</v>
      </c>
      <c r="L12" s="121">
        <v>430265</v>
      </c>
      <c r="M12" s="121">
        <f>SUM(N12,+U12)</f>
        <v>33918</v>
      </c>
      <c r="N12" s="121">
        <f>SUM(O12:R12,T12)</f>
        <v>16861</v>
      </c>
      <c r="O12" s="121">
        <v>0</v>
      </c>
      <c r="P12" s="121">
        <v>0</v>
      </c>
      <c r="Q12" s="121">
        <v>0</v>
      </c>
      <c r="R12" s="121">
        <v>4192</v>
      </c>
      <c r="S12" s="122" t="s">
        <v>489</v>
      </c>
      <c r="T12" s="121">
        <v>12669</v>
      </c>
      <c r="U12" s="121">
        <v>17057</v>
      </c>
      <c r="V12" s="121">
        <f>+SUM(D12,M12)</f>
        <v>553617</v>
      </c>
      <c r="W12" s="121">
        <f>+SUM(E12,N12)</f>
        <v>106295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85756</v>
      </c>
      <c r="AB12" s="122" t="str">
        <f>IF(+SUM(J12,S12)=0,"-",+SUM(J12,S12))</f>
        <v>-</v>
      </c>
      <c r="AC12" s="121">
        <f>+SUM(K12,T12)</f>
        <v>20539</v>
      </c>
      <c r="AD12" s="121">
        <f>+SUM(L12,U12)</f>
        <v>447322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517159</v>
      </c>
      <c r="AN12" s="121">
        <f>SUM(AO12:AR12)</f>
        <v>15779</v>
      </c>
      <c r="AO12" s="121">
        <v>5206</v>
      </c>
      <c r="AP12" s="121">
        <v>0</v>
      </c>
      <c r="AQ12" s="121">
        <v>0</v>
      </c>
      <c r="AR12" s="121">
        <v>10573</v>
      </c>
      <c r="AS12" s="121">
        <f>SUM(AT12:AV12)</f>
        <v>91570</v>
      </c>
      <c r="AT12" s="121">
        <v>0</v>
      </c>
      <c r="AU12" s="121">
        <v>0</v>
      </c>
      <c r="AV12" s="121">
        <v>91570</v>
      </c>
      <c r="AW12" s="121">
        <v>13050</v>
      </c>
      <c r="AX12" s="121">
        <f>SUM(AY12:BB12)</f>
        <v>396760</v>
      </c>
      <c r="AY12" s="121">
        <v>149572</v>
      </c>
      <c r="AZ12" s="121">
        <v>31018</v>
      </c>
      <c r="BA12" s="121">
        <v>15837</v>
      </c>
      <c r="BB12" s="121">
        <v>200333</v>
      </c>
      <c r="BC12" s="121">
        <v>0</v>
      </c>
      <c r="BD12" s="121">
        <v>0</v>
      </c>
      <c r="BE12" s="121">
        <v>2540</v>
      </c>
      <c r="BF12" s="121">
        <f>SUM(AE12,+AM12,+BE12)</f>
        <v>519699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24851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24851</v>
      </c>
      <c r="CA12" s="121">
        <v>0</v>
      </c>
      <c r="CB12" s="121">
        <v>17820</v>
      </c>
      <c r="CC12" s="121">
        <v>6312</v>
      </c>
      <c r="CD12" s="121">
        <v>719</v>
      </c>
      <c r="CE12" s="121">
        <v>0</v>
      </c>
      <c r="CF12" s="121">
        <v>0</v>
      </c>
      <c r="CG12" s="121">
        <v>9067</v>
      </c>
      <c r="CH12" s="121">
        <f>SUM(BG12,+BO12,+CG12)</f>
        <v>33918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542010</v>
      </c>
      <c r="CR12" s="121">
        <f>SUM(AN12,+BP12)</f>
        <v>15779</v>
      </c>
      <c r="CS12" s="121">
        <f>SUM(AO12,+BQ12)</f>
        <v>5206</v>
      </c>
      <c r="CT12" s="121">
        <f>SUM(AP12,+BR12)</f>
        <v>0</v>
      </c>
      <c r="CU12" s="121">
        <f>SUM(AQ12,+BS12)</f>
        <v>0</v>
      </c>
      <c r="CV12" s="121">
        <f>SUM(AR12,+BT12)</f>
        <v>10573</v>
      </c>
      <c r="CW12" s="121">
        <f>SUM(AS12,+BU12)</f>
        <v>91570</v>
      </c>
      <c r="CX12" s="121">
        <f>SUM(AT12,+BV12)</f>
        <v>0</v>
      </c>
      <c r="CY12" s="121">
        <f>SUM(AU12,+BW12)</f>
        <v>0</v>
      </c>
      <c r="CZ12" s="121">
        <f>SUM(AV12,+BX12)</f>
        <v>91570</v>
      </c>
      <c r="DA12" s="121">
        <f>SUM(AW12,+BY12)</f>
        <v>13050</v>
      </c>
      <c r="DB12" s="121">
        <f>SUM(AX12,+BZ12)</f>
        <v>421611</v>
      </c>
      <c r="DC12" s="121">
        <f>SUM(AY12,+CA12)</f>
        <v>149572</v>
      </c>
      <c r="DD12" s="121">
        <f>SUM(AZ12,+CB12)</f>
        <v>48838</v>
      </c>
      <c r="DE12" s="121">
        <f>SUM(BA12,+CC12)</f>
        <v>22149</v>
      </c>
      <c r="DF12" s="121">
        <f>SUM(BB12,+CD12)</f>
        <v>201052</v>
      </c>
      <c r="DG12" s="121">
        <f>SUM(BC12,+CE12)</f>
        <v>0</v>
      </c>
      <c r="DH12" s="121">
        <f>SUM(BD12,+CF12)</f>
        <v>0</v>
      </c>
      <c r="DI12" s="121">
        <f>SUM(BE12,+CG12)</f>
        <v>11607</v>
      </c>
      <c r="DJ12" s="121">
        <f>SUM(BF12,+CH12)</f>
        <v>553617</v>
      </c>
    </row>
    <row r="13" spans="1:114" s="136" customFormat="1" ht="13.5" customHeight="1" x14ac:dyDescent="0.15">
      <c r="A13" s="119" t="s">
        <v>52</v>
      </c>
      <c r="B13" s="120" t="s">
        <v>343</v>
      </c>
      <c r="C13" s="119" t="s">
        <v>344</v>
      </c>
      <c r="D13" s="121">
        <f>SUM(E13,+L13)</f>
        <v>481807</v>
      </c>
      <c r="E13" s="121">
        <f>SUM(F13:I13,K13)</f>
        <v>60819</v>
      </c>
      <c r="F13" s="121">
        <v>0</v>
      </c>
      <c r="G13" s="121">
        <v>0</v>
      </c>
      <c r="H13" s="121">
        <v>0</v>
      </c>
      <c r="I13" s="121">
        <v>60790</v>
      </c>
      <c r="J13" s="122" t="s">
        <v>489</v>
      </c>
      <c r="K13" s="121">
        <v>29</v>
      </c>
      <c r="L13" s="121">
        <v>420988</v>
      </c>
      <c r="M13" s="121">
        <f>SUM(N13,+U13)</f>
        <v>43215</v>
      </c>
      <c r="N13" s="121">
        <f>SUM(O13:R13,T13)</f>
        <v>12</v>
      </c>
      <c r="O13" s="121">
        <v>0</v>
      </c>
      <c r="P13" s="121">
        <v>0</v>
      </c>
      <c r="Q13" s="121">
        <v>0</v>
      </c>
      <c r="R13" s="121">
        <v>0</v>
      </c>
      <c r="S13" s="122" t="s">
        <v>489</v>
      </c>
      <c r="T13" s="121">
        <v>12</v>
      </c>
      <c r="U13" s="121">
        <v>43203</v>
      </c>
      <c r="V13" s="121">
        <f>+SUM(D13,M13)</f>
        <v>525022</v>
      </c>
      <c r="W13" s="121">
        <f>+SUM(E13,N13)</f>
        <v>60831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60790</v>
      </c>
      <c r="AB13" s="122" t="str">
        <f>IF(+SUM(J13,S13)=0,"-",+SUM(J13,S13))</f>
        <v>-</v>
      </c>
      <c r="AC13" s="121">
        <f>+SUM(K13,T13)</f>
        <v>41</v>
      </c>
      <c r="AD13" s="121">
        <f>+SUM(L13,U13)</f>
        <v>464191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19171</v>
      </c>
      <c r="AM13" s="121">
        <f>SUM(AN13,AS13,AW13,AX13,BD13)</f>
        <v>157363</v>
      </c>
      <c r="AN13" s="121">
        <f>SUM(AO13:AR13)</f>
        <v>29092</v>
      </c>
      <c r="AO13" s="121">
        <v>22428</v>
      </c>
      <c r="AP13" s="121">
        <v>6664</v>
      </c>
      <c r="AQ13" s="121">
        <v>0</v>
      </c>
      <c r="AR13" s="121">
        <v>0</v>
      </c>
      <c r="AS13" s="121">
        <f>SUM(AT13:AV13)</f>
        <v>1652</v>
      </c>
      <c r="AT13" s="121">
        <v>1652</v>
      </c>
      <c r="AU13" s="121">
        <v>0</v>
      </c>
      <c r="AV13" s="121">
        <v>0</v>
      </c>
      <c r="AW13" s="121">
        <v>0</v>
      </c>
      <c r="AX13" s="121">
        <f>SUM(AY13:BB13)</f>
        <v>126619</v>
      </c>
      <c r="AY13" s="121">
        <v>99492</v>
      </c>
      <c r="AZ13" s="121">
        <v>11435</v>
      </c>
      <c r="BA13" s="121">
        <v>0</v>
      </c>
      <c r="BB13" s="121">
        <v>15692</v>
      </c>
      <c r="BC13" s="121">
        <v>305221</v>
      </c>
      <c r="BD13" s="121">
        <v>0</v>
      </c>
      <c r="BE13" s="121">
        <v>52</v>
      </c>
      <c r="BF13" s="121">
        <f>SUM(AE13,+AM13,+BE13)</f>
        <v>157415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43215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19171</v>
      </c>
      <c r="CQ13" s="121">
        <f>SUM(AM13,+BO13)</f>
        <v>157363</v>
      </c>
      <c r="CR13" s="121">
        <f>SUM(AN13,+BP13)</f>
        <v>29092</v>
      </c>
      <c r="CS13" s="121">
        <f>SUM(AO13,+BQ13)</f>
        <v>22428</v>
      </c>
      <c r="CT13" s="121">
        <f>SUM(AP13,+BR13)</f>
        <v>6664</v>
      </c>
      <c r="CU13" s="121">
        <f>SUM(AQ13,+BS13)</f>
        <v>0</v>
      </c>
      <c r="CV13" s="121">
        <f>SUM(AR13,+BT13)</f>
        <v>0</v>
      </c>
      <c r="CW13" s="121">
        <f>SUM(AS13,+BU13)</f>
        <v>1652</v>
      </c>
      <c r="CX13" s="121">
        <f>SUM(AT13,+BV13)</f>
        <v>1652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126619</v>
      </c>
      <c r="DC13" s="121">
        <f>SUM(AY13,+CA13)</f>
        <v>99492</v>
      </c>
      <c r="DD13" s="121">
        <f>SUM(AZ13,+CB13)</f>
        <v>11435</v>
      </c>
      <c r="DE13" s="121">
        <f>SUM(BA13,+CC13)</f>
        <v>0</v>
      </c>
      <c r="DF13" s="121">
        <f>SUM(BB13,+CD13)</f>
        <v>15692</v>
      </c>
      <c r="DG13" s="121">
        <f>SUM(BC13,+CE13)</f>
        <v>348436</v>
      </c>
      <c r="DH13" s="121">
        <f>SUM(BD13,+CF13)</f>
        <v>0</v>
      </c>
      <c r="DI13" s="121">
        <f>SUM(BE13,+CG13)</f>
        <v>52</v>
      </c>
      <c r="DJ13" s="121">
        <f>SUM(BF13,+CH13)</f>
        <v>157415</v>
      </c>
    </row>
    <row r="14" spans="1:114" s="136" customFormat="1" ht="13.5" customHeight="1" x14ac:dyDescent="0.15">
      <c r="A14" s="119" t="s">
        <v>52</v>
      </c>
      <c r="B14" s="120" t="s">
        <v>350</v>
      </c>
      <c r="C14" s="119" t="s">
        <v>351</v>
      </c>
      <c r="D14" s="121">
        <f>SUM(E14,+L14)</f>
        <v>982605</v>
      </c>
      <c r="E14" s="121">
        <f>SUM(F14:I14,K14)</f>
        <v>145636</v>
      </c>
      <c r="F14" s="121">
        <v>0</v>
      </c>
      <c r="G14" s="121">
        <v>0</v>
      </c>
      <c r="H14" s="121">
        <v>0</v>
      </c>
      <c r="I14" s="121">
        <v>145636</v>
      </c>
      <c r="J14" s="122" t="s">
        <v>489</v>
      </c>
      <c r="K14" s="121">
        <v>0</v>
      </c>
      <c r="L14" s="121">
        <v>836969</v>
      </c>
      <c r="M14" s="121">
        <f>SUM(N14,+U14)</f>
        <v>61309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489</v>
      </c>
      <c r="T14" s="121">
        <v>0</v>
      </c>
      <c r="U14" s="121">
        <v>61309</v>
      </c>
      <c r="V14" s="121">
        <f>+SUM(D14,M14)</f>
        <v>1043914</v>
      </c>
      <c r="W14" s="121">
        <f>+SUM(E14,N14)</f>
        <v>145636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145636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898278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468112</v>
      </c>
      <c r="AN14" s="121">
        <f>SUM(AO14:AR14)</f>
        <v>35317</v>
      </c>
      <c r="AO14" s="121">
        <v>35317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432795</v>
      </c>
      <c r="AY14" s="121">
        <v>396039</v>
      </c>
      <c r="AZ14" s="121">
        <v>0</v>
      </c>
      <c r="BA14" s="121">
        <v>0</v>
      </c>
      <c r="BB14" s="121">
        <v>36756</v>
      </c>
      <c r="BC14" s="121">
        <v>514493</v>
      </c>
      <c r="BD14" s="121">
        <v>0</v>
      </c>
      <c r="BE14" s="121">
        <v>0</v>
      </c>
      <c r="BF14" s="121">
        <f>SUM(AE14,+AM14,+BE14)</f>
        <v>468112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2029</v>
      </c>
      <c r="BP14" s="121">
        <f>SUM(BQ14:BT14)</f>
        <v>2029</v>
      </c>
      <c r="BQ14" s="121">
        <v>2029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59280</v>
      </c>
      <c r="CF14" s="121">
        <v>0</v>
      </c>
      <c r="CG14" s="121">
        <v>0</v>
      </c>
      <c r="CH14" s="121">
        <f>SUM(BG14,+BO14,+CG14)</f>
        <v>2029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470141</v>
      </c>
      <c r="CR14" s="121">
        <f>SUM(AN14,+BP14)</f>
        <v>37346</v>
      </c>
      <c r="CS14" s="121">
        <f>SUM(AO14,+BQ14)</f>
        <v>37346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432795</v>
      </c>
      <c r="DC14" s="121">
        <f>SUM(AY14,+CA14)</f>
        <v>396039</v>
      </c>
      <c r="DD14" s="121">
        <f>SUM(AZ14,+CB14)</f>
        <v>0</v>
      </c>
      <c r="DE14" s="121">
        <f>SUM(BA14,+CC14)</f>
        <v>0</v>
      </c>
      <c r="DF14" s="121">
        <f>SUM(BB14,+CD14)</f>
        <v>36756</v>
      </c>
      <c r="DG14" s="121">
        <f>SUM(BC14,+CE14)</f>
        <v>573773</v>
      </c>
      <c r="DH14" s="121">
        <f>SUM(BD14,+CF14)</f>
        <v>0</v>
      </c>
      <c r="DI14" s="121">
        <f>SUM(BE14,+CG14)</f>
        <v>0</v>
      </c>
      <c r="DJ14" s="121">
        <f>SUM(BF14,+CH14)</f>
        <v>470141</v>
      </c>
    </row>
    <row r="15" spans="1:114" s="136" customFormat="1" ht="13.5" customHeight="1" x14ac:dyDescent="0.15">
      <c r="A15" s="119" t="s">
        <v>52</v>
      </c>
      <c r="B15" s="120" t="s">
        <v>353</v>
      </c>
      <c r="C15" s="119" t="s">
        <v>354</v>
      </c>
      <c r="D15" s="121">
        <f>SUM(E15,+L15)</f>
        <v>431987</v>
      </c>
      <c r="E15" s="121">
        <f>SUM(F15:I15,K15)</f>
        <v>68324</v>
      </c>
      <c r="F15" s="121">
        <v>0</v>
      </c>
      <c r="G15" s="121">
        <v>0</v>
      </c>
      <c r="H15" s="121">
        <v>0</v>
      </c>
      <c r="I15" s="121">
        <v>67557</v>
      </c>
      <c r="J15" s="122" t="s">
        <v>489</v>
      </c>
      <c r="K15" s="121">
        <v>767</v>
      </c>
      <c r="L15" s="121">
        <v>363663</v>
      </c>
      <c r="M15" s="121">
        <f>SUM(N15,+U15)</f>
        <v>43913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489</v>
      </c>
      <c r="T15" s="121">
        <v>0</v>
      </c>
      <c r="U15" s="121">
        <v>43913</v>
      </c>
      <c r="V15" s="121">
        <f>+SUM(D15,M15)</f>
        <v>475900</v>
      </c>
      <c r="W15" s="121">
        <f>+SUM(E15,N15)</f>
        <v>68324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67557</v>
      </c>
      <c r="AB15" s="122" t="str">
        <f>IF(+SUM(J15,S15)=0,"-",+SUM(J15,S15))</f>
        <v>-</v>
      </c>
      <c r="AC15" s="121">
        <f>+SUM(K15,T15)</f>
        <v>767</v>
      </c>
      <c r="AD15" s="121">
        <f>+SUM(L15,U15)</f>
        <v>407576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18135</v>
      </c>
      <c r="AM15" s="121">
        <f>SUM(AN15,AS15,AW15,AX15,BD15)</f>
        <v>103708</v>
      </c>
      <c r="AN15" s="121">
        <f>SUM(AO15:AR15)</f>
        <v>6172</v>
      </c>
      <c r="AO15" s="121">
        <v>6172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97536</v>
      </c>
      <c r="AY15" s="121">
        <v>97536</v>
      </c>
      <c r="AZ15" s="121">
        <v>0</v>
      </c>
      <c r="BA15" s="121">
        <v>0</v>
      </c>
      <c r="BB15" s="121">
        <v>0</v>
      </c>
      <c r="BC15" s="121">
        <v>310144</v>
      </c>
      <c r="BD15" s="121">
        <v>0</v>
      </c>
      <c r="BE15" s="121">
        <v>0</v>
      </c>
      <c r="BF15" s="121">
        <f>SUM(AE15,+AM15,+BE15)</f>
        <v>103708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43913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18135</v>
      </c>
      <c r="CQ15" s="121">
        <f>SUM(AM15,+BO15)</f>
        <v>103708</v>
      </c>
      <c r="CR15" s="121">
        <f>SUM(AN15,+BP15)</f>
        <v>6172</v>
      </c>
      <c r="CS15" s="121">
        <f>SUM(AO15,+BQ15)</f>
        <v>6172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97536</v>
      </c>
      <c r="DC15" s="121">
        <f>SUM(AY15,+CA15)</f>
        <v>97536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354057</v>
      </c>
      <c r="DH15" s="121">
        <f>SUM(BD15,+CF15)</f>
        <v>0</v>
      </c>
      <c r="DI15" s="121">
        <f>SUM(BE15,+CG15)</f>
        <v>0</v>
      </c>
      <c r="DJ15" s="121">
        <f>SUM(BF15,+CH15)</f>
        <v>103708</v>
      </c>
    </row>
    <row r="16" spans="1:114" s="136" customFormat="1" ht="13.5" customHeight="1" x14ac:dyDescent="0.15">
      <c r="A16" s="119" t="s">
        <v>52</v>
      </c>
      <c r="B16" s="120" t="s">
        <v>356</v>
      </c>
      <c r="C16" s="119" t="s">
        <v>357</v>
      </c>
      <c r="D16" s="121">
        <f>SUM(E16,+L16)</f>
        <v>1118971</v>
      </c>
      <c r="E16" s="121">
        <f>SUM(F16:I16,K16)</f>
        <v>242485</v>
      </c>
      <c r="F16" s="121">
        <v>0</v>
      </c>
      <c r="G16" s="121">
        <v>0</v>
      </c>
      <c r="H16" s="121">
        <v>0</v>
      </c>
      <c r="I16" s="121">
        <v>242468</v>
      </c>
      <c r="J16" s="122" t="s">
        <v>489</v>
      </c>
      <c r="K16" s="121">
        <v>17</v>
      </c>
      <c r="L16" s="121">
        <v>876486</v>
      </c>
      <c r="M16" s="121">
        <f>SUM(N16,+U16)</f>
        <v>75077</v>
      </c>
      <c r="N16" s="121">
        <f>SUM(O16:R16,T16)</f>
        <v>16</v>
      </c>
      <c r="O16" s="121">
        <v>0</v>
      </c>
      <c r="P16" s="121">
        <v>0</v>
      </c>
      <c r="Q16" s="121">
        <v>0</v>
      </c>
      <c r="R16" s="121">
        <v>0</v>
      </c>
      <c r="S16" s="122" t="s">
        <v>489</v>
      </c>
      <c r="T16" s="121">
        <v>16</v>
      </c>
      <c r="U16" s="121">
        <v>75061</v>
      </c>
      <c r="V16" s="121">
        <f>+SUM(D16,M16)</f>
        <v>1194048</v>
      </c>
      <c r="W16" s="121">
        <f>+SUM(E16,N16)</f>
        <v>242501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242468</v>
      </c>
      <c r="AB16" s="122" t="str">
        <f>IF(+SUM(J16,S16)=0,"-",+SUM(J16,S16))</f>
        <v>-</v>
      </c>
      <c r="AC16" s="121">
        <f>+SUM(K16,T16)</f>
        <v>33</v>
      </c>
      <c r="AD16" s="121">
        <f>+SUM(L16,U16)</f>
        <v>951547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369633</v>
      </c>
      <c r="AN16" s="121">
        <f>SUM(AO16:AR16)</f>
        <v>41518</v>
      </c>
      <c r="AO16" s="121">
        <v>33118</v>
      </c>
      <c r="AP16" s="121">
        <v>8400</v>
      </c>
      <c r="AQ16" s="121">
        <v>0</v>
      </c>
      <c r="AR16" s="121">
        <v>0</v>
      </c>
      <c r="AS16" s="121">
        <f>SUM(AT16:AV16)</f>
        <v>2657</v>
      </c>
      <c r="AT16" s="121">
        <v>1547</v>
      </c>
      <c r="AU16" s="121">
        <v>0</v>
      </c>
      <c r="AV16" s="121">
        <v>1110</v>
      </c>
      <c r="AW16" s="121">
        <v>0</v>
      </c>
      <c r="AX16" s="121">
        <f>SUM(AY16:BB16)</f>
        <v>325458</v>
      </c>
      <c r="AY16" s="121">
        <v>224932</v>
      </c>
      <c r="AZ16" s="121">
        <v>4489</v>
      </c>
      <c r="BA16" s="121">
        <v>0</v>
      </c>
      <c r="BB16" s="121">
        <v>96037</v>
      </c>
      <c r="BC16" s="121">
        <v>749338</v>
      </c>
      <c r="BD16" s="121">
        <v>0</v>
      </c>
      <c r="BE16" s="121">
        <v>0</v>
      </c>
      <c r="BF16" s="121">
        <f>SUM(AE16,+AM16,+BE16)</f>
        <v>369633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5063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5063</v>
      </c>
      <c r="BV16" s="121">
        <v>0</v>
      </c>
      <c r="BW16" s="121">
        <v>5063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70014</v>
      </c>
      <c r="CF16" s="121">
        <v>0</v>
      </c>
      <c r="CG16" s="121">
        <v>0</v>
      </c>
      <c r="CH16" s="121">
        <f>SUM(BG16,+BO16,+CG16)</f>
        <v>5063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374696</v>
      </c>
      <c r="CR16" s="121">
        <f>SUM(AN16,+BP16)</f>
        <v>41518</v>
      </c>
      <c r="CS16" s="121">
        <f>SUM(AO16,+BQ16)</f>
        <v>33118</v>
      </c>
      <c r="CT16" s="121">
        <f>SUM(AP16,+BR16)</f>
        <v>8400</v>
      </c>
      <c r="CU16" s="121">
        <f>SUM(AQ16,+BS16)</f>
        <v>0</v>
      </c>
      <c r="CV16" s="121">
        <f>SUM(AR16,+BT16)</f>
        <v>0</v>
      </c>
      <c r="CW16" s="121">
        <f>SUM(AS16,+BU16)</f>
        <v>7720</v>
      </c>
      <c r="CX16" s="121">
        <f>SUM(AT16,+BV16)</f>
        <v>1547</v>
      </c>
      <c r="CY16" s="121">
        <f>SUM(AU16,+BW16)</f>
        <v>5063</v>
      </c>
      <c r="CZ16" s="121">
        <f>SUM(AV16,+BX16)</f>
        <v>1110</v>
      </c>
      <c r="DA16" s="121">
        <f>SUM(AW16,+BY16)</f>
        <v>0</v>
      </c>
      <c r="DB16" s="121">
        <f>SUM(AX16,+BZ16)</f>
        <v>325458</v>
      </c>
      <c r="DC16" s="121">
        <f>SUM(AY16,+CA16)</f>
        <v>224932</v>
      </c>
      <c r="DD16" s="121">
        <f>SUM(AZ16,+CB16)</f>
        <v>4489</v>
      </c>
      <c r="DE16" s="121">
        <f>SUM(BA16,+CC16)</f>
        <v>0</v>
      </c>
      <c r="DF16" s="121">
        <f>SUM(BB16,+CD16)</f>
        <v>96037</v>
      </c>
      <c r="DG16" s="121">
        <f>SUM(BC16,+CE16)</f>
        <v>819352</v>
      </c>
      <c r="DH16" s="121">
        <f>SUM(BD16,+CF16)</f>
        <v>0</v>
      </c>
      <c r="DI16" s="121">
        <f>SUM(BE16,+CG16)</f>
        <v>0</v>
      </c>
      <c r="DJ16" s="121">
        <f>SUM(BF16,+CH16)</f>
        <v>374696</v>
      </c>
    </row>
    <row r="17" spans="1:114" s="136" customFormat="1" ht="13.5" customHeight="1" x14ac:dyDescent="0.15">
      <c r="A17" s="119" t="s">
        <v>52</v>
      </c>
      <c r="B17" s="120" t="s">
        <v>363</v>
      </c>
      <c r="C17" s="119" t="s">
        <v>364</v>
      </c>
      <c r="D17" s="121">
        <f>SUM(E17,+L17)</f>
        <v>593064</v>
      </c>
      <c r="E17" s="121">
        <f>SUM(F17:I17,K17)</f>
        <v>78922</v>
      </c>
      <c r="F17" s="121">
        <v>0</v>
      </c>
      <c r="G17" s="121">
        <v>0</v>
      </c>
      <c r="H17" s="121">
        <v>0</v>
      </c>
      <c r="I17" s="121">
        <v>78916</v>
      </c>
      <c r="J17" s="122" t="s">
        <v>489</v>
      </c>
      <c r="K17" s="121">
        <v>6</v>
      </c>
      <c r="L17" s="121">
        <v>514142</v>
      </c>
      <c r="M17" s="121">
        <f>SUM(N17,+U17)</f>
        <v>50118</v>
      </c>
      <c r="N17" s="121">
        <f>SUM(O17:R17,T17)</f>
        <v>10874</v>
      </c>
      <c r="O17" s="121">
        <v>0</v>
      </c>
      <c r="P17" s="121">
        <v>0</v>
      </c>
      <c r="Q17" s="121">
        <v>0</v>
      </c>
      <c r="R17" s="121">
        <v>10871</v>
      </c>
      <c r="S17" s="122" t="s">
        <v>489</v>
      </c>
      <c r="T17" s="121">
        <v>3</v>
      </c>
      <c r="U17" s="121">
        <v>39244</v>
      </c>
      <c r="V17" s="121">
        <f>+SUM(D17,M17)</f>
        <v>643182</v>
      </c>
      <c r="W17" s="121">
        <f>+SUM(E17,N17)</f>
        <v>89796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89787</v>
      </c>
      <c r="AB17" s="122" t="str">
        <f>IF(+SUM(J17,S17)=0,"-",+SUM(J17,S17))</f>
        <v>-</v>
      </c>
      <c r="AC17" s="121">
        <f>+SUM(K17,T17)</f>
        <v>9</v>
      </c>
      <c r="AD17" s="121">
        <f>+SUM(L17,U17)</f>
        <v>553386</v>
      </c>
      <c r="AE17" s="121">
        <f>SUM(AF17,+AK17)</f>
        <v>2600</v>
      </c>
      <c r="AF17" s="121">
        <f>SUM(AG17:AJ17)</f>
        <v>2600</v>
      </c>
      <c r="AG17" s="121">
        <v>0</v>
      </c>
      <c r="AH17" s="121">
        <v>2600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590464</v>
      </c>
      <c r="AN17" s="121">
        <f>SUM(AO17:AR17)</f>
        <v>130052</v>
      </c>
      <c r="AO17" s="121">
        <v>130052</v>
      </c>
      <c r="AP17" s="121">
        <v>0</v>
      </c>
      <c r="AQ17" s="121">
        <v>0</v>
      </c>
      <c r="AR17" s="121">
        <v>0</v>
      </c>
      <c r="AS17" s="121">
        <f>SUM(AT17:AV17)</f>
        <v>122876</v>
      </c>
      <c r="AT17" s="121">
        <v>0</v>
      </c>
      <c r="AU17" s="121">
        <v>109425</v>
      </c>
      <c r="AV17" s="121">
        <v>13451</v>
      </c>
      <c r="AW17" s="121">
        <v>0</v>
      </c>
      <c r="AX17" s="121">
        <f>SUM(AY17:BB17)</f>
        <v>331056</v>
      </c>
      <c r="AY17" s="121">
        <v>191085</v>
      </c>
      <c r="AZ17" s="121">
        <v>85309</v>
      </c>
      <c r="BA17" s="121">
        <v>8689</v>
      </c>
      <c r="BB17" s="121">
        <v>45973</v>
      </c>
      <c r="BC17" s="121">
        <v>0</v>
      </c>
      <c r="BD17" s="121">
        <v>6480</v>
      </c>
      <c r="BE17" s="121">
        <v>0</v>
      </c>
      <c r="BF17" s="121">
        <f>SUM(AE17,+AM17,+BE17)</f>
        <v>593064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10247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2297</v>
      </c>
      <c r="BV17" s="121">
        <v>0</v>
      </c>
      <c r="BW17" s="121">
        <v>2297</v>
      </c>
      <c r="BX17" s="121">
        <v>0</v>
      </c>
      <c r="BY17" s="121">
        <v>0</v>
      </c>
      <c r="BZ17" s="121">
        <f>SUM(CA17:CD17)</f>
        <v>7950</v>
      </c>
      <c r="CA17" s="121">
        <v>0</v>
      </c>
      <c r="CB17" s="121">
        <v>7950</v>
      </c>
      <c r="CC17" s="121">
        <v>0</v>
      </c>
      <c r="CD17" s="121">
        <v>0</v>
      </c>
      <c r="CE17" s="121">
        <v>0</v>
      </c>
      <c r="CF17" s="121">
        <v>0</v>
      </c>
      <c r="CG17" s="121">
        <v>39871</v>
      </c>
      <c r="CH17" s="121">
        <f>SUM(BG17,+BO17,+CG17)</f>
        <v>50118</v>
      </c>
      <c r="CI17" s="121">
        <f>SUM(AE17,+BG17)</f>
        <v>2600</v>
      </c>
      <c r="CJ17" s="121">
        <f>SUM(AF17,+BH17)</f>
        <v>2600</v>
      </c>
      <c r="CK17" s="121">
        <f>SUM(AG17,+BI17)</f>
        <v>0</v>
      </c>
      <c r="CL17" s="121">
        <f>SUM(AH17,+BJ17)</f>
        <v>2600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600711</v>
      </c>
      <c r="CR17" s="121">
        <f>SUM(AN17,+BP17)</f>
        <v>130052</v>
      </c>
      <c r="CS17" s="121">
        <f>SUM(AO17,+BQ17)</f>
        <v>130052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125173</v>
      </c>
      <c r="CX17" s="121">
        <f>SUM(AT17,+BV17)</f>
        <v>0</v>
      </c>
      <c r="CY17" s="121">
        <f>SUM(AU17,+BW17)</f>
        <v>111722</v>
      </c>
      <c r="CZ17" s="121">
        <f>SUM(AV17,+BX17)</f>
        <v>13451</v>
      </c>
      <c r="DA17" s="121">
        <f>SUM(AW17,+BY17)</f>
        <v>0</v>
      </c>
      <c r="DB17" s="121">
        <f>SUM(AX17,+BZ17)</f>
        <v>339006</v>
      </c>
      <c r="DC17" s="121">
        <f>SUM(AY17,+CA17)</f>
        <v>191085</v>
      </c>
      <c r="DD17" s="121">
        <f>SUM(AZ17,+CB17)</f>
        <v>93259</v>
      </c>
      <c r="DE17" s="121">
        <f>SUM(BA17,+CC17)</f>
        <v>8689</v>
      </c>
      <c r="DF17" s="121">
        <f>SUM(BB17,+CD17)</f>
        <v>45973</v>
      </c>
      <c r="DG17" s="121">
        <f>SUM(BC17,+CE17)</f>
        <v>0</v>
      </c>
      <c r="DH17" s="121">
        <f>SUM(BD17,+CF17)</f>
        <v>6480</v>
      </c>
      <c r="DI17" s="121">
        <f>SUM(BE17,+CG17)</f>
        <v>39871</v>
      </c>
      <c r="DJ17" s="121">
        <f>SUM(BF17,+CH17)</f>
        <v>643182</v>
      </c>
    </row>
    <row r="18" spans="1:114" s="136" customFormat="1" ht="13.5" customHeight="1" x14ac:dyDescent="0.15">
      <c r="A18" s="119" t="s">
        <v>52</v>
      </c>
      <c r="B18" s="120" t="s">
        <v>366</v>
      </c>
      <c r="C18" s="119" t="s">
        <v>367</v>
      </c>
      <c r="D18" s="121">
        <f>SUM(E18,+L18)</f>
        <v>342453</v>
      </c>
      <c r="E18" s="121">
        <f>SUM(F18:I18,K18)</f>
        <v>38542</v>
      </c>
      <c r="F18" s="121">
        <v>0</v>
      </c>
      <c r="G18" s="121">
        <v>0</v>
      </c>
      <c r="H18" s="121">
        <v>0</v>
      </c>
      <c r="I18" s="121">
        <v>38379</v>
      </c>
      <c r="J18" s="122" t="s">
        <v>489</v>
      </c>
      <c r="K18" s="121">
        <v>163</v>
      </c>
      <c r="L18" s="121">
        <v>303911</v>
      </c>
      <c r="M18" s="121">
        <f>SUM(N18,+U18)</f>
        <v>53982</v>
      </c>
      <c r="N18" s="121">
        <f>SUM(O18:R18,T18)</f>
        <v>1982</v>
      </c>
      <c r="O18" s="121">
        <v>1958</v>
      </c>
      <c r="P18" s="121">
        <v>0</v>
      </c>
      <c r="Q18" s="121">
        <v>0</v>
      </c>
      <c r="R18" s="121">
        <v>0</v>
      </c>
      <c r="S18" s="122" t="s">
        <v>489</v>
      </c>
      <c r="T18" s="121">
        <v>24</v>
      </c>
      <c r="U18" s="121">
        <v>52000</v>
      </c>
      <c r="V18" s="121">
        <f>+SUM(D18,M18)</f>
        <v>396435</v>
      </c>
      <c r="W18" s="121">
        <f>+SUM(E18,N18)</f>
        <v>40524</v>
      </c>
      <c r="X18" s="121">
        <f>+SUM(F18,O18)</f>
        <v>1958</v>
      </c>
      <c r="Y18" s="121">
        <f>+SUM(G18,P18)</f>
        <v>0</v>
      </c>
      <c r="Z18" s="121">
        <f>+SUM(H18,Q18)</f>
        <v>0</v>
      </c>
      <c r="AA18" s="121">
        <f>+SUM(I18,R18)</f>
        <v>38379</v>
      </c>
      <c r="AB18" s="122" t="str">
        <f>IF(+SUM(J18,S18)=0,"-",+SUM(J18,S18))</f>
        <v>-</v>
      </c>
      <c r="AC18" s="121">
        <f>+SUM(K18,T18)</f>
        <v>187</v>
      </c>
      <c r="AD18" s="121">
        <f>+SUM(L18,U18)</f>
        <v>355911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53079</v>
      </c>
      <c r="AM18" s="121">
        <f>SUM(AN18,AS18,AW18,AX18,BD18)</f>
        <v>118781</v>
      </c>
      <c r="AN18" s="121">
        <f>SUM(AO18:AR18)</f>
        <v>12783</v>
      </c>
      <c r="AO18" s="121">
        <v>10472</v>
      </c>
      <c r="AP18" s="121">
        <v>2311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105998</v>
      </c>
      <c r="AY18" s="121">
        <v>93958</v>
      </c>
      <c r="AZ18" s="121">
        <v>0</v>
      </c>
      <c r="BA18" s="121">
        <v>0</v>
      </c>
      <c r="BB18" s="121">
        <v>12040</v>
      </c>
      <c r="BC18" s="121">
        <v>164833</v>
      </c>
      <c r="BD18" s="121">
        <v>0</v>
      </c>
      <c r="BE18" s="121">
        <v>5760</v>
      </c>
      <c r="BF18" s="121">
        <f>SUM(AE18,+AM18,+BE18)</f>
        <v>124541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1006</v>
      </c>
      <c r="BP18" s="121">
        <f>SUM(BQ18:BT18)</f>
        <v>1006</v>
      </c>
      <c r="BQ18" s="121">
        <v>1006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52436</v>
      </c>
      <c r="CF18" s="121">
        <v>0</v>
      </c>
      <c r="CG18" s="121">
        <v>540</v>
      </c>
      <c r="CH18" s="121">
        <f>SUM(BG18,+BO18,+CG18)</f>
        <v>1546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53079</v>
      </c>
      <c r="CQ18" s="121">
        <f>SUM(AM18,+BO18)</f>
        <v>119787</v>
      </c>
      <c r="CR18" s="121">
        <f>SUM(AN18,+BP18)</f>
        <v>13789</v>
      </c>
      <c r="CS18" s="121">
        <f>SUM(AO18,+BQ18)</f>
        <v>11478</v>
      </c>
      <c r="CT18" s="121">
        <f>SUM(AP18,+BR18)</f>
        <v>2311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105998</v>
      </c>
      <c r="DC18" s="121">
        <f>SUM(AY18,+CA18)</f>
        <v>93958</v>
      </c>
      <c r="DD18" s="121">
        <f>SUM(AZ18,+CB18)</f>
        <v>0</v>
      </c>
      <c r="DE18" s="121">
        <f>SUM(BA18,+CC18)</f>
        <v>0</v>
      </c>
      <c r="DF18" s="121">
        <f>SUM(BB18,+CD18)</f>
        <v>12040</v>
      </c>
      <c r="DG18" s="121">
        <f>SUM(BC18,+CE18)</f>
        <v>217269</v>
      </c>
      <c r="DH18" s="121">
        <f>SUM(BD18,+CF18)</f>
        <v>0</v>
      </c>
      <c r="DI18" s="121">
        <f>SUM(BE18,+CG18)</f>
        <v>6300</v>
      </c>
      <c r="DJ18" s="121">
        <f>SUM(BF18,+CH18)</f>
        <v>126087</v>
      </c>
    </row>
    <row r="19" spans="1:114" s="136" customFormat="1" ht="13.5" customHeight="1" x14ac:dyDescent="0.15">
      <c r="A19" s="119" t="s">
        <v>52</v>
      </c>
      <c r="B19" s="120" t="s">
        <v>373</v>
      </c>
      <c r="C19" s="119" t="s">
        <v>374</v>
      </c>
      <c r="D19" s="121">
        <f>SUM(E19,+L19)</f>
        <v>447514</v>
      </c>
      <c r="E19" s="121">
        <f>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2" t="s">
        <v>489</v>
      </c>
      <c r="K19" s="121">
        <v>0</v>
      </c>
      <c r="L19" s="121">
        <v>447514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489</v>
      </c>
      <c r="T19" s="121">
        <v>0</v>
      </c>
      <c r="U19" s="121">
        <v>0</v>
      </c>
      <c r="V19" s="121">
        <f>+SUM(D19,M19)</f>
        <v>447514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447514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447514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0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0</v>
      </c>
      <c r="DC19" s="121">
        <f>SUM(AY19,+CA19)</f>
        <v>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447514</v>
      </c>
      <c r="DH19" s="121">
        <f>SUM(BD19,+CF19)</f>
        <v>0</v>
      </c>
      <c r="DI19" s="121">
        <f>SUM(BE19,+CG19)</f>
        <v>0</v>
      </c>
      <c r="DJ19" s="121">
        <f>SUM(BF19,+CH19)</f>
        <v>0</v>
      </c>
    </row>
    <row r="20" spans="1:114" s="136" customFormat="1" ht="13.5" customHeight="1" x14ac:dyDescent="0.15">
      <c r="A20" s="119" t="s">
        <v>52</v>
      </c>
      <c r="B20" s="120" t="s">
        <v>378</v>
      </c>
      <c r="C20" s="119" t="s">
        <v>379</v>
      </c>
      <c r="D20" s="121">
        <f>SUM(E20,+L20)</f>
        <v>316282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489</v>
      </c>
      <c r="K20" s="121">
        <v>0</v>
      </c>
      <c r="L20" s="121">
        <v>316282</v>
      </c>
      <c r="M20" s="121">
        <f>SUM(N20,+U20)</f>
        <v>5069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489</v>
      </c>
      <c r="T20" s="121">
        <v>0</v>
      </c>
      <c r="U20" s="121">
        <v>5069</v>
      </c>
      <c r="V20" s="121">
        <f>+SUM(D20,M20)</f>
        <v>321351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321351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1256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1256</v>
      </c>
      <c r="AY20" s="121">
        <v>0</v>
      </c>
      <c r="AZ20" s="121">
        <v>1256</v>
      </c>
      <c r="BA20" s="121">
        <v>0</v>
      </c>
      <c r="BB20" s="121">
        <v>0</v>
      </c>
      <c r="BC20" s="121">
        <v>315026</v>
      </c>
      <c r="BD20" s="121">
        <v>0</v>
      </c>
      <c r="BE20" s="121">
        <v>0</v>
      </c>
      <c r="BF20" s="121">
        <f>SUM(AE20,+AM20,+BE20)</f>
        <v>1256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5069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5069</v>
      </c>
      <c r="CA20" s="121">
        <v>0</v>
      </c>
      <c r="CB20" s="121">
        <v>0</v>
      </c>
      <c r="CC20" s="121">
        <v>5069</v>
      </c>
      <c r="CD20" s="121">
        <v>0</v>
      </c>
      <c r="CE20" s="121">
        <v>0</v>
      </c>
      <c r="CF20" s="121">
        <v>0</v>
      </c>
      <c r="CG20" s="121">
        <v>0</v>
      </c>
      <c r="CH20" s="121">
        <f>SUM(BG20,+BO20,+CG20)</f>
        <v>5069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6325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6325</v>
      </c>
      <c r="DC20" s="121">
        <f>SUM(AY20,+CA20)</f>
        <v>0</v>
      </c>
      <c r="DD20" s="121">
        <f>SUM(AZ20,+CB20)</f>
        <v>1256</v>
      </c>
      <c r="DE20" s="121">
        <f>SUM(BA20,+CC20)</f>
        <v>5069</v>
      </c>
      <c r="DF20" s="121">
        <f>SUM(BB20,+CD20)</f>
        <v>0</v>
      </c>
      <c r="DG20" s="121">
        <f>SUM(BC20,+CE20)</f>
        <v>315026</v>
      </c>
      <c r="DH20" s="121">
        <f>SUM(BD20,+CF20)</f>
        <v>0</v>
      </c>
      <c r="DI20" s="121">
        <f>SUM(BE20,+CG20)</f>
        <v>0</v>
      </c>
      <c r="DJ20" s="121">
        <f>SUM(BF20,+CH20)</f>
        <v>6325</v>
      </c>
    </row>
    <row r="21" spans="1:114" s="136" customFormat="1" ht="13.5" customHeight="1" x14ac:dyDescent="0.15">
      <c r="A21" s="119" t="s">
        <v>52</v>
      </c>
      <c r="B21" s="120" t="s">
        <v>381</v>
      </c>
      <c r="C21" s="119" t="s">
        <v>382</v>
      </c>
      <c r="D21" s="121">
        <f>SUM(E21,+L21)</f>
        <v>219709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489</v>
      </c>
      <c r="K21" s="121">
        <v>0</v>
      </c>
      <c r="L21" s="121">
        <v>219709</v>
      </c>
      <c r="M21" s="121">
        <f>SUM(N21,+U21)</f>
        <v>4203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489</v>
      </c>
      <c r="T21" s="121">
        <v>0</v>
      </c>
      <c r="U21" s="121">
        <v>4203</v>
      </c>
      <c r="V21" s="121">
        <f>+SUM(D21,M21)</f>
        <v>223912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223912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860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860</v>
      </c>
      <c r="AY21" s="121">
        <v>0</v>
      </c>
      <c r="AZ21" s="121">
        <v>0</v>
      </c>
      <c r="BA21" s="121">
        <v>860</v>
      </c>
      <c r="BB21" s="121">
        <v>0</v>
      </c>
      <c r="BC21" s="121">
        <v>218849</v>
      </c>
      <c r="BD21" s="121">
        <v>0</v>
      </c>
      <c r="BE21" s="121">
        <v>0</v>
      </c>
      <c r="BF21" s="121">
        <f>SUM(AE21,+AM21,+BE21)</f>
        <v>860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4203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4203</v>
      </c>
      <c r="CA21" s="121">
        <v>0</v>
      </c>
      <c r="CB21" s="121">
        <v>0</v>
      </c>
      <c r="CC21" s="121">
        <v>4203</v>
      </c>
      <c r="CD21" s="121">
        <v>0</v>
      </c>
      <c r="CE21" s="121">
        <v>0</v>
      </c>
      <c r="CF21" s="121">
        <v>0</v>
      </c>
      <c r="CG21" s="121">
        <v>0</v>
      </c>
      <c r="CH21" s="121">
        <f>SUM(BG21,+BO21,+CG21)</f>
        <v>4203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5063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5063</v>
      </c>
      <c r="DC21" s="121">
        <f>SUM(AY21,+CA21)</f>
        <v>0</v>
      </c>
      <c r="DD21" s="121">
        <f>SUM(AZ21,+CB21)</f>
        <v>0</v>
      </c>
      <c r="DE21" s="121">
        <f>SUM(BA21,+CC21)</f>
        <v>5063</v>
      </c>
      <c r="DF21" s="121">
        <f>SUM(BB21,+CD21)</f>
        <v>0</v>
      </c>
      <c r="DG21" s="121">
        <f>SUM(BC21,+CE21)</f>
        <v>218849</v>
      </c>
      <c r="DH21" s="121">
        <f>SUM(BD21,+CF21)</f>
        <v>0</v>
      </c>
      <c r="DI21" s="121">
        <f>SUM(BE21,+CG21)</f>
        <v>0</v>
      </c>
      <c r="DJ21" s="121">
        <f>SUM(BF21,+CH21)</f>
        <v>5063</v>
      </c>
    </row>
    <row r="22" spans="1:114" s="136" customFormat="1" ht="13.5" customHeight="1" x14ac:dyDescent="0.15">
      <c r="A22" s="119" t="s">
        <v>52</v>
      </c>
      <c r="B22" s="120" t="s">
        <v>384</v>
      </c>
      <c r="C22" s="119" t="s">
        <v>385</v>
      </c>
      <c r="D22" s="121">
        <f>SUM(E22,+L22)</f>
        <v>110238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489</v>
      </c>
      <c r="K22" s="121">
        <v>0</v>
      </c>
      <c r="L22" s="121">
        <v>110238</v>
      </c>
      <c r="M22" s="121">
        <f>SUM(N22,+U22)</f>
        <v>31208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489</v>
      </c>
      <c r="T22" s="121">
        <v>0</v>
      </c>
      <c r="U22" s="121">
        <v>31208</v>
      </c>
      <c r="V22" s="121">
        <f>+SUM(D22,M22)</f>
        <v>141446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141446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17418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17418</v>
      </c>
      <c r="AT22" s="121">
        <v>17418</v>
      </c>
      <c r="AU22" s="121">
        <v>0</v>
      </c>
      <c r="AV22" s="121">
        <v>0</v>
      </c>
      <c r="AW22" s="121">
        <v>0</v>
      </c>
      <c r="AX22" s="121">
        <f>SUM(AY22:BB22)</f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92820</v>
      </c>
      <c r="BD22" s="121">
        <v>0</v>
      </c>
      <c r="BE22" s="121">
        <v>0</v>
      </c>
      <c r="BF22" s="121">
        <f>SUM(AE22,+AM22,+BE22)</f>
        <v>17418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31208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17418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17418</v>
      </c>
      <c r="CX22" s="121">
        <f>SUM(AT22,+BV22)</f>
        <v>17418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0</v>
      </c>
      <c r="DC22" s="121">
        <f>SUM(AY22,+CA22)</f>
        <v>0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124028</v>
      </c>
      <c r="DH22" s="121">
        <f>SUM(BD22,+CF22)</f>
        <v>0</v>
      </c>
      <c r="DI22" s="121">
        <f>SUM(BE22,+CG22)</f>
        <v>0</v>
      </c>
      <c r="DJ22" s="121">
        <f>SUM(BF22,+CH22)</f>
        <v>17418</v>
      </c>
    </row>
    <row r="23" spans="1:114" s="136" customFormat="1" ht="13.5" customHeight="1" x14ac:dyDescent="0.15">
      <c r="A23" s="119" t="s">
        <v>52</v>
      </c>
      <c r="B23" s="120" t="s">
        <v>389</v>
      </c>
      <c r="C23" s="119" t="s">
        <v>390</v>
      </c>
      <c r="D23" s="121">
        <f>SUM(E23,+L23)</f>
        <v>121728</v>
      </c>
      <c r="E23" s="121">
        <f>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2" t="s">
        <v>489</v>
      </c>
      <c r="K23" s="121">
        <v>0</v>
      </c>
      <c r="L23" s="121">
        <v>121728</v>
      </c>
      <c r="M23" s="121">
        <f>SUM(N23,+U23)</f>
        <v>40928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489</v>
      </c>
      <c r="T23" s="121">
        <v>0</v>
      </c>
      <c r="U23" s="121">
        <v>40928</v>
      </c>
      <c r="V23" s="121">
        <f>+SUM(D23,M23)</f>
        <v>162656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162656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0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121728</v>
      </c>
      <c r="BD23" s="121">
        <v>0</v>
      </c>
      <c r="BE23" s="121">
        <v>0</v>
      </c>
      <c r="BF23" s="121">
        <f>SUM(AE23,+AM23,+BE23)</f>
        <v>0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40928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0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0</v>
      </c>
      <c r="DC23" s="121">
        <f>SUM(AY23,+CA23)</f>
        <v>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162656</v>
      </c>
      <c r="DH23" s="121">
        <f>SUM(BD23,+CF23)</f>
        <v>0</v>
      </c>
      <c r="DI23" s="121">
        <f>SUM(BE23,+CG23)</f>
        <v>0</v>
      </c>
      <c r="DJ23" s="121">
        <f>SUM(BF23,+CH23)</f>
        <v>0</v>
      </c>
    </row>
    <row r="24" spans="1:114" s="136" customFormat="1" ht="13.5" customHeight="1" x14ac:dyDescent="0.15">
      <c r="A24" s="119" t="s">
        <v>52</v>
      </c>
      <c r="B24" s="120" t="s">
        <v>393</v>
      </c>
      <c r="C24" s="119" t="s">
        <v>394</v>
      </c>
      <c r="D24" s="121">
        <f>SUM(E24,+L24)</f>
        <v>178662</v>
      </c>
      <c r="E24" s="121">
        <f>SUM(F24:I24,K24)</f>
        <v>69683</v>
      </c>
      <c r="F24" s="121">
        <v>0</v>
      </c>
      <c r="G24" s="121">
        <v>0</v>
      </c>
      <c r="H24" s="121">
        <v>0</v>
      </c>
      <c r="I24" s="121">
        <v>69076</v>
      </c>
      <c r="J24" s="122" t="s">
        <v>489</v>
      </c>
      <c r="K24" s="121">
        <v>607</v>
      </c>
      <c r="L24" s="121">
        <v>108979</v>
      </c>
      <c r="M24" s="121">
        <f>SUM(N24,+U24)</f>
        <v>54256</v>
      </c>
      <c r="N24" s="121">
        <f>SUM(O24:R24,T24)</f>
        <v>20698</v>
      </c>
      <c r="O24" s="121">
        <v>0</v>
      </c>
      <c r="P24" s="121">
        <v>0</v>
      </c>
      <c r="Q24" s="121">
        <v>0</v>
      </c>
      <c r="R24" s="121">
        <v>20698</v>
      </c>
      <c r="S24" s="122" t="s">
        <v>489</v>
      </c>
      <c r="T24" s="121">
        <v>0</v>
      </c>
      <c r="U24" s="121">
        <v>33558</v>
      </c>
      <c r="V24" s="121">
        <f>+SUM(D24,M24)</f>
        <v>232918</v>
      </c>
      <c r="W24" s="121">
        <f>+SUM(E24,N24)</f>
        <v>90381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89774</v>
      </c>
      <c r="AB24" s="122" t="str">
        <f>IF(+SUM(J24,S24)=0,"-",+SUM(J24,S24))</f>
        <v>-</v>
      </c>
      <c r="AC24" s="121">
        <f>+SUM(K24,T24)</f>
        <v>607</v>
      </c>
      <c r="AD24" s="121">
        <f>+SUM(L24,U24)</f>
        <v>142537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55666</v>
      </c>
      <c r="AN24" s="121">
        <f>SUM(AO24:AR24)</f>
        <v>2457</v>
      </c>
      <c r="AO24" s="121">
        <v>2457</v>
      </c>
      <c r="AP24" s="121">
        <v>0</v>
      </c>
      <c r="AQ24" s="121">
        <v>0</v>
      </c>
      <c r="AR24" s="121">
        <v>0</v>
      </c>
      <c r="AS24" s="121">
        <f>SUM(AT24:AV24)</f>
        <v>12731</v>
      </c>
      <c r="AT24" s="121">
        <v>1248</v>
      </c>
      <c r="AU24" s="121">
        <v>0</v>
      </c>
      <c r="AV24" s="121">
        <v>11483</v>
      </c>
      <c r="AW24" s="121">
        <v>4000</v>
      </c>
      <c r="AX24" s="121">
        <f>SUM(AY24:BB24)</f>
        <v>36478</v>
      </c>
      <c r="AY24" s="121">
        <v>26083</v>
      </c>
      <c r="AZ24" s="121">
        <v>0</v>
      </c>
      <c r="BA24" s="121">
        <v>10395</v>
      </c>
      <c r="BB24" s="121">
        <v>0</v>
      </c>
      <c r="BC24" s="121">
        <v>114873</v>
      </c>
      <c r="BD24" s="121">
        <v>0</v>
      </c>
      <c r="BE24" s="121">
        <v>8123</v>
      </c>
      <c r="BF24" s="121">
        <f>SUM(AE24,+AM24,+BE24)</f>
        <v>63789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53830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53830</v>
      </c>
      <c r="CA24" s="121">
        <v>0</v>
      </c>
      <c r="CB24" s="121">
        <v>53830</v>
      </c>
      <c r="CC24" s="121">
        <v>0</v>
      </c>
      <c r="CD24" s="121">
        <v>0</v>
      </c>
      <c r="CE24" s="121">
        <v>0</v>
      </c>
      <c r="CF24" s="121">
        <v>0</v>
      </c>
      <c r="CG24" s="121">
        <v>426</v>
      </c>
      <c r="CH24" s="121">
        <f>SUM(BG24,+BO24,+CG24)</f>
        <v>54256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109496</v>
      </c>
      <c r="CR24" s="121">
        <f>SUM(AN24,+BP24)</f>
        <v>2457</v>
      </c>
      <c r="CS24" s="121">
        <f>SUM(AO24,+BQ24)</f>
        <v>2457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12731</v>
      </c>
      <c r="CX24" s="121">
        <f>SUM(AT24,+BV24)</f>
        <v>1248</v>
      </c>
      <c r="CY24" s="121">
        <f>SUM(AU24,+BW24)</f>
        <v>0</v>
      </c>
      <c r="CZ24" s="121">
        <f>SUM(AV24,+BX24)</f>
        <v>11483</v>
      </c>
      <c r="DA24" s="121">
        <f>SUM(AW24,+BY24)</f>
        <v>4000</v>
      </c>
      <c r="DB24" s="121">
        <f>SUM(AX24,+BZ24)</f>
        <v>90308</v>
      </c>
      <c r="DC24" s="121">
        <f>SUM(AY24,+CA24)</f>
        <v>26083</v>
      </c>
      <c r="DD24" s="121">
        <f>SUM(AZ24,+CB24)</f>
        <v>53830</v>
      </c>
      <c r="DE24" s="121">
        <f>SUM(BA24,+CC24)</f>
        <v>10395</v>
      </c>
      <c r="DF24" s="121">
        <f>SUM(BB24,+CD24)</f>
        <v>0</v>
      </c>
      <c r="DG24" s="121">
        <f>SUM(BC24,+CE24)</f>
        <v>114873</v>
      </c>
      <c r="DH24" s="121">
        <f>SUM(BD24,+CF24)</f>
        <v>0</v>
      </c>
      <c r="DI24" s="121">
        <f>SUM(BE24,+CG24)</f>
        <v>8549</v>
      </c>
      <c r="DJ24" s="121">
        <f>SUM(BF24,+CH24)</f>
        <v>118045</v>
      </c>
    </row>
    <row r="25" spans="1:114" s="136" customFormat="1" ht="13.5" customHeight="1" x14ac:dyDescent="0.15">
      <c r="A25" s="119" t="s">
        <v>52</v>
      </c>
      <c r="B25" s="120" t="s">
        <v>397</v>
      </c>
      <c r="C25" s="119" t="s">
        <v>398</v>
      </c>
      <c r="D25" s="121">
        <f>SUM(E25,+L25)</f>
        <v>101279</v>
      </c>
      <c r="E25" s="121">
        <f>SUM(F25:I25,K25)</f>
        <v>92529</v>
      </c>
      <c r="F25" s="121">
        <v>0</v>
      </c>
      <c r="G25" s="121">
        <v>0</v>
      </c>
      <c r="H25" s="121">
        <v>0</v>
      </c>
      <c r="I25" s="121">
        <v>92529</v>
      </c>
      <c r="J25" s="122" t="s">
        <v>489</v>
      </c>
      <c r="K25" s="121">
        <v>0</v>
      </c>
      <c r="L25" s="121">
        <v>8750</v>
      </c>
      <c r="M25" s="121">
        <f>SUM(N25,+U25)</f>
        <v>2497</v>
      </c>
      <c r="N25" s="121">
        <f>SUM(O25:R25,T25)</f>
        <v>2497</v>
      </c>
      <c r="O25" s="121">
        <v>0</v>
      </c>
      <c r="P25" s="121">
        <v>0</v>
      </c>
      <c r="Q25" s="121">
        <v>0</v>
      </c>
      <c r="R25" s="121">
        <v>2497</v>
      </c>
      <c r="S25" s="122" t="s">
        <v>489</v>
      </c>
      <c r="T25" s="121">
        <v>0</v>
      </c>
      <c r="U25" s="121">
        <v>0</v>
      </c>
      <c r="V25" s="121">
        <f>+SUM(D25,M25)</f>
        <v>103776</v>
      </c>
      <c r="W25" s="121">
        <f>+SUM(E25,N25)</f>
        <v>95026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95026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8750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32360</v>
      </c>
      <c r="AM25" s="121">
        <f>SUM(AN25,AS25,AW25,AX25,BD25)</f>
        <v>16902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16902</v>
      </c>
      <c r="AY25" s="121">
        <v>9200</v>
      </c>
      <c r="AZ25" s="121">
        <v>0</v>
      </c>
      <c r="BA25" s="121">
        <v>0</v>
      </c>
      <c r="BB25" s="121">
        <v>7702</v>
      </c>
      <c r="BC25" s="121">
        <v>52017</v>
      </c>
      <c r="BD25" s="121">
        <v>0</v>
      </c>
      <c r="BE25" s="121">
        <v>0</v>
      </c>
      <c r="BF25" s="121">
        <f>SUM(AE25,+AM25,+BE25)</f>
        <v>16902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2497</v>
      </c>
      <c r="CH25" s="121">
        <f>SUM(BG25,+BO25,+CG25)</f>
        <v>2497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32360</v>
      </c>
      <c r="CQ25" s="121">
        <f>SUM(AM25,+BO25)</f>
        <v>16902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16902</v>
      </c>
      <c r="DC25" s="121">
        <f>SUM(AY25,+CA25)</f>
        <v>9200</v>
      </c>
      <c r="DD25" s="121">
        <f>SUM(AZ25,+CB25)</f>
        <v>0</v>
      </c>
      <c r="DE25" s="121">
        <f>SUM(BA25,+CC25)</f>
        <v>0</v>
      </c>
      <c r="DF25" s="121">
        <f>SUM(BB25,+CD25)</f>
        <v>7702</v>
      </c>
      <c r="DG25" s="121">
        <f>SUM(BC25,+CE25)</f>
        <v>52017</v>
      </c>
      <c r="DH25" s="121">
        <f>SUM(BD25,+CF25)</f>
        <v>0</v>
      </c>
      <c r="DI25" s="121">
        <f>SUM(BE25,+CG25)</f>
        <v>2497</v>
      </c>
      <c r="DJ25" s="121">
        <f>SUM(BF25,+CH25)</f>
        <v>19399</v>
      </c>
    </row>
    <row r="26" spans="1:114" s="136" customFormat="1" ht="13.5" customHeight="1" x14ac:dyDescent="0.15">
      <c r="A26" s="119" t="s">
        <v>52</v>
      </c>
      <c r="B26" s="120" t="s">
        <v>402</v>
      </c>
      <c r="C26" s="119" t="s">
        <v>403</v>
      </c>
      <c r="D26" s="121">
        <f>SUM(E26,+L26)</f>
        <v>187737</v>
      </c>
      <c r="E26" s="121">
        <f>SUM(F26:I26,K26)</f>
        <v>39787</v>
      </c>
      <c r="F26" s="121">
        <v>14212</v>
      </c>
      <c r="G26" s="121">
        <v>0</v>
      </c>
      <c r="H26" s="121">
        <v>0</v>
      </c>
      <c r="I26" s="121">
        <v>25510</v>
      </c>
      <c r="J26" s="122" t="s">
        <v>489</v>
      </c>
      <c r="K26" s="121">
        <v>65</v>
      </c>
      <c r="L26" s="121">
        <v>147950</v>
      </c>
      <c r="M26" s="121">
        <f>SUM(N26,+U26)</f>
        <v>59643</v>
      </c>
      <c r="N26" s="121">
        <f>SUM(O26:R26,T26)</f>
        <v>6123</v>
      </c>
      <c r="O26" s="121">
        <v>0</v>
      </c>
      <c r="P26" s="121">
        <v>0</v>
      </c>
      <c r="Q26" s="121">
        <v>0</v>
      </c>
      <c r="R26" s="121">
        <v>6123</v>
      </c>
      <c r="S26" s="122" t="s">
        <v>489</v>
      </c>
      <c r="T26" s="121">
        <v>0</v>
      </c>
      <c r="U26" s="121">
        <v>53520</v>
      </c>
      <c r="V26" s="121">
        <f>+SUM(D26,M26)</f>
        <v>247380</v>
      </c>
      <c r="W26" s="121">
        <f>+SUM(E26,N26)</f>
        <v>45910</v>
      </c>
      <c r="X26" s="121">
        <f>+SUM(F26,O26)</f>
        <v>14212</v>
      </c>
      <c r="Y26" s="121">
        <f>+SUM(G26,P26)</f>
        <v>0</v>
      </c>
      <c r="Z26" s="121">
        <f>+SUM(H26,Q26)</f>
        <v>0</v>
      </c>
      <c r="AA26" s="121">
        <f>+SUM(I26,R26)</f>
        <v>31633</v>
      </c>
      <c r="AB26" s="122" t="str">
        <f>IF(+SUM(J26,S26)=0,"-",+SUM(J26,S26))</f>
        <v>-</v>
      </c>
      <c r="AC26" s="121">
        <f>+SUM(K26,T26)</f>
        <v>65</v>
      </c>
      <c r="AD26" s="121">
        <f>+SUM(L26,U26)</f>
        <v>201470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50800</v>
      </c>
      <c r="AM26" s="121">
        <f>SUM(AN26,AS26,AW26,AX26,BD26)</f>
        <v>43935</v>
      </c>
      <c r="AN26" s="121">
        <f>SUM(AO26:AR26)</f>
        <v>5458</v>
      </c>
      <c r="AO26" s="121">
        <v>5458</v>
      </c>
      <c r="AP26" s="121">
        <v>0</v>
      </c>
      <c r="AQ26" s="121">
        <v>0</v>
      </c>
      <c r="AR26" s="121">
        <v>0</v>
      </c>
      <c r="AS26" s="121">
        <f>SUM(AT26:AV26)</f>
        <v>2928</v>
      </c>
      <c r="AT26" s="121">
        <v>2928</v>
      </c>
      <c r="AU26" s="121">
        <v>0</v>
      </c>
      <c r="AV26" s="121">
        <v>0</v>
      </c>
      <c r="AW26" s="121">
        <v>14213</v>
      </c>
      <c r="AX26" s="121">
        <f>SUM(AY26:BB26)</f>
        <v>21336</v>
      </c>
      <c r="AY26" s="121">
        <v>21336</v>
      </c>
      <c r="AZ26" s="121">
        <v>0</v>
      </c>
      <c r="BA26" s="121">
        <v>0</v>
      </c>
      <c r="BB26" s="121">
        <v>0</v>
      </c>
      <c r="BC26" s="121">
        <v>81655</v>
      </c>
      <c r="BD26" s="121">
        <v>0</v>
      </c>
      <c r="BE26" s="121">
        <v>11347</v>
      </c>
      <c r="BF26" s="121">
        <f>SUM(AE26,+AM26,+BE26)</f>
        <v>55282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59643</v>
      </c>
      <c r="BP26" s="121">
        <f>SUM(BQ26:BT26)</f>
        <v>3749</v>
      </c>
      <c r="BQ26" s="121">
        <v>3749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55894</v>
      </c>
      <c r="CA26" s="121">
        <v>0</v>
      </c>
      <c r="CB26" s="121">
        <v>0</v>
      </c>
      <c r="CC26" s="121">
        <v>0</v>
      </c>
      <c r="CD26" s="121">
        <v>55894</v>
      </c>
      <c r="CE26" s="121">
        <v>0</v>
      </c>
      <c r="CF26" s="121">
        <v>0</v>
      </c>
      <c r="CG26" s="121">
        <v>0</v>
      </c>
      <c r="CH26" s="121">
        <f>SUM(BG26,+BO26,+CG26)</f>
        <v>59643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50800</v>
      </c>
      <c r="CQ26" s="121">
        <f>SUM(AM26,+BO26)</f>
        <v>103578</v>
      </c>
      <c r="CR26" s="121">
        <f>SUM(AN26,+BP26)</f>
        <v>9207</v>
      </c>
      <c r="CS26" s="121">
        <f>SUM(AO26,+BQ26)</f>
        <v>9207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2928</v>
      </c>
      <c r="CX26" s="121">
        <f>SUM(AT26,+BV26)</f>
        <v>2928</v>
      </c>
      <c r="CY26" s="121">
        <f>SUM(AU26,+BW26)</f>
        <v>0</v>
      </c>
      <c r="CZ26" s="121">
        <f>SUM(AV26,+BX26)</f>
        <v>0</v>
      </c>
      <c r="DA26" s="121">
        <f>SUM(AW26,+BY26)</f>
        <v>14213</v>
      </c>
      <c r="DB26" s="121">
        <f>SUM(AX26,+BZ26)</f>
        <v>77230</v>
      </c>
      <c r="DC26" s="121">
        <f>SUM(AY26,+CA26)</f>
        <v>21336</v>
      </c>
      <c r="DD26" s="121">
        <f>SUM(AZ26,+CB26)</f>
        <v>0</v>
      </c>
      <c r="DE26" s="121">
        <f>SUM(BA26,+CC26)</f>
        <v>0</v>
      </c>
      <c r="DF26" s="121">
        <f>SUM(BB26,+CD26)</f>
        <v>55894</v>
      </c>
      <c r="DG26" s="121">
        <f>SUM(BC26,+CE26)</f>
        <v>81655</v>
      </c>
      <c r="DH26" s="121">
        <f>SUM(BD26,+CF26)</f>
        <v>0</v>
      </c>
      <c r="DI26" s="121">
        <f>SUM(BE26,+CG26)</f>
        <v>11347</v>
      </c>
      <c r="DJ26" s="121">
        <f>SUM(BF26,+CH26)</f>
        <v>114925</v>
      </c>
    </row>
    <row r="27" spans="1:114" s="136" customFormat="1" ht="13.5" customHeight="1" x14ac:dyDescent="0.15">
      <c r="A27" s="119" t="s">
        <v>52</v>
      </c>
      <c r="B27" s="120" t="s">
        <v>405</v>
      </c>
      <c r="C27" s="119" t="s">
        <v>406</v>
      </c>
      <c r="D27" s="121">
        <f>SUM(E27,+L27)</f>
        <v>53599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489</v>
      </c>
      <c r="K27" s="121">
        <v>0</v>
      </c>
      <c r="L27" s="121">
        <v>53599</v>
      </c>
      <c r="M27" s="121">
        <f>SUM(N27,+U27)</f>
        <v>0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489</v>
      </c>
      <c r="T27" s="121">
        <v>0</v>
      </c>
      <c r="U27" s="121">
        <v>0</v>
      </c>
      <c r="V27" s="121">
        <f>+SUM(D27,M27)</f>
        <v>53599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53599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53599</v>
      </c>
      <c r="AN27" s="121">
        <f>SUM(AO27:AR27)</f>
        <v>22273</v>
      </c>
      <c r="AO27" s="121">
        <v>3146</v>
      </c>
      <c r="AP27" s="121">
        <v>0</v>
      </c>
      <c r="AQ27" s="121">
        <v>17369</v>
      </c>
      <c r="AR27" s="121">
        <v>1758</v>
      </c>
      <c r="AS27" s="121">
        <f>SUM(AT27:AV27)</f>
        <v>25326</v>
      </c>
      <c r="AT27" s="121">
        <v>0</v>
      </c>
      <c r="AU27" s="121">
        <v>25326</v>
      </c>
      <c r="AV27" s="121">
        <v>0</v>
      </c>
      <c r="AW27" s="121">
        <v>0</v>
      </c>
      <c r="AX27" s="121">
        <f>SUM(AY27:BB27)</f>
        <v>6000</v>
      </c>
      <c r="AY27" s="121">
        <v>6000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53599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53599</v>
      </c>
      <c r="CR27" s="121">
        <f>SUM(AN27,+BP27)</f>
        <v>22273</v>
      </c>
      <c r="CS27" s="121">
        <f>SUM(AO27,+BQ27)</f>
        <v>3146</v>
      </c>
      <c r="CT27" s="121">
        <f>SUM(AP27,+BR27)</f>
        <v>0</v>
      </c>
      <c r="CU27" s="121">
        <f>SUM(AQ27,+BS27)</f>
        <v>17369</v>
      </c>
      <c r="CV27" s="121">
        <f>SUM(AR27,+BT27)</f>
        <v>1758</v>
      </c>
      <c r="CW27" s="121">
        <f>SUM(AS27,+BU27)</f>
        <v>25326</v>
      </c>
      <c r="CX27" s="121">
        <f>SUM(AT27,+BV27)</f>
        <v>0</v>
      </c>
      <c r="CY27" s="121">
        <f>SUM(AU27,+BW27)</f>
        <v>25326</v>
      </c>
      <c r="CZ27" s="121">
        <f>SUM(AV27,+BX27)</f>
        <v>0</v>
      </c>
      <c r="DA27" s="121">
        <f>SUM(AW27,+BY27)</f>
        <v>0</v>
      </c>
      <c r="DB27" s="121">
        <f>SUM(AX27,+BZ27)</f>
        <v>6000</v>
      </c>
      <c r="DC27" s="121">
        <f>SUM(AY27,+CA27)</f>
        <v>6000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53599</v>
      </c>
    </row>
    <row r="28" spans="1:114" s="136" customFormat="1" ht="13.5" customHeight="1" x14ac:dyDescent="0.15">
      <c r="A28" s="119" t="s">
        <v>52</v>
      </c>
      <c r="B28" s="120" t="s">
        <v>408</v>
      </c>
      <c r="C28" s="119" t="s">
        <v>409</v>
      </c>
      <c r="D28" s="121">
        <f>SUM(E28,+L28)</f>
        <v>407054</v>
      </c>
      <c r="E28" s="121">
        <f>SUM(F28:I28,K28)</f>
        <v>84081</v>
      </c>
      <c r="F28" s="121">
        <v>0</v>
      </c>
      <c r="G28" s="121">
        <v>0</v>
      </c>
      <c r="H28" s="121">
        <v>0</v>
      </c>
      <c r="I28" s="121">
        <v>84059</v>
      </c>
      <c r="J28" s="122" t="s">
        <v>489</v>
      </c>
      <c r="K28" s="121">
        <v>22</v>
      </c>
      <c r="L28" s="121">
        <v>322973</v>
      </c>
      <c r="M28" s="121">
        <f>SUM(N28,+U28)</f>
        <v>40431</v>
      </c>
      <c r="N28" s="121">
        <f>SUM(O28:R28,T28)</f>
        <v>2</v>
      </c>
      <c r="O28" s="121">
        <v>0</v>
      </c>
      <c r="P28" s="121">
        <v>0</v>
      </c>
      <c r="Q28" s="121">
        <v>0</v>
      </c>
      <c r="R28" s="121">
        <v>0</v>
      </c>
      <c r="S28" s="122" t="s">
        <v>489</v>
      </c>
      <c r="T28" s="121">
        <v>2</v>
      </c>
      <c r="U28" s="121">
        <v>40429</v>
      </c>
      <c r="V28" s="121">
        <f>+SUM(D28,M28)</f>
        <v>447485</v>
      </c>
      <c r="W28" s="121">
        <f>+SUM(E28,N28)</f>
        <v>84083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84059</v>
      </c>
      <c r="AB28" s="122" t="str">
        <f>IF(+SUM(J28,S28)=0,"-",+SUM(J28,S28))</f>
        <v>-</v>
      </c>
      <c r="AC28" s="121">
        <f>+SUM(K28,T28)</f>
        <v>24</v>
      </c>
      <c r="AD28" s="121">
        <f>+SUM(L28,U28)</f>
        <v>363402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149327</v>
      </c>
      <c r="AN28" s="121">
        <f>SUM(AO28:AR28)</f>
        <v>8831</v>
      </c>
      <c r="AO28" s="121">
        <v>8831</v>
      </c>
      <c r="AP28" s="121">
        <v>0</v>
      </c>
      <c r="AQ28" s="121">
        <v>0</v>
      </c>
      <c r="AR28" s="121">
        <v>0</v>
      </c>
      <c r="AS28" s="121">
        <f>SUM(AT28:AV28)</f>
        <v>109284</v>
      </c>
      <c r="AT28" s="121">
        <v>104996</v>
      </c>
      <c r="AU28" s="121">
        <v>0</v>
      </c>
      <c r="AV28" s="121">
        <v>4288</v>
      </c>
      <c r="AW28" s="121">
        <v>0</v>
      </c>
      <c r="AX28" s="121">
        <f>SUM(AY28:BB28)</f>
        <v>31212</v>
      </c>
      <c r="AY28" s="121">
        <v>0</v>
      </c>
      <c r="AZ28" s="121">
        <v>0</v>
      </c>
      <c r="BA28" s="121">
        <v>0</v>
      </c>
      <c r="BB28" s="121">
        <v>31212</v>
      </c>
      <c r="BC28" s="121">
        <v>257727</v>
      </c>
      <c r="BD28" s="121">
        <v>0</v>
      </c>
      <c r="BE28" s="121">
        <v>0</v>
      </c>
      <c r="BF28" s="121">
        <f>SUM(AE28,+AM28,+BE28)</f>
        <v>149327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40431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149327</v>
      </c>
      <c r="CR28" s="121">
        <f>SUM(AN28,+BP28)</f>
        <v>8831</v>
      </c>
      <c r="CS28" s="121">
        <f>SUM(AO28,+BQ28)</f>
        <v>8831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109284</v>
      </c>
      <c r="CX28" s="121">
        <f>SUM(AT28,+BV28)</f>
        <v>104996</v>
      </c>
      <c r="CY28" s="121">
        <f>SUM(AU28,+BW28)</f>
        <v>0</v>
      </c>
      <c r="CZ28" s="121">
        <f>SUM(AV28,+BX28)</f>
        <v>4288</v>
      </c>
      <c r="DA28" s="121">
        <f>SUM(AW28,+BY28)</f>
        <v>0</v>
      </c>
      <c r="DB28" s="121">
        <f>SUM(AX28,+BZ28)</f>
        <v>31212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31212</v>
      </c>
      <c r="DG28" s="121">
        <f>SUM(BC28,+CE28)</f>
        <v>298158</v>
      </c>
      <c r="DH28" s="121">
        <f>SUM(BD28,+CF28)</f>
        <v>0</v>
      </c>
      <c r="DI28" s="121">
        <f>SUM(BE28,+CG28)</f>
        <v>0</v>
      </c>
      <c r="DJ28" s="121">
        <f>SUM(BF28,+CH28)</f>
        <v>149327</v>
      </c>
    </row>
    <row r="29" spans="1:114" s="136" customFormat="1" ht="13.5" customHeight="1" x14ac:dyDescent="0.15">
      <c r="A29" s="119" t="s">
        <v>52</v>
      </c>
      <c r="B29" s="120" t="s">
        <v>413</v>
      </c>
      <c r="C29" s="119" t="s">
        <v>414</v>
      </c>
      <c r="D29" s="121">
        <f>SUM(E29,+L29)</f>
        <v>139364</v>
      </c>
      <c r="E29" s="121">
        <f>SUM(F29:I29,K29)</f>
        <v>23601</v>
      </c>
      <c r="F29" s="121">
        <v>0</v>
      </c>
      <c r="G29" s="121">
        <v>0</v>
      </c>
      <c r="H29" s="121">
        <v>0</v>
      </c>
      <c r="I29" s="121">
        <v>23597</v>
      </c>
      <c r="J29" s="122" t="s">
        <v>489</v>
      </c>
      <c r="K29" s="121">
        <v>4</v>
      </c>
      <c r="L29" s="121">
        <v>115763</v>
      </c>
      <c r="M29" s="121">
        <f>SUM(N29,+U29)</f>
        <v>2737</v>
      </c>
      <c r="N29" s="121">
        <f>SUM(O29:R29,T29)</f>
        <v>8</v>
      </c>
      <c r="O29" s="121">
        <v>0</v>
      </c>
      <c r="P29" s="121">
        <v>0</v>
      </c>
      <c r="Q29" s="121">
        <v>0</v>
      </c>
      <c r="R29" s="121">
        <v>0</v>
      </c>
      <c r="S29" s="122" t="s">
        <v>489</v>
      </c>
      <c r="T29" s="121">
        <v>8</v>
      </c>
      <c r="U29" s="121">
        <v>2729</v>
      </c>
      <c r="V29" s="121">
        <f>+SUM(D29,M29)</f>
        <v>142101</v>
      </c>
      <c r="W29" s="121">
        <f>+SUM(E29,N29)</f>
        <v>23609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23597</v>
      </c>
      <c r="AB29" s="122" t="str">
        <f>IF(+SUM(J29,S29)=0,"-",+SUM(J29,S29))</f>
        <v>-</v>
      </c>
      <c r="AC29" s="121">
        <f>+SUM(K29,T29)</f>
        <v>12</v>
      </c>
      <c r="AD29" s="121">
        <f>+SUM(L29,U29)</f>
        <v>118492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30719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30719</v>
      </c>
      <c r="AY29" s="121">
        <v>29157</v>
      </c>
      <c r="AZ29" s="121">
        <v>0</v>
      </c>
      <c r="BA29" s="121">
        <v>0</v>
      </c>
      <c r="BB29" s="121">
        <v>1562</v>
      </c>
      <c r="BC29" s="121">
        <v>108645</v>
      </c>
      <c r="BD29" s="121">
        <v>0</v>
      </c>
      <c r="BE29" s="121">
        <v>0</v>
      </c>
      <c r="BF29" s="121">
        <f>SUM(AE29,+AM29,+BE29)</f>
        <v>30719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2737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30719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30719</v>
      </c>
      <c r="DC29" s="121">
        <f>SUM(AY29,+CA29)</f>
        <v>29157</v>
      </c>
      <c r="DD29" s="121">
        <f>SUM(AZ29,+CB29)</f>
        <v>0</v>
      </c>
      <c r="DE29" s="121">
        <f>SUM(BA29,+CC29)</f>
        <v>0</v>
      </c>
      <c r="DF29" s="121">
        <f>SUM(BB29,+CD29)</f>
        <v>1562</v>
      </c>
      <c r="DG29" s="121">
        <f>SUM(BC29,+CE29)</f>
        <v>111382</v>
      </c>
      <c r="DH29" s="121">
        <f>SUM(BD29,+CF29)</f>
        <v>0</v>
      </c>
      <c r="DI29" s="121">
        <f>SUM(BE29,+CG29)</f>
        <v>0</v>
      </c>
      <c r="DJ29" s="121">
        <f>SUM(BF29,+CH29)</f>
        <v>30719</v>
      </c>
    </row>
    <row r="30" spans="1:114" s="136" customFormat="1" ht="13.5" customHeight="1" x14ac:dyDescent="0.15">
      <c r="A30" s="119" t="s">
        <v>52</v>
      </c>
      <c r="B30" s="120" t="s">
        <v>416</v>
      </c>
      <c r="C30" s="119" t="s">
        <v>417</v>
      </c>
      <c r="D30" s="121">
        <f>SUM(E30,+L30)</f>
        <v>340651</v>
      </c>
      <c r="E30" s="121">
        <f>SUM(F30:I30,K30)</f>
        <v>46379</v>
      </c>
      <c r="F30" s="121">
        <v>9186</v>
      </c>
      <c r="G30" s="121">
        <v>0</v>
      </c>
      <c r="H30" s="121">
        <v>0</v>
      </c>
      <c r="I30" s="121">
        <v>37193</v>
      </c>
      <c r="J30" s="122" t="s">
        <v>489</v>
      </c>
      <c r="K30" s="121">
        <v>0</v>
      </c>
      <c r="L30" s="121">
        <v>294272</v>
      </c>
      <c r="M30" s="121">
        <f>SUM(N30,+U30)</f>
        <v>22332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489</v>
      </c>
      <c r="T30" s="121">
        <v>0</v>
      </c>
      <c r="U30" s="121">
        <v>22332</v>
      </c>
      <c r="V30" s="121">
        <f>+SUM(D30,M30)</f>
        <v>362983</v>
      </c>
      <c r="W30" s="121">
        <f>+SUM(E30,N30)</f>
        <v>46379</v>
      </c>
      <c r="X30" s="121">
        <f>+SUM(F30,O30)</f>
        <v>9186</v>
      </c>
      <c r="Y30" s="121">
        <f>+SUM(G30,P30)</f>
        <v>0</v>
      </c>
      <c r="Z30" s="121">
        <f>+SUM(H30,Q30)</f>
        <v>0</v>
      </c>
      <c r="AA30" s="121">
        <f>+SUM(I30,R30)</f>
        <v>37193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316604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132909</v>
      </c>
      <c r="AN30" s="121">
        <f>SUM(AO30:AR30)</f>
        <v>7793</v>
      </c>
      <c r="AO30" s="121">
        <v>7793</v>
      </c>
      <c r="AP30" s="121">
        <v>0</v>
      </c>
      <c r="AQ30" s="121">
        <v>0</v>
      </c>
      <c r="AR30" s="121">
        <v>0</v>
      </c>
      <c r="AS30" s="121">
        <f>SUM(AT30:AV30)</f>
        <v>560</v>
      </c>
      <c r="AT30" s="121">
        <v>0</v>
      </c>
      <c r="AU30" s="121">
        <v>0</v>
      </c>
      <c r="AV30" s="121">
        <v>560</v>
      </c>
      <c r="AW30" s="121">
        <v>9436</v>
      </c>
      <c r="AX30" s="121">
        <f>SUM(AY30:BB30)</f>
        <v>115120</v>
      </c>
      <c r="AY30" s="121">
        <v>103330</v>
      </c>
      <c r="AZ30" s="121">
        <v>11790</v>
      </c>
      <c r="BA30" s="121">
        <v>0</v>
      </c>
      <c r="BB30" s="121">
        <v>0</v>
      </c>
      <c r="BC30" s="121">
        <v>207742</v>
      </c>
      <c r="BD30" s="121">
        <v>0</v>
      </c>
      <c r="BE30" s="121">
        <v>0</v>
      </c>
      <c r="BF30" s="121">
        <f>SUM(AE30,+AM30,+BE30)</f>
        <v>132909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4455</v>
      </c>
      <c r="BP30" s="121">
        <f>SUM(BQ30:BT30)</f>
        <v>4455</v>
      </c>
      <c r="BQ30" s="121">
        <v>4455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17877</v>
      </c>
      <c r="CF30" s="121">
        <v>0</v>
      </c>
      <c r="CG30" s="121">
        <v>0</v>
      </c>
      <c r="CH30" s="121">
        <f>SUM(BG30,+BO30,+CG30)</f>
        <v>4455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137364</v>
      </c>
      <c r="CR30" s="121">
        <f>SUM(AN30,+BP30)</f>
        <v>12248</v>
      </c>
      <c r="CS30" s="121">
        <f>SUM(AO30,+BQ30)</f>
        <v>12248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560</v>
      </c>
      <c r="CX30" s="121">
        <f>SUM(AT30,+BV30)</f>
        <v>0</v>
      </c>
      <c r="CY30" s="121">
        <f>SUM(AU30,+BW30)</f>
        <v>0</v>
      </c>
      <c r="CZ30" s="121">
        <f>SUM(AV30,+BX30)</f>
        <v>560</v>
      </c>
      <c r="DA30" s="121">
        <f>SUM(AW30,+BY30)</f>
        <v>9436</v>
      </c>
      <c r="DB30" s="121">
        <f>SUM(AX30,+BZ30)</f>
        <v>115120</v>
      </c>
      <c r="DC30" s="121">
        <f>SUM(AY30,+CA30)</f>
        <v>103330</v>
      </c>
      <c r="DD30" s="121">
        <f>SUM(AZ30,+CB30)</f>
        <v>11790</v>
      </c>
      <c r="DE30" s="121">
        <f>SUM(BA30,+CC30)</f>
        <v>0</v>
      </c>
      <c r="DF30" s="121">
        <f>SUM(BB30,+CD30)</f>
        <v>0</v>
      </c>
      <c r="DG30" s="121">
        <f>SUM(BC30,+CE30)</f>
        <v>225619</v>
      </c>
      <c r="DH30" s="121">
        <f>SUM(BD30,+CF30)</f>
        <v>0</v>
      </c>
      <c r="DI30" s="121">
        <f>SUM(BE30,+CG30)</f>
        <v>0</v>
      </c>
      <c r="DJ30" s="121">
        <f>SUM(BF30,+CH30)</f>
        <v>137364</v>
      </c>
    </row>
    <row r="31" spans="1:114" s="136" customFormat="1" ht="13.5" customHeight="1" x14ac:dyDescent="0.15">
      <c r="A31" s="119" t="s">
        <v>52</v>
      </c>
      <c r="B31" s="120" t="s">
        <v>419</v>
      </c>
      <c r="C31" s="119" t="s">
        <v>420</v>
      </c>
      <c r="D31" s="121">
        <f>SUM(E31,+L31)</f>
        <v>298300</v>
      </c>
      <c r="E31" s="121">
        <f>SUM(F31:I31,K31)</f>
        <v>16192</v>
      </c>
      <c r="F31" s="121">
        <v>0</v>
      </c>
      <c r="G31" s="121">
        <v>0</v>
      </c>
      <c r="H31" s="121">
        <v>0</v>
      </c>
      <c r="I31" s="121">
        <v>16192</v>
      </c>
      <c r="J31" s="122" t="s">
        <v>489</v>
      </c>
      <c r="K31" s="121">
        <v>0</v>
      </c>
      <c r="L31" s="121">
        <v>282108</v>
      </c>
      <c r="M31" s="121">
        <f>SUM(N31,+U31)</f>
        <v>12912</v>
      </c>
      <c r="N31" s="121">
        <f>SUM(O31:R31,T31)</f>
        <v>2</v>
      </c>
      <c r="O31" s="121">
        <v>0</v>
      </c>
      <c r="P31" s="121">
        <v>0</v>
      </c>
      <c r="Q31" s="121">
        <v>0</v>
      </c>
      <c r="R31" s="121">
        <v>2</v>
      </c>
      <c r="S31" s="122" t="s">
        <v>489</v>
      </c>
      <c r="T31" s="121">
        <v>0</v>
      </c>
      <c r="U31" s="121">
        <v>12910</v>
      </c>
      <c r="V31" s="121">
        <f>+SUM(D31,M31)</f>
        <v>311212</v>
      </c>
      <c r="W31" s="121">
        <f>+SUM(E31,N31)</f>
        <v>16194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16194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295018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61394</v>
      </c>
      <c r="AN31" s="121">
        <f>SUM(AO31:AR31)</f>
        <v>19059</v>
      </c>
      <c r="AO31" s="121">
        <v>11735</v>
      </c>
      <c r="AP31" s="121">
        <v>7324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42335</v>
      </c>
      <c r="AY31" s="121">
        <v>33723</v>
      </c>
      <c r="AZ31" s="121">
        <v>0</v>
      </c>
      <c r="BA31" s="121">
        <v>0</v>
      </c>
      <c r="BB31" s="121">
        <v>8612</v>
      </c>
      <c r="BC31" s="121">
        <v>236906</v>
      </c>
      <c r="BD31" s="121">
        <v>0</v>
      </c>
      <c r="BE31" s="121">
        <v>0</v>
      </c>
      <c r="BF31" s="121">
        <f>SUM(AE31,+AM31,+BE31)</f>
        <v>61394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12912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61394</v>
      </c>
      <c r="CR31" s="121">
        <f>SUM(AN31,+BP31)</f>
        <v>19059</v>
      </c>
      <c r="CS31" s="121">
        <f>SUM(AO31,+BQ31)</f>
        <v>11735</v>
      </c>
      <c r="CT31" s="121">
        <f>SUM(AP31,+BR31)</f>
        <v>7324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42335</v>
      </c>
      <c r="DC31" s="121">
        <f>SUM(AY31,+CA31)</f>
        <v>33723</v>
      </c>
      <c r="DD31" s="121">
        <f>SUM(AZ31,+CB31)</f>
        <v>0</v>
      </c>
      <c r="DE31" s="121">
        <f>SUM(BA31,+CC31)</f>
        <v>0</v>
      </c>
      <c r="DF31" s="121">
        <f>SUM(BB31,+CD31)</f>
        <v>8612</v>
      </c>
      <c r="DG31" s="121">
        <f>SUM(BC31,+CE31)</f>
        <v>249818</v>
      </c>
      <c r="DH31" s="121">
        <f>SUM(BD31,+CF31)</f>
        <v>0</v>
      </c>
      <c r="DI31" s="121">
        <f>SUM(BE31,+CG31)</f>
        <v>0</v>
      </c>
      <c r="DJ31" s="121">
        <f>SUM(BF31,+CH31)</f>
        <v>61394</v>
      </c>
    </row>
    <row r="32" spans="1:114" s="136" customFormat="1" ht="13.5" customHeight="1" x14ac:dyDescent="0.15">
      <c r="A32" s="119" t="s">
        <v>52</v>
      </c>
      <c r="B32" s="120" t="s">
        <v>424</v>
      </c>
      <c r="C32" s="119" t="s">
        <v>425</v>
      </c>
      <c r="D32" s="121">
        <f>SUM(E32,+L32)</f>
        <v>287950</v>
      </c>
      <c r="E32" s="121">
        <f>SUM(F32:I32,K32)</f>
        <v>21713</v>
      </c>
      <c r="F32" s="121">
        <v>0</v>
      </c>
      <c r="G32" s="121">
        <v>0</v>
      </c>
      <c r="H32" s="121">
        <v>0</v>
      </c>
      <c r="I32" s="121">
        <v>21063</v>
      </c>
      <c r="J32" s="122" t="s">
        <v>489</v>
      </c>
      <c r="K32" s="121">
        <v>650</v>
      </c>
      <c r="L32" s="121">
        <v>266237</v>
      </c>
      <c r="M32" s="121">
        <f>SUM(N32,+U32)</f>
        <v>20797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489</v>
      </c>
      <c r="T32" s="121">
        <v>0</v>
      </c>
      <c r="U32" s="121">
        <v>20797</v>
      </c>
      <c r="V32" s="121">
        <f>+SUM(D32,M32)</f>
        <v>308747</v>
      </c>
      <c r="W32" s="121">
        <f>+SUM(E32,N32)</f>
        <v>21713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21063</v>
      </c>
      <c r="AB32" s="122" t="str">
        <f>IF(+SUM(J32,S32)=0,"-",+SUM(J32,S32))</f>
        <v>-</v>
      </c>
      <c r="AC32" s="121">
        <f>+SUM(K32,T32)</f>
        <v>650</v>
      </c>
      <c r="AD32" s="121">
        <f>+SUM(L32,U32)</f>
        <v>287034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50498</v>
      </c>
      <c r="AN32" s="121">
        <f>SUM(AO32:AR32)</f>
        <v>12857</v>
      </c>
      <c r="AO32" s="121">
        <v>12857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37641</v>
      </c>
      <c r="AY32" s="121">
        <v>32368</v>
      </c>
      <c r="AZ32" s="121">
        <v>0</v>
      </c>
      <c r="BA32" s="121">
        <v>0</v>
      </c>
      <c r="BB32" s="121">
        <v>5273</v>
      </c>
      <c r="BC32" s="121">
        <v>229675</v>
      </c>
      <c r="BD32" s="121">
        <v>0</v>
      </c>
      <c r="BE32" s="121">
        <v>7777</v>
      </c>
      <c r="BF32" s="121">
        <f>SUM(AE32,+AM32,+BE32)</f>
        <v>58275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20797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50498</v>
      </c>
      <c r="CR32" s="121">
        <f>SUM(AN32,+BP32)</f>
        <v>12857</v>
      </c>
      <c r="CS32" s="121">
        <f>SUM(AO32,+BQ32)</f>
        <v>12857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37641</v>
      </c>
      <c r="DC32" s="121">
        <f>SUM(AY32,+CA32)</f>
        <v>32368</v>
      </c>
      <c r="DD32" s="121">
        <f>SUM(AZ32,+CB32)</f>
        <v>0</v>
      </c>
      <c r="DE32" s="121">
        <f>SUM(BA32,+CC32)</f>
        <v>0</v>
      </c>
      <c r="DF32" s="121">
        <f>SUM(BB32,+CD32)</f>
        <v>5273</v>
      </c>
      <c r="DG32" s="121">
        <f>SUM(BC32,+CE32)</f>
        <v>250472</v>
      </c>
      <c r="DH32" s="121">
        <f>SUM(BD32,+CF32)</f>
        <v>0</v>
      </c>
      <c r="DI32" s="121">
        <f>SUM(BE32,+CG32)</f>
        <v>7777</v>
      </c>
      <c r="DJ32" s="121">
        <f>SUM(BF32,+CH32)</f>
        <v>58275</v>
      </c>
    </row>
    <row r="33" spans="1:114" s="136" customFormat="1" ht="13.5" customHeight="1" x14ac:dyDescent="0.15">
      <c r="A33" s="119" t="s">
        <v>52</v>
      </c>
      <c r="B33" s="120" t="s">
        <v>427</v>
      </c>
      <c r="C33" s="119" t="s">
        <v>428</v>
      </c>
      <c r="D33" s="121">
        <f>SUM(E33,+L33)</f>
        <v>249892</v>
      </c>
      <c r="E33" s="121">
        <f>SUM(F33:I33,K33)</f>
        <v>60688</v>
      </c>
      <c r="F33" s="121">
        <v>0</v>
      </c>
      <c r="G33" s="121">
        <v>0</v>
      </c>
      <c r="H33" s="121">
        <v>0</v>
      </c>
      <c r="I33" s="121">
        <v>60661</v>
      </c>
      <c r="J33" s="122" t="s">
        <v>489</v>
      </c>
      <c r="K33" s="121">
        <v>27</v>
      </c>
      <c r="L33" s="121">
        <v>189204</v>
      </c>
      <c r="M33" s="121">
        <f>SUM(N33,+U33)</f>
        <v>35563</v>
      </c>
      <c r="N33" s="121">
        <f>SUM(O33:R33,T33)</f>
        <v>12</v>
      </c>
      <c r="O33" s="121">
        <v>0</v>
      </c>
      <c r="P33" s="121">
        <v>0</v>
      </c>
      <c r="Q33" s="121">
        <v>0</v>
      </c>
      <c r="R33" s="121">
        <v>0</v>
      </c>
      <c r="S33" s="122" t="s">
        <v>489</v>
      </c>
      <c r="T33" s="121">
        <v>12</v>
      </c>
      <c r="U33" s="121">
        <v>35551</v>
      </c>
      <c r="V33" s="121">
        <f>+SUM(D33,M33)</f>
        <v>285455</v>
      </c>
      <c r="W33" s="121">
        <f>+SUM(E33,N33)</f>
        <v>60700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60661</v>
      </c>
      <c r="AB33" s="122" t="str">
        <f>IF(+SUM(J33,S33)=0,"-",+SUM(J33,S33))</f>
        <v>-</v>
      </c>
      <c r="AC33" s="121">
        <f>+SUM(K33,T33)</f>
        <v>39</v>
      </c>
      <c r="AD33" s="121">
        <f>+SUM(L33,U33)</f>
        <v>224755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80067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3436</v>
      </c>
      <c r="AT33" s="121">
        <v>0</v>
      </c>
      <c r="AU33" s="121">
        <v>3436</v>
      </c>
      <c r="AV33" s="121">
        <v>0</v>
      </c>
      <c r="AW33" s="121">
        <v>0</v>
      </c>
      <c r="AX33" s="121">
        <f>SUM(AY33:BB33)</f>
        <v>76631</v>
      </c>
      <c r="AY33" s="121">
        <v>48900</v>
      </c>
      <c r="AZ33" s="121">
        <v>27297</v>
      </c>
      <c r="BA33" s="121">
        <v>0</v>
      </c>
      <c r="BB33" s="121">
        <v>434</v>
      </c>
      <c r="BC33" s="121">
        <v>138514</v>
      </c>
      <c r="BD33" s="121">
        <v>0</v>
      </c>
      <c r="BE33" s="121">
        <v>31311</v>
      </c>
      <c r="BF33" s="121">
        <f>SUM(AE33,+AM33,+BE33)</f>
        <v>111378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35563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80067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3436</v>
      </c>
      <c r="CX33" s="121">
        <f>SUM(AT33,+BV33)</f>
        <v>0</v>
      </c>
      <c r="CY33" s="121">
        <f>SUM(AU33,+BW33)</f>
        <v>3436</v>
      </c>
      <c r="CZ33" s="121">
        <f>SUM(AV33,+BX33)</f>
        <v>0</v>
      </c>
      <c r="DA33" s="121">
        <f>SUM(AW33,+BY33)</f>
        <v>0</v>
      </c>
      <c r="DB33" s="121">
        <f>SUM(AX33,+BZ33)</f>
        <v>76631</v>
      </c>
      <c r="DC33" s="121">
        <f>SUM(AY33,+CA33)</f>
        <v>48900</v>
      </c>
      <c r="DD33" s="121">
        <f>SUM(AZ33,+CB33)</f>
        <v>27297</v>
      </c>
      <c r="DE33" s="121">
        <f>SUM(BA33,+CC33)</f>
        <v>0</v>
      </c>
      <c r="DF33" s="121">
        <f>SUM(BB33,+CD33)</f>
        <v>434</v>
      </c>
      <c r="DG33" s="121">
        <f>SUM(BC33,+CE33)</f>
        <v>174077</v>
      </c>
      <c r="DH33" s="121">
        <f>SUM(BD33,+CF33)</f>
        <v>0</v>
      </c>
      <c r="DI33" s="121">
        <f>SUM(BE33,+CG33)</f>
        <v>31311</v>
      </c>
      <c r="DJ33" s="121">
        <f>SUM(BF33,+CH33)</f>
        <v>111378</v>
      </c>
    </row>
    <row r="34" spans="1:114" s="136" customFormat="1" ht="13.5" customHeight="1" x14ac:dyDescent="0.15">
      <c r="A34" s="119" t="s">
        <v>52</v>
      </c>
      <c r="B34" s="120" t="s">
        <v>430</v>
      </c>
      <c r="C34" s="119" t="s">
        <v>431</v>
      </c>
      <c r="D34" s="121">
        <f>SUM(E34,+L34)</f>
        <v>129640</v>
      </c>
      <c r="E34" s="121">
        <f>SUM(F34:I34,K34)</f>
        <v>19311</v>
      </c>
      <c r="F34" s="121">
        <v>0</v>
      </c>
      <c r="G34" s="121">
        <v>0</v>
      </c>
      <c r="H34" s="121">
        <v>0</v>
      </c>
      <c r="I34" s="121">
        <v>18210</v>
      </c>
      <c r="J34" s="122" t="s">
        <v>489</v>
      </c>
      <c r="K34" s="121">
        <v>1101</v>
      </c>
      <c r="L34" s="121">
        <v>110329</v>
      </c>
      <c r="M34" s="121">
        <f>SUM(N34,+U34)</f>
        <v>15281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489</v>
      </c>
      <c r="T34" s="121">
        <v>0</v>
      </c>
      <c r="U34" s="121">
        <v>15281</v>
      </c>
      <c r="V34" s="121">
        <f>+SUM(D34,M34)</f>
        <v>144921</v>
      </c>
      <c r="W34" s="121">
        <f>+SUM(E34,N34)</f>
        <v>19311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18210</v>
      </c>
      <c r="AB34" s="122" t="str">
        <f>IF(+SUM(J34,S34)=0,"-",+SUM(J34,S34))</f>
        <v>-</v>
      </c>
      <c r="AC34" s="121">
        <f>+SUM(K34,T34)</f>
        <v>1101</v>
      </c>
      <c r="AD34" s="121">
        <f>+SUM(L34,U34)</f>
        <v>125610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14459</v>
      </c>
      <c r="AM34" s="121">
        <f>SUM(AN34,AS34,AW34,AX34,BD34)</f>
        <v>55565</v>
      </c>
      <c r="AN34" s="121">
        <f>SUM(AO34:AR34)</f>
        <v>1498</v>
      </c>
      <c r="AO34" s="121">
        <v>1498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54067</v>
      </c>
      <c r="AY34" s="121">
        <v>47386</v>
      </c>
      <c r="AZ34" s="121">
        <v>6010</v>
      </c>
      <c r="BA34" s="121">
        <v>0</v>
      </c>
      <c r="BB34" s="121">
        <v>671</v>
      </c>
      <c r="BC34" s="121">
        <v>59616</v>
      </c>
      <c r="BD34" s="121">
        <v>0</v>
      </c>
      <c r="BE34" s="121">
        <v>0</v>
      </c>
      <c r="BF34" s="121">
        <f>SUM(AE34,+AM34,+BE34)</f>
        <v>55565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15281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14459</v>
      </c>
      <c r="CQ34" s="121">
        <f>SUM(AM34,+BO34)</f>
        <v>55565</v>
      </c>
      <c r="CR34" s="121">
        <f>SUM(AN34,+BP34)</f>
        <v>1498</v>
      </c>
      <c r="CS34" s="121">
        <f>SUM(AO34,+BQ34)</f>
        <v>1498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54067</v>
      </c>
      <c r="DC34" s="121">
        <f>SUM(AY34,+CA34)</f>
        <v>47386</v>
      </c>
      <c r="DD34" s="121">
        <f>SUM(AZ34,+CB34)</f>
        <v>6010</v>
      </c>
      <c r="DE34" s="121">
        <f>SUM(BA34,+CC34)</f>
        <v>0</v>
      </c>
      <c r="DF34" s="121">
        <f>SUM(BB34,+CD34)</f>
        <v>671</v>
      </c>
      <c r="DG34" s="121">
        <f>SUM(BC34,+CE34)</f>
        <v>74897</v>
      </c>
      <c r="DH34" s="121">
        <f>SUM(BD34,+CF34)</f>
        <v>0</v>
      </c>
      <c r="DI34" s="121">
        <f>SUM(BE34,+CG34)</f>
        <v>0</v>
      </c>
      <c r="DJ34" s="121">
        <f>SUM(BF34,+CH34)</f>
        <v>55565</v>
      </c>
    </row>
    <row r="35" spans="1:114" s="136" customFormat="1" ht="13.5" customHeight="1" x14ac:dyDescent="0.15">
      <c r="A35" s="119" t="s">
        <v>52</v>
      </c>
      <c r="B35" s="120" t="s">
        <v>433</v>
      </c>
      <c r="C35" s="119" t="s">
        <v>434</v>
      </c>
      <c r="D35" s="121">
        <f>SUM(E35,+L35)</f>
        <v>207790</v>
      </c>
      <c r="E35" s="121">
        <f>SUM(F35:I35,K35)</f>
        <v>65058</v>
      </c>
      <c r="F35" s="121">
        <v>0</v>
      </c>
      <c r="G35" s="121">
        <v>16580</v>
      </c>
      <c r="H35" s="121">
        <v>0</v>
      </c>
      <c r="I35" s="121">
        <v>32773</v>
      </c>
      <c r="J35" s="122" t="s">
        <v>489</v>
      </c>
      <c r="K35" s="121">
        <v>15705</v>
      </c>
      <c r="L35" s="121">
        <v>142732</v>
      </c>
      <c r="M35" s="121">
        <f>SUM(N35,+U35)</f>
        <v>18185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489</v>
      </c>
      <c r="T35" s="121">
        <v>0</v>
      </c>
      <c r="U35" s="121">
        <v>18185</v>
      </c>
      <c r="V35" s="121">
        <f>+SUM(D35,M35)</f>
        <v>225975</v>
      </c>
      <c r="W35" s="121">
        <f>+SUM(E35,N35)</f>
        <v>65058</v>
      </c>
      <c r="X35" s="121">
        <f>+SUM(F35,O35)</f>
        <v>0</v>
      </c>
      <c r="Y35" s="121">
        <f>+SUM(G35,P35)</f>
        <v>16580</v>
      </c>
      <c r="Z35" s="121">
        <f>+SUM(H35,Q35)</f>
        <v>0</v>
      </c>
      <c r="AA35" s="121">
        <f>+SUM(I35,R35)</f>
        <v>32773</v>
      </c>
      <c r="AB35" s="122" t="str">
        <f>IF(+SUM(J35,S35)=0,"-",+SUM(J35,S35))</f>
        <v>-</v>
      </c>
      <c r="AC35" s="121">
        <f>+SUM(K35,T35)</f>
        <v>15705</v>
      </c>
      <c r="AD35" s="121">
        <f>+SUM(L35,U35)</f>
        <v>160917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110588</v>
      </c>
      <c r="AN35" s="121">
        <f>SUM(AO35:AR35)</f>
        <v>18399</v>
      </c>
      <c r="AO35" s="121">
        <v>18399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92189</v>
      </c>
      <c r="AY35" s="121">
        <v>64938</v>
      </c>
      <c r="AZ35" s="121">
        <v>15970</v>
      </c>
      <c r="BA35" s="121">
        <v>0</v>
      </c>
      <c r="BB35" s="121">
        <v>11281</v>
      </c>
      <c r="BC35" s="121">
        <v>68870</v>
      </c>
      <c r="BD35" s="121">
        <v>0</v>
      </c>
      <c r="BE35" s="121">
        <v>28332</v>
      </c>
      <c r="BF35" s="121">
        <f>SUM(AE35,+AM35,+BE35)</f>
        <v>138920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18185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110588</v>
      </c>
      <c r="CR35" s="121">
        <f>SUM(AN35,+BP35)</f>
        <v>18399</v>
      </c>
      <c r="CS35" s="121">
        <f>SUM(AO35,+BQ35)</f>
        <v>18399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0</v>
      </c>
      <c r="CX35" s="121">
        <f>SUM(AT35,+BV35)</f>
        <v>0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92189</v>
      </c>
      <c r="DC35" s="121">
        <f>SUM(AY35,+CA35)</f>
        <v>64938</v>
      </c>
      <c r="DD35" s="121">
        <f>SUM(AZ35,+CB35)</f>
        <v>15970</v>
      </c>
      <c r="DE35" s="121">
        <f>SUM(BA35,+CC35)</f>
        <v>0</v>
      </c>
      <c r="DF35" s="121">
        <f>SUM(BB35,+CD35)</f>
        <v>11281</v>
      </c>
      <c r="DG35" s="121">
        <f>SUM(BC35,+CE35)</f>
        <v>87055</v>
      </c>
      <c r="DH35" s="121">
        <f>SUM(BD35,+CF35)</f>
        <v>0</v>
      </c>
      <c r="DI35" s="121">
        <f>SUM(BE35,+CG35)</f>
        <v>28332</v>
      </c>
      <c r="DJ35" s="121">
        <f>SUM(BF35,+CH35)</f>
        <v>138920</v>
      </c>
    </row>
    <row r="36" spans="1:114" s="136" customFormat="1" ht="13.5" customHeight="1" x14ac:dyDescent="0.15">
      <c r="A36" s="119" t="s">
        <v>52</v>
      </c>
      <c r="B36" s="120" t="s">
        <v>436</v>
      </c>
      <c r="C36" s="119" t="s">
        <v>437</v>
      </c>
      <c r="D36" s="121">
        <f>SUM(E36,+L36)</f>
        <v>32540</v>
      </c>
      <c r="E36" s="121">
        <f>SUM(F36:I36,K36)</f>
        <v>3849</v>
      </c>
      <c r="F36" s="121">
        <v>0</v>
      </c>
      <c r="G36" s="121">
        <v>0</v>
      </c>
      <c r="H36" s="121">
        <v>0</v>
      </c>
      <c r="I36" s="121">
        <v>3849</v>
      </c>
      <c r="J36" s="122" t="s">
        <v>489</v>
      </c>
      <c r="K36" s="121">
        <v>0</v>
      </c>
      <c r="L36" s="121">
        <v>28691</v>
      </c>
      <c r="M36" s="121">
        <f>SUM(N36,+U36)</f>
        <v>0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489</v>
      </c>
      <c r="T36" s="121">
        <v>0</v>
      </c>
      <c r="U36" s="121">
        <v>0</v>
      </c>
      <c r="V36" s="121">
        <f>+SUM(D36,M36)</f>
        <v>32540</v>
      </c>
      <c r="W36" s="121">
        <f>+SUM(E36,N36)</f>
        <v>3849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3849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28691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32540</v>
      </c>
      <c r="AN36" s="121">
        <f>SUM(AO36:AR36)</f>
        <v>10476</v>
      </c>
      <c r="AO36" s="121">
        <v>494</v>
      </c>
      <c r="AP36" s="121">
        <v>5181</v>
      </c>
      <c r="AQ36" s="121">
        <v>4801</v>
      </c>
      <c r="AR36" s="121">
        <v>0</v>
      </c>
      <c r="AS36" s="121">
        <f>SUM(AT36:AV36)</f>
        <v>10687</v>
      </c>
      <c r="AT36" s="121">
        <v>977</v>
      </c>
      <c r="AU36" s="121">
        <v>8845</v>
      </c>
      <c r="AV36" s="121">
        <v>865</v>
      </c>
      <c r="AW36" s="121">
        <v>7546</v>
      </c>
      <c r="AX36" s="121">
        <f>SUM(AY36:BB36)</f>
        <v>3831</v>
      </c>
      <c r="AY36" s="121">
        <v>0</v>
      </c>
      <c r="AZ36" s="121">
        <v>3831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f>SUM(AE36,+AM36,+BE36)</f>
        <v>32540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32540</v>
      </c>
      <c r="CR36" s="121">
        <f>SUM(AN36,+BP36)</f>
        <v>10476</v>
      </c>
      <c r="CS36" s="121">
        <f>SUM(AO36,+BQ36)</f>
        <v>494</v>
      </c>
      <c r="CT36" s="121">
        <f>SUM(AP36,+BR36)</f>
        <v>5181</v>
      </c>
      <c r="CU36" s="121">
        <f>SUM(AQ36,+BS36)</f>
        <v>4801</v>
      </c>
      <c r="CV36" s="121">
        <f>SUM(AR36,+BT36)</f>
        <v>0</v>
      </c>
      <c r="CW36" s="121">
        <f>SUM(AS36,+BU36)</f>
        <v>10687</v>
      </c>
      <c r="CX36" s="121">
        <f>SUM(AT36,+BV36)</f>
        <v>977</v>
      </c>
      <c r="CY36" s="121">
        <f>SUM(AU36,+BW36)</f>
        <v>8845</v>
      </c>
      <c r="CZ36" s="121">
        <f>SUM(AV36,+BX36)</f>
        <v>865</v>
      </c>
      <c r="DA36" s="121">
        <f>SUM(AW36,+BY36)</f>
        <v>7546</v>
      </c>
      <c r="DB36" s="121">
        <f>SUM(AX36,+BZ36)</f>
        <v>3831</v>
      </c>
      <c r="DC36" s="121">
        <f>SUM(AY36,+CA36)</f>
        <v>0</v>
      </c>
      <c r="DD36" s="121">
        <f>SUM(AZ36,+CB36)</f>
        <v>3831</v>
      </c>
      <c r="DE36" s="121">
        <f>SUM(BA36,+CC36)</f>
        <v>0</v>
      </c>
      <c r="DF36" s="121">
        <f>SUM(BB36,+CD36)</f>
        <v>0</v>
      </c>
      <c r="DG36" s="121">
        <f>SUM(BC36,+CE36)</f>
        <v>0</v>
      </c>
      <c r="DH36" s="121">
        <f>SUM(BD36,+CF36)</f>
        <v>0</v>
      </c>
      <c r="DI36" s="121">
        <f>SUM(BE36,+CG36)</f>
        <v>0</v>
      </c>
      <c r="DJ36" s="121">
        <f>SUM(BF36,+CH36)</f>
        <v>32540</v>
      </c>
    </row>
    <row r="37" spans="1:114" s="136" customFormat="1" ht="13.5" customHeight="1" x14ac:dyDescent="0.15">
      <c r="A37" s="119" t="s">
        <v>52</v>
      </c>
      <c r="B37" s="120" t="s">
        <v>439</v>
      </c>
      <c r="C37" s="119" t="s">
        <v>440</v>
      </c>
      <c r="D37" s="121">
        <f>SUM(E37,+L37)</f>
        <v>42232</v>
      </c>
      <c r="E37" s="121">
        <f>SUM(F37:I37,K37)</f>
        <v>1145</v>
      </c>
      <c r="F37" s="121">
        <v>0</v>
      </c>
      <c r="G37" s="121">
        <v>0</v>
      </c>
      <c r="H37" s="121">
        <v>0</v>
      </c>
      <c r="I37" s="121">
        <v>1145</v>
      </c>
      <c r="J37" s="122" t="s">
        <v>489</v>
      </c>
      <c r="K37" s="121">
        <v>0</v>
      </c>
      <c r="L37" s="121">
        <v>41087</v>
      </c>
      <c r="M37" s="121">
        <f>SUM(N37,+U37)</f>
        <v>244</v>
      </c>
      <c r="N37" s="121">
        <f>SUM(O37:R37,T37)</f>
        <v>244</v>
      </c>
      <c r="O37" s="121">
        <v>0</v>
      </c>
      <c r="P37" s="121">
        <v>0</v>
      </c>
      <c r="Q37" s="121">
        <v>0</v>
      </c>
      <c r="R37" s="121">
        <v>244</v>
      </c>
      <c r="S37" s="122" t="s">
        <v>489</v>
      </c>
      <c r="T37" s="121">
        <v>0</v>
      </c>
      <c r="U37" s="121">
        <v>0</v>
      </c>
      <c r="V37" s="121">
        <f>+SUM(D37,M37)</f>
        <v>42476</v>
      </c>
      <c r="W37" s="121">
        <f>+SUM(E37,N37)</f>
        <v>1389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1389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41087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42232</v>
      </c>
      <c r="AN37" s="121">
        <f>SUM(AO37:AR37)</f>
        <v>21445</v>
      </c>
      <c r="AO37" s="121">
        <v>6066</v>
      </c>
      <c r="AP37" s="121">
        <v>15379</v>
      </c>
      <c r="AQ37" s="121">
        <v>0</v>
      </c>
      <c r="AR37" s="121">
        <v>0</v>
      </c>
      <c r="AS37" s="121">
        <f>SUM(AT37:AV37)</f>
        <v>11245</v>
      </c>
      <c r="AT37" s="121">
        <v>6255</v>
      </c>
      <c r="AU37" s="121">
        <v>4990</v>
      </c>
      <c r="AV37" s="121">
        <v>0</v>
      </c>
      <c r="AW37" s="121">
        <v>435</v>
      </c>
      <c r="AX37" s="121">
        <f>SUM(AY37:BB37)</f>
        <v>9107</v>
      </c>
      <c r="AY37" s="121">
        <v>0</v>
      </c>
      <c r="AZ37" s="121">
        <v>9107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f>SUM(AE37,+AM37,+BE37)</f>
        <v>42232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244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244</v>
      </c>
      <c r="BV37" s="121">
        <v>244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f>SUM(BG37,+BO37,+CG37)</f>
        <v>244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42476</v>
      </c>
      <c r="CR37" s="121">
        <f>SUM(AN37,+BP37)</f>
        <v>21445</v>
      </c>
      <c r="CS37" s="121">
        <f>SUM(AO37,+BQ37)</f>
        <v>6066</v>
      </c>
      <c r="CT37" s="121">
        <f>SUM(AP37,+BR37)</f>
        <v>15379</v>
      </c>
      <c r="CU37" s="121">
        <f>SUM(AQ37,+BS37)</f>
        <v>0</v>
      </c>
      <c r="CV37" s="121">
        <f>SUM(AR37,+BT37)</f>
        <v>0</v>
      </c>
      <c r="CW37" s="121">
        <f>SUM(AS37,+BU37)</f>
        <v>11489</v>
      </c>
      <c r="CX37" s="121">
        <f>SUM(AT37,+BV37)</f>
        <v>6499</v>
      </c>
      <c r="CY37" s="121">
        <f>SUM(AU37,+BW37)</f>
        <v>4990</v>
      </c>
      <c r="CZ37" s="121">
        <f>SUM(AV37,+BX37)</f>
        <v>0</v>
      </c>
      <c r="DA37" s="121">
        <f>SUM(AW37,+BY37)</f>
        <v>435</v>
      </c>
      <c r="DB37" s="121">
        <f>SUM(AX37,+BZ37)</f>
        <v>9107</v>
      </c>
      <c r="DC37" s="121">
        <f>SUM(AY37,+CA37)</f>
        <v>0</v>
      </c>
      <c r="DD37" s="121">
        <f>SUM(AZ37,+CB37)</f>
        <v>9107</v>
      </c>
      <c r="DE37" s="121">
        <f>SUM(BA37,+CC37)</f>
        <v>0</v>
      </c>
      <c r="DF37" s="121">
        <f>SUM(BB37,+CD37)</f>
        <v>0</v>
      </c>
      <c r="DG37" s="121">
        <f>SUM(BC37,+CE37)</f>
        <v>0</v>
      </c>
      <c r="DH37" s="121">
        <f>SUM(BD37,+CF37)</f>
        <v>0</v>
      </c>
      <c r="DI37" s="121">
        <f>SUM(BE37,+CG37)</f>
        <v>0</v>
      </c>
      <c r="DJ37" s="121">
        <f>SUM(BF37,+CH37)</f>
        <v>42476</v>
      </c>
    </row>
    <row r="38" spans="1:114" s="136" customFormat="1" ht="13.5" customHeight="1" x14ac:dyDescent="0.15">
      <c r="A38" s="119" t="s">
        <v>52</v>
      </c>
      <c r="B38" s="120" t="s">
        <v>442</v>
      </c>
      <c r="C38" s="119" t="s">
        <v>443</v>
      </c>
      <c r="D38" s="121">
        <f>SUM(E38,+L38)</f>
        <v>37986</v>
      </c>
      <c r="E38" s="121">
        <f>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2" t="s">
        <v>489</v>
      </c>
      <c r="K38" s="121">
        <v>0</v>
      </c>
      <c r="L38" s="121">
        <v>37986</v>
      </c>
      <c r="M38" s="121">
        <f>SUM(N38,+U38)</f>
        <v>0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489</v>
      </c>
      <c r="T38" s="121">
        <v>0</v>
      </c>
      <c r="U38" s="121">
        <v>0</v>
      </c>
      <c r="V38" s="121">
        <f>+SUM(D38,M38)</f>
        <v>37986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37986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21295</v>
      </c>
      <c r="AN38" s="121">
        <f>SUM(AO38:AR38)</f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f>SUM(AT38:AV38)</f>
        <v>10534</v>
      </c>
      <c r="AT38" s="121">
        <v>10534</v>
      </c>
      <c r="AU38" s="121">
        <v>0</v>
      </c>
      <c r="AV38" s="121">
        <v>0</v>
      </c>
      <c r="AW38" s="121">
        <v>0</v>
      </c>
      <c r="AX38" s="121">
        <f>SUM(AY38:BB38)</f>
        <v>10761</v>
      </c>
      <c r="AY38" s="121">
        <v>1840</v>
      </c>
      <c r="AZ38" s="121">
        <v>2862</v>
      </c>
      <c r="BA38" s="121">
        <v>0</v>
      </c>
      <c r="BB38" s="121">
        <v>6059</v>
      </c>
      <c r="BC38" s="121">
        <v>0</v>
      </c>
      <c r="BD38" s="121">
        <v>0</v>
      </c>
      <c r="BE38" s="121">
        <v>16691</v>
      </c>
      <c r="BF38" s="121">
        <f>SUM(AE38,+AM38,+BE38)</f>
        <v>37986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21295</v>
      </c>
      <c r="CR38" s="121">
        <f>SUM(AN38,+BP38)</f>
        <v>0</v>
      </c>
      <c r="CS38" s="121">
        <f>SUM(AO38,+BQ38)</f>
        <v>0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10534</v>
      </c>
      <c r="CX38" s="121">
        <f>SUM(AT38,+BV38)</f>
        <v>10534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10761</v>
      </c>
      <c r="DC38" s="121">
        <f>SUM(AY38,+CA38)</f>
        <v>1840</v>
      </c>
      <c r="DD38" s="121">
        <f>SUM(AZ38,+CB38)</f>
        <v>2862</v>
      </c>
      <c r="DE38" s="121">
        <f>SUM(BA38,+CC38)</f>
        <v>0</v>
      </c>
      <c r="DF38" s="121">
        <f>SUM(BB38,+CD38)</f>
        <v>6059</v>
      </c>
      <c r="DG38" s="121">
        <f>SUM(BC38,+CE38)</f>
        <v>0</v>
      </c>
      <c r="DH38" s="121">
        <f>SUM(BD38,+CF38)</f>
        <v>0</v>
      </c>
      <c r="DI38" s="121">
        <f>SUM(BE38,+CG38)</f>
        <v>16691</v>
      </c>
      <c r="DJ38" s="121">
        <f>SUM(BF38,+CH38)</f>
        <v>37986</v>
      </c>
    </row>
    <row r="39" spans="1:114" s="136" customFormat="1" ht="13.5" customHeight="1" x14ac:dyDescent="0.15">
      <c r="A39" s="119" t="s">
        <v>52</v>
      </c>
      <c r="B39" s="120" t="s">
        <v>445</v>
      </c>
      <c r="C39" s="119" t="s">
        <v>446</v>
      </c>
      <c r="D39" s="121">
        <f>SUM(E39,+L39)</f>
        <v>24522</v>
      </c>
      <c r="E39" s="121">
        <f>SUM(F39:I39,K39)</f>
        <v>6629</v>
      </c>
      <c r="F39" s="121">
        <v>6629</v>
      </c>
      <c r="G39" s="121">
        <v>0</v>
      </c>
      <c r="H39" s="121">
        <v>0</v>
      </c>
      <c r="I39" s="121">
        <v>0</v>
      </c>
      <c r="J39" s="122" t="s">
        <v>489</v>
      </c>
      <c r="K39" s="121">
        <v>0</v>
      </c>
      <c r="L39" s="121">
        <v>17893</v>
      </c>
      <c r="M39" s="121">
        <f>SUM(N39,+U39)</f>
        <v>9339</v>
      </c>
      <c r="N39" s="121">
        <f>SUM(O39:R39,T39)</f>
        <v>4339</v>
      </c>
      <c r="O39" s="121">
        <v>0</v>
      </c>
      <c r="P39" s="121">
        <v>0</v>
      </c>
      <c r="Q39" s="121">
        <v>0</v>
      </c>
      <c r="R39" s="121">
        <v>4339</v>
      </c>
      <c r="S39" s="122" t="s">
        <v>489</v>
      </c>
      <c r="T39" s="121">
        <v>0</v>
      </c>
      <c r="U39" s="121">
        <v>5000</v>
      </c>
      <c r="V39" s="121">
        <f>+SUM(D39,M39)</f>
        <v>33861</v>
      </c>
      <c r="W39" s="121">
        <f>+SUM(E39,N39)</f>
        <v>10968</v>
      </c>
      <c r="X39" s="121">
        <f>+SUM(F39,O39)</f>
        <v>6629</v>
      </c>
      <c r="Y39" s="121">
        <f>+SUM(G39,P39)</f>
        <v>0</v>
      </c>
      <c r="Z39" s="121">
        <f>+SUM(H39,Q39)</f>
        <v>0</v>
      </c>
      <c r="AA39" s="121">
        <f>+SUM(I39,R39)</f>
        <v>4339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22893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>SUM(AN39,AS39,AW39,AX39,BD39)</f>
        <v>24174</v>
      </c>
      <c r="AN39" s="121">
        <f>SUM(AO39:AR39)</f>
        <v>7175</v>
      </c>
      <c r="AO39" s="121">
        <v>0</v>
      </c>
      <c r="AP39" s="121">
        <v>3726</v>
      </c>
      <c r="AQ39" s="121">
        <v>3449</v>
      </c>
      <c r="AR39" s="121">
        <v>0</v>
      </c>
      <c r="AS39" s="121">
        <f>SUM(AT39:AV39)</f>
        <v>2936</v>
      </c>
      <c r="AT39" s="121">
        <v>407</v>
      </c>
      <c r="AU39" s="121">
        <v>2529</v>
      </c>
      <c r="AV39" s="121">
        <v>0</v>
      </c>
      <c r="AW39" s="121">
        <v>3798</v>
      </c>
      <c r="AX39" s="121">
        <f>SUM(AY39:BB39)</f>
        <v>10265</v>
      </c>
      <c r="AY39" s="121">
        <v>0</v>
      </c>
      <c r="AZ39" s="121">
        <v>10265</v>
      </c>
      <c r="BA39" s="121">
        <v>0</v>
      </c>
      <c r="BB39" s="121">
        <v>0</v>
      </c>
      <c r="BC39" s="121">
        <v>0</v>
      </c>
      <c r="BD39" s="121">
        <v>0</v>
      </c>
      <c r="BE39" s="121">
        <v>348</v>
      </c>
      <c r="BF39" s="121">
        <f>SUM(AE39,+AM39,+BE39)</f>
        <v>24522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5696</v>
      </c>
      <c r="BP39" s="121">
        <f>SUM(BQ39:BT39)</f>
        <v>59</v>
      </c>
      <c r="BQ39" s="121">
        <v>0</v>
      </c>
      <c r="BR39" s="121">
        <v>59</v>
      </c>
      <c r="BS39" s="121">
        <v>0</v>
      </c>
      <c r="BT39" s="121">
        <v>0</v>
      </c>
      <c r="BU39" s="121">
        <f>SUM(BV39:BX39)</f>
        <v>2544</v>
      </c>
      <c r="BV39" s="121">
        <v>18</v>
      </c>
      <c r="BW39" s="121">
        <v>2526</v>
      </c>
      <c r="BX39" s="121">
        <v>0</v>
      </c>
      <c r="BY39" s="121">
        <v>0</v>
      </c>
      <c r="BZ39" s="121">
        <f>SUM(CA39:CD39)</f>
        <v>3093</v>
      </c>
      <c r="CA39" s="121">
        <v>0</v>
      </c>
      <c r="CB39" s="121">
        <v>3093</v>
      </c>
      <c r="CC39" s="121">
        <v>0</v>
      </c>
      <c r="CD39" s="121">
        <v>0</v>
      </c>
      <c r="CE39" s="121">
        <v>0</v>
      </c>
      <c r="CF39" s="121">
        <v>0</v>
      </c>
      <c r="CG39" s="121">
        <v>3643</v>
      </c>
      <c r="CH39" s="121">
        <f>SUM(BG39,+BO39,+CG39)</f>
        <v>9339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0</v>
      </c>
      <c r="CQ39" s="121">
        <f>SUM(AM39,+BO39)</f>
        <v>29870</v>
      </c>
      <c r="CR39" s="121">
        <f>SUM(AN39,+BP39)</f>
        <v>7234</v>
      </c>
      <c r="CS39" s="121">
        <f>SUM(AO39,+BQ39)</f>
        <v>0</v>
      </c>
      <c r="CT39" s="121">
        <f>SUM(AP39,+BR39)</f>
        <v>3785</v>
      </c>
      <c r="CU39" s="121">
        <f>SUM(AQ39,+BS39)</f>
        <v>3449</v>
      </c>
      <c r="CV39" s="121">
        <f>SUM(AR39,+BT39)</f>
        <v>0</v>
      </c>
      <c r="CW39" s="121">
        <f>SUM(AS39,+BU39)</f>
        <v>5480</v>
      </c>
      <c r="CX39" s="121">
        <f>SUM(AT39,+BV39)</f>
        <v>425</v>
      </c>
      <c r="CY39" s="121">
        <f>SUM(AU39,+BW39)</f>
        <v>5055</v>
      </c>
      <c r="CZ39" s="121">
        <f>SUM(AV39,+BX39)</f>
        <v>0</v>
      </c>
      <c r="DA39" s="121">
        <f>SUM(AW39,+BY39)</f>
        <v>3798</v>
      </c>
      <c r="DB39" s="121">
        <f>SUM(AX39,+BZ39)</f>
        <v>13358</v>
      </c>
      <c r="DC39" s="121">
        <f>SUM(AY39,+CA39)</f>
        <v>0</v>
      </c>
      <c r="DD39" s="121">
        <f>SUM(AZ39,+CB39)</f>
        <v>13358</v>
      </c>
      <c r="DE39" s="121">
        <f>SUM(BA39,+CC39)</f>
        <v>0</v>
      </c>
      <c r="DF39" s="121">
        <f>SUM(BB39,+CD39)</f>
        <v>0</v>
      </c>
      <c r="DG39" s="121">
        <f>SUM(BC39,+CE39)</f>
        <v>0</v>
      </c>
      <c r="DH39" s="121">
        <f>SUM(BD39,+CF39)</f>
        <v>0</v>
      </c>
      <c r="DI39" s="121">
        <f>SUM(BE39,+CG39)</f>
        <v>3991</v>
      </c>
      <c r="DJ39" s="121">
        <f>SUM(BF39,+CH39)</f>
        <v>33861</v>
      </c>
    </row>
    <row r="40" spans="1:114" s="136" customFormat="1" ht="13.5" customHeight="1" x14ac:dyDescent="0.15">
      <c r="A40" s="119" t="s">
        <v>52</v>
      </c>
      <c r="B40" s="120" t="s">
        <v>448</v>
      </c>
      <c r="C40" s="119" t="s">
        <v>449</v>
      </c>
      <c r="D40" s="121">
        <f>SUM(E40,+L40)</f>
        <v>41987</v>
      </c>
      <c r="E40" s="121">
        <f>SUM(F40:I40,K40)</f>
        <v>2931</v>
      </c>
      <c r="F40" s="121">
        <v>0</v>
      </c>
      <c r="G40" s="121">
        <v>0</v>
      </c>
      <c r="H40" s="121">
        <v>0</v>
      </c>
      <c r="I40" s="121">
        <v>2930</v>
      </c>
      <c r="J40" s="122" t="s">
        <v>489</v>
      </c>
      <c r="K40" s="121">
        <v>1</v>
      </c>
      <c r="L40" s="121">
        <v>39056</v>
      </c>
      <c r="M40" s="121">
        <f>SUM(N40,+U40)</f>
        <v>370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489</v>
      </c>
      <c r="T40" s="121">
        <v>0</v>
      </c>
      <c r="U40" s="121">
        <v>370</v>
      </c>
      <c r="V40" s="121">
        <f>+SUM(D40,M40)</f>
        <v>42357</v>
      </c>
      <c r="W40" s="121">
        <f>+SUM(E40,N40)</f>
        <v>2931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2930</v>
      </c>
      <c r="AB40" s="122" t="str">
        <f>IF(+SUM(J40,S40)=0,"-",+SUM(J40,S40))</f>
        <v>-</v>
      </c>
      <c r="AC40" s="121">
        <f>+SUM(K40,T40)</f>
        <v>1</v>
      </c>
      <c r="AD40" s="121">
        <f>+SUM(L40,U40)</f>
        <v>39426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22998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22998</v>
      </c>
      <c r="AY40" s="121">
        <v>4752</v>
      </c>
      <c r="AZ40" s="121">
        <v>4752</v>
      </c>
      <c r="BA40" s="121">
        <v>4752</v>
      </c>
      <c r="BB40" s="121">
        <v>8742</v>
      </c>
      <c r="BC40" s="121">
        <v>0</v>
      </c>
      <c r="BD40" s="121">
        <v>0</v>
      </c>
      <c r="BE40" s="121">
        <v>18989</v>
      </c>
      <c r="BF40" s="121">
        <f>SUM(AE40,+AM40,+BE40)</f>
        <v>41987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370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370</v>
      </c>
      <c r="CA40" s="121">
        <v>123</v>
      </c>
      <c r="CB40" s="121">
        <v>123</v>
      </c>
      <c r="CC40" s="121">
        <v>124</v>
      </c>
      <c r="CD40" s="121">
        <v>0</v>
      </c>
      <c r="CE40" s="121">
        <v>0</v>
      </c>
      <c r="CF40" s="121">
        <v>0</v>
      </c>
      <c r="CG40" s="121">
        <v>0</v>
      </c>
      <c r="CH40" s="121">
        <f>SUM(BG40,+BO40,+CG40)</f>
        <v>370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23368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23368</v>
      </c>
      <c r="DC40" s="121">
        <f>SUM(AY40,+CA40)</f>
        <v>4875</v>
      </c>
      <c r="DD40" s="121">
        <f>SUM(AZ40,+CB40)</f>
        <v>4875</v>
      </c>
      <c r="DE40" s="121">
        <f>SUM(BA40,+CC40)</f>
        <v>4876</v>
      </c>
      <c r="DF40" s="121">
        <f>SUM(BB40,+CD40)</f>
        <v>8742</v>
      </c>
      <c r="DG40" s="121">
        <f>SUM(BC40,+CE40)</f>
        <v>0</v>
      </c>
      <c r="DH40" s="121">
        <f>SUM(BD40,+CF40)</f>
        <v>0</v>
      </c>
      <c r="DI40" s="121">
        <f>SUM(BE40,+CG40)</f>
        <v>18989</v>
      </c>
      <c r="DJ40" s="121">
        <f>SUM(BF40,+CH40)</f>
        <v>42357</v>
      </c>
    </row>
    <row r="41" spans="1:114" s="136" customFormat="1" ht="13.5" customHeight="1" x14ac:dyDescent="0.15">
      <c r="A41" s="119" t="s">
        <v>52</v>
      </c>
      <c r="B41" s="120" t="s">
        <v>451</v>
      </c>
      <c r="C41" s="119" t="s">
        <v>452</v>
      </c>
      <c r="D41" s="121">
        <f>SUM(E41,+L41)</f>
        <v>32519</v>
      </c>
      <c r="E41" s="121">
        <f>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2" t="s">
        <v>489</v>
      </c>
      <c r="K41" s="121">
        <v>0</v>
      </c>
      <c r="L41" s="121">
        <v>32519</v>
      </c>
      <c r="M41" s="121">
        <f>SUM(N41,+U41)</f>
        <v>0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489</v>
      </c>
      <c r="T41" s="121">
        <v>0</v>
      </c>
      <c r="U41" s="121">
        <v>0</v>
      </c>
      <c r="V41" s="121">
        <f>+SUM(D41,M41)</f>
        <v>32519</v>
      </c>
      <c r="W41" s="121">
        <f>+SUM(E41,N41)</f>
        <v>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2" t="str">
        <f>IF(+SUM(J41,S41)=0,"-",+SUM(J41,S41))</f>
        <v>-</v>
      </c>
      <c r="AC41" s="121">
        <f>+SUM(K41,T41)</f>
        <v>0</v>
      </c>
      <c r="AD41" s="121">
        <f>+SUM(L41,U41)</f>
        <v>32519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14570</v>
      </c>
      <c r="AN41" s="121">
        <f>SUM(AO41:AR41)</f>
        <v>9024</v>
      </c>
      <c r="AO41" s="121">
        <v>0</v>
      </c>
      <c r="AP41" s="121">
        <v>3000</v>
      </c>
      <c r="AQ41" s="121">
        <v>3000</v>
      </c>
      <c r="AR41" s="121">
        <v>3024</v>
      </c>
      <c r="AS41" s="121">
        <f>SUM(AT41:AV41)</f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f>SUM(AY41:BB41)</f>
        <v>0</v>
      </c>
      <c r="AY41" s="121"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5546</v>
      </c>
      <c r="BE41" s="121">
        <v>17949</v>
      </c>
      <c r="BF41" s="121">
        <f>SUM(AE41,+AM41,+BE41)</f>
        <v>32519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0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f>SUM(BG41,+BO41,+CG41)</f>
        <v>0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14570</v>
      </c>
      <c r="CR41" s="121">
        <f>SUM(AN41,+BP41)</f>
        <v>9024</v>
      </c>
      <c r="CS41" s="121">
        <f>SUM(AO41,+BQ41)</f>
        <v>0</v>
      </c>
      <c r="CT41" s="121">
        <f>SUM(AP41,+BR41)</f>
        <v>3000</v>
      </c>
      <c r="CU41" s="121">
        <f>SUM(AQ41,+BS41)</f>
        <v>3000</v>
      </c>
      <c r="CV41" s="121">
        <f>SUM(AR41,+BT41)</f>
        <v>3024</v>
      </c>
      <c r="CW41" s="121">
        <f>SUM(AS41,+BU41)</f>
        <v>0</v>
      </c>
      <c r="CX41" s="121">
        <f>SUM(AT41,+BV41)</f>
        <v>0</v>
      </c>
      <c r="CY41" s="121">
        <f>SUM(AU41,+BW41)</f>
        <v>0</v>
      </c>
      <c r="CZ41" s="121">
        <f>SUM(AV41,+BX41)</f>
        <v>0</v>
      </c>
      <c r="DA41" s="121">
        <f>SUM(AW41,+BY41)</f>
        <v>0</v>
      </c>
      <c r="DB41" s="121">
        <f>SUM(AX41,+BZ41)</f>
        <v>0</v>
      </c>
      <c r="DC41" s="121">
        <f>SUM(AY41,+CA41)</f>
        <v>0</v>
      </c>
      <c r="DD41" s="121">
        <f>SUM(AZ41,+CB41)</f>
        <v>0</v>
      </c>
      <c r="DE41" s="121">
        <f>SUM(BA41,+CC41)</f>
        <v>0</v>
      </c>
      <c r="DF41" s="121">
        <f>SUM(BB41,+CD41)</f>
        <v>0</v>
      </c>
      <c r="DG41" s="121">
        <f>SUM(BC41,+CE41)</f>
        <v>0</v>
      </c>
      <c r="DH41" s="121">
        <f>SUM(BD41,+CF41)</f>
        <v>5546</v>
      </c>
      <c r="DI41" s="121">
        <f>SUM(BE41,+CG41)</f>
        <v>17949</v>
      </c>
      <c r="DJ41" s="121">
        <f>SUM(BF41,+CH41)</f>
        <v>32519</v>
      </c>
    </row>
    <row r="42" spans="1:114" s="136" customFormat="1" ht="13.5" customHeight="1" x14ac:dyDescent="0.15">
      <c r="A42" s="119" t="s">
        <v>52</v>
      </c>
      <c r="B42" s="120" t="s">
        <v>454</v>
      </c>
      <c r="C42" s="119" t="s">
        <v>455</v>
      </c>
      <c r="D42" s="121">
        <f>SUM(E42,+L42)</f>
        <v>65662</v>
      </c>
      <c r="E42" s="121">
        <f>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2" t="s">
        <v>489</v>
      </c>
      <c r="K42" s="121">
        <v>0</v>
      </c>
      <c r="L42" s="121">
        <v>65662</v>
      </c>
      <c r="M42" s="121">
        <f>SUM(N42,+U42)</f>
        <v>525</v>
      </c>
      <c r="N42" s="121">
        <f>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489</v>
      </c>
      <c r="T42" s="121">
        <v>0</v>
      </c>
      <c r="U42" s="121">
        <v>525</v>
      </c>
      <c r="V42" s="121">
        <f>+SUM(D42,M42)</f>
        <v>66187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66187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65662</v>
      </c>
      <c r="AN42" s="121">
        <f>SUM(AO42:AR42)</f>
        <v>65662</v>
      </c>
      <c r="AO42" s="121">
        <v>6807</v>
      </c>
      <c r="AP42" s="121">
        <v>0</v>
      </c>
      <c r="AQ42" s="121">
        <v>58855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f>SUM(AE42,+AM42,+BE42)</f>
        <v>65662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525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525</v>
      </c>
      <c r="BV42" s="121">
        <v>525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f>SUM(BG42,+BO42,+CG42)</f>
        <v>525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66187</v>
      </c>
      <c r="CR42" s="121">
        <f>SUM(AN42,+BP42)</f>
        <v>65662</v>
      </c>
      <c r="CS42" s="121">
        <f>SUM(AO42,+BQ42)</f>
        <v>6807</v>
      </c>
      <c r="CT42" s="121">
        <f>SUM(AP42,+BR42)</f>
        <v>0</v>
      </c>
      <c r="CU42" s="121">
        <f>SUM(AQ42,+BS42)</f>
        <v>58855</v>
      </c>
      <c r="CV42" s="121">
        <f>SUM(AR42,+BT42)</f>
        <v>0</v>
      </c>
      <c r="CW42" s="121">
        <f>SUM(AS42,+BU42)</f>
        <v>525</v>
      </c>
      <c r="CX42" s="121">
        <f>SUM(AT42,+BV42)</f>
        <v>525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0</v>
      </c>
      <c r="DC42" s="121">
        <f>SUM(AY42,+CA42)</f>
        <v>0</v>
      </c>
      <c r="DD42" s="121">
        <f>SUM(AZ42,+CB42)</f>
        <v>0</v>
      </c>
      <c r="DE42" s="121">
        <f>SUM(BA42,+CC42)</f>
        <v>0</v>
      </c>
      <c r="DF42" s="121">
        <f>SUM(BB42,+CD42)</f>
        <v>0</v>
      </c>
      <c r="DG42" s="121">
        <f>SUM(BC42,+CE42)</f>
        <v>0</v>
      </c>
      <c r="DH42" s="121">
        <f>SUM(BD42,+CF42)</f>
        <v>0</v>
      </c>
      <c r="DI42" s="121">
        <f>SUM(BE42,+CG42)</f>
        <v>0</v>
      </c>
      <c r="DJ42" s="121">
        <f>SUM(BF42,+CH42)</f>
        <v>66187</v>
      </c>
    </row>
    <row r="43" spans="1:114" s="136" customFormat="1" ht="13.5" customHeight="1" x14ac:dyDescent="0.15">
      <c r="A43" s="119" t="s">
        <v>52</v>
      </c>
      <c r="B43" s="120" t="s">
        <v>457</v>
      </c>
      <c r="C43" s="119" t="s">
        <v>458</v>
      </c>
      <c r="D43" s="121">
        <f>SUM(E43,+L43)</f>
        <v>72629</v>
      </c>
      <c r="E43" s="121">
        <f>SUM(F43:I43,K43)</f>
        <v>2640</v>
      </c>
      <c r="F43" s="121">
        <v>0</v>
      </c>
      <c r="G43" s="121">
        <v>0</v>
      </c>
      <c r="H43" s="121">
        <v>0</v>
      </c>
      <c r="I43" s="121">
        <v>0</v>
      </c>
      <c r="J43" s="122" t="s">
        <v>489</v>
      </c>
      <c r="K43" s="121">
        <v>2640</v>
      </c>
      <c r="L43" s="121">
        <v>69989</v>
      </c>
      <c r="M43" s="121">
        <f>SUM(N43,+U43)</f>
        <v>0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489</v>
      </c>
      <c r="T43" s="121">
        <v>0</v>
      </c>
      <c r="U43" s="121">
        <v>0</v>
      </c>
      <c r="V43" s="121">
        <f>+SUM(D43,M43)</f>
        <v>72629</v>
      </c>
      <c r="W43" s="121">
        <f>+SUM(E43,N43)</f>
        <v>2640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2640</v>
      </c>
      <c r="AD43" s="121">
        <f>+SUM(L43,U43)</f>
        <v>69989</v>
      </c>
      <c r="AE43" s="121">
        <f>SUM(AF43,+AK43)</f>
        <v>25691</v>
      </c>
      <c r="AF43" s="121">
        <f>SUM(AG43:AJ43)</f>
        <v>25691</v>
      </c>
      <c r="AG43" s="121">
        <v>0</v>
      </c>
      <c r="AH43" s="121">
        <v>24192</v>
      </c>
      <c r="AI43" s="121">
        <v>1499</v>
      </c>
      <c r="AJ43" s="121">
        <v>0</v>
      </c>
      <c r="AK43" s="121">
        <v>0</v>
      </c>
      <c r="AL43" s="121">
        <v>0</v>
      </c>
      <c r="AM43" s="121">
        <f>SUM(AN43,AS43,AW43,AX43,BD43)</f>
        <v>45182</v>
      </c>
      <c r="AN43" s="121">
        <f>SUM(AO43:AR43)</f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f>SUM(AT43:AV43)</f>
        <v>17043</v>
      </c>
      <c r="AT43" s="121">
        <v>1240</v>
      </c>
      <c r="AU43" s="121">
        <v>13441</v>
      </c>
      <c r="AV43" s="121">
        <v>2362</v>
      </c>
      <c r="AW43" s="121">
        <v>0</v>
      </c>
      <c r="AX43" s="121">
        <f>SUM(AY43:BB43)</f>
        <v>28139</v>
      </c>
      <c r="AY43" s="121">
        <v>4864</v>
      </c>
      <c r="AZ43" s="121">
        <v>18949</v>
      </c>
      <c r="BA43" s="121">
        <v>3884</v>
      </c>
      <c r="BB43" s="121">
        <v>442</v>
      </c>
      <c r="BC43" s="121">
        <v>0</v>
      </c>
      <c r="BD43" s="121">
        <v>0</v>
      </c>
      <c r="BE43" s="121">
        <v>1756</v>
      </c>
      <c r="BF43" s="121">
        <f>SUM(AE43,+AM43,+BE43)</f>
        <v>72629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25691</v>
      </c>
      <c r="CJ43" s="121">
        <f>SUM(AF43,+BH43)</f>
        <v>25691</v>
      </c>
      <c r="CK43" s="121">
        <f>SUM(AG43,+BI43)</f>
        <v>0</v>
      </c>
      <c r="CL43" s="121">
        <f>SUM(AH43,+BJ43)</f>
        <v>24192</v>
      </c>
      <c r="CM43" s="121">
        <f>SUM(AI43,+BK43)</f>
        <v>1499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45182</v>
      </c>
      <c r="CR43" s="121">
        <f>SUM(AN43,+BP43)</f>
        <v>0</v>
      </c>
      <c r="CS43" s="121">
        <f>SUM(AO43,+BQ43)</f>
        <v>0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17043</v>
      </c>
      <c r="CX43" s="121">
        <f>SUM(AT43,+BV43)</f>
        <v>1240</v>
      </c>
      <c r="CY43" s="121">
        <f>SUM(AU43,+BW43)</f>
        <v>13441</v>
      </c>
      <c r="CZ43" s="121">
        <f>SUM(AV43,+BX43)</f>
        <v>2362</v>
      </c>
      <c r="DA43" s="121">
        <f>SUM(AW43,+BY43)</f>
        <v>0</v>
      </c>
      <c r="DB43" s="121">
        <f>SUM(AX43,+BZ43)</f>
        <v>28139</v>
      </c>
      <c r="DC43" s="121">
        <f>SUM(AY43,+CA43)</f>
        <v>4864</v>
      </c>
      <c r="DD43" s="121">
        <f>SUM(AZ43,+CB43)</f>
        <v>18949</v>
      </c>
      <c r="DE43" s="121">
        <f>SUM(BA43,+CC43)</f>
        <v>3884</v>
      </c>
      <c r="DF43" s="121">
        <f>SUM(BB43,+CD43)</f>
        <v>442</v>
      </c>
      <c r="DG43" s="121">
        <f>SUM(BC43,+CE43)</f>
        <v>0</v>
      </c>
      <c r="DH43" s="121">
        <f>SUM(BD43,+CF43)</f>
        <v>0</v>
      </c>
      <c r="DI43" s="121">
        <f>SUM(BE43,+CG43)</f>
        <v>1756</v>
      </c>
      <c r="DJ43" s="121">
        <f>SUM(BF43,+CH43)</f>
        <v>72629</v>
      </c>
    </row>
    <row r="44" spans="1:114" s="136" customFormat="1" ht="13.5" customHeight="1" x14ac:dyDescent="0.15">
      <c r="A44" s="119" t="s">
        <v>52</v>
      </c>
      <c r="B44" s="120" t="s">
        <v>460</v>
      </c>
      <c r="C44" s="119" t="s">
        <v>461</v>
      </c>
      <c r="D44" s="121">
        <f>SUM(E44,+L44)</f>
        <v>140226</v>
      </c>
      <c r="E44" s="121">
        <f>SUM(F44:I44,K44)</f>
        <v>17231</v>
      </c>
      <c r="F44" s="121">
        <v>0</v>
      </c>
      <c r="G44" s="121">
        <v>0</v>
      </c>
      <c r="H44" s="121">
        <v>0</v>
      </c>
      <c r="I44" s="121">
        <v>3646</v>
      </c>
      <c r="J44" s="122" t="s">
        <v>489</v>
      </c>
      <c r="K44" s="121">
        <v>13585</v>
      </c>
      <c r="L44" s="121">
        <v>122995</v>
      </c>
      <c r="M44" s="121">
        <f>SUM(N44,+U44)</f>
        <v>0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489</v>
      </c>
      <c r="T44" s="121">
        <v>0</v>
      </c>
      <c r="U44" s="121">
        <v>0</v>
      </c>
      <c r="V44" s="121">
        <f>+SUM(D44,M44)</f>
        <v>140226</v>
      </c>
      <c r="W44" s="121">
        <f>+SUM(E44,N44)</f>
        <v>17231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3646</v>
      </c>
      <c r="AB44" s="122" t="str">
        <f>IF(+SUM(J44,S44)=0,"-",+SUM(J44,S44))</f>
        <v>-</v>
      </c>
      <c r="AC44" s="121">
        <f>+SUM(K44,T44)</f>
        <v>13585</v>
      </c>
      <c r="AD44" s="121">
        <f>+SUM(L44,U44)</f>
        <v>122995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140226</v>
      </c>
      <c r="AN44" s="121">
        <f>SUM(AO44:AR44)</f>
        <v>56989</v>
      </c>
      <c r="AO44" s="121">
        <v>10526</v>
      </c>
      <c r="AP44" s="121">
        <v>0</v>
      </c>
      <c r="AQ44" s="121">
        <v>46463</v>
      </c>
      <c r="AR44" s="121">
        <v>0</v>
      </c>
      <c r="AS44" s="121">
        <f>SUM(AT44:AV44)</f>
        <v>58352</v>
      </c>
      <c r="AT44" s="121">
        <v>2987</v>
      </c>
      <c r="AU44" s="121">
        <v>55365</v>
      </c>
      <c r="AV44" s="121">
        <v>0</v>
      </c>
      <c r="AW44" s="121">
        <v>0</v>
      </c>
      <c r="AX44" s="121">
        <f>SUM(AY44:BB44)</f>
        <v>24885</v>
      </c>
      <c r="AY44" s="121">
        <v>19246</v>
      </c>
      <c r="AZ44" s="121">
        <v>0</v>
      </c>
      <c r="BA44" s="121">
        <v>0</v>
      </c>
      <c r="BB44" s="121">
        <v>5639</v>
      </c>
      <c r="BC44" s="121">
        <v>0</v>
      </c>
      <c r="BD44" s="121">
        <v>0</v>
      </c>
      <c r="BE44" s="121">
        <v>0</v>
      </c>
      <c r="BF44" s="121">
        <f>SUM(AE44,+AM44,+BE44)</f>
        <v>140226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140226</v>
      </c>
      <c r="CR44" s="121">
        <f>SUM(AN44,+BP44)</f>
        <v>56989</v>
      </c>
      <c r="CS44" s="121">
        <f>SUM(AO44,+BQ44)</f>
        <v>10526</v>
      </c>
      <c r="CT44" s="121">
        <f>SUM(AP44,+BR44)</f>
        <v>0</v>
      </c>
      <c r="CU44" s="121">
        <f>SUM(AQ44,+BS44)</f>
        <v>46463</v>
      </c>
      <c r="CV44" s="121">
        <f>SUM(AR44,+BT44)</f>
        <v>0</v>
      </c>
      <c r="CW44" s="121">
        <f>SUM(AS44,+BU44)</f>
        <v>58352</v>
      </c>
      <c r="CX44" s="121">
        <f>SUM(AT44,+BV44)</f>
        <v>2987</v>
      </c>
      <c r="CY44" s="121">
        <f>SUM(AU44,+BW44)</f>
        <v>55365</v>
      </c>
      <c r="CZ44" s="121">
        <f>SUM(AV44,+BX44)</f>
        <v>0</v>
      </c>
      <c r="DA44" s="121">
        <f>SUM(AW44,+BY44)</f>
        <v>0</v>
      </c>
      <c r="DB44" s="121">
        <f>SUM(AX44,+BZ44)</f>
        <v>24885</v>
      </c>
      <c r="DC44" s="121">
        <f>SUM(AY44,+CA44)</f>
        <v>19246</v>
      </c>
      <c r="DD44" s="121">
        <f>SUM(AZ44,+CB44)</f>
        <v>0</v>
      </c>
      <c r="DE44" s="121">
        <f>SUM(BA44,+CC44)</f>
        <v>0</v>
      </c>
      <c r="DF44" s="121">
        <f>SUM(BB44,+CD44)</f>
        <v>5639</v>
      </c>
      <c r="DG44" s="121">
        <f>SUM(BC44,+CE44)</f>
        <v>0</v>
      </c>
      <c r="DH44" s="121">
        <f>SUM(BD44,+CF44)</f>
        <v>0</v>
      </c>
      <c r="DI44" s="121">
        <f>SUM(BE44,+CG44)</f>
        <v>0</v>
      </c>
      <c r="DJ44" s="121">
        <f>SUM(BF44,+CH44)</f>
        <v>140226</v>
      </c>
    </row>
    <row r="45" spans="1:114" s="136" customFormat="1" ht="13.5" customHeight="1" x14ac:dyDescent="0.15">
      <c r="A45" s="119" t="s">
        <v>52</v>
      </c>
      <c r="B45" s="120" t="s">
        <v>463</v>
      </c>
      <c r="C45" s="119" t="s">
        <v>464</v>
      </c>
      <c r="D45" s="121">
        <f>SUM(E45,+L45)</f>
        <v>196184</v>
      </c>
      <c r="E45" s="121">
        <f>SUM(F45:I45,K45)</f>
        <v>28353</v>
      </c>
      <c r="F45" s="121">
        <v>0</v>
      </c>
      <c r="G45" s="121">
        <v>0</v>
      </c>
      <c r="H45" s="121">
        <v>0</v>
      </c>
      <c r="I45" s="121">
        <v>28333</v>
      </c>
      <c r="J45" s="122" t="s">
        <v>489</v>
      </c>
      <c r="K45" s="121">
        <v>20</v>
      </c>
      <c r="L45" s="121">
        <v>167831</v>
      </c>
      <c r="M45" s="121">
        <f>SUM(N45,+U45)</f>
        <v>42601</v>
      </c>
      <c r="N45" s="121">
        <f>SUM(O45:R45,T45)</f>
        <v>6</v>
      </c>
      <c r="O45" s="121">
        <v>0</v>
      </c>
      <c r="P45" s="121">
        <v>0</v>
      </c>
      <c r="Q45" s="121">
        <v>0</v>
      </c>
      <c r="R45" s="121">
        <v>0</v>
      </c>
      <c r="S45" s="122" t="s">
        <v>489</v>
      </c>
      <c r="T45" s="121">
        <v>6</v>
      </c>
      <c r="U45" s="121">
        <v>42595</v>
      </c>
      <c r="V45" s="121">
        <f>+SUM(D45,M45)</f>
        <v>238785</v>
      </c>
      <c r="W45" s="121">
        <f>+SUM(E45,N45)</f>
        <v>28359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28333</v>
      </c>
      <c r="AB45" s="122" t="str">
        <f>IF(+SUM(J45,S45)=0,"-",+SUM(J45,S45))</f>
        <v>-</v>
      </c>
      <c r="AC45" s="121">
        <f>+SUM(K45,T45)</f>
        <v>26</v>
      </c>
      <c r="AD45" s="121">
        <f>+SUM(L45,U45)</f>
        <v>210426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17727</v>
      </c>
      <c r="AM45" s="121">
        <f>SUM(AN45,AS45,AW45,AX45,BD45)</f>
        <v>82572</v>
      </c>
      <c r="AN45" s="121">
        <f>SUM(AO45:AR45)</f>
        <v>0</v>
      </c>
      <c r="AO45" s="121">
        <v>0</v>
      </c>
      <c r="AP45" s="121">
        <v>0</v>
      </c>
      <c r="AQ45" s="121">
        <v>0</v>
      </c>
      <c r="AR45" s="121">
        <v>0</v>
      </c>
      <c r="AS45" s="121">
        <f>SUM(AT45:AV45)</f>
        <v>495</v>
      </c>
      <c r="AT45" s="121">
        <v>0</v>
      </c>
      <c r="AU45" s="121">
        <v>0</v>
      </c>
      <c r="AV45" s="121">
        <v>495</v>
      </c>
      <c r="AW45" s="121">
        <v>0</v>
      </c>
      <c r="AX45" s="121">
        <f>SUM(AY45:BB45)</f>
        <v>82077</v>
      </c>
      <c r="AY45" s="121">
        <v>68583</v>
      </c>
      <c r="AZ45" s="121">
        <v>0</v>
      </c>
      <c r="BA45" s="121">
        <v>0</v>
      </c>
      <c r="BB45" s="121">
        <v>13494</v>
      </c>
      <c r="BC45" s="121">
        <v>95885</v>
      </c>
      <c r="BD45" s="121">
        <v>0</v>
      </c>
      <c r="BE45" s="121">
        <v>0</v>
      </c>
      <c r="BF45" s="121">
        <f>SUM(AE45,+AM45,+BE45)</f>
        <v>82572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180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180</v>
      </c>
      <c r="CA45" s="121">
        <v>180</v>
      </c>
      <c r="CB45" s="121">
        <v>0</v>
      </c>
      <c r="CC45" s="121">
        <v>0</v>
      </c>
      <c r="CD45" s="121">
        <v>0</v>
      </c>
      <c r="CE45" s="121">
        <v>42421</v>
      </c>
      <c r="CF45" s="121">
        <v>0</v>
      </c>
      <c r="CG45" s="121">
        <v>0</v>
      </c>
      <c r="CH45" s="121">
        <f>SUM(BG45,+BO45,+CG45)</f>
        <v>180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17727</v>
      </c>
      <c r="CQ45" s="121">
        <f>SUM(AM45,+BO45)</f>
        <v>82752</v>
      </c>
      <c r="CR45" s="121">
        <f>SUM(AN45,+BP45)</f>
        <v>0</v>
      </c>
      <c r="CS45" s="121">
        <f>SUM(AO45,+BQ45)</f>
        <v>0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495</v>
      </c>
      <c r="CX45" s="121">
        <f>SUM(AT45,+BV45)</f>
        <v>0</v>
      </c>
      <c r="CY45" s="121">
        <f>SUM(AU45,+BW45)</f>
        <v>0</v>
      </c>
      <c r="CZ45" s="121">
        <f>SUM(AV45,+BX45)</f>
        <v>495</v>
      </c>
      <c r="DA45" s="121">
        <f>SUM(AW45,+BY45)</f>
        <v>0</v>
      </c>
      <c r="DB45" s="121">
        <f>SUM(AX45,+BZ45)</f>
        <v>82257</v>
      </c>
      <c r="DC45" s="121">
        <f>SUM(AY45,+CA45)</f>
        <v>68763</v>
      </c>
      <c r="DD45" s="121">
        <f>SUM(AZ45,+CB45)</f>
        <v>0</v>
      </c>
      <c r="DE45" s="121">
        <f>SUM(BA45,+CC45)</f>
        <v>0</v>
      </c>
      <c r="DF45" s="121">
        <f>SUM(BB45,+CD45)</f>
        <v>13494</v>
      </c>
      <c r="DG45" s="121">
        <f>SUM(BC45,+CE45)</f>
        <v>138306</v>
      </c>
      <c r="DH45" s="121">
        <f>SUM(BD45,+CF45)</f>
        <v>0</v>
      </c>
      <c r="DI45" s="121">
        <f>SUM(BE45,+CG45)</f>
        <v>0</v>
      </c>
      <c r="DJ45" s="121">
        <f>SUM(BF45,+CH45)</f>
        <v>82752</v>
      </c>
    </row>
    <row r="46" spans="1:114" s="136" customFormat="1" ht="13.5" customHeight="1" x14ac:dyDescent="0.15">
      <c r="A46" s="119" t="s">
        <v>52</v>
      </c>
      <c r="B46" s="120" t="s">
        <v>467</v>
      </c>
      <c r="C46" s="119" t="s">
        <v>468</v>
      </c>
      <c r="D46" s="121">
        <f>SUM(E46,+L46)</f>
        <v>27170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489</v>
      </c>
      <c r="K46" s="121">
        <v>0</v>
      </c>
      <c r="L46" s="121">
        <v>27170</v>
      </c>
      <c r="M46" s="121">
        <f>SUM(N46,+U46)</f>
        <v>1969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489</v>
      </c>
      <c r="T46" s="121">
        <v>0</v>
      </c>
      <c r="U46" s="121">
        <v>1969</v>
      </c>
      <c r="V46" s="121">
        <f>+SUM(D46,M46)</f>
        <v>29139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29139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f>SUM(AN46,AS46,AW46,AX46,BD46)</f>
        <v>27170</v>
      </c>
      <c r="AN46" s="121">
        <f>SUM(AO46:AR46)</f>
        <v>8017</v>
      </c>
      <c r="AO46" s="121">
        <v>0</v>
      </c>
      <c r="AP46" s="121">
        <v>6681</v>
      </c>
      <c r="AQ46" s="121">
        <v>1336</v>
      </c>
      <c r="AR46" s="121">
        <v>0</v>
      </c>
      <c r="AS46" s="121">
        <f>SUM(AT46:AV46)</f>
        <v>17618</v>
      </c>
      <c r="AT46" s="121">
        <v>1354</v>
      </c>
      <c r="AU46" s="121">
        <v>16197</v>
      </c>
      <c r="AV46" s="121">
        <v>67</v>
      </c>
      <c r="AW46" s="121">
        <v>0</v>
      </c>
      <c r="AX46" s="121">
        <f>SUM(AY46:BB46)</f>
        <v>1535</v>
      </c>
      <c r="AY46" s="121">
        <v>0</v>
      </c>
      <c r="AZ46" s="121">
        <v>0</v>
      </c>
      <c r="BA46" s="121">
        <v>1535</v>
      </c>
      <c r="BB46" s="121">
        <v>0</v>
      </c>
      <c r="BC46" s="121">
        <v>0</v>
      </c>
      <c r="BD46" s="121">
        <v>0</v>
      </c>
      <c r="BE46" s="121">
        <v>0</v>
      </c>
      <c r="BF46" s="121">
        <f>SUM(AE46,+AM46,+BE46)</f>
        <v>27170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1969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1105</v>
      </c>
      <c r="BV46" s="121">
        <v>0</v>
      </c>
      <c r="BW46" s="121">
        <v>1105</v>
      </c>
      <c r="BX46" s="121">
        <v>0</v>
      </c>
      <c r="BY46" s="121">
        <v>0</v>
      </c>
      <c r="BZ46" s="121">
        <f>SUM(CA46:CD46)</f>
        <v>864</v>
      </c>
      <c r="CA46" s="121">
        <v>0</v>
      </c>
      <c r="CB46" s="121">
        <v>864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f>SUM(BG46,+BO46,+CG46)</f>
        <v>1969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0</v>
      </c>
      <c r="CQ46" s="121">
        <f>SUM(AM46,+BO46)</f>
        <v>29139</v>
      </c>
      <c r="CR46" s="121">
        <f>SUM(AN46,+BP46)</f>
        <v>8017</v>
      </c>
      <c r="CS46" s="121">
        <f>SUM(AO46,+BQ46)</f>
        <v>0</v>
      </c>
      <c r="CT46" s="121">
        <f>SUM(AP46,+BR46)</f>
        <v>6681</v>
      </c>
      <c r="CU46" s="121">
        <f>SUM(AQ46,+BS46)</f>
        <v>1336</v>
      </c>
      <c r="CV46" s="121">
        <f>SUM(AR46,+BT46)</f>
        <v>0</v>
      </c>
      <c r="CW46" s="121">
        <f>SUM(AS46,+BU46)</f>
        <v>18723</v>
      </c>
      <c r="CX46" s="121">
        <f>SUM(AT46,+BV46)</f>
        <v>1354</v>
      </c>
      <c r="CY46" s="121">
        <f>SUM(AU46,+BW46)</f>
        <v>17302</v>
      </c>
      <c r="CZ46" s="121">
        <f>SUM(AV46,+BX46)</f>
        <v>67</v>
      </c>
      <c r="DA46" s="121">
        <f>SUM(AW46,+BY46)</f>
        <v>0</v>
      </c>
      <c r="DB46" s="121">
        <f>SUM(AX46,+BZ46)</f>
        <v>2399</v>
      </c>
      <c r="DC46" s="121">
        <f>SUM(AY46,+CA46)</f>
        <v>0</v>
      </c>
      <c r="DD46" s="121">
        <f>SUM(AZ46,+CB46)</f>
        <v>864</v>
      </c>
      <c r="DE46" s="121">
        <f>SUM(BA46,+CC46)</f>
        <v>1535</v>
      </c>
      <c r="DF46" s="121">
        <f>SUM(BB46,+CD46)</f>
        <v>0</v>
      </c>
      <c r="DG46" s="121">
        <f>SUM(BC46,+CE46)</f>
        <v>0</v>
      </c>
      <c r="DH46" s="121">
        <f>SUM(BD46,+CF46)</f>
        <v>0</v>
      </c>
      <c r="DI46" s="121">
        <f>SUM(BE46,+CG46)</f>
        <v>0</v>
      </c>
      <c r="DJ46" s="121">
        <f>SUM(BF46,+CH46)</f>
        <v>29139</v>
      </c>
    </row>
    <row r="47" spans="1:114" s="136" customFormat="1" ht="13.5" customHeight="1" x14ac:dyDescent="0.15">
      <c r="A47" s="119" t="s">
        <v>52</v>
      </c>
      <c r="B47" s="120" t="s">
        <v>470</v>
      </c>
      <c r="C47" s="119" t="s">
        <v>471</v>
      </c>
      <c r="D47" s="121">
        <f>SUM(E47,+L47)</f>
        <v>98166</v>
      </c>
      <c r="E47" s="121">
        <f>SUM(F47:I47,K47)</f>
        <v>13005</v>
      </c>
      <c r="F47" s="121">
        <v>0</v>
      </c>
      <c r="G47" s="121">
        <v>0</v>
      </c>
      <c r="H47" s="121">
        <v>0</v>
      </c>
      <c r="I47" s="121">
        <v>13005</v>
      </c>
      <c r="J47" s="122" t="s">
        <v>489</v>
      </c>
      <c r="K47" s="121">
        <v>0</v>
      </c>
      <c r="L47" s="121">
        <v>85161</v>
      </c>
      <c r="M47" s="121">
        <f>SUM(N47,+U47)</f>
        <v>18</v>
      </c>
      <c r="N47" s="121">
        <f>SUM(O47:R47,T47)</f>
        <v>18</v>
      </c>
      <c r="O47" s="121">
        <v>0</v>
      </c>
      <c r="P47" s="121">
        <v>0</v>
      </c>
      <c r="Q47" s="121">
        <v>0</v>
      </c>
      <c r="R47" s="121">
        <v>0</v>
      </c>
      <c r="S47" s="122" t="s">
        <v>489</v>
      </c>
      <c r="T47" s="121">
        <v>18</v>
      </c>
      <c r="U47" s="121">
        <v>0</v>
      </c>
      <c r="V47" s="121">
        <f>+SUM(D47,M47)</f>
        <v>98184</v>
      </c>
      <c r="W47" s="121">
        <f>+SUM(E47,N47)</f>
        <v>13023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13005</v>
      </c>
      <c r="AB47" s="122" t="str">
        <f>IF(+SUM(J47,S47)=0,"-",+SUM(J47,S47))</f>
        <v>-</v>
      </c>
      <c r="AC47" s="121">
        <f>+SUM(K47,T47)</f>
        <v>18</v>
      </c>
      <c r="AD47" s="121">
        <f>+SUM(L47,U47)</f>
        <v>85161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f>SUM(AN47,AS47,AW47,AX47,BD47)</f>
        <v>98166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11953</v>
      </c>
      <c r="AT47" s="121">
        <v>11953</v>
      </c>
      <c r="AU47" s="121">
        <v>0</v>
      </c>
      <c r="AV47" s="121">
        <v>0</v>
      </c>
      <c r="AW47" s="121">
        <v>0</v>
      </c>
      <c r="AX47" s="121">
        <f>SUM(AY47:BB47)</f>
        <v>86213</v>
      </c>
      <c r="AY47" s="121">
        <v>26891</v>
      </c>
      <c r="AZ47" s="121">
        <v>7679</v>
      </c>
      <c r="BA47" s="121">
        <v>20534</v>
      </c>
      <c r="BB47" s="121">
        <v>31109</v>
      </c>
      <c r="BC47" s="121">
        <v>0</v>
      </c>
      <c r="BD47" s="121">
        <v>0</v>
      </c>
      <c r="BE47" s="121">
        <v>0</v>
      </c>
      <c r="BF47" s="121">
        <f>SUM(AE47,+AM47,+BE47)</f>
        <v>98166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18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18</v>
      </c>
      <c r="BV47" s="121">
        <v>18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f>SUM(BG47,+BO47,+CG47)</f>
        <v>18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0</v>
      </c>
      <c r="CQ47" s="121">
        <f>SUM(AM47,+BO47)</f>
        <v>98184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11971</v>
      </c>
      <c r="CX47" s="121">
        <f>SUM(AT47,+BV47)</f>
        <v>11971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86213</v>
      </c>
      <c r="DC47" s="121">
        <f>SUM(AY47,+CA47)</f>
        <v>26891</v>
      </c>
      <c r="DD47" s="121">
        <f>SUM(AZ47,+CB47)</f>
        <v>7679</v>
      </c>
      <c r="DE47" s="121">
        <f>SUM(BA47,+CC47)</f>
        <v>20534</v>
      </c>
      <c r="DF47" s="121">
        <f>SUM(BB47,+CD47)</f>
        <v>31109</v>
      </c>
      <c r="DG47" s="121">
        <f>SUM(BC47,+CE47)</f>
        <v>0</v>
      </c>
      <c r="DH47" s="121">
        <f>SUM(BD47,+CF47)</f>
        <v>0</v>
      </c>
      <c r="DI47" s="121">
        <f>SUM(BE47,+CG47)</f>
        <v>0</v>
      </c>
      <c r="DJ47" s="121">
        <f>SUM(BF47,+CH47)</f>
        <v>98184</v>
      </c>
    </row>
    <row r="48" spans="1:114" s="136" customFormat="1" ht="13.5" customHeight="1" x14ac:dyDescent="0.15">
      <c r="A48" s="119" t="s">
        <v>52</v>
      </c>
      <c r="B48" s="120" t="s">
        <v>473</v>
      </c>
      <c r="C48" s="119" t="s">
        <v>474</v>
      </c>
      <c r="D48" s="121">
        <f>SUM(E48,+L48)</f>
        <v>38793</v>
      </c>
      <c r="E48" s="121">
        <f>SUM(F48:I48,K48)</f>
        <v>5279</v>
      </c>
      <c r="F48" s="121">
        <v>0</v>
      </c>
      <c r="G48" s="121">
        <v>0</v>
      </c>
      <c r="H48" s="121">
        <v>0</v>
      </c>
      <c r="I48" s="121">
        <v>5279</v>
      </c>
      <c r="J48" s="122" t="s">
        <v>489</v>
      </c>
      <c r="K48" s="121">
        <v>0</v>
      </c>
      <c r="L48" s="121">
        <v>33514</v>
      </c>
      <c r="M48" s="121">
        <f>SUM(N48,+U48)</f>
        <v>0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489</v>
      </c>
      <c r="T48" s="121">
        <v>0</v>
      </c>
      <c r="U48" s="121">
        <v>0</v>
      </c>
      <c r="V48" s="121">
        <f>+SUM(D48,M48)</f>
        <v>38793</v>
      </c>
      <c r="W48" s="121">
        <f>+SUM(E48,N48)</f>
        <v>5279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5279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33514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f>SUM(AN48,AS48,AW48,AX48,BD48)</f>
        <v>38793</v>
      </c>
      <c r="AN48" s="121">
        <f>SUM(AO48:AR48)</f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38793</v>
      </c>
      <c r="AY48" s="121">
        <v>8337</v>
      </c>
      <c r="AZ48" s="121">
        <v>0</v>
      </c>
      <c r="BA48" s="121">
        <v>27599</v>
      </c>
      <c r="BB48" s="121">
        <v>2857</v>
      </c>
      <c r="BC48" s="121">
        <v>0</v>
      </c>
      <c r="BD48" s="121">
        <v>0</v>
      </c>
      <c r="BE48" s="121">
        <v>0</v>
      </c>
      <c r="BF48" s="121">
        <f>SUM(AE48,+AM48,+BE48)</f>
        <v>38793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0</v>
      </c>
      <c r="CQ48" s="121">
        <f>SUM(AM48,+BO48)</f>
        <v>38793</v>
      </c>
      <c r="CR48" s="121">
        <f>SUM(AN48,+BP48)</f>
        <v>0</v>
      </c>
      <c r="CS48" s="121">
        <f>SUM(AO48,+BQ48)</f>
        <v>0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38793</v>
      </c>
      <c r="DC48" s="121">
        <f>SUM(AY48,+CA48)</f>
        <v>8337</v>
      </c>
      <c r="DD48" s="121">
        <f>SUM(AZ48,+CB48)</f>
        <v>0</v>
      </c>
      <c r="DE48" s="121">
        <f>SUM(BA48,+CC48)</f>
        <v>27599</v>
      </c>
      <c r="DF48" s="121">
        <f>SUM(BB48,+CD48)</f>
        <v>2857</v>
      </c>
      <c r="DG48" s="121">
        <f>SUM(BC48,+CE48)</f>
        <v>0</v>
      </c>
      <c r="DH48" s="121">
        <f>SUM(BD48,+CF48)</f>
        <v>0</v>
      </c>
      <c r="DI48" s="121">
        <f>SUM(BE48,+CG48)</f>
        <v>0</v>
      </c>
      <c r="DJ48" s="121">
        <f>SUM(BF48,+CH48)</f>
        <v>38793</v>
      </c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8">
    <sortCondition ref="A8:A48"/>
    <sortCondition ref="B8:B48"/>
    <sortCondition ref="C8:C48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47" man="1"/>
    <brk id="30" min="1" max="47" man="1"/>
    <brk id="38" min="1" max="47" man="1"/>
    <brk id="6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沖縄県</v>
      </c>
      <c r="B7" s="139" t="str">
        <f>'廃棄物事業経費（市町村）'!B7</f>
        <v>47000</v>
      </c>
      <c r="C7" s="138" t="s">
        <v>33</v>
      </c>
      <c r="D7" s="140">
        <f>SUM(E7,+L7)</f>
        <v>5185734</v>
      </c>
      <c r="E7" s="140">
        <f>SUM(F7:I7)+K7</f>
        <v>3812622</v>
      </c>
      <c r="F7" s="140">
        <f t="shared" ref="F7:L7" si="0">SUM(F$8:F$1000)</f>
        <v>1978153</v>
      </c>
      <c r="G7" s="140">
        <f t="shared" si="0"/>
        <v>0</v>
      </c>
      <c r="H7" s="140">
        <f t="shared" si="0"/>
        <v>867700</v>
      </c>
      <c r="I7" s="140">
        <f t="shared" si="0"/>
        <v>803465</v>
      </c>
      <c r="J7" s="140">
        <f t="shared" si="0"/>
        <v>6061187</v>
      </c>
      <c r="K7" s="140">
        <f t="shared" si="0"/>
        <v>163304</v>
      </c>
      <c r="L7" s="140">
        <f t="shared" si="0"/>
        <v>1373112</v>
      </c>
      <c r="M7" s="140">
        <f>SUM(N7,+U7)</f>
        <v>130538</v>
      </c>
      <c r="N7" s="140">
        <f>SUM(O7:R7,T7)</f>
        <v>129631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41122</v>
      </c>
      <c r="S7" s="140">
        <f t="shared" si="1"/>
        <v>595144</v>
      </c>
      <c r="T7" s="140">
        <f t="shared" si="1"/>
        <v>88509</v>
      </c>
      <c r="U7" s="140">
        <f t="shared" si="1"/>
        <v>907</v>
      </c>
      <c r="V7" s="140">
        <f t="shared" ref="V7:AD7" si="2">+SUM(D7,M7)</f>
        <v>5316272</v>
      </c>
      <c r="W7" s="140">
        <f t="shared" si="2"/>
        <v>3942253</v>
      </c>
      <c r="X7" s="140">
        <f t="shared" si="2"/>
        <v>1978153</v>
      </c>
      <c r="Y7" s="140">
        <f t="shared" si="2"/>
        <v>0</v>
      </c>
      <c r="Z7" s="140">
        <f t="shared" si="2"/>
        <v>867700</v>
      </c>
      <c r="AA7" s="140">
        <f t="shared" si="2"/>
        <v>844587</v>
      </c>
      <c r="AB7" s="140">
        <f t="shared" si="2"/>
        <v>6656331</v>
      </c>
      <c r="AC7" s="140">
        <f t="shared" si="2"/>
        <v>251813</v>
      </c>
      <c r="AD7" s="140">
        <f t="shared" si="2"/>
        <v>1374019</v>
      </c>
      <c r="AE7" s="140">
        <f>SUM(AF7,+AK7)</f>
        <v>3506552</v>
      </c>
      <c r="AF7" s="140">
        <f>SUM(AG7:AJ7)</f>
        <v>3498452</v>
      </c>
      <c r="AG7" s="140">
        <f>SUM(AG$8:AG$1000)</f>
        <v>0</v>
      </c>
      <c r="AH7" s="140">
        <f>SUM(AH$8:AH$1000)</f>
        <v>2797700</v>
      </c>
      <c r="AI7" s="140">
        <f>SUM(AI$8:AI$1000)</f>
        <v>700752</v>
      </c>
      <c r="AJ7" s="140">
        <f>SUM(AJ$8:AJ$1000)</f>
        <v>0</v>
      </c>
      <c r="AK7" s="140">
        <f>SUM(AK$8:AK$1000)</f>
        <v>8100</v>
      </c>
      <c r="AL7" s="143" t="s">
        <v>314</v>
      </c>
      <c r="AM7" s="140">
        <f>SUM(AN7,AS7,AW7,AX7,BD7)</f>
        <v>7020049</v>
      </c>
      <c r="AN7" s="140">
        <f>SUM(AO7:AR7)</f>
        <v>1121058</v>
      </c>
      <c r="AO7" s="140">
        <f>SUM(AO$8:AO$1000)</f>
        <v>797991</v>
      </c>
      <c r="AP7" s="140">
        <f>SUM(AP$8:AP$1000)</f>
        <v>0</v>
      </c>
      <c r="AQ7" s="140">
        <f>SUM(AQ$8:AQ$1000)</f>
        <v>295541</v>
      </c>
      <c r="AR7" s="140">
        <f>SUM(AR$8:AR$1000)</f>
        <v>27526</v>
      </c>
      <c r="AS7" s="140">
        <f>SUM(AT7:AV7)</f>
        <v>4257230</v>
      </c>
      <c r="AT7" s="140">
        <f>SUM(AT$8:AT$1000)</f>
        <v>6629</v>
      </c>
      <c r="AU7" s="140">
        <f>SUM(AU$8:AU$1000)</f>
        <v>4123299</v>
      </c>
      <c r="AV7" s="140">
        <f>SUM(AV$8:AV$1000)</f>
        <v>127302</v>
      </c>
      <c r="AW7" s="140">
        <f>SUM(AW$8:AW$1000)</f>
        <v>12960</v>
      </c>
      <c r="AX7" s="140">
        <f>SUM(AY7:BB7)</f>
        <v>1617597</v>
      </c>
      <c r="AY7" s="140">
        <f t="shared" ref="AY7:BE7" si="3">SUM(AY$8:AY$1000)</f>
        <v>17545</v>
      </c>
      <c r="AZ7" s="140">
        <f t="shared" si="3"/>
        <v>1430694</v>
      </c>
      <c r="BA7" s="140">
        <f t="shared" si="3"/>
        <v>167383</v>
      </c>
      <c r="BB7" s="140">
        <f t="shared" si="3"/>
        <v>1975</v>
      </c>
      <c r="BC7" s="143" t="s">
        <v>315</v>
      </c>
      <c r="BD7" s="140">
        <f t="shared" si="3"/>
        <v>11204</v>
      </c>
      <c r="BE7" s="140">
        <f t="shared" si="3"/>
        <v>720320</v>
      </c>
      <c r="BF7" s="140">
        <f>SUM(AE7,+AM7,+BE7)</f>
        <v>11246921</v>
      </c>
      <c r="BG7" s="140">
        <f>SUM(BH7,+BM7)</f>
        <v>12193</v>
      </c>
      <c r="BH7" s="140">
        <f>SUM(BI7:BL7)</f>
        <v>12193</v>
      </c>
      <c r="BI7" s="140">
        <f>SUM(BI$8:BI$1000)</f>
        <v>0</v>
      </c>
      <c r="BJ7" s="140">
        <f>SUM(BJ$8:BJ$1000)</f>
        <v>12193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682293</v>
      </c>
      <c r="BP7" s="140">
        <f>SUM(BQ7:BT7)</f>
        <v>109968</v>
      </c>
      <c r="BQ7" s="140">
        <f>SUM(BQ$8:BQ$1000)</f>
        <v>100168</v>
      </c>
      <c r="BR7" s="140">
        <f>SUM(BR$8:BR$1000)</f>
        <v>0</v>
      </c>
      <c r="BS7" s="140">
        <f>SUM(BS$8:BS$1000)</f>
        <v>9800</v>
      </c>
      <c r="BT7" s="140">
        <f>SUM(BT$8:BT$1000)</f>
        <v>0</v>
      </c>
      <c r="BU7" s="140">
        <f>SUM(BV7:BX7)</f>
        <v>311235</v>
      </c>
      <c r="BV7" s="140">
        <f>SUM(BV$8:BV$1000)</f>
        <v>0</v>
      </c>
      <c r="BW7" s="140">
        <f>SUM(BW$8:BW$1000)</f>
        <v>311235</v>
      </c>
      <c r="BX7" s="140">
        <f>SUM(BX$8:BX$1000)</f>
        <v>0</v>
      </c>
      <c r="BY7" s="140">
        <f>SUM(BY$8:BY$1000)</f>
        <v>0</v>
      </c>
      <c r="BZ7" s="140">
        <f>SUM(CA7:CD7)</f>
        <v>261090</v>
      </c>
      <c r="CA7" s="140">
        <f t="shared" ref="CA7:CG7" si="4">SUM(CA$8:CA$1000)</f>
        <v>0</v>
      </c>
      <c r="CB7" s="140">
        <f t="shared" si="4"/>
        <v>260452</v>
      </c>
      <c r="CC7" s="140">
        <f t="shared" si="4"/>
        <v>638</v>
      </c>
      <c r="CD7" s="140">
        <f t="shared" si="4"/>
        <v>0</v>
      </c>
      <c r="CE7" s="143" t="s">
        <v>314</v>
      </c>
      <c r="CF7" s="140">
        <f t="shared" si="4"/>
        <v>0</v>
      </c>
      <c r="CG7" s="140">
        <f t="shared" si="4"/>
        <v>31196</v>
      </c>
      <c r="CH7" s="140">
        <f>SUM(BG7,+BO7,+CG7)</f>
        <v>725682</v>
      </c>
      <c r="CI7" s="140">
        <f t="shared" ref="CI7:CO7" si="5">SUM(AE7,+BG7)</f>
        <v>3518745</v>
      </c>
      <c r="CJ7" s="140">
        <f t="shared" si="5"/>
        <v>3510645</v>
      </c>
      <c r="CK7" s="140">
        <f t="shared" si="5"/>
        <v>0</v>
      </c>
      <c r="CL7" s="140">
        <f t="shared" si="5"/>
        <v>2809893</v>
      </c>
      <c r="CM7" s="140">
        <f t="shared" si="5"/>
        <v>700752</v>
      </c>
      <c r="CN7" s="140">
        <f t="shared" si="5"/>
        <v>0</v>
      </c>
      <c r="CO7" s="140">
        <f t="shared" si="5"/>
        <v>8100</v>
      </c>
      <c r="CP7" s="143" t="s">
        <v>314</v>
      </c>
      <c r="CQ7" s="140">
        <f t="shared" ref="CQ7:DF7" si="6">SUM(AM7,+BO7)</f>
        <v>7702342</v>
      </c>
      <c r="CR7" s="140">
        <f t="shared" si="6"/>
        <v>1231026</v>
      </c>
      <c r="CS7" s="140">
        <f t="shared" si="6"/>
        <v>898159</v>
      </c>
      <c r="CT7" s="140">
        <f t="shared" si="6"/>
        <v>0</v>
      </c>
      <c r="CU7" s="140">
        <f t="shared" si="6"/>
        <v>305341</v>
      </c>
      <c r="CV7" s="140">
        <f t="shared" si="6"/>
        <v>27526</v>
      </c>
      <c r="CW7" s="140">
        <f t="shared" si="6"/>
        <v>4568465</v>
      </c>
      <c r="CX7" s="140">
        <f t="shared" si="6"/>
        <v>6629</v>
      </c>
      <c r="CY7" s="140">
        <f t="shared" si="6"/>
        <v>4434534</v>
      </c>
      <c r="CZ7" s="140">
        <f t="shared" si="6"/>
        <v>127302</v>
      </c>
      <c r="DA7" s="140">
        <f t="shared" si="6"/>
        <v>12960</v>
      </c>
      <c r="DB7" s="140">
        <f t="shared" si="6"/>
        <v>1878687</v>
      </c>
      <c r="DC7" s="140">
        <f t="shared" si="6"/>
        <v>17545</v>
      </c>
      <c r="DD7" s="140">
        <f t="shared" si="6"/>
        <v>1691146</v>
      </c>
      <c r="DE7" s="140">
        <f t="shared" si="6"/>
        <v>168021</v>
      </c>
      <c r="DF7" s="140">
        <f t="shared" si="6"/>
        <v>1975</v>
      </c>
      <c r="DG7" s="143" t="s">
        <v>314</v>
      </c>
      <c r="DH7" s="140">
        <f>SUM(BD7,+CF7)</f>
        <v>11204</v>
      </c>
      <c r="DI7" s="140">
        <f>SUM(BE7,+CG7)</f>
        <v>751516</v>
      </c>
      <c r="DJ7" s="140">
        <f>SUM(BF7,+CH7)</f>
        <v>11972603</v>
      </c>
    </row>
    <row r="8" spans="1:114" s="136" customFormat="1" ht="13.5" customHeight="1" x14ac:dyDescent="0.15">
      <c r="A8" s="119" t="s">
        <v>52</v>
      </c>
      <c r="B8" s="120" t="s">
        <v>332</v>
      </c>
      <c r="C8" s="119" t="s">
        <v>333</v>
      </c>
      <c r="D8" s="121">
        <f>SUM(E8,+L8)</f>
        <v>505401</v>
      </c>
      <c r="E8" s="121">
        <f>SUM(F8:I8)+K8</f>
        <v>113599</v>
      </c>
      <c r="F8" s="121">
        <v>0</v>
      </c>
      <c r="G8" s="121">
        <v>0</v>
      </c>
      <c r="H8" s="121">
        <v>0</v>
      </c>
      <c r="I8" s="121">
        <v>113599</v>
      </c>
      <c r="J8" s="121">
        <v>1093010</v>
      </c>
      <c r="K8" s="121">
        <v>0</v>
      </c>
      <c r="L8" s="121">
        <v>391802</v>
      </c>
      <c r="M8" s="121">
        <f>SUM(N8,+U8)</f>
        <v>-17094</v>
      </c>
      <c r="N8" s="121">
        <f>SUM(O8:R8,T8)</f>
        <v>1575</v>
      </c>
      <c r="O8" s="121">
        <v>0</v>
      </c>
      <c r="P8" s="121">
        <v>0</v>
      </c>
      <c r="Q8" s="121">
        <v>0</v>
      </c>
      <c r="R8" s="121">
        <v>1575</v>
      </c>
      <c r="S8" s="121">
        <v>125103</v>
      </c>
      <c r="T8" s="121">
        <v>0</v>
      </c>
      <c r="U8" s="121">
        <v>-18669</v>
      </c>
      <c r="V8" s="121">
        <f>+SUM(D8,M8)</f>
        <v>488307</v>
      </c>
      <c r="W8" s="121">
        <f>+SUM(E8,N8)</f>
        <v>115174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115174</v>
      </c>
      <c r="AB8" s="121">
        <f>+SUM(J8,S8)</f>
        <v>1218113</v>
      </c>
      <c r="AC8" s="121">
        <f>+SUM(K8,T8)</f>
        <v>0</v>
      </c>
      <c r="AD8" s="121">
        <f>+SUM(L8,U8)</f>
        <v>373133</v>
      </c>
      <c r="AE8" s="121">
        <f>SUM(AF8,+AK8)</f>
        <v>9526</v>
      </c>
      <c r="AF8" s="121">
        <f>SUM(AG8:AJ8)</f>
        <v>1426</v>
      </c>
      <c r="AG8" s="121">
        <v>0</v>
      </c>
      <c r="AH8" s="121">
        <v>1283</v>
      </c>
      <c r="AI8" s="121">
        <v>143</v>
      </c>
      <c r="AJ8" s="121">
        <v>0</v>
      </c>
      <c r="AK8" s="121">
        <v>8100</v>
      </c>
      <c r="AL8" s="122" t="s">
        <v>489</v>
      </c>
      <c r="AM8" s="121">
        <f>SUM(AN8,AS8,AW8,AX8,BD8)</f>
        <v>1588885</v>
      </c>
      <c r="AN8" s="121">
        <f>SUM(AO8:AR8)</f>
        <v>325465</v>
      </c>
      <c r="AO8" s="121">
        <v>208747</v>
      </c>
      <c r="AP8" s="121">
        <v>0</v>
      </c>
      <c r="AQ8" s="121">
        <v>95466</v>
      </c>
      <c r="AR8" s="121">
        <v>21252</v>
      </c>
      <c r="AS8" s="121">
        <f>SUM(AT8:AV8)</f>
        <v>888076</v>
      </c>
      <c r="AT8" s="121">
        <v>0</v>
      </c>
      <c r="AU8" s="121">
        <v>845790</v>
      </c>
      <c r="AV8" s="121">
        <v>42286</v>
      </c>
      <c r="AW8" s="121">
        <v>0</v>
      </c>
      <c r="AX8" s="121">
        <f>SUM(AY8:BB8)</f>
        <v>375344</v>
      </c>
      <c r="AY8" s="121">
        <v>0</v>
      </c>
      <c r="AZ8" s="121">
        <v>351008</v>
      </c>
      <c r="BA8" s="121">
        <v>24336</v>
      </c>
      <c r="BB8" s="121">
        <v>0</v>
      </c>
      <c r="BC8" s="122" t="s">
        <v>489</v>
      </c>
      <c r="BD8" s="121">
        <v>0</v>
      </c>
      <c r="BE8" s="121">
        <v>0</v>
      </c>
      <c r="BF8" s="121">
        <f>SUM(AE8,+AM8,+BE8)</f>
        <v>1598411</v>
      </c>
      <c r="BG8" s="121">
        <f>SUM(BH8,+BM8)</f>
        <v>3596</v>
      </c>
      <c r="BH8" s="121">
        <f>SUM(BI8:BL8)</f>
        <v>3596</v>
      </c>
      <c r="BI8" s="121">
        <v>0</v>
      </c>
      <c r="BJ8" s="121">
        <v>3596</v>
      </c>
      <c r="BK8" s="121">
        <v>0</v>
      </c>
      <c r="BL8" s="121">
        <v>0</v>
      </c>
      <c r="BM8" s="121">
        <v>0</v>
      </c>
      <c r="BN8" s="122" t="s">
        <v>489</v>
      </c>
      <c r="BO8" s="121">
        <f>SUM(BP8,BU8,BY8,BZ8,CF8)</f>
        <v>104413</v>
      </c>
      <c r="BP8" s="121">
        <f>SUM(BQ8:BT8)</f>
        <v>19796</v>
      </c>
      <c r="BQ8" s="121">
        <v>19796</v>
      </c>
      <c r="BR8" s="121">
        <v>0</v>
      </c>
      <c r="BS8" s="121">
        <v>0</v>
      </c>
      <c r="BT8" s="121">
        <v>0</v>
      </c>
      <c r="BU8" s="121">
        <f>SUM(BV8:BX8)</f>
        <v>33549</v>
      </c>
      <c r="BV8" s="121">
        <v>0</v>
      </c>
      <c r="BW8" s="121">
        <v>33549</v>
      </c>
      <c r="BX8" s="121">
        <v>0</v>
      </c>
      <c r="BY8" s="121">
        <v>0</v>
      </c>
      <c r="BZ8" s="121">
        <f>SUM(CA8:CD8)</f>
        <v>51068</v>
      </c>
      <c r="CA8" s="121">
        <v>0</v>
      </c>
      <c r="CB8" s="121">
        <v>51068</v>
      </c>
      <c r="CC8" s="121">
        <v>0</v>
      </c>
      <c r="CD8" s="121">
        <v>0</v>
      </c>
      <c r="CE8" s="122" t="s">
        <v>489</v>
      </c>
      <c r="CF8" s="121">
        <v>0</v>
      </c>
      <c r="CG8" s="121">
        <v>0</v>
      </c>
      <c r="CH8" s="121">
        <f>SUM(BG8,+BO8,+CG8)</f>
        <v>108009</v>
      </c>
      <c r="CI8" s="121">
        <f>SUM(AE8,+BG8)</f>
        <v>13122</v>
      </c>
      <c r="CJ8" s="121">
        <f>SUM(AF8,+BH8)</f>
        <v>5022</v>
      </c>
      <c r="CK8" s="121">
        <f>SUM(AG8,+BI8)</f>
        <v>0</v>
      </c>
      <c r="CL8" s="121">
        <f>SUM(AH8,+BJ8)</f>
        <v>4879</v>
      </c>
      <c r="CM8" s="121">
        <f>SUM(AI8,+BK8)</f>
        <v>143</v>
      </c>
      <c r="CN8" s="121">
        <f>SUM(AJ8,+BL8)</f>
        <v>0</v>
      </c>
      <c r="CO8" s="121">
        <f>SUM(AK8,+BM8)</f>
        <v>8100</v>
      </c>
      <c r="CP8" s="122" t="s">
        <v>489</v>
      </c>
      <c r="CQ8" s="121">
        <f>SUM(AM8,+BO8)</f>
        <v>1693298</v>
      </c>
      <c r="CR8" s="121">
        <f>SUM(AN8,+BP8)</f>
        <v>345261</v>
      </c>
      <c r="CS8" s="121">
        <f>SUM(AO8,+BQ8)</f>
        <v>228543</v>
      </c>
      <c r="CT8" s="121">
        <f>SUM(AP8,+BR8)</f>
        <v>0</v>
      </c>
      <c r="CU8" s="121">
        <f>SUM(AQ8,+BS8)</f>
        <v>95466</v>
      </c>
      <c r="CV8" s="121">
        <f>SUM(AR8,+BT8)</f>
        <v>21252</v>
      </c>
      <c r="CW8" s="121">
        <f>SUM(AS8,+BU8)</f>
        <v>921625</v>
      </c>
      <c r="CX8" s="121">
        <f>SUM(AT8,+BV8)</f>
        <v>0</v>
      </c>
      <c r="CY8" s="121">
        <f>SUM(AU8,+BW8)</f>
        <v>879339</v>
      </c>
      <c r="CZ8" s="121">
        <f>SUM(AV8,+BX8)</f>
        <v>42286</v>
      </c>
      <c r="DA8" s="121">
        <f>SUM(AW8,+BY8)</f>
        <v>0</v>
      </c>
      <c r="DB8" s="121">
        <f>SUM(AX8,+BZ8)</f>
        <v>426412</v>
      </c>
      <c r="DC8" s="121">
        <f>SUM(AY8,+CA8)</f>
        <v>0</v>
      </c>
      <c r="DD8" s="121">
        <f>SUM(AZ8,+CB8)</f>
        <v>402076</v>
      </c>
      <c r="DE8" s="121">
        <f>SUM(BA8,+CC8)</f>
        <v>24336</v>
      </c>
      <c r="DF8" s="121">
        <f>SUM(BB8,+CD8)</f>
        <v>0</v>
      </c>
      <c r="DG8" s="122" t="s">
        <v>489</v>
      </c>
      <c r="DH8" s="121">
        <f>SUM(BD8,+CF8)</f>
        <v>0</v>
      </c>
      <c r="DI8" s="121">
        <f>SUM(BE8,+CG8)</f>
        <v>0</v>
      </c>
      <c r="DJ8" s="121">
        <f>SUM(BF8,+CH8)</f>
        <v>1706420</v>
      </c>
    </row>
    <row r="9" spans="1:114" s="136" customFormat="1" ht="13.5" customHeight="1" x14ac:dyDescent="0.15">
      <c r="A9" s="119" t="s">
        <v>52</v>
      </c>
      <c r="B9" s="120" t="s">
        <v>369</v>
      </c>
      <c r="C9" s="119" t="s">
        <v>370</v>
      </c>
      <c r="D9" s="121">
        <f>SUM(E9,+L9)</f>
        <v>94405</v>
      </c>
      <c r="E9" s="121">
        <f>SUM(F9:I9)+K9</f>
        <v>94405</v>
      </c>
      <c r="F9" s="121">
        <v>0</v>
      </c>
      <c r="G9" s="121">
        <v>0</v>
      </c>
      <c r="H9" s="121">
        <v>0</v>
      </c>
      <c r="I9" s="121">
        <v>56291</v>
      </c>
      <c r="J9" s="121">
        <v>302235</v>
      </c>
      <c r="K9" s="121">
        <v>38114</v>
      </c>
      <c r="L9" s="121">
        <v>0</v>
      </c>
      <c r="M9" s="121">
        <f>SUM(N9,+U9)</f>
        <v>21557</v>
      </c>
      <c r="N9" s="121">
        <f>SUM(O9:R9,T9)</f>
        <v>21557</v>
      </c>
      <c r="O9" s="121">
        <v>0</v>
      </c>
      <c r="P9" s="121">
        <v>0</v>
      </c>
      <c r="Q9" s="121">
        <v>0</v>
      </c>
      <c r="R9" s="121">
        <v>6886</v>
      </c>
      <c r="S9" s="121">
        <v>115140</v>
      </c>
      <c r="T9" s="121">
        <v>14671</v>
      </c>
      <c r="U9" s="121">
        <v>0</v>
      </c>
      <c r="V9" s="121">
        <f>+SUM(D9,M9)</f>
        <v>115962</v>
      </c>
      <c r="W9" s="121">
        <f>+SUM(E9,N9)</f>
        <v>115962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63177</v>
      </c>
      <c r="AB9" s="121">
        <f>+SUM(J9,S9)</f>
        <v>417375</v>
      </c>
      <c r="AC9" s="121">
        <f>+SUM(K9,T9)</f>
        <v>52785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489</v>
      </c>
      <c r="AM9" s="121">
        <f>SUM(AN9,AS9,AW9,AX9,BD9)</f>
        <v>396640</v>
      </c>
      <c r="AN9" s="121">
        <f>SUM(AO9:AR9)</f>
        <v>53357</v>
      </c>
      <c r="AO9" s="121">
        <v>21489</v>
      </c>
      <c r="AP9" s="121">
        <v>0</v>
      </c>
      <c r="AQ9" s="121">
        <v>31868</v>
      </c>
      <c r="AR9" s="121">
        <v>0</v>
      </c>
      <c r="AS9" s="121">
        <f>SUM(AT9:AV9)</f>
        <v>149342</v>
      </c>
      <c r="AT9" s="121">
        <v>0</v>
      </c>
      <c r="AU9" s="121">
        <v>149342</v>
      </c>
      <c r="AV9" s="121">
        <v>0</v>
      </c>
      <c r="AW9" s="121">
        <v>0</v>
      </c>
      <c r="AX9" s="121">
        <f>SUM(AY9:BB9)</f>
        <v>193941</v>
      </c>
      <c r="AY9" s="121">
        <v>0</v>
      </c>
      <c r="AZ9" s="121">
        <v>134941</v>
      </c>
      <c r="BA9" s="121">
        <v>59000</v>
      </c>
      <c r="BB9" s="121">
        <v>0</v>
      </c>
      <c r="BC9" s="122" t="s">
        <v>489</v>
      </c>
      <c r="BD9" s="121">
        <v>0</v>
      </c>
      <c r="BE9" s="121">
        <v>0</v>
      </c>
      <c r="BF9" s="121">
        <f>SUM(AE9,+AM9,+BE9)</f>
        <v>396640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489</v>
      </c>
      <c r="BO9" s="121">
        <f>SUM(BP9,BU9,BY9,BZ9,CF9)</f>
        <v>136697</v>
      </c>
      <c r="BP9" s="121">
        <f>SUM(BQ9:BT9)</f>
        <v>31289</v>
      </c>
      <c r="BQ9" s="121">
        <v>21489</v>
      </c>
      <c r="BR9" s="121">
        <v>0</v>
      </c>
      <c r="BS9" s="121">
        <v>9800</v>
      </c>
      <c r="BT9" s="121">
        <v>0</v>
      </c>
      <c r="BU9" s="121">
        <f>SUM(BV9:BX9)</f>
        <v>77440</v>
      </c>
      <c r="BV9" s="121">
        <v>0</v>
      </c>
      <c r="BW9" s="121">
        <v>77440</v>
      </c>
      <c r="BX9" s="121">
        <v>0</v>
      </c>
      <c r="BY9" s="121">
        <v>0</v>
      </c>
      <c r="BZ9" s="121">
        <f>SUM(CA9:CD9)</f>
        <v>27968</v>
      </c>
      <c r="CA9" s="121">
        <v>0</v>
      </c>
      <c r="CB9" s="121">
        <v>27968</v>
      </c>
      <c r="CC9" s="121">
        <v>0</v>
      </c>
      <c r="CD9" s="121">
        <v>0</v>
      </c>
      <c r="CE9" s="122" t="s">
        <v>489</v>
      </c>
      <c r="CF9" s="121">
        <v>0</v>
      </c>
      <c r="CG9" s="121">
        <v>0</v>
      </c>
      <c r="CH9" s="121">
        <f>SUM(BG9,+BO9,+CG9)</f>
        <v>136697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489</v>
      </c>
      <c r="CQ9" s="121">
        <f>SUM(AM9,+BO9)</f>
        <v>533337</v>
      </c>
      <c r="CR9" s="121">
        <f>SUM(AN9,+BP9)</f>
        <v>84646</v>
      </c>
      <c r="CS9" s="121">
        <f>SUM(AO9,+BQ9)</f>
        <v>42978</v>
      </c>
      <c r="CT9" s="121">
        <f>SUM(AP9,+BR9)</f>
        <v>0</v>
      </c>
      <c r="CU9" s="121">
        <f>SUM(AQ9,+BS9)</f>
        <v>41668</v>
      </c>
      <c r="CV9" s="121">
        <f>SUM(AR9,+BT9)</f>
        <v>0</v>
      </c>
      <c r="CW9" s="121">
        <f>SUM(AS9,+BU9)</f>
        <v>226782</v>
      </c>
      <c r="CX9" s="121">
        <f>SUM(AT9,+BV9)</f>
        <v>0</v>
      </c>
      <c r="CY9" s="121">
        <f>SUM(AU9,+BW9)</f>
        <v>226782</v>
      </c>
      <c r="CZ9" s="121">
        <f>SUM(AV9,+BX9)</f>
        <v>0</v>
      </c>
      <c r="DA9" s="121">
        <f>SUM(AW9,+BY9)</f>
        <v>0</v>
      </c>
      <c r="DB9" s="121">
        <f>SUM(AX9,+BZ9)</f>
        <v>221909</v>
      </c>
      <c r="DC9" s="121">
        <f>SUM(AY9,+CA9)</f>
        <v>0</v>
      </c>
      <c r="DD9" s="121">
        <f>SUM(AZ9,+CB9)</f>
        <v>162909</v>
      </c>
      <c r="DE9" s="121">
        <f>SUM(BA9,+CC9)</f>
        <v>59000</v>
      </c>
      <c r="DF9" s="121">
        <f>SUM(BB9,+CD9)</f>
        <v>0</v>
      </c>
      <c r="DG9" s="122" t="s">
        <v>489</v>
      </c>
      <c r="DH9" s="121">
        <f>SUM(BD9,+CF9)</f>
        <v>0</v>
      </c>
      <c r="DI9" s="121">
        <f>SUM(BE9,+CG9)</f>
        <v>0</v>
      </c>
      <c r="DJ9" s="121">
        <f>SUM(BF9,+CH9)</f>
        <v>533337</v>
      </c>
    </row>
    <row r="10" spans="1:114" s="136" customFormat="1" ht="13.5" customHeight="1" x14ac:dyDescent="0.15">
      <c r="A10" s="119" t="s">
        <v>52</v>
      </c>
      <c r="B10" s="120" t="s">
        <v>346</v>
      </c>
      <c r="C10" s="119" t="s">
        <v>347</v>
      </c>
      <c r="D10" s="121">
        <f>SUM(E10,+L10)</f>
        <v>736961</v>
      </c>
      <c r="E10" s="121">
        <f>SUM(F10:I10)+K10</f>
        <v>736961</v>
      </c>
      <c r="F10" s="121">
        <v>286200</v>
      </c>
      <c r="G10" s="121">
        <v>0</v>
      </c>
      <c r="H10" s="121">
        <v>257500</v>
      </c>
      <c r="I10" s="121">
        <v>80971</v>
      </c>
      <c r="J10" s="121">
        <v>615365</v>
      </c>
      <c r="K10" s="121">
        <v>112290</v>
      </c>
      <c r="L10" s="121">
        <v>0</v>
      </c>
      <c r="M10" s="121">
        <f>SUM(N10,+U10)</f>
        <v>4583</v>
      </c>
      <c r="N10" s="121">
        <f>SUM(O10:R10,T10)</f>
        <v>4583</v>
      </c>
      <c r="O10" s="121">
        <v>0</v>
      </c>
      <c r="P10" s="121">
        <v>0</v>
      </c>
      <c r="Q10" s="121">
        <v>0</v>
      </c>
      <c r="R10" s="121">
        <v>4583</v>
      </c>
      <c r="S10" s="121">
        <v>87128</v>
      </c>
      <c r="T10" s="121">
        <v>0</v>
      </c>
      <c r="U10" s="121">
        <v>0</v>
      </c>
      <c r="V10" s="121">
        <f>+SUM(D10,M10)</f>
        <v>741544</v>
      </c>
      <c r="W10" s="121">
        <f>+SUM(E10,N10)</f>
        <v>741544</v>
      </c>
      <c r="X10" s="121">
        <f>+SUM(F10,O10)</f>
        <v>286200</v>
      </c>
      <c r="Y10" s="121">
        <f>+SUM(G10,P10)</f>
        <v>0</v>
      </c>
      <c r="Z10" s="121">
        <f>+SUM(H10,Q10)</f>
        <v>257500</v>
      </c>
      <c r="AA10" s="121">
        <f>+SUM(I10,R10)</f>
        <v>85554</v>
      </c>
      <c r="AB10" s="121">
        <f>+SUM(J10,S10)</f>
        <v>702493</v>
      </c>
      <c r="AC10" s="121">
        <f>+SUM(K10,T10)</f>
        <v>112290</v>
      </c>
      <c r="AD10" s="121">
        <f>+SUM(L10,U10)</f>
        <v>0</v>
      </c>
      <c r="AE10" s="121">
        <f>SUM(AF10,+AK10)</f>
        <v>572000</v>
      </c>
      <c r="AF10" s="121">
        <f>SUM(AG10:AJ10)</f>
        <v>572000</v>
      </c>
      <c r="AG10" s="121">
        <v>0</v>
      </c>
      <c r="AH10" s="121">
        <v>572000</v>
      </c>
      <c r="AI10" s="121">
        <v>0</v>
      </c>
      <c r="AJ10" s="121">
        <v>0</v>
      </c>
      <c r="AK10" s="121">
        <v>0</v>
      </c>
      <c r="AL10" s="122" t="s">
        <v>489</v>
      </c>
      <c r="AM10" s="121">
        <f>SUM(AN10,AS10,AW10,AX10,BD10)</f>
        <v>768617</v>
      </c>
      <c r="AN10" s="121">
        <f>SUM(AO10:AR10)</f>
        <v>86544</v>
      </c>
      <c r="AO10" s="121">
        <v>57696</v>
      </c>
      <c r="AP10" s="121">
        <v>0</v>
      </c>
      <c r="AQ10" s="121">
        <v>28848</v>
      </c>
      <c r="AR10" s="121">
        <v>0</v>
      </c>
      <c r="AS10" s="121">
        <f>SUM(AT10:AV10)</f>
        <v>540653</v>
      </c>
      <c r="AT10" s="121">
        <v>0</v>
      </c>
      <c r="AU10" s="121">
        <v>540653</v>
      </c>
      <c r="AV10" s="121">
        <v>0</v>
      </c>
      <c r="AW10" s="121">
        <v>0</v>
      </c>
      <c r="AX10" s="121">
        <f>SUM(AY10:BB10)</f>
        <v>141420</v>
      </c>
      <c r="AY10" s="121">
        <v>0</v>
      </c>
      <c r="AZ10" s="121">
        <v>141420</v>
      </c>
      <c r="BA10" s="121">
        <v>0</v>
      </c>
      <c r="BB10" s="121">
        <v>0</v>
      </c>
      <c r="BC10" s="122" t="s">
        <v>489</v>
      </c>
      <c r="BD10" s="121">
        <v>0</v>
      </c>
      <c r="BE10" s="121">
        <v>11709</v>
      </c>
      <c r="BF10" s="121">
        <f>SUM(AE10,+AM10,+BE10)</f>
        <v>1352326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489</v>
      </c>
      <c r="BO10" s="121">
        <f>SUM(BP10,BU10,BY10,BZ10,CF10)</f>
        <v>90525</v>
      </c>
      <c r="BP10" s="121">
        <f>SUM(BQ10:BT10)</f>
        <v>6647</v>
      </c>
      <c r="BQ10" s="121">
        <v>6647</v>
      </c>
      <c r="BR10" s="121">
        <v>0</v>
      </c>
      <c r="BS10" s="121">
        <v>0</v>
      </c>
      <c r="BT10" s="121">
        <v>0</v>
      </c>
      <c r="BU10" s="121">
        <f>SUM(BV10:BX10)</f>
        <v>35926</v>
      </c>
      <c r="BV10" s="121">
        <v>0</v>
      </c>
      <c r="BW10" s="121">
        <v>35926</v>
      </c>
      <c r="BX10" s="121">
        <v>0</v>
      </c>
      <c r="BY10" s="121">
        <v>0</v>
      </c>
      <c r="BZ10" s="121">
        <f>SUM(CA10:CD10)</f>
        <v>47952</v>
      </c>
      <c r="CA10" s="121">
        <v>0</v>
      </c>
      <c r="CB10" s="121">
        <v>47952</v>
      </c>
      <c r="CC10" s="121">
        <v>0</v>
      </c>
      <c r="CD10" s="121">
        <v>0</v>
      </c>
      <c r="CE10" s="122" t="s">
        <v>489</v>
      </c>
      <c r="CF10" s="121">
        <v>0</v>
      </c>
      <c r="CG10" s="121">
        <v>1186</v>
      </c>
      <c r="CH10" s="121">
        <f>SUM(BG10,+BO10,+CG10)</f>
        <v>91711</v>
      </c>
      <c r="CI10" s="121">
        <f>SUM(AE10,+BG10)</f>
        <v>572000</v>
      </c>
      <c r="CJ10" s="121">
        <f>SUM(AF10,+BH10)</f>
        <v>572000</v>
      </c>
      <c r="CK10" s="121">
        <f>SUM(AG10,+BI10)</f>
        <v>0</v>
      </c>
      <c r="CL10" s="121">
        <f>SUM(AH10,+BJ10)</f>
        <v>572000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489</v>
      </c>
      <c r="CQ10" s="121">
        <f>SUM(AM10,+BO10)</f>
        <v>859142</v>
      </c>
      <c r="CR10" s="121">
        <f>SUM(AN10,+BP10)</f>
        <v>93191</v>
      </c>
      <c r="CS10" s="121">
        <f>SUM(AO10,+BQ10)</f>
        <v>64343</v>
      </c>
      <c r="CT10" s="121">
        <f>SUM(AP10,+BR10)</f>
        <v>0</v>
      </c>
      <c r="CU10" s="121">
        <f>SUM(AQ10,+BS10)</f>
        <v>28848</v>
      </c>
      <c r="CV10" s="121">
        <f>SUM(AR10,+BT10)</f>
        <v>0</v>
      </c>
      <c r="CW10" s="121">
        <f>SUM(AS10,+BU10)</f>
        <v>576579</v>
      </c>
      <c r="CX10" s="121">
        <f>SUM(AT10,+BV10)</f>
        <v>0</v>
      </c>
      <c r="CY10" s="121">
        <f>SUM(AU10,+BW10)</f>
        <v>576579</v>
      </c>
      <c r="CZ10" s="121">
        <f>SUM(AV10,+BX10)</f>
        <v>0</v>
      </c>
      <c r="DA10" s="121">
        <f>SUM(AW10,+BY10)</f>
        <v>0</v>
      </c>
      <c r="DB10" s="121">
        <f>SUM(AX10,+BZ10)</f>
        <v>189372</v>
      </c>
      <c r="DC10" s="121">
        <f>SUM(AY10,+CA10)</f>
        <v>0</v>
      </c>
      <c r="DD10" s="121">
        <f>SUM(AZ10,+CB10)</f>
        <v>189372</v>
      </c>
      <c r="DE10" s="121">
        <f>SUM(BA10,+CC10)</f>
        <v>0</v>
      </c>
      <c r="DF10" s="121">
        <f>SUM(BB10,+CD10)</f>
        <v>0</v>
      </c>
      <c r="DG10" s="122" t="s">
        <v>489</v>
      </c>
      <c r="DH10" s="121">
        <f>SUM(BD10,+CF10)</f>
        <v>0</v>
      </c>
      <c r="DI10" s="121">
        <f>SUM(BE10,+CG10)</f>
        <v>12895</v>
      </c>
      <c r="DJ10" s="121">
        <f>SUM(BF10,+CH10)</f>
        <v>1444037</v>
      </c>
    </row>
    <row r="11" spans="1:114" s="136" customFormat="1" ht="13.5" customHeight="1" x14ac:dyDescent="0.15">
      <c r="A11" s="119" t="s">
        <v>52</v>
      </c>
      <c r="B11" s="120" t="s">
        <v>387</v>
      </c>
      <c r="C11" s="119" t="s">
        <v>388</v>
      </c>
      <c r="D11" s="121">
        <f>SUM(E11,+L11)</f>
        <v>25792</v>
      </c>
      <c r="E11" s="121">
        <f>SUM(F11:I11)+K11</f>
        <v>10899</v>
      </c>
      <c r="F11" s="121">
        <v>0</v>
      </c>
      <c r="G11" s="121">
        <v>0</v>
      </c>
      <c r="H11" s="121">
        <v>0</v>
      </c>
      <c r="I11" s="121">
        <v>10899</v>
      </c>
      <c r="J11" s="121">
        <v>214548</v>
      </c>
      <c r="K11" s="121">
        <v>0</v>
      </c>
      <c r="L11" s="121">
        <v>14893</v>
      </c>
      <c r="M11" s="121">
        <f>SUM(N11,+U11)</f>
        <v>8672</v>
      </c>
      <c r="N11" s="121">
        <f>SUM(O11:R11,T11)</f>
        <v>2646</v>
      </c>
      <c r="O11" s="121">
        <v>0</v>
      </c>
      <c r="P11" s="121">
        <v>0</v>
      </c>
      <c r="Q11" s="121">
        <v>0</v>
      </c>
      <c r="R11" s="121">
        <v>2646</v>
      </c>
      <c r="S11" s="121">
        <v>72136</v>
      </c>
      <c r="T11" s="121">
        <v>0</v>
      </c>
      <c r="U11" s="121">
        <v>6026</v>
      </c>
      <c r="V11" s="121">
        <f>+SUM(D11,M11)</f>
        <v>34464</v>
      </c>
      <c r="W11" s="121">
        <f>+SUM(E11,N11)</f>
        <v>13545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13545</v>
      </c>
      <c r="AB11" s="121">
        <f>+SUM(J11,S11)</f>
        <v>286684</v>
      </c>
      <c r="AC11" s="121">
        <f>+SUM(K11,T11)</f>
        <v>0</v>
      </c>
      <c r="AD11" s="121">
        <f>+SUM(L11,U11)</f>
        <v>20919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489</v>
      </c>
      <c r="AM11" s="121">
        <f>SUM(AN11,AS11,AW11,AX11,BD11)</f>
        <v>240340</v>
      </c>
      <c r="AN11" s="121">
        <f>SUM(AO11:AR11)</f>
        <v>80273</v>
      </c>
      <c r="AO11" s="121">
        <v>61015</v>
      </c>
      <c r="AP11" s="121">
        <v>0</v>
      </c>
      <c r="AQ11" s="121">
        <v>19258</v>
      </c>
      <c r="AR11" s="121">
        <v>0</v>
      </c>
      <c r="AS11" s="121">
        <f>SUM(AT11:AV11)</f>
        <v>115916</v>
      </c>
      <c r="AT11" s="121">
        <v>0</v>
      </c>
      <c r="AU11" s="121">
        <v>85047</v>
      </c>
      <c r="AV11" s="121">
        <v>30869</v>
      </c>
      <c r="AW11" s="121">
        <v>0</v>
      </c>
      <c r="AX11" s="121">
        <f>SUM(AY11:BB11)</f>
        <v>44151</v>
      </c>
      <c r="AY11" s="121">
        <v>0</v>
      </c>
      <c r="AZ11" s="121">
        <v>44151</v>
      </c>
      <c r="BA11" s="121">
        <v>0</v>
      </c>
      <c r="BB11" s="121">
        <v>0</v>
      </c>
      <c r="BC11" s="122" t="s">
        <v>489</v>
      </c>
      <c r="BD11" s="121">
        <v>0</v>
      </c>
      <c r="BE11" s="121">
        <v>0</v>
      </c>
      <c r="BF11" s="121">
        <f>SUM(AE11,+AM11,+BE11)</f>
        <v>240340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489</v>
      </c>
      <c r="BO11" s="121">
        <f>SUM(BP11,BU11,BY11,BZ11,CF11)</f>
        <v>80808</v>
      </c>
      <c r="BP11" s="121">
        <f>SUM(BQ11:BT11)</f>
        <v>15493</v>
      </c>
      <c r="BQ11" s="121">
        <v>15493</v>
      </c>
      <c r="BR11" s="121">
        <v>0</v>
      </c>
      <c r="BS11" s="121">
        <v>0</v>
      </c>
      <c r="BT11" s="121">
        <v>0</v>
      </c>
      <c r="BU11" s="121">
        <f>SUM(BV11:BX11)</f>
        <v>31558</v>
      </c>
      <c r="BV11" s="121">
        <v>0</v>
      </c>
      <c r="BW11" s="121">
        <v>31558</v>
      </c>
      <c r="BX11" s="121">
        <v>0</v>
      </c>
      <c r="BY11" s="121">
        <v>0</v>
      </c>
      <c r="BZ11" s="121">
        <f>SUM(CA11:CD11)</f>
        <v>33757</v>
      </c>
      <c r="CA11" s="121">
        <v>0</v>
      </c>
      <c r="CB11" s="121">
        <v>33757</v>
      </c>
      <c r="CC11" s="121">
        <v>0</v>
      </c>
      <c r="CD11" s="121">
        <v>0</v>
      </c>
      <c r="CE11" s="122" t="s">
        <v>489</v>
      </c>
      <c r="CF11" s="121">
        <v>0</v>
      </c>
      <c r="CG11" s="121">
        <v>0</v>
      </c>
      <c r="CH11" s="121">
        <f>SUM(BG11,+BO11,+CG11)</f>
        <v>80808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489</v>
      </c>
      <c r="CQ11" s="121">
        <f>SUM(AM11,+BO11)</f>
        <v>321148</v>
      </c>
      <c r="CR11" s="121">
        <f>SUM(AN11,+BP11)</f>
        <v>95766</v>
      </c>
      <c r="CS11" s="121">
        <f>SUM(AO11,+BQ11)</f>
        <v>76508</v>
      </c>
      <c r="CT11" s="121">
        <f>SUM(AP11,+BR11)</f>
        <v>0</v>
      </c>
      <c r="CU11" s="121">
        <f>SUM(AQ11,+BS11)</f>
        <v>19258</v>
      </c>
      <c r="CV11" s="121">
        <f>SUM(AR11,+BT11)</f>
        <v>0</v>
      </c>
      <c r="CW11" s="121">
        <f>SUM(AS11,+BU11)</f>
        <v>147474</v>
      </c>
      <c r="CX11" s="121">
        <f>SUM(AT11,+BV11)</f>
        <v>0</v>
      </c>
      <c r="CY11" s="121">
        <f>SUM(AU11,+BW11)</f>
        <v>116605</v>
      </c>
      <c r="CZ11" s="121">
        <f>SUM(AV11,+BX11)</f>
        <v>30869</v>
      </c>
      <c r="DA11" s="121">
        <f>SUM(AW11,+BY11)</f>
        <v>0</v>
      </c>
      <c r="DB11" s="121">
        <f>SUM(AX11,+BZ11)</f>
        <v>77908</v>
      </c>
      <c r="DC11" s="121">
        <f>SUM(AY11,+CA11)</f>
        <v>0</v>
      </c>
      <c r="DD11" s="121">
        <f>SUM(AZ11,+CB11)</f>
        <v>77908</v>
      </c>
      <c r="DE11" s="121">
        <f>SUM(BA11,+CC11)</f>
        <v>0</v>
      </c>
      <c r="DF11" s="121">
        <f>SUM(BB11,+CD11)</f>
        <v>0</v>
      </c>
      <c r="DG11" s="122" t="s">
        <v>489</v>
      </c>
      <c r="DH11" s="121">
        <f>SUM(BD11,+CF11)</f>
        <v>0</v>
      </c>
      <c r="DI11" s="121">
        <f>SUM(BE11,+CG11)</f>
        <v>0</v>
      </c>
      <c r="DJ11" s="121">
        <f>SUM(BF11,+CH11)</f>
        <v>321148</v>
      </c>
    </row>
    <row r="12" spans="1:114" s="136" customFormat="1" ht="13.5" customHeight="1" x14ac:dyDescent="0.15">
      <c r="A12" s="119" t="s">
        <v>52</v>
      </c>
      <c r="B12" s="120" t="s">
        <v>371</v>
      </c>
      <c r="C12" s="119" t="s">
        <v>372</v>
      </c>
      <c r="D12" s="121">
        <f>SUM(E12,+L12)</f>
        <v>1354</v>
      </c>
      <c r="E12" s="121">
        <f>SUM(F12:I12)+K12</f>
        <v>1354</v>
      </c>
      <c r="F12" s="121">
        <v>0</v>
      </c>
      <c r="G12" s="121">
        <v>0</v>
      </c>
      <c r="H12" s="121">
        <v>0</v>
      </c>
      <c r="I12" s="121">
        <v>1354</v>
      </c>
      <c r="J12" s="121">
        <v>147132</v>
      </c>
      <c r="K12" s="121">
        <v>0</v>
      </c>
      <c r="L12" s="121">
        <v>0</v>
      </c>
      <c r="M12" s="121">
        <f>SUM(N12,+U12)</f>
        <v>4657</v>
      </c>
      <c r="N12" s="121">
        <f>SUM(O12:R12,T12)</f>
        <v>4657</v>
      </c>
      <c r="O12" s="121">
        <v>0</v>
      </c>
      <c r="P12" s="121">
        <v>0</v>
      </c>
      <c r="Q12" s="121">
        <v>0</v>
      </c>
      <c r="R12" s="121">
        <v>4657</v>
      </c>
      <c r="S12" s="121">
        <v>82455</v>
      </c>
      <c r="T12" s="121">
        <v>0</v>
      </c>
      <c r="U12" s="121">
        <v>0</v>
      </c>
      <c r="V12" s="121">
        <f>+SUM(D12,M12)</f>
        <v>6011</v>
      </c>
      <c r="W12" s="121">
        <f>+SUM(E12,N12)</f>
        <v>6011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6011</v>
      </c>
      <c r="AB12" s="121">
        <f>+SUM(J12,S12)</f>
        <v>229587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489</v>
      </c>
      <c r="AM12" s="121">
        <f>SUM(AN12,AS12,AW12,AX12,BD12)</f>
        <v>148486</v>
      </c>
      <c r="AN12" s="121">
        <f>SUM(AO12:AR12)</f>
        <v>14894</v>
      </c>
      <c r="AO12" s="121">
        <v>14894</v>
      </c>
      <c r="AP12" s="121">
        <v>0</v>
      </c>
      <c r="AQ12" s="121">
        <v>0</v>
      </c>
      <c r="AR12" s="121">
        <v>0</v>
      </c>
      <c r="AS12" s="121">
        <f>SUM(AT12:AV12)</f>
        <v>8650</v>
      </c>
      <c r="AT12" s="121">
        <v>0</v>
      </c>
      <c r="AU12" s="121">
        <v>8650</v>
      </c>
      <c r="AV12" s="121">
        <v>0</v>
      </c>
      <c r="AW12" s="121">
        <v>0</v>
      </c>
      <c r="AX12" s="121">
        <f>SUM(AY12:BB12)</f>
        <v>124942</v>
      </c>
      <c r="AY12" s="121">
        <v>0</v>
      </c>
      <c r="AZ12" s="121">
        <v>124942</v>
      </c>
      <c r="BA12" s="121">
        <v>0</v>
      </c>
      <c r="BB12" s="121">
        <v>0</v>
      </c>
      <c r="BC12" s="122" t="s">
        <v>489</v>
      </c>
      <c r="BD12" s="121">
        <v>0</v>
      </c>
      <c r="BE12" s="121">
        <v>0</v>
      </c>
      <c r="BF12" s="121">
        <f>SUM(AE12,+AM12,+BE12)</f>
        <v>148486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489</v>
      </c>
      <c r="BO12" s="121">
        <f>SUM(BP12,BU12,BY12,BZ12,CF12)</f>
        <v>87112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46399</v>
      </c>
      <c r="BV12" s="121">
        <v>0</v>
      </c>
      <c r="BW12" s="121">
        <v>46399</v>
      </c>
      <c r="BX12" s="121">
        <v>0</v>
      </c>
      <c r="BY12" s="121">
        <v>0</v>
      </c>
      <c r="BZ12" s="121">
        <f>SUM(CA12:CD12)</f>
        <v>40713</v>
      </c>
      <c r="CA12" s="121">
        <v>0</v>
      </c>
      <c r="CB12" s="121">
        <v>40713</v>
      </c>
      <c r="CC12" s="121">
        <v>0</v>
      </c>
      <c r="CD12" s="121">
        <v>0</v>
      </c>
      <c r="CE12" s="122" t="s">
        <v>489</v>
      </c>
      <c r="CF12" s="121">
        <v>0</v>
      </c>
      <c r="CG12" s="121">
        <v>0</v>
      </c>
      <c r="CH12" s="121">
        <f>SUM(BG12,+BO12,+CG12)</f>
        <v>87112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489</v>
      </c>
      <c r="CQ12" s="121">
        <f>SUM(AM12,+BO12)</f>
        <v>235598</v>
      </c>
      <c r="CR12" s="121">
        <f>SUM(AN12,+BP12)</f>
        <v>14894</v>
      </c>
      <c r="CS12" s="121">
        <f>SUM(AO12,+BQ12)</f>
        <v>14894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55049</v>
      </c>
      <c r="CX12" s="121">
        <f>SUM(AT12,+BV12)</f>
        <v>0</v>
      </c>
      <c r="CY12" s="121">
        <f>SUM(AU12,+BW12)</f>
        <v>55049</v>
      </c>
      <c r="CZ12" s="121">
        <f>SUM(AV12,+BX12)</f>
        <v>0</v>
      </c>
      <c r="DA12" s="121">
        <f>SUM(AW12,+BY12)</f>
        <v>0</v>
      </c>
      <c r="DB12" s="121">
        <f>SUM(AX12,+BZ12)</f>
        <v>165655</v>
      </c>
      <c r="DC12" s="121">
        <f>SUM(AY12,+CA12)</f>
        <v>0</v>
      </c>
      <c r="DD12" s="121">
        <f>SUM(AZ12,+CB12)</f>
        <v>165655</v>
      </c>
      <c r="DE12" s="121">
        <f>SUM(BA12,+CC12)</f>
        <v>0</v>
      </c>
      <c r="DF12" s="121">
        <f>SUM(BB12,+CD12)</f>
        <v>0</v>
      </c>
      <c r="DG12" s="122" t="s">
        <v>489</v>
      </c>
      <c r="DH12" s="121">
        <f>SUM(BD12,+CF12)</f>
        <v>0</v>
      </c>
      <c r="DI12" s="121">
        <f>SUM(BE12,+CG12)</f>
        <v>0</v>
      </c>
      <c r="DJ12" s="121">
        <f>SUM(BF12,+CH12)</f>
        <v>235598</v>
      </c>
    </row>
    <row r="13" spans="1:114" s="136" customFormat="1" ht="13.5" customHeight="1" x14ac:dyDescent="0.15">
      <c r="A13" s="119" t="s">
        <v>52</v>
      </c>
      <c r="B13" s="120" t="s">
        <v>422</v>
      </c>
      <c r="C13" s="119" t="s">
        <v>423</v>
      </c>
      <c r="D13" s="121">
        <f>SUM(E13,+L13)</f>
        <v>54148</v>
      </c>
      <c r="E13" s="121">
        <f>SUM(F13:I13)+K13</f>
        <v>28882</v>
      </c>
      <c r="F13" s="121">
        <v>0</v>
      </c>
      <c r="G13" s="121">
        <v>0</v>
      </c>
      <c r="H13" s="121">
        <v>0</v>
      </c>
      <c r="I13" s="121">
        <v>27427</v>
      </c>
      <c r="J13" s="121">
        <v>458289</v>
      </c>
      <c r="K13" s="121">
        <v>1455</v>
      </c>
      <c r="L13" s="121">
        <v>25266</v>
      </c>
      <c r="M13" s="121">
        <f>SUM(N13,+U13)</f>
        <v>13550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13550</v>
      </c>
      <c r="V13" s="121">
        <f>+SUM(D13,M13)</f>
        <v>67698</v>
      </c>
      <c r="W13" s="121">
        <f>+SUM(E13,N13)</f>
        <v>28882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27427</v>
      </c>
      <c r="AB13" s="121">
        <f>+SUM(J13,S13)</f>
        <v>458289</v>
      </c>
      <c r="AC13" s="121">
        <f>+SUM(K13,T13)</f>
        <v>1455</v>
      </c>
      <c r="AD13" s="121">
        <f>+SUM(L13,U13)</f>
        <v>38816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489</v>
      </c>
      <c r="AM13" s="121">
        <f>SUM(AN13,AS13,AW13,AX13,BD13)</f>
        <v>399446</v>
      </c>
      <c r="AN13" s="121">
        <f>SUM(AO13:AR13)</f>
        <v>26002</v>
      </c>
      <c r="AO13" s="121">
        <v>26002</v>
      </c>
      <c r="AP13" s="121">
        <v>0</v>
      </c>
      <c r="AQ13" s="121">
        <v>0</v>
      </c>
      <c r="AR13" s="121">
        <v>0</v>
      </c>
      <c r="AS13" s="121">
        <f>SUM(AT13:AV13)</f>
        <v>160957</v>
      </c>
      <c r="AT13" s="121">
        <v>0</v>
      </c>
      <c r="AU13" s="121">
        <v>160957</v>
      </c>
      <c r="AV13" s="121">
        <v>0</v>
      </c>
      <c r="AW13" s="121">
        <v>0</v>
      </c>
      <c r="AX13" s="121">
        <f>SUM(AY13:BB13)</f>
        <v>210759</v>
      </c>
      <c r="AY13" s="121">
        <v>0</v>
      </c>
      <c r="AZ13" s="121">
        <v>147744</v>
      </c>
      <c r="BA13" s="121">
        <v>61655</v>
      </c>
      <c r="BB13" s="121">
        <v>1360</v>
      </c>
      <c r="BC13" s="122" t="s">
        <v>489</v>
      </c>
      <c r="BD13" s="121">
        <v>1728</v>
      </c>
      <c r="BE13" s="121">
        <v>112991</v>
      </c>
      <c r="BF13" s="121">
        <f>SUM(AE13,+AM13,+BE13)</f>
        <v>512437</v>
      </c>
      <c r="BG13" s="121">
        <f>SUM(BH13,+BM13)</f>
        <v>8597</v>
      </c>
      <c r="BH13" s="121">
        <f>SUM(BI13:BL13)</f>
        <v>8597</v>
      </c>
      <c r="BI13" s="121">
        <v>0</v>
      </c>
      <c r="BJ13" s="121">
        <v>8597</v>
      </c>
      <c r="BK13" s="121">
        <v>0</v>
      </c>
      <c r="BL13" s="121">
        <v>0</v>
      </c>
      <c r="BM13" s="121">
        <v>0</v>
      </c>
      <c r="BN13" s="122" t="s">
        <v>489</v>
      </c>
      <c r="BO13" s="121">
        <f>SUM(BP13,BU13,BY13,BZ13,CF13)</f>
        <v>4725</v>
      </c>
      <c r="BP13" s="121">
        <f>SUM(BQ13:BT13)</f>
        <v>4725</v>
      </c>
      <c r="BQ13" s="121">
        <v>4725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489</v>
      </c>
      <c r="CF13" s="121">
        <v>0</v>
      </c>
      <c r="CG13" s="121">
        <v>228</v>
      </c>
      <c r="CH13" s="121">
        <f>SUM(BG13,+BO13,+CG13)</f>
        <v>13550</v>
      </c>
      <c r="CI13" s="121">
        <f>SUM(AE13,+BG13)</f>
        <v>8597</v>
      </c>
      <c r="CJ13" s="121">
        <f>SUM(AF13,+BH13)</f>
        <v>8597</v>
      </c>
      <c r="CK13" s="121">
        <f>SUM(AG13,+BI13)</f>
        <v>0</v>
      </c>
      <c r="CL13" s="121">
        <f>SUM(AH13,+BJ13)</f>
        <v>8597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489</v>
      </c>
      <c r="CQ13" s="121">
        <f>SUM(AM13,+BO13)</f>
        <v>404171</v>
      </c>
      <c r="CR13" s="121">
        <f>SUM(AN13,+BP13)</f>
        <v>30727</v>
      </c>
      <c r="CS13" s="121">
        <f>SUM(AO13,+BQ13)</f>
        <v>30727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160957</v>
      </c>
      <c r="CX13" s="121">
        <f>SUM(AT13,+BV13)</f>
        <v>0</v>
      </c>
      <c r="CY13" s="121">
        <f>SUM(AU13,+BW13)</f>
        <v>160957</v>
      </c>
      <c r="CZ13" s="121">
        <f>SUM(AV13,+BX13)</f>
        <v>0</v>
      </c>
      <c r="DA13" s="121">
        <f>SUM(AW13,+BY13)</f>
        <v>0</v>
      </c>
      <c r="DB13" s="121">
        <f>SUM(AX13,+BZ13)</f>
        <v>210759</v>
      </c>
      <c r="DC13" s="121">
        <f>SUM(AY13,+CA13)</f>
        <v>0</v>
      </c>
      <c r="DD13" s="121">
        <f>SUM(AZ13,+CB13)</f>
        <v>147744</v>
      </c>
      <c r="DE13" s="121">
        <f>SUM(BA13,+CC13)</f>
        <v>61655</v>
      </c>
      <c r="DF13" s="121">
        <f>SUM(BB13,+CD13)</f>
        <v>1360</v>
      </c>
      <c r="DG13" s="122" t="s">
        <v>489</v>
      </c>
      <c r="DH13" s="121">
        <f>SUM(BD13,+CF13)</f>
        <v>1728</v>
      </c>
      <c r="DI13" s="121">
        <f>SUM(BE13,+CG13)</f>
        <v>113219</v>
      </c>
      <c r="DJ13" s="121">
        <f>SUM(BF13,+CH13)</f>
        <v>525987</v>
      </c>
    </row>
    <row r="14" spans="1:114" s="136" customFormat="1" ht="13.5" customHeight="1" x14ac:dyDescent="0.15">
      <c r="A14" s="119" t="s">
        <v>52</v>
      </c>
      <c r="B14" s="120" t="s">
        <v>361</v>
      </c>
      <c r="C14" s="119" t="s">
        <v>362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94613</v>
      </c>
      <c r="N14" s="121">
        <f>SUM(O14:R14,T14)</f>
        <v>94613</v>
      </c>
      <c r="O14" s="121">
        <v>0</v>
      </c>
      <c r="P14" s="121">
        <v>0</v>
      </c>
      <c r="Q14" s="121">
        <v>0</v>
      </c>
      <c r="R14" s="121">
        <v>20775</v>
      </c>
      <c r="S14" s="121">
        <v>113182</v>
      </c>
      <c r="T14" s="121">
        <v>73838</v>
      </c>
      <c r="U14" s="121">
        <v>0</v>
      </c>
      <c r="V14" s="121">
        <f>+SUM(D14,M14)</f>
        <v>94613</v>
      </c>
      <c r="W14" s="121">
        <f>+SUM(E14,N14)</f>
        <v>94613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20775</v>
      </c>
      <c r="AB14" s="121">
        <f>+SUM(J14,S14)</f>
        <v>113182</v>
      </c>
      <c r="AC14" s="121">
        <f>+SUM(K14,T14)</f>
        <v>73838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489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489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489</v>
      </c>
      <c r="BO14" s="121">
        <f>SUM(BP14,BU14,BY14,BZ14,CF14)</f>
        <v>178013</v>
      </c>
      <c r="BP14" s="121">
        <f>SUM(BQ14:BT14)</f>
        <v>32018</v>
      </c>
      <c r="BQ14" s="121">
        <v>32018</v>
      </c>
      <c r="BR14" s="121">
        <v>0</v>
      </c>
      <c r="BS14" s="121">
        <v>0</v>
      </c>
      <c r="BT14" s="121">
        <v>0</v>
      </c>
      <c r="BU14" s="121">
        <f>SUM(BV14:BX14)</f>
        <v>86363</v>
      </c>
      <c r="BV14" s="121">
        <v>0</v>
      </c>
      <c r="BW14" s="121">
        <v>86363</v>
      </c>
      <c r="BX14" s="121">
        <v>0</v>
      </c>
      <c r="BY14" s="121">
        <v>0</v>
      </c>
      <c r="BZ14" s="121">
        <f>SUM(CA14:CD14)</f>
        <v>59632</v>
      </c>
      <c r="CA14" s="121">
        <v>0</v>
      </c>
      <c r="CB14" s="121">
        <v>58994</v>
      </c>
      <c r="CC14" s="121">
        <v>638</v>
      </c>
      <c r="CD14" s="121">
        <v>0</v>
      </c>
      <c r="CE14" s="122" t="s">
        <v>489</v>
      </c>
      <c r="CF14" s="121">
        <v>0</v>
      </c>
      <c r="CG14" s="121">
        <v>29782</v>
      </c>
      <c r="CH14" s="121">
        <f>SUM(BG14,+BO14,+CG14)</f>
        <v>207795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489</v>
      </c>
      <c r="CQ14" s="121">
        <f>SUM(AM14,+BO14)</f>
        <v>178013</v>
      </c>
      <c r="CR14" s="121">
        <f>SUM(AN14,+BP14)</f>
        <v>32018</v>
      </c>
      <c r="CS14" s="121">
        <f>SUM(AO14,+BQ14)</f>
        <v>32018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86363</v>
      </c>
      <c r="CX14" s="121">
        <f>SUM(AT14,+BV14)</f>
        <v>0</v>
      </c>
      <c r="CY14" s="121">
        <f>SUM(AU14,+BW14)</f>
        <v>86363</v>
      </c>
      <c r="CZ14" s="121">
        <f>SUM(AV14,+BX14)</f>
        <v>0</v>
      </c>
      <c r="DA14" s="121">
        <f>SUM(AW14,+BY14)</f>
        <v>0</v>
      </c>
      <c r="DB14" s="121">
        <f>SUM(AX14,+BZ14)</f>
        <v>59632</v>
      </c>
      <c r="DC14" s="121">
        <f>SUM(AY14,+CA14)</f>
        <v>0</v>
      </c>
      <c r="DD14" s="121">
        <f>SUM(AZ14,+CB14)</f>
        <v>58994</v>
      </c>
      <c r="DE14" s="121">
        <f>SUM(BA14,+CC14)</f>
        <v>638</v>
      </c>
      <c r="DF14" s="121">
        <f>SUM(BB14,+CD14)</f>
        <v>0</v>
      </c>
      <c r="DG14" s="122" t="s">
        <v>489</v>
      </c>
      <c r="DH14" s="121">
        <f>SUM(BD14,+CF14)</f>
        <v>0</v>
      </c>
      <c r="DI14" s="121">
        <f>SUM(BE14,+CG14)</f>
        <v>29782</v>
      </c>
      <c r="DJ14" s="121">
        <f>SUM(BF14,+CH14)</f>
        <v>207795</v>
      </c>
    </row>
    <row r="15" spans="1:114" s="136" customFormat="1" ht="13.5" customHeight="1" x14ac:dyDescent="0.15">
      <c r="A15" s="119" t="s">
        <v>52</v>
      </c>
      <c r="B15" s="120" t="s">
        <v>400</v>
      </c>
      <c r="C15" s="119" t="s">
        <v>401</v>
      </c>
      <c r="D15" s="121">
        <f>SUM(E15,+L15)</f>
        <v>0</v>
      </c>
      <c r="E15" s="121">
        <f>SUM(F15:I15)+K15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216832</v>
      </c>
      <c r="K15" s="121">
        <v>0</v>
      </c>
      <c r="L15" s="121">
        <v>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0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216832</v>
      </c>
      <c r="AC15" s="121">
        <f>+SUM(K15,T15)</f>
        <v>0</v>
      </c>
      <c r="AD15" s="121">
        <f>+SUM(L15,U15)</f>
        <v>0</v>
      </c>
      <c r="AE15" s="121">
        <f>SUM(AF15,+AK15)</f>
        <v>83160</v>
      </c>
      <c r="AF15" s="121">
        <f>SUM(AG15:AJ15)</f>
        <v>83160</v>
      </c>
      <c r="AG15" s="121">
        <v>0</v>
      </c>
      <c r="AH15" s="121">
        <v>83160</v>
      </c>
      <c r="AI15" s="121">
        <v>0</v>
      </c>
      <c r="AJ15" s="121">
        <v>0</v>
      </c>
      <c r="AK15" s="121">
        <v>0</v>
      </c>
      <c r="AL15" s="122" t="s">
        <v>489</v>
      </c>
      <c r="AM15" s="121">
        <f>SUM(AN15,AS15,AW15,AX15,BD15)</f>
        <v>133672</v>
      </c>
      <c r="AN15" s="121">
        <f>SUM(AO15:AR15)</f>
        <v>26479</v>
      </c>
      <c r="AO15" s="121">
        <v>26479</v>
      </c>
      <c r="AP15" s="121">
        <v>0</v>
      </c>
      <c r="AQ15" s="121">
        <v>0</v>
      </c>
      <c r="AR15" s="121">
        <v>0</v>
      </c>
      <c r="AS15" s="121">
        <f>SUM(AT15:AV15)</f>
        <v>46698</v>
      </c>
      <c r="AT15" s="121">
        <v>0</v>
      </c>
      <c r="AU15" s="121">
        <v>46698</v>
      </c>
      <c r="AV15" s="121">
        <v>0</v>
      </c>
      <c r="AW15" s="121">
        <v>0</v>
      </c>
      <c r="AX15" s="121">
        <f>SUM(AY15:BB15)</f>
        <v>51019</v>
      </c>
      <c r="AY15" s="121">
        <v>0</v>
      </c>
      <c r="AZ15" s="121">
        <v>37855</v>
      </c>
      <c r="BA15" s="121">
        <v>13164</v>
      </c>
      <c r="BB15" s="121">
        <v>0</v>
      </c>
      <c r="BC15" s="122" t="s">
        <v>489</v>
      </c>
      <c r="BD15" s="121">
        <v>9476</v>
      </c>
      <c r="BE15" s="121">
        <v>0</v>
      </c>
      <c r="BF15" s="121">
        <f>SUM(AE15,+AM15,+BE15)</f>
        <v>216832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489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489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83160</v>
      </c>
      <c r="CJ15" s="121">
        <f>SUM(AF15,+BH15)</f>
        <v>83160</v>
      </c>
      <c r="CK15" s="121">
        <f>SUM(AG15,+BI15)</f>
        <v>0</v>
      </c>
      <c r="CL15" s="121">
        <f>SUM(AH15,+BJ15)</f>
        <v>83160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489</v>
      </c>
      <c r="CQ15" s="121">
        <f>SUM(AM15,+BO15)</f>
        <v>133672</v>
      </c>
      <c r="CR15" s="121">
        <f>SUM(AN15,+BP15)</f>
        <v>26479</v>
      </c>
      <c r="CS15" s="121">
        <f>SUM(AO15,+BQ15)</f>
        <v>26479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46698</v>
      </c>
      <c r="CX15" s="121">
        <f>SUM(AT15,+BV15)</f>
        <v>0</v>
      </c>
      <c r="CY15" s="121">
        <f>SUM(AU15,+BW15)</f>
        <v>46698</v>
      </c>
      <c r="CZ15" s="121">
        <f>SUM(AV15,+BX15)</f>
        <v>0</v>
      </c>
      <c r="DA15" s="121">
        <f>SUM(AW15,+BY15)</f>
        <v>0</v>
      </c>
      <c r="DB15" s="121">
        <f>SUM(AX15,+BZ15)</f>
        <v>51019</v>
      </c>
      <c r="DC15" s="121">
        <f>SUM(AY15,+CA15)</f>
        <v>0</v>
      </c>
      <c r="DD15" s="121">
        <f>SUM(AZ15,+CB15)</f>
        <v>37855</v>
      </c>
      <c r="DE15" s="121">
        <f>SUM(BA15,+CC15)</f>
        <v>13164</v>
      </c>
      <c r="DF15" s="121">
        <f>SUM(BB15,+CD15)</f>
        <v>0</v>
      </c>
      <c r="DG15" s="122" t="s">
        <v>489</v>
      </c>
      <c r="DH15" s="121">
        <f>SUM(BD15,+CF15)</f>
        <v>9476</v>
      </c>
      <c r="DI15" s="121">
        <f>SUM(BE15,+CG15)</f>
        <v>0</v>
      </c>
      <c r="DJ15" s="121">
        <f>SUM(BF15,+CH15)</f>
        <v>216832</v>
      </c>
    </row>
    <row r="16" spans="1:114" s="136" customFormat="1" ht="13.5" customHeight="1" x14ac:dyDescent="0.15">
      <c r="A16" s="119" t="s">
        <v>52</v>
      </c>
      <c r="B16" s="120" t="s">
        <v>376</v>
      </c>
      <c r="C16" s="119" t="s">
        <v>377</v>
      </c>
      <c r="D16" s="121">
        <f>SUM(E16,+L16)</f>
        <v>596330</v>
      </c>
      <c r="E16" s="121">
        <f>SUM(F16:I16)+K16</f>
        <v>596330</v>
      </c>
      <c r="F16" s="121">
        <v>594486</v>
      </c>
      <c r="G16" s="121">
        <v>0</v>
      </c>
      <c r="H16" s="121">
        <v>0</v>
      </c>
      <c r="I16" s="121">
        <v>0</v>
      </c>
      <c r="J16" s="121">
        <v>981389</v>
      </c>
      <c r="K16" s="121">
        <v>1844</v>
      </c>
      <c r="L16" s="121">
        <v>0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596330</v>
      </c>
      <c r="W16" s="121">
        <f>+SUM(E16,N16)</f>
        <v>596330</v>
      </c>
      <c r="X16" s="121">
        <f>+SUM(F16,O16)</f>
        <v>594486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981389</v>
      </c>
      <c r="AC16" s="121">
        <f>+SUM(K16,T16)</f>
        <v>1844</v>
      </c>
      <c r="AD16" s="121">
        <f>+SUM(L16,U16)</f>
        <v>0</v>
      </c>
      <c r="AE16" s="121">
        <f>SUM(AF16,+AK16)</f>
        <v>1434375</v>
      </c>
      <c r="AF16" s="121">
        <f>SUM(AG16:AJ16)</f>
        <v>1434375</v>
      </c>
      <c r="AG16" s="121">
        <v>0</v>
      </c>
      <c r="AH16" s="121">
        <v>1434375</v>
      </c>
      <c r="AI16" s="121">
        <v>0</v>
      </c>
      <c r="AJ16" s="121">
        <v>0</v>
      </c>
      <c r="AK16" s="121">
        <v>0</v>
      </c>
      <c r="AL16" s="122" t="s">
        <v>489</v>
      </c>
      <c r="AM16" s="121">
        <f>SUM(AN16,AS16,AW16,AX16,BD16)</f>
        <v>134011</v>
      </c>
      <c r="AN16" s="121">
        <f>SUM(AO16:AR16)</f>
        <v>54301</v>
      </c>
      <c r="AO16" s="121">
        <v>19687</v>
      </c>
      <c r="AP16" s="121">
        <v>0</v>
      </c>
      <c r="AQ16" s="121">
        <v>28340</v>
      </c>
      <c r="AR16" s="121">
        <v>6274</v>
      </c>
      <c r="AS16" s="121">
        <f>SUM(AT16:AV16)</f>
        <v>54172</v>
      </c>
      <c r="AT16" s="121">
        <v>6629</v>
      </c>
      <c r="AU16" s="121">
        <v>35266</v>
      </c>
      <c r="AV16" s="121">
        <v>12277</v>
      </c>
      <c r="AW16" s="121">
        <v>0</v>
      </c>
      <c r="AX16" s="121">
        <f>SUM(AY16:BB16)</f>
        <v>25538</v>
      </c>
      <c r="AY16" s="121">
        <v>17545</v>
      </c>
      <c r="AZ16" s="121">
        <v>7022</v>
      </c>
      <c r="BA16" s="121">
        <v>356</v>
      </c>
      <c r="BB16" s="121">
        <v>615</v>
      </c>
      <c r="BC16" s="122" t="s">
        <v>489</v>
      </c>
      <c r="BD16" s="121">
        <v>0</v>
      </c>
      <c r="BE16" s="121">
        <v>9333</v>
      </c>
      <c r="BF16" s="121">
        <f>SUM(AE16,+AM16,+BE16)</f>
        <v>1577719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489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489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1434375</v>
      </c>
      <c r="CJ16" s="121">
        <f>SUM(AF16,+BH16)</f>
        <v>1434375</v>
      </c>
      <c r="CK16" s="121">
        <f>SUM(AG16,+BI16)</f>
        <v>0</v>
      </c>
      <c r="CL16" s="121">
        <f>SUM(AH16,+BJ16)</f>
        <v>1434375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489</v>
      </c>
      <c r="CQ16" s="121">
        <f>SUM(AM16,+BO16)</f>
        <v>134011</v>
      </c>
      <c r="CR16" s="121">
        <f>SUM(AN16,+BP16)</f>
        <v>54301</v>
      </c>
      <c r="CS16" s="121">
        <f>SUM(AO16,+BQ16)</f>
        <v>19687</v>
      </c>
      <c r="CT16" s="121">
        <f>SUM(AP16,+BR16)</f>
        <v>0</v>
      </c>
      <c r="CU16" s="121">
        <f>SUM(AQ16,+BS16)</f>
        <v>28340</v>
      </c>
      <c r="CV16" s="121">
        <f>SUM(AR16,+BT16)</f>
        <v>6274</v>
      </c>
      <c r="CW16" s="121">
        <f>SUM(AS16,+BU16)</f>
        <v>54172</v>
      </c>
      <c r="CX16" s="121">
        <f>SUM(AT16,+BV16)</f>
        <v>6629</v>
      </c>
      <c r="CY16" s="121">
        <f>SUM(AU16,+BW16)</f>
        <v>35266</v>
      </c>
      <c r="CZ16" s="121">
        <f>SUM(AV16,+BX16)</f>
        <v>12277</v>
      </c>
      <c r="DA16" s="121">
        <f>SUM(AW16,+BY16)</f>
        <v>0</v>
      </c>
      <c r="DB16" s="121">
        <f>SUM(AX16,+BZ16)</f>
        <v>25538</v>
      </c>
      <c r="DC16" s="121">
        <f>SUM(AY16,+CA16)</f>
        <v>17545</v>
      </c>
      <c r="DD16" s="121">
        <f>SUM(AZ16,+CB16)</f>
        <v>7022</v>
      </c>
      <c r="DE16" s="121">
        <f>SUM(BA16,+CC16)</f>
        <v>356</v>
      </c>
      <c r="DF16" s="121">
        <f>SUM(BB16,+CD16)</f>
        <v>615</v>
      </c>
      <c r="DG16" s="122" t="s">
        <v>489</v>
      </c>
      <c r="DH16" s="121">
        <f>SUM(BD16,+CF16)</f>
        <v>0</v>
      </c>
      <c r="DI16" s="121">
        <f>SUM(BE16,+CG16)</f>
        <v>9333</v>
      </c>
      <c r="DJ16" s="121">
        <f>SUM(BF16,+CH16)</f>
        <v>1577719</v>
      </c>
    </row>
    <row r="17" spans="1:114" s="136" customFormat="1" ht="13.5" customHeight="1" x14ac:dyDescent="0.15">
      <c r="A17" s="119" t="s">
        <v>52</v>
      </c>
      <c r="B17" s="120" t="s">
        <v>348</v>
      </c>
      <c r="C17" s="119" t="s">
        <v>349</v>
      </c>
      <c r="D17" s="121">
        <f>SUM(E17,+L17)</f>
        <v>702804</v>
      </c>
      <c r="E17" s="121">
        <f>SUM(F17:I17)+K17</f>
        <v>641841</v>
      </c>
      <c r="F17" s="121">
        <v>477341</v>
      </c>
      <c r="G17" s="121">
        <v>0</v>
      </c>
      <c r="H17" s="121">
        <v>164500</v>
      </c>
      <c r="I17" s="121">
        <v>0</v>
      </c>
      <c r="J17" s="121">
        <v>146491</v>
      </c>
      <c r="K17" s="121">
        <v>0</v>
      </c>
      <c r="L17" s="121">
        <v>60963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702804</v>
      </c>
      <c r="W17" s="121">
        <f>+SUM(E17,N17)</f>
        <v>641841</v>
      </c>
      <c r="X17" s="121">
        <f>+SUM(F17,O17)</f>
        <v>477341</v>
      </c>
      <c r="Y17" s="121">
        <f>+SUM(G17,P17)</f>
        <v>0</v>
      </c>
      <c r="Z17" s="121">
        <f>+SUM(H17,Q17)</f>
        <v>164500</v>
      </c>
      <c r="AA17" s="121">
        <f>+SUM(I17,R17)</f>
        <v>0</v>
      </c>
      <c r="AB17" s="121">
        <f>+SUM(J17,S17)</f>
        <v>146491</v>
      </c>
      <c r="AC17" s="121">
        <f>+SUM(K17,T17)</f>
        <v>0</v>
      </c>
      <c r="AD17" s="121">
        <f>+SUM(L17,U17)</f>
        <v>60963</v>
      </c>
      <c r="AE17" s="121">
        <f>SUM(AF17,+AK17)</f>
        <v>700609</v>
      </c>
      <c r="AF17" s="121">
        <f>SUM(AG17:AJ17)</f>
        <v>700609</v>
      </c>
      <c r="AG17" s="121">
        <v>0</v>
      </c>
      <c r="AH17" s="121">
        <v>0</v>
      </c>
      <c r="AI17" s="121">
        <v>700609</v>
      </c>
      <c r="AJ17" s="121">
        <v>0</v>
      </c>
      <c r="AK17" s="121">
        <v>0</v>
      </c>
      <c r="AL17" s="122" t="s">
        <v>489</v>
      </c>
      <c r="AM17" s="121">
        <f>SUM(AN17,AS17,AW17,AX17,BD17)</f>
        <v>43655</v>
      </c>
      <c r="AN17" s="121">
        <f>SUM(AO17:AR17)</f>
        <v>43655</v>
      </c>
      <c r="AO17" s="121">
        <v>43655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489</v>
      </c>
      <c r="BD17" s="121">
        <v>0</v>
      </c>
      <c r="BE17" s="121">
        <v>105031</v>
      </c>
      <c r="BF17" s="121">
        <f>SUM(AE17,+AM17,+BE17)</f>
        <v>849295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489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489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700609</v>
      </c>
      <c r="CJ17" s="121">
        <f>SUM(AF17,+BH17)</f>
        <v>700609</v>
      </c>
      <c r="CK17" s="121">
        <f>SUM(AG17,+BI17)</f>
        <v>0</v>
      </c>
      <c r="CL17" s="121">
        <f>SUM(AH17,+BJ17)</f>
        <v>0</v>
      </c>
      <c r="CM17" s="121">
        <f>SUM(AI17,+BK17)</f>
        <v>700609</v>
      </c>
      <c r="CN17" s="121">
        <f>SUM(AJ17,+BL17)</f>
        <v>0</v>
      </c>
      <c r="CO17" s="121">
        <f>SUM(AK17,+BM17)</f>
        <v>0</v>
      </c>
      <c r="CP17" s="122" t="s">
        <v>489</v>
      </c>
      <c r="CQ17" s="121">
        <f>SUM(AM17,+BO17)</f>
        <v>43655</v>
      </c>
      <c r="CR17" s="121">
        <f>SUM(AN17,+BP17)</f>
        <v>43655</v>
      </c>
      <c r="CS17" s="121">
        <f>SUM(AO17,+BQ17)</f>
        <v>43655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2" t="s">
        <v>489</v>
      </c>
      <c r="DH17" s="121">
        <f>SUM(BD17,+CF17)</f>
        <v>0</v>
      </c>
      <c r="DI17" s="121">
        <f>SUM(BE17,+CG17)</f>
        <v>105031</v>
      </c>
      <c r="DJ17" s="121">
        <f>SUM(BF17,+CH17)</f>
        <v>849295</v>
      </c>
    </row>
    <row r="18" spans="1:114" s="136" customFormat="1" ht="13.5" customHeight="1" x14ac:dyDescent="0.15">
      <c r="A18" s="119" t="s">
        <v>52</v>
      </c>
      <c r="B18" s="120" t="s">
        <v>411</v>
      </c>
      <c r="C18" s="119" t="s">
        <v>412</v>
      </c>
      <c r="D18" s="121">
        <f>SUM(E18,+L18)</f>
        <v>15502</v>
      </c>
      <c r="E18" s="121">
        <f>SUM(F18:I18)+K18</f>
        <v>9727</v>
      </c>
      <c r="F18" s="121">
        <v>1371</v>
      </c>
      <c r="G18" s="121">
        <v>0</v>
      </c>
      <c r="H18" s="121">
        <v>0</v>
      </c>
      <c r="I18" s="121">
        <v>8356</v>
      </c>
      <c r="J18" s="121">
        <v>366372</v>
      </c>
      <c r="K18" s="121">
        <v>0</v>
      </c>
      <c r="L18" s="121">
        <v>5775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15502</v>
      </c>
      <c r="W18" s="121">
        <f>+SUM(E18,N18)</f>
        <v>9727</v>
      </c>
      <c r="X18" s="121">
        <f>+SUM(F18,O18)</f>
        <v>1371</v>
      </c>
      <c r="Y18" s="121">
        <f>+SUM(G18,P18)</f>
        <v>0</v>
      </c>
      <c r="Z18" s="121">
        <f>+SUM(H18,Q18)</f>
        <v>0</v>
      </c>
      <c r="AA18" s="121">
        <f>+SUM(I18,R18)</f>
        <v>8356</v>
      </c>
      <c r="AB18" s="121">
        <f>+SUM(J18,S18)</f>
        <v>366372</v>
      </c>
      <c r="AC18" s="121">
        <f>+SUM(K18,T18)</f>
        <v>0</v>
      </c>
      <c r="AD18" s="121">
        <f>+SUM(L18,U18)</f>
        <v>5775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489</v>
      </c>
      <c r="AM18" s="121">
        <f>SUM(AN18,AS18,AW18,AX18,BD18)</f>
        <v>381874</v>
      </c>
      <c r="AN18" s="121">
        <f>SUM(AO18:AR18)</f>
        <v>114503</v>
      </c>
      <c r="AO18" s="121">
        <v>114503</v>
      </c>
      <c r="AP18" s="121">
        <v>0</v>
      </c>
      <c r="AQ18" s="121">
        <v>0</v>
      </c>
      <c r="AR18" s="121">
        <v>0</v>
      </c>
      <c r="AS18" s="121">
        <f>SUM(AT18:AV18)</f>
        <v>234100</v>
      </c>
      <c r="AT18" s="121">
        <v>0</v>
      </c>
      <c r="AU18" s="121">
        <v>220031</v>
      </c>
      <c r="AV18" s="121">
        <v>14069</v>
      </c>
      <c r="AW18" s="121">
        <v>0</v>
      </c>
      <c r="AX18" s="121">
        <f>SUM(AY18:BB18)</f>
        <v>33271</v>
      </c>
      <c r="AY18" s="121">
        <v>0</v>
      </c>
      <c r="AZ18" s="121">
        <v>24399</v>
      </c>
      <c r="BA18" s="121">
        <v>8872</v>
      </c>
      <c r="BB18" s="121">
        <v>0</v>
      </c>
      <c r="BC18" s="122" t="s">
        <v>489</v>
      </c>
      <c r="BD18" s="121">
        <v>0</v>
      </c>
      <c r="BE18" s="121">
        <v>0</v>
      </c>
      <c r="BF18" s="121">
        <f>SUM(AE18,+AM18,+BE18)</f>
        <v>381874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489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489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489</v>
      </c>
      <c r="CQ18" s="121">
        <f>SUM(AM18,+BO18)</f>
        <v>381874</v>
      </c>
      <c r="CR18" s="121">
        <f>SUM(AN18,+BP18)</f>
        <v>114503</v>
      </c>
      <c r="CS18" s="121">
        <f>SUM(AO18,+BQ18)</f>
        <v>114503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234100</v>
      </c>
      <c r="CX18" s="121">
        <f>SUM(AT18,+BV18)</f>
        <v>0</v>
      </c>
      <c r="CY18" s="121">
        <f>SUM(AU18,+BW18)</f>
        <v>220031</v>
      </c>
      <c r="CZ18" s="121">
        <f>SUM(AV18,+BX18)</f>
        <v>14069</v>
      </c>
      <c r="DA18" s="121">
        <f>SUM(AW18,+BY18)</f>
        <v>0</v>
      </c>
      <c r="DB18" s="121">
        <f>SUM(AX18,+BZ18)</f>
        <v>33271</v>
      </c>
      <c r="DC18" s="121">
        <f>SUM(AY18,+CA18)</f>
        <v>0</v>
      </c>
      <c r="DD18" s="121">
        <f>SUM(AZ18,+CB18)</f>
        <v>24399</v>
      </c>
      <c r="DE18" s="121">
        <f>SUM(BA18,+CC18)</f>
        <v>8872</v>
      </c>
      <c r="DF18" s="121">
        <f>SUM(BB18,+CD18)</f>
        <v>0</v>
      </c>
      <c r="DG18" s="122" t="s">
        <v>489</v>
      </c>
      <c r="DH18" s="121">
        <f>SUM(BD18,+CF18)</f>
        <v>0</v>
      </c>
      <c r="DI18" s="121">
        <f>SUM(BE18,+CG18)</f>
        <v>0</v>
      </c>
      <c r="DJ18" s="121">
        <f>SUM(BF18,+CH18)</f>
        <v>381874</v>
      </c>
    </row>
    <row r="19" spans="1:114" s="136" customFormat="1" ht="13.5" customHeight="1" x14ac:dyDescent="0.15">
      <c r="A19" s="119" t="s">
        <v>52</v>
      </c>
      <c r="B19" s="120" t="s">
        <v>359</v>
      </c>
      <c r="C19" s="119" t="s">
        <v>396</v>
      </c>
      <c r="D19" s="121">
        <f>SUM(E19,+L19)</f>
        <v>608116</v>
      </c>
      <c r="E19" s="121">
        <f>SUM(F19:I19)+K19</f>
        <v>393014</v>
      </c>
      <c r="F19" s="121">
        <v>265314</v>
      </c>
      <c r="G19" s="121">
        <v>0</v>
      </c>
      <c r="H19" s="121">
        <v>127700</v>
      </c>
      <c r="I19" s="121">
        <v>0</v>
      </c>
      <c r="J19" s="121">
        <v>864211</v>
      </c>
      <c r="K19" s="121">
        <v>0</v>
      </c>
      <c r="L19" s="121">
        <v>215102</v>
      </c>
      <c r="M19" s="121">
        <f>SUM(N19,+U19)</f>
        <v>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0</v>
      </c>
      <c r="V19" s="121">
        <f>+SUM(D19,M19)</f>
        <v>608116</v>
      </c>
      <c r="W19" s="121">
        <f>+SUM(E19,N19)</f>
        <v>393014</v>
      </c>
      <c r="X19" s="121">
        <f>+SUM(F19,O19)</f>
        <v>265314</v>
      </c>
      <c r="Y19" s="121">
        <f>+SUM(G19,P19)</f>
        <v>0</v>
      </c>
      <c r="Z19" s="121">
        <f>+SUM(H19,Q19)</f>
        <v>127700</v>
      </c>
      <c r="AA19" s="121">
        <f>+SUM(I19,R19)</f>
        <v>0</v>
      </c>
      <c r="AB19" s="121">
        <f>+SUM(J19,S19)</f>
        <v>864211</v>
      </c>
      <c r="AC19" s="121">
        <f>+SUM(K19,T19)</f>
        <v>0</v>
      </c>
      <c r="AD19" s="121">
        <f>+SUM(L19,U19)</f>
        <v>215102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489</v>
      </c>
      <c r="AM19" s="121">
        <f>SUM(AN19,AS19,AW19,AX19,BD19)</f>
        <v>1472327</v>
      </c>
      <c r="AN19" s="121">
        <f>SUM(AO19:AR19)</f>
        <v>63714</v>
      </c>
      <c r="AO19" s="121">
        <v>63714</v>
      </c>
      <c r="AP19" s="121">
        <v>0</v>
      </c>
      <c r="AQ19" s="121">
        <v>0</v>
      </c>
      <c r="AR19" s="121">
        <v>0</v>
      </c>
      <c r="AS19" s="121">
        <f>SUM(AT19:AV19)</f>
        <v>1003311</v>
      </c>
      <c r="AT19" s="121">
        <v>0</v>
      </c>
      <c r="AU19" s="121">
        <v>1003311</v>
      </c>
      <c r="AV19" s="121">
        <v>0</v>
      </c>
      <c r="AW19" s="121">
        <v>0</v>
      </c>
      <c r="AX19" s="121">
        <f>SUM(AY19:BB19)</f>
        <v>405302</v>
      </c>
      <c r="AY19" s="121">
        <v>0</v>
      </c>
      <c r="AZ19" s="121">
        <v>405302</v>
      </c>
      <c r="BA19" s="121">
        <v>0</v>
      </c>
      <c r="BB19" s="121">
        <v>0</v>
      </c>
      <c r="BC19" s="122" t="s">
        <v>489</v>
      </c>
      <c r="BD19" s="121">
        <v>0</v>
      </c>
      <c r="BE19" s="121">
        <v>0</v>
      </c>
      <c r="BF19" s="121">
        <f>SUM(AE19,+AM19,+BE19)</f>
        <v>1472327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489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2" t="s">
        <v>489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489</v>
      </c>
      <c r="CQ19" s="121">
        <f>SUM(AM19,+BO19)</f>
        <v>1472327</v>
      </c>
      <c r="CR19" s="121">
        <f>SUM(AN19,+BP19)</f>
        <v>63714</v>
      </c>
      <c r="CS19" s="121">
        <f>SUM(AO19,+BQ19)</f>
        <v>63714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1003311</v>
      </c>
      <c r="CX19" s="121">
        <f>SUM(AT19,+BV19)</f>
        <v>0</v>
      </c>
      <c r="CY19" s="121">
        <f>SUM(AU19,+BW19)</f>
        <v>1003311</v>
      </c>
      <c r="CZ19" s="121">
        <f>SUM(AV19,+BX19)</f>
        <v>0</v>
      </c>
      <c r="DA19" s="121">
        <f>SUM(AW19,+BY19)</f>
        <v>0</v>
      </c>
      <c r="DB19" s="121">
        <f>SUM(AX19,+BZ19)</f>
        <v>405302</v>
      </c>
      <c r="DC19" s="121">
        <f>SUM(AY19,+CA19)</f>
        <v>0</v>
      </c>
      <c r="DD19" s="121">
        <f>SUM(AZ19,+CB19)</f>
        <v>405302</v>
      </c>
      <c r="DE19" s="121">
        <f>SUM(BA19,+CC19)</f>
        <v>0</v>
      </c>
      <c r="DF19" s="121">
        <f>SUM(BB19,+CD19)</f>
        <v>0</v>
      </c>
      <c r="DG19" s="122" t="s">
        <v>489</v>
      </c>
      <c r="DH19" s="121">
        <f>SUM(BD19,+CF19)</f>
        <v>0</v>
      </c>
      <c r="DI19" s="121">
        <f>SUM(BE19,+CG19)</f>
        <v>0</v>
      </c>
      <c r="DJ19" s="121">
        <f>SUM(BF19,+CH19)</f>
        <v>1472327</v>
      </c>
    </row>
    <row r="20" spans="1:114" s="136" customFormat="1" ht="13.5" customHeight="1" x14ac:dyDescent="0.15">
      <c r="A20" s="119" t="s">
        <v>52</v>
      </c>
      <c r="B20" s="120" t="s">
        <v>327</v>
      </c>
      <c r="C20" s="119" t="s">
        <v>328</v>
      </c>
      <c r="D20" s="121">
        <f>SUM(E20,+L20)</f>
        <v>1844921</v>
      </c>
      <c r="E20" s="121">
        <f>SUM(F20:I20)+K20</f>
        <v>1185610</v>
      </c>
      <c r="F20" s="121">
        <v>353441</v>
      </c>
      <c r="G20" s="121">
        <v>0</v>
      </c>
      <c r="H20" s="121">
        <v>318000</v>
      </c>
      <c r="I20" s="121">
        <v>504568</v>
      </c>
      <c r="J20" s="121">
        <v>655313</v>
      </c>
      <c r="K20" s="121">
        <v>9601</v>
      </c>
      <c r="L20" s="121">
        <v>659311</v>
      </c>
      <c r="M20" s="121">
        <f>SUM(N20,+U20)</f>
        <v>0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f>+SUM(D20,M20)</f>
        <v>1844921</v>
      </c>
      <c r="W20" s="121">
        <f>+SUM(E20,N20)</f>
        <v>1185610</v>
      </c>
      <c r="X20" s="121">
        <f>+SUM(F20,O20)</f>
        <v>353441</v>
      </c>
      <c r="Y20" s="121">
        <f>+SUM(G20,P20)</f>
        <v>0</v>
      </c>
      <c r="Z20" s="121">
        <f>+SUM(H20,Q20)</f>
        <v>318000</v>
      </c>
      <c r="AA20" s="121">
        <f>+SUM(I20,R20)</f>
        <v>504568</v>
      </c>
      <c r="AB20" s="121">
        <f>+SUM(J20,S20)</f>
        <v>655313</v>
      </c>
      <c r="AC20" s="121">
        <f>+SUM(K20,T20)</f>
        <v>9601</v>
      </c>
      <c r="AD20" s="121">
        <f>+SUM(L20,U20)</f>
        <v>659311</v>
      </c>
      <c r="AE20" s="121">
        <f>SUM(AF20,+AK20)</f>
        <v>706882</v>
      </c>
      <c r="AF20" s="121">
        <f>SUM(AG20:AJ20)</f>
        <v>706882</v>
      </c>
      <c r="AG20" s="121">
        <v>0</v>
      </c>
      <c r="AH20" s="121">
        <v>706882</v>
      </c>
      <c r="AI20" s="121">
        <v>0</v>
      </c>
      <c r="AJ20" s="121">
        <v>0</v>
      </c>
      <c r="AK20" s="121">
        <v>0</v>
      </c>
      <c r="AL20" s="122" t="s">
        <v>489</v>
      </c>
      <c r="AM20" s="121">
        <f>SUM(AN20,AS20,AW20,AX20,BD20)</f>
        <v>1312096</v>
      </c>
      <c r="AN20" s="121">
        <f>SUM(AO20:AR20)</f>
        <v>231871</v>
      </c>
      <c r="AO20" s="121">
        <v>140110</v>
      </c>
      <c r="AP20" s="121">
        <v>0</v>
      </c>
      <c r="AQ20" s="121">
        <v>91761</v>
      </c>
      <c r="AR20" s="121">
        <v>0</v>
      </c>
      <c r="AS20" s="121">
        <f>SUM(AT20:AV20)</f>
        <v>1055355</v>
      </c>
      <c r="AT20" s="121">
        <v>0</v>
      </c>
      <c r="AU20" s="121">
        <v>1027554</v>
      </c>
      <c r="AV20" s="121">
        <v>27801</v>
      </c>
      <c r="AW20" s="121">
        <v>12960</v>
      </c>
      <c r="AX20" s="121">
        <f>SUM(AY20:BB20)</f>
        <v>11910</v>
      </c>
      <c r="AY20" s="121">
        <v>0</v>
      </c>
      <c r="AZ20" s="121">
        <v>11910</v>
      </c>
      <c r="BA20" s="121">
        <v>0</v>
      </c>
      <c r="BB20" s="121">
        <v>0</v>
      </c>
      <c r="BC20" s="122" t="s">
        <v>489</v>
      </c>
      <c r="BD20" s="121">
        <v>0</v>
      </c>
      <c r="BE20" s="121">
        <v>481256</v>
      </c>
      <c r="BF20" s="121">
        <f>SUM(AE20,+AM20,+BE20)</f>
        <v>2500234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489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2" t="s">
        <v>489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706882</v>
      </c>
      <c r="CJ20" s="121">
        <f>SUM(AF20,+BH20)</f>
        <v>706882</v>
      </c>
      <c r="CK20" s="121">
        <f>SUM(AG20,+BI20)</f>
        <v>0</v>
      </c>
      <c r="CL20" s="121">
        <f>SUM(AH20,+BJ20)</f>
        <v>706882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489</v>
      </c>
      <c r="CQ20" s="121">
        <f>SUM(AM20,+BO20)</f>
        <v>1312096</v>
      </c>
      <c r="CR20" s="121">
        <f>SUM(AN20,+BP20)</f>
        <v>231871</v>
      </c>
      <c r="CS20" s="121">
        <f>SUM(AO20,+BQ20)</f>
        <v>140110</v>
      </c>
      <c r="CT20" s="121">
        <f>SUM(AP20,+BR20)</f>
        <v>0</v>
      </c>
      <c r="CU20" s="121">
        <f>SUM(AQ20,+BS20)</f>
        <v>91761</v>
      </c>
      <c r="CV20" s="121">
        <f>SUM(AR20,+BT20)</f>
        <v>0</v>
      </c>
      <c r="CW20" s="121">
        <f>SUM(AS20,+BU20)</f>
        <v>1055355</v>
      </c>
      <c r="CX20" s="121">
        <f>SUM(AT20,+BV20)</f>
        <v>0</v>
      </c>
      <c r="CY20" s="121">
        <f>SUM(AU20,+BW20)</f>
        <v>1027554</v>
      </c>
      <c r="CZ20" s="121">
        <f>SUM(AV20,+BX20)</f>
        <v>27801</v>
      </c>
      <c r="DA20" s="121">
        <f>SUM(AW20,+BY20)</f>
        <v>12960</v>
      </c>
      <c r="DB20" s="121">
        <f>SUM(AX20,+BZ20)</f>
        <v>11910</v>
      </c>
      <c r="DC20" s="121">
        <f>SUM(AY20,+CA20)</f>
        <v>0</v>
      </c>
      <c r="DD20" s="121">
        <f>SUM(AZ20,+CB20)</f>
        <v>11910</v>
      </c>
      <c r="DE20" s="121">
        <f>SUM(BA20,+CC20)</f>
        <v>0</v>
      </c>
      <c r="DF20" s="121">
        <f>SUM(BB20,+CD20)</f>
        <v>0</v>
      </c>
      <c r="DG20" s="122" t="s">
        <v>489</v>
      </c>
      <c r="DH20" s="121">
        <f>SUM(BD20,+CF20)</f>
        <v>0</v>
      </c>
      <c r="DI20" s="121">
        <f>SUM(BE20,+CG20)</f>
        <v>481256</v>
      </c>
      <c r="DJ20" s="121">
        <f>SUM(BF20,+CH20)</f>
        <v>2500234</v>
      </c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0">
    <sortCondition ref="A8:A20"/>
    <sortCondition ref="B8:B20"/>
    <sortCondition ref="C8:C20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沖縄県</v>
      </c>
      <c r="B7" s="139" t="str">
        <f>'廃棄物事業経費（市町村）'!B7</f>
        <v>47000</v>
      </c>
      <c r="C7" s="138" t="s">
        <v>33</v>
      </c>
      <c r="D7" s="140">
        <f>SUM(E7,+L7)</f>
        <v>19078855</v>
      </c>
      <c r="E7" s="140">
        <f>+SUM(F7:I7,K7)</f>
        <v>6070794</v>
      </c>
      <c r="F7" s="140">
        <f t="shared" ref="F7:L7" si="0">SUM(F$8:F$1000)</f>
        <v>2008180</v>
      </c>
      <c r="G7" s="140">
        <f t="shared" si="0"/>
        <v>16580</v>
      </c>
      <c r="H7" s="140">
        <f t="shared" si="0"/>
        <v>872100</v>
      </c>
      <c r="I7" s="140">
        <f t="shared" si="0"/>
        <v>2843546</v>
      </c>
      <c r="J7" s="140">
        <f t="shared" si="0"/>
        <v>6061187</v>
      </c>
      <c r="K7" s="140">
        <f t="shared" si="0"/>
        <v>330388</v>
      </c>
      <c r="L7" s="140">
        <f t="shared" si="0"/>
        <v>13008061</v>
      </c>
      <c r="M7" s="140">
        <f>SUM(N7,+U7)</f>
        <v>1059458</v>
      </c>
      <c r="N7" s="140">
        <f>+SUM(O7:R7,T7)</f>
        <v>231023</v>
      </c>
      <c r="O7" s="140">
        <f t="shared" ref="O7:U7" si="1">SUM(O$8:O$1000)</f>
        <v>1958</v>
      </c>
      <c r="P7" s="140">
        <f t="shared" si="1"/>
        <v>0</v>
      </c>
      <c r="Q7" s="140">
        <f t="shared" si="1"/>
        <v>0</v>
      </c>
      <c r="R7" s="140">
        <f t="shared" si="1"/>
        <v>122731</v>
      </c>
      <c r="S7" s="140">
        <f t="shared" si="1"/>
        <v>595144</v>
      </c>
      <c r="T7" s="140">
        <f t="shared" si="1"/>
        <v>106334</v>
      </c>
      <c r="U7" s="140">
        <f t="shared" si="1"/>
        <v>828435</v>
      </c>
      <c r="V7" s="140">
        <f t="shared" ref="V7:AB7" si="2">+SUM(D7,M7)</f>
        <v>20138313</v>
      </c>
      <c r="W7" s="140">
        <f t="shared" si="2"/>
        <v>6301817</v>
      </c>
      <c r="X7" s="140">
        <f t="shared" si="2"/>
        <v>2010138</v>
      </c>
      <c r="Y7" s="140">
        <f t="shared" si="2"/>
        <v>16580</v>
      </c>
      <c r="Z7" s="140">
        <f t="shared" si="2"/>
        <v>872100</v>
      </c>
      <c r="AA7" s="140">
        <f t="shared" si="2"/>
        <v>2966277</v>
      </c>
      <c r="AB7" s="140">
        <f t="shared" si="2"/>
        <v>6656331</v>
      </c>
      <c r="AC7" s="140">
        <f>+SUM(K7,T7)</f>
        <v>436722</v>
      </c>
      <c r="AD7" s="140">
        <f>+SUM(L7,U7)</f>
        <v>13836496</v>
      </c>
      <c r="AE7" s="208"/>
      <c r="AF7" s="208"/>
    </row>
    <row r="8" spans="1:32" s="136" customFormat="1" ht="13.5" customHeight="1" x14ac:dyDescent="0.15">
      <c r="A8" s="119" t="s">
        <v>52</v>
      </c>
      <c r="B8" s="120" t="s">
        <v>324</v>
      </c>
      <c r="C8" s="119" t="s">
        <v>325</v>
      </c>
      <c r="D8" s="121">
        <f>SUM(E8,+L8)</f>
        <v>2750230</v>
      </c>
      <c r="E8" s="121">
        <f>+SUM(F8:I8,K8)</f>
        <v>454888</v>
      </c>
      <c r="F8" s="121">
        <v>0</v>
      </c>
      <c r="G8" s="121">
        <v>0</v>
      </c>
      <c r="H8" s="121">
        <v>4400</v>
      </c>
      <c r="I8" s="121">
        <v>375325</v>
      </c>
      <c r="J8" s="121"/>
      <c r="K8" s="121">
        <v>75163</v>
      </c>
      <c r="L8" s="121">
        <v>2295342</v>
      </c>
      <c r="M8" s="121">
        <f>SUM(N8,+U8)</f>
        <v>58207</v>
      </c>
      <c r="N8" s="121">
        <f>+SUM(O8:R8,T8)</f>
        <v>26229</v>
      </c>
      <c r="O8" s="121">
        <v>0</v>
      </c>
      <c r="P8" s="121">
        <v>0</v>
      </c>
      <c r="Q8" s="121">
        <v>0</v>
      </c>
      <c r="R8" s="121">
        <v>21174</v>
      </c>
      <c r="S8" s="121"/>
      <c r="T8" s="121">
        <v>5055</v>
      </c>
      <c r="U8" s="121">
        <v>31978</v>
      </c>
      <c r="V8" s="121">
        <f>+SUM(D8,M8)</f>
        <v>2808437</v>
      </c>
      <c r="W8" s="121">
        <f>+SUM(E8,N8)</f>
        <v>481117</v>
      </c>
      <c r="X8" s="121">
        <f>+SUM(F8,O8)</f>
        <v>0</v>
      </c>
      <c r="Y8" s="121">
        <f>+SUM(G8,P8)</f>
        <v>0</v>
      </c>
      <c r="Z8" s="121">
        <f>+SUM(H8,Q8)</f>
        <v>4400</v>
      </c>
      <c r="AA8" s="121">
        <f>+SUM(I8,R8)</f>
        <v>396499</v>
      </c>
      <c r="AB8" s="121">
        <f>+SUM(J8,S8)</f>
        <v>0</v>
      </c>
      <c r="AC8" s="121">
        <f>+SUM(K8,T8)</f>
        <v>80218</v>
      </c>
      <c r="AD8" s="121">
        <f>+SUM(L8,U8)</f>
        <v>2327320</v>
      </c>
      <c r="AE8" s="209" t="s">
        <v>326</v>
      </c>
      <c r="AF8" s="208"/>
    </row>
    <row r="9" spans="1:32" s="136" customFormat="1" ht="13.5" customHeight="1" x14ac:dyDescent="0.15">
      <c r="A9" s="119" t="s">
        <v>52</v>
      </c>
      <c r="B9" s="120" t="s">
        <v>329</v>
      </c>
      <c r="C9" s="119" t="s">
        <v>330</v>
      </c>
      <c r="D9" s="121">
        <f>SUM(E9,+L9)</f>
        <v>621187</v>
      </c>
      <c r="E9" s="121">
        <f>+SUM(F9:I9,K9)</f>
        <v>122367</v>
      </c>
      <c r="F9" s="121">
        <v>0</v>
      </c>
      <c r="G9" s="121">
        <v>0</v>
      </c>
      <c r="H9" s="121">
        <v>0</v>
      </c>
      <c r="I9" s="121">
        <v>122367</v>
      </c>
      <c r="J9" s="121"/>
      <c r="K9" s="121">
        <v>0</v>
      </c>
      <c r="L9" s="121">
        <v>498820</v>
      </c>
      <c r="M9" s="121">
        <f>SUM(N9,+U9)</f>
        <v>51519</v>
      </c>
      <c r="N9" s="121">
        <f>+SUM(O9:R9,T9)</f>
        <v>10</v>
      </c>
      <c r="O9" s="121">
        <v>0</v>
      </c>
      <c r="P9" s="121">
        <v>0</v>
      </c>
      <c r="Q9" s="121">
        <v>0</v>
      </c>
      <c r="R9" s="121">
        <v>10</v>
      </c>
      <c r="S9" s="121"/>
      <c r="T9" s="121">
        <v>0</v>
      </c>
      <c r="U9" s="121">
        <v>51509</v>
      </c>
      <c r="V9" s="121">
        <f>+SUM(D9,M9)</f>
        <v>672706</v>
      </c>
      <c r="W9" s="121">
        <f>+SUM(E9,N9)</f>
        <v>122377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122377</v>
      </c>
      <c r="AB9" s="121">
        <f>+SUM(J9,S9)</f>
        <v>0</v>
      </c>
      <c r="AC9" s="121">
        <f>+SUM(K9,T9)</f>
        <v>0</v>
      </c>
      <c r="AD9" s="121">
        <f>+SUM(L9,U9)</f>
        <v>550329</v>
      </c>
      <c r="AE9" s="209" t="s">
        <v>331</v>
      </c>
      <c r="AF9" s="208"/>
    </row>
    <row r="10" spans="1:32" s="136" customFormat="1" ht="13.5" customHeight="1" x14ac:dyDescent="0.15">
      <c r="A10" s="119" t="s">
        <v>52</v>
      </c>
      <c r="B10" s="120" t="s">
        <v>334</v>
      </c>
      <c r="C10" s="119" t="s">
        <v>335</v>
      </c>
      <c r="D10" s="121">
        <f>SUM(E10,+L10)</f>
        <v>480413</v>
      </c>
      <c r="E10" s="121">
        <f>+SUM(F10:I10,K10)</f>
        <v>96843</v>
      </c>
      <c r="F10" s="121">
        <v>0</v>
      </c>
      <c r="G10" s="121">
        <v>0</v>
      </c>
      <c r="H10" s="121">
        <v>0</v>
      </c>
      <c r="I10" s="121">
        <v>75261</v>
      </c>
      <c r="J10" s="121"/>
      <c r="K10" s="121">
        <v>21582</v>
      </c>
      <c r="L10" s="121">
        <v>383570</v>
      </c>
      <c r="M10" s="121">
        <f>SUM(N10,+U10)</f>
        <v>27874</v>
      </c>
      <c r="N10" s="121">
        <f>+SUM(O10:R10,T10)</f>
        <v>4822</v>
      </c>
      <c r="O10" s="121">
        <v>0</v>
      </c>
      <c r="P10" s="121">
        <v>0</v>
      </c>
      <c r="Q10" s="121">
        <v>0</v>
      </c>
      <c r="R10" s="121">
        <v>4822</v>
      </c>
      <c r="S10" s="121"/>
      <c r="T10" s="121">
        <v>0</v>
      </c>
      <c r="U10" s="121">
        <v>23052</v>
      </c>
      <c r="V10" s="121">
        <f>+SUM(D10,M10)</f>
        <v>508287</v>
      </c>
      <c r="W10" s="121">
        <f>+SUM(E10,N10)</f>
        <v>101665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80083</v>
      </c>
      <c r="AB10" s="121">
        <f>+SUM(J10,S10)</f>
        <v>0</v>
      </c>
      <c r="AC10" s="121">
        <f>+SUM(K10,T10)</f>
        <v>21582</v>
      </c>
      <c r="AD10" s="121">
        <f>+SUM(L10,U10)</f>
        <v>406622</v>
      </c>
      <c r="AE10" s="209" t="s">
        <v>336</v>
      </c>
      <c r="AF10" s="208"/>
    </row>
    <row r="11" spans="1:32" s="136" customFormat="1" ht="13.5" customHeight="1" x14ac:dyDescent="0.15">
      <c r="A11" s="119" t="s">
        <v>52</v>
      </c>
      <c r="B11" s="120" t="s">
        <v>337</v>
      </c>
      <c r="C11" s="119" t="s">
        <v>338</v>
      </c>
      <c r="D11" s="121">
        <f>SUM(E11,+L11)</f>
        <v>922700</v>
      </c>
      <c r="E11" s="121">
        <f>+SUM(F11:I11,K11)</f>
        <v>239828</v>
      </c>
      <c r="F11" s="121">
        <v>0</v>
      </c>
      <c r="G11" s="121">
        <v>0</v>
      </c>
      <c r="H11" s="121">
        <v>0</v>
      </c>
      <c r="I11" s="121">
        <v>212768</v>
      </c>
      <c r="J11" s="121"/>
      <c r="K11" s="121">
        <v>27060</v>
      </c>
      <c r="L11" s="121">
        <v>682872</v>
      </c>
      <c r="M11" s="121">
        <f>SUM(N11,+U11)</f>
        <v>8680</v>
      </c>
      <c r="N11" s="121">
        <f>+SUM(O11:R11,T11)</f>
        <v>6637</v>
      </c>
      <c r="O11" s="121">
        <v>0</v>
      </c>
      <c r="P11" s="121">
        <v>0</v>
      </c>
      <c r="Q11" s="121">
        <v>0</v>
      </c>
      <c r="R11" s="121">
        <v>6637</v>
      </c>
      <c r="S11" s="121"/>
      <c r="T11" s="121">
        <v>0</v>
      </c>
      <c r="U11" s="121">
        <v>2043</v>
      </c>
      <c r="V11" s="121">
        <f>+SUM(D11,M11)</f>
        <v>931380</v>
      </c>
      <c r="W11" s="121">
        <f>+SUM(E11,N11)</f>
        <v>246465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219405</v>
      </c>
      <c r="AB11" s="121">
        <f>+SUM(J11,S11)</f>
        <v>0</v>
      </c>
      <c r="AC11" s="121">
        <f>+SUM(K11,T11)</f>
        <v>27060</v>
      </c>
      <c r="AD11" s="121">
        <f>+SUM(L11,U11)</f>
        <v>684915</v>
      </c>
      <c r="AE11" s="209" t="s">
        <v>339</v>
      </c>
      <c r="AF11" s="208"/>
    </row>
    <row r="12" spans="1:32" s="136" customFormat="1" ht="13.5" customHeight="1" x14ac:dyDescent="0.15">
      <c r="A12" s="119" t="s">
        <v>52</v>
      </c>
      <c r="B12" s="120" t="s">
        <v>340</v>
      </c>
      <c r="C12" s="119" t="s">
        <v>341</v>
      </c>
      <c r="D12" s="121">
        <f>SUM(E12,+L12)</f>
        <v>519699</v>
      </c>
      <c r="E12" s="121">
        <f>+SUM(F12:I12,K12)</f>
        <v>89434</v>
      </c>
      <c r="F12" s="121">
        <v>0</v>
      </c>
      <c r="G12" s="121">
        <v>0</v>
      </c>
      <c r="H12" s="121">
        <v>0</v>
      </c>
      <c r="I12" s="121">
        <v>81564</v>
      </c>
      <c r="J12" s="121"/>
      <c r="K12" s="121">
        <v>7870</v>
      </c>
      <c r="L12" s="121">
        <v>430265</v>
      </c>
      <c r="M12" s="121">
        <f>SUM(N12,+U12)</f>
        <v>33918</v>
      </c>
      <c r="N12" s="121">
        <f>+SUM(O12:R12,T12)</f>
        <v>16861</v>
      </c>
      <c r="O12" s="121">
        <v>0</v>
      </c>
      <c r="P12" s="121">
        <v>0</v>
      </c>
      <c r="Q12" s="121">
        <v>0</v>
      </c>
      <c r="R12" s="121">
        <v>4192</v>
      </c>
      <c r="S12" s="121"/>
      <c r="T12" s="121">
        <v>12669</v>
      </c>
      <c r="U12" s="121">
        <v>17057</v>
      </c>
      <c r="V12" s="121">
        <f>+SUM(D12,M12)</f>
        <v>553617</v>
      </c>
      <c r="W12" s="121">
        <f>+SUM(E12,N12)</f>
        <v>106295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85756</v>
      </c>
      <c r="AB12" s="121">
        <f>+SUM(J12,S12)</f>
        <v>0</v>
      </c>
      <c r="AC12" s="121">
        <f>+SUM(K12,T12)</f>
        <v>20539</v>
      </c>
      <c r="AD12" s="121">
        <f>+SUM(L12,U12)</f>
        <v>447322</v>
      </c>
      <c r="AE12" s="209" t="s">
        <v>342</v>
      </c>
      <c r="AF12" s="208"/>
    </row>
    <row r="13" spans="1:32" s="136" customFormat="1" ht="13.5" customHeight="1" x14ac:dyDescent="0.15">
      <c r="A13" s="119" t="s">
        <v>52</v>
      </c>
      <c r="B13" s="120" t="s">
        <v>343</v>
      </c>
      <c r="C13" s="119" t="s">
        <v>344</v>
      </c>
      <c r="D13" s="121">
        <f>SUM(E13,+L13)</f>
        <v>481807</v>
      </c>
      <c r="E13" s="121">
        <f>+SUM(F13:I13,K13)</f>
        <v>60819</v>
      </c>
      <c r="F13" s="121">
        <v>0</v>
      </c>
      <c r="G13" s="121">
        <v>0</v>
      </c>
      <c r="H13" s="121">
        <v>0</v>
      </c>
      <c r="I13" s="121">
        <v>60790</v>
      </c>
      <c r="J13" s="121"/>
      <c r="K13" s="121">
        <v>29</v>
      </c>
      <c r="L13" s="121">
        <v>420988</v>
      </c>
      <c r="M13" s="121">
        <f>SUM(N13,+U13)</f>
        <v>43215</v>
      </c>
      <c r="N13" s="121">
        <f>+SUM(O13:R13,T13)</f>
        <v>12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12</v>
      </c>
      <c r="U13" s="121">
        <v>43203</v>
      </c>
      <c r="V13" s="121">
        <f>+SUM(D13,M13)</f>
        <v>525022</v>
      </c>
      <c r="W13" s="121">
        <f>+SUM(E13,N13)</f>
        <v>60831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60790</v>
      </c>
      <c r="AB13" s="121">
        <f>+SUM(J13,S13)</f>
        <v>0</v>
      </c>
      <c r="AC13" s="121">
        <f>+SUM(K13,T13)</f>
        <v>41</v>
      </c>
      <c r="AD13" s="121">
        <f>+SUM(L13,U13)</f>
        <v>464191</v>
      </c>
      <c r="AE13" s="209" t="s">
        <v>345</v>
      </c>
      <c r="AF13" s="208"/>
    </row>
    <row r="14" spans="1:32" s="136" customFormat="1" ht="13.5" customHeight="1" x14ac:dyDescent="0.15">
      <c r="A14" s="119" t="s">
        <v>52</v>
      </c>
      <c r="B14" s="120" t="s">
        <v>350</v>
      </c>
      <c r="C14" s="119" t="s">
        <v>351</v>
      </c>
      <c r="D14" s="121">
        <f>SUM(E14,+L14)</f>
        <v>982605</v>
      </c>
      <c r="E14" s="121">
        <f>+SUM(F14:I14,K14)</f>
        <v>145636</v>
      </c>
      <c r="F14" s="121">
        <v>0</v>
      </c>
      <c r="G14" s="121">
        <v>0</v>
      </c>
      <c r="H14" s="121">
        <v>0</v>
      </c>
      <c r="I14" s="121">
        <v>145636</v>
      </c>
      <c r="J14" s="121"/>
      <c r="K14" s="121">
        <v>0</v>
      </c>
      <c r="L14" s="121">
        <v>836969</v>
      </c>
      <c r="M14" s="121">
        <f>SUM(N14,+U14)</f>
        <v>61309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61309</v>
      </c>
      <c r="V14" s="121">
        <f>+SUM(D14,M14)</f>
        <v>1043914</v>
      </c>
      <c r="W14" s="121">
        <f>+SUM(E14,N14)</f>
        <v>145636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145636</v>
      </c>
      <c r="AB14" s="121">
        <f>+SUM(J14,S14)</f>
        <v>0</v>
      </c>
      <c r="AC14" s="121">
        <f>+SUM(K14,T14)</f>
        <v>0</v>
      </c>
      <c r="AD14" s="121">
        <f>+SUM(L14,U14)</f>
        <v>898278</v>
      </c>
      <c r="AE14" s="209" t="s">
        <v>352</v>
      </c>
      <c r="AF14" s="208"/>
    </row>
    <row r="15" spans="1:32" s="136" customFormat="1" ht="13.5" customHeight="1" x14ac:dyDescent="0.15">
      <c r="A15" s="119" t="s">
        <v>52</v>
      </c>
      <c r="B15" s="120" t="s">
        <v>353</v>
      </c>
      <c r="C15" s="119" t="s">
        <v>354</v>
      </c>
      <c r="D15" s="121">
        <f>SUM(E15,+L15)</f>
        <v>431987</v>
      </c>
      <c r="E15" s="121">
        <f>+SUM(F15:I15,K15)</f>
        <v>68324</v>
      </c>
      <c r="F15" s="121">
        <v>0</v>
      </c>
      <c r="G15" s="121">
        <v>0</v>
      </c>
      <c r="H15" s="121">
        <v>0</v>
      </c>
      <c r="I15" s="121">
        <v>67557</v>
      </c>
      <c r="J15" s="121"/>
      <c r="K15" s="121">
        <v>767</v>
      </c>
      <c r="L15" s="121">
        <v>363663</v>
      </c>
      <c r="M15" s="121">
        <f>SUM(N15,+U15)</f>
        <v>43913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43913</v>
      </c>
      <c r="V15" s="121">
        <f>+SUM(D15,M15)</f>
        <v>475900</v>
      </c>
      <c r="W15" s="121">
        <f>+SUM(E15,N15)</f>
        <v>68324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67557</v>
      </c>
      <c r="AB15" s="121">
        <f>+SUM(J15,S15)</f>
        <v>0</v>
      </c>
      <c r="AC15" s="121">
        <f>+SUM(K15,T15)</f>
        <v>767</v>
      </c>
      <c r="AD15" s="121">
        <f>+SUM(L15,U15)</f>
        <v>407576</v>
      </c>
      <c r="AE15" s="209" t="s">
        <v>355</v>
      </c>
      <c r="AF15" s="208"/>
    </row>
    <row r="16" spans="1:32" s="136" customFormat="1" ht="13.5" customHeight="1" x14ac:dyDescent="0.15">
      <c r="A16" s="119" t="s">
        <v>52</v>
      </c>
      <c r="B16" s="120" t="s">
        <v>356</v>
      </c>
      <c r="C16" s="119" t="s">
        <v>357</v>
      </c>
      <c r="D16" s="121">
        <f>SUM(E16,+L16)</f>
        <v>1118971</v>
      </c>
      <c r="E16" s="121">
        <f>+SUM(F16:I16,K16)</f>
        <v>242485</v>
      </c>
      <c r="F16" s="121">
        <v>0</v>
      </c>
      <c r="G16" s="121">
        <v>0</v>
      </c>
      <c r="H16" s="121">
        <v>0</v>
      </c>
      <c r="I16" s="121">
        <v>242468</v>
      </c>
      <c r="J16" s="121"/>
      <c r="K16" s="121">
        <v>17</v>
      </c>
      <c r="L16" s="121">
        <v>876486</v>
      </c>
      <c r="M16" s="121">
        <f>SUM(N16,+U16)</f>
        <v>75077</v>
      </c>
      <c r="N16" s="121">
        <f>+SUM(O16:R16,T16)</f>
        <v>16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16</v>
      </c>
      <c r="U16" s="121">
        <v>75061</v>
      </c>
      <c r="V16" s="121">
        <f>+SUM(D16,M16)</f>
        <v>1194048</v>
      </c>
      <c r="W16" s="121">
        <f>+SUM(E16,N16)</f>
        <v>242501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242468</v>
      </c>
      <c r="AB16" s="121">
        <f>+SUM(J16,S16)</f>
        <v>0</v>
      </c>
      <c r="AC16" s="121">
        <f>+SUM(K16,T16)</f>
        <v>33</v>
      </c>
      <c r="AD16" s="121">
        <f>+SUM(L16,U16)</f>
        <v>951547</v>
      </c>
      <c r="AE16" s="209" t="s">
        <v>358</v>
      </c>
      <c r="AF16" s="208"/>
    </row>
    <row r="17" spans="1:32" s="136" customFormat="1" ht="13.5" customHeight="1" x14ac:dyDescent="0.15">
      <c r="A17" s="119" t="s">
        <v>52</v>
      </c>
      <c r="B17" s="120" t="s">
        <v>363</v>
      </c>
      <c r="C17" s="119" t="s">
        <v>364</v>
      </c>
      <c r="D17" s="121">
        <f>SUM(E17,+L17)</f>
        <v>593064</v>
      </c>
      <c r="E17" s="121">
        <f>+SUM(F17:I17,K17)</f>
        <v>78922</v>
      </c>
      <c r="F17" s="121">
        <v>0</v>
      </c>
      <c r="G17" s="121">
        <v>0</v>
      </c>
      <c r="H17" s="121">
        <v>0</v>
      </c>
      <c r="I17" s="121">
        <v>78916</v>
      </c>
      <c r="J17" s="121"/>
      <c r="K17" s="121">
        <v>6</v>
      </c>
      <c r="L17" s="121">
        <v>514142</v>
      </c>
      <c r="M17" s="121">
        <f>SUM(N17,+U17)</f>
        <v>50118</v>
      </c>
      <c r="N17" s="121">
        <f>+SUM(O17:R17,T17)</f>
        <v>10874</v>
      </c>
      <c r="O17" s="121">
        <v>0</v>
      </c>
      <c r="P17" s="121">
        <v>0</v>
      </c>
      <c r="Q17" s="121">
        <v>0</v>
      </c>
      <c r="R17" s="121">
        <v>10871</v>
      </c>
      <c r="S17" s="121"/>
      <c r="T17" s="121">
        <v>3</v>
      </c>
      <c r="U17" s="121">
        <v>39244</v>
      </c>
      <c r="V17" s="121">
        <f>+SUM(D17,M17)</f>
        <v>643182</v>
      </c>
      <c r="W17" s="121">
        <f>+SUM(E17,N17)</f>
        <v>89796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89787</v>
      </c>
      <c r="AB17" s="121">
        <f>+SUM(J17,S17)</f>
        <v>0</v>
      </c>
      <c r="AC17" s="121">
        <f>+SUM(K17,T17)</f>
        <v>9</v>
      </c>
      <c r="AD17" s="121">
        <f>+SUM(L17,U17)</f>
        <v>553386</v>
      </c>
      <c r="AE17" s="209" t="s">
        <v>365</v>
      </c>
      <c r="AF17" s="208"/>
    </row>
    <row r="18" spans="1:32" s="136" customFormat="1" ht="13.5" customHeight="1" x14ac:dyDescent="0.15">
      <c r="A18" s="119" t="s">
        <v>52</v>
      </c>
      <c r="B18" s="120" t="s">
        <v>366</v>
      </c>
      <c r="C18" s="119" t="s">
        <v>367</v>
      </c>
      <c r="D18" s="121">
        <f>SUM(E18,+L18)</f>
        <v>342453</v>
      </c>
      <c r="E18" s="121">
        <f>+SUM(F18:I18,K18)</f>
        <v>38542</v>
      </c>
      <c r="F18" s="121">
        <v>0</v>
      </c>
      <c r="G18" s="121">
        <v>0</v>
      </c>
      <c r="H18" s="121">
        <v>0</v>
      </c>
      <c r="I18" s="121">
        <v>38379</v>
      </c>
      <c r="J18" s="121"/>
      <c r="K18" s="121">
        <v>163</v>
      </c>
      <c r="L18" s="121">
        <v>303911</v>
      </c>
      <c r="M18" s="121">
        <f>SUM(N18,+U18)</f>
        <v>53982</v>
      </c>
      <c r="N18" s="121">
        <f>+SUM(O18:R18,T18)</f>
        <v>1982</v>
      </c>
      <c r="O18" s="121">
        <v>1958</v>
      </c>
      <c r="P18" s="121">
        <v>0</v>
      </c>
      <c r="Q18" s="121">
        <v>0</v>
      </c>
      <c r="R18" s="121">
        <v>0</v>
      </c>
      <c r="S18" s="121"/>
      <c r="T18" s="121">
        <v>24</v>
      </c>
      <c r="U18" s="121">
        <v>52000</v>
      </c>
      <c r="V18" s="121">
        <f>+SUM(D18,M18)</f>
        <v>396435</v>
      </c>
      <c r="W18" s="121">
        <f>+SUM(E18,N18)</f>
        <v>40524</v>
      </c>
      <c r="X18" s="121">
        <f>+SUM(F18,O18)</f>
        <v>1958</v>
      </c>
      <c r="Y18" s="121">
        <f>+SUM(G18,P18)</f>
        <v>0</v>
      </c>
      <c r="Z18" s="121">
        <f>+SUM(H18,Q18)</f>
        <v>0</v>
      </c>
      <c r="AA18" s="121">
        <f>+SUM(I18,R18)</f>
        <v>38379</v>
      </c>
      <c r="AB18" s="121">
        <f>+SUM(J18,S18)</f>
        <v>0</v>
      </c>
      <c r="AC18" s="121">
        <f>+SUM(K18,T18)</f>
        <v>187</v>
      </c>
      <c r="AD18" s="121">
        <f>+SUM(L18,U18)</f>
        <v>355911</v>
      </c>
      <c r="AE18" s="209" t="s">
        <v>368</v>
      </c>
      <c r="AF18" s="208"/>
    </row>
    <row r="19" spans="1:32" s="136" customFormat="1" ht="13.5" customHeight="1" x14ac:dyDescent="0.15">
      <c r="A19" s="119" t="s">
        <v>52</v>
      </c>
      <c r="B19" s="120" t="s">
        <v>373</v>
      </c>
      <c r="C19" s="119" t="s">
        <v>374</v>
      </c>
      <c r="D19" s="121">
        <f>SUM(E19,+L19)</f>
        <v>447514</v>
      </c>
      <c r="E19" s="121">
        <f>+SUM(F19:I19,K19)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0</v>
      </c>
      <c r="L19" s="121">
        <v>447514</v>
      </c>
      <c r="M19" s="121">
        <f>SUM(N19,+U19)</f>
        <v>0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0</v>
      </c>
      <c r="V19" s="121">
        <f>+SUM(D19,M19)</f>
        <v>447514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0</v>
      </c>
      <c r="AD19" s="121">
        <f>+SUM(L19,U19)</f>
        <v>447514</v>
      </c>
      <c r="AE19" s="209" t="s">
        <v>375</v>
      </c>
      <c r="AF19" s="208"/>
    </row>
    <row r="20" spans="1:32" s="136" customFormat="1" ht="13.5" customHeight="1" x14ac:dyDescent="0.15">
      <c r="A20" s="119" t="s">
        <v>52</v>
      </c>
      <c r="B20" s="120" t="s">
        <v>378</v>
      </c>
      <c r="C20" s="119" t="s">
        <v>379</v>
      </c>
      <c r="D20" s="121">
        <f>SUM(E20,+L20)</f>
        <v>316282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316282</v>
      </c>
      <c r="M20" s="121">
        <f>SUM(N20,+U20)</f>
        <v>5069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5069</v>
      </c>
      <c r="V20" s="121">
        <f>+SUM(D20,M20)</f>
        <v>321351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321351</v>
      </c>
      <c r="AE20" s="209" t="s">
        <v>380</v>
      </c>
      <c r="AF20" s="208"/>
    </row>
    <row r="21" spans="1:32" s="136" customFormat="1" ht="13.5" customHeight="1" x14ac:dyDescent="0.15">
      <c r="A21" s="119" t="s">
        <v>52</v>
      </c>
      <c r="B21" s="120" t="s">
        <v>381</v>
      </c>
      <c r="C21" s="119" t="s">
        <v>382</v>
      </c>
      <c r="D21" s="121">
        <f>SUM(E21,+L21)</f>
        <v>219709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219709</v>
      </c>
      <c r="M21" s="121">
        <f>SUM(N21,+U21)</f>
        <v>4203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4203</v>
      </c>
      <c r="V21" s="121">
        <f>+SUM(D21,M21)</f>
        <v>223912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223912</v>
      </c>
      <c r="AE21" s="209" t="s">
        <v>383</v>
      </c>
      <c r="AF21" s="208"/>
    </row>
    <row r="22" spans="1:32" s="136" customFormat="1" ht="13.5" customHeight="1" x14ac:dyDescent="0.15">
      <c r="A22" s="119" t="s">
        <v>52</v>
      </c>
      <c r="B22" s="120" t="s">
        <v>384</v>
      </c>
      <c r="C22" s="119" t="s">
        <v>385</v>
      </c>
      <c r="D22" s="121">
        <f>SUM(E22,+L22)</f>
        <v>110238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110238</v>
      </c>
      <c r="M22" s="121">
        <f>SUM(N22,+U22)</f>
        <v>31208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31208</v>
      </c>
      <c r="V22" s="121">
        <f>+SUM(D22,M22)</f>
        <v>141446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141446</v>
      </c>
      <c r="AE22" s="209" t="s">
        <v>386</v>
      </c>
      <c r="AF22" s="208"/>
    </row>
    <row r="23" spans="1:32" s="136" customFormat="1" ht="13.5" customHeight="1" x14ac:dyDescent="0.15">
      <c r="A23" s="119" t="s">
        <v>52</v>
      </c>
      <c r="B23" s="120" t="s">
        <v>389</v>
      </c>
      <c r="C23" s="119" t="s">
        <v>390</v>
      </c>
      <c r="D23" s="121">
        <f>SUM(E23,+L23)</f>
        <v>121728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/>
      <c r="K23" s="121">
        <v>0</v>
      </c>
      <c r="L23" s="121">
        <v>121728</v>
      </c>
      <c r="M23" s="121">
        <f>SUM(N23,+U23)</f>
        <v>40928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40928</v>
      </c>
      <c r="V23" s="121">
        <f>+SUM(D23,M23)</f>
        <v>162656</v>
      </c>
      <c r="W23" s="121">
        <f>+SUM(E23,N23)</f>
        <v>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0</v>
      </c>
      <c r="AC23" s="121">
        <f>+SUM(K23,T23)</f>
        <v>0</v>
      </c>
      <c r="AD23" s="121">
        <f>+SUM(L23,U23)</f>
        <v>162656</v>
      </c>
      <c r="AE23" s="209" t="s">
        <v>391</v>
      </c>
      <c r="AF23" s="208"/>
    </row>
    <row r="24" spans="1:32" s="136" customFormat="1" ht="13.5" customHeight="1" x14ac:dyDescent="0.15">
      <c r="A24" s="119" t="s">
        <v>52</v>
      </c>
      <c r="B24" s="120" t="s">
        <v>393</v>
      </c>
      <c r="C24" s="119" t="s">
        <v>394</v>
      </c>
      <c r="D24" s="121">
        <f>SUM(E24,+L24)</f>
        <v>178662</v>
      </c>
      <c r="E24" s="121">
        <f>+SUM(F24:I24,K24)</f>
        <v>69683</v>
      </c>
      <c r="F24" s="121">
        <v>0</v>
      </c>
      <c r="G24" s="121">
        <v>0</v>
      </c>
      <c r="H24" s="121">
        <v>0</v>
      </c>
      <c r="I24" s="121">
        <v>69076</v>
      </c>
      <c r="J24" s="121"/>
      <c r="K24" s="121">
        <v>607</v>
      </c>
      <c r="L24" s="121">
        <v>108979</v>
      </c>
      <c r="M24" s="121">
        <f>SUM(N24,+U24)</f>
        <v>54256</v>
      </c>
      <c r="N24" s="121">
        <f>+SUM(O24:R24,T24)</f>
        <v>20698</v>
      </c>
      <c r="O24" s="121">
        <v>0</v>
      </c>
      <c r="P24" s="121">
        <v>0</v>
      </c>
      <c r="Q24" s="121">
        <v>0</v>
      </c>
      <c r="R24" s="121">
        <v>20698</v>
      </c>
      <c r="S24" s="121"/>
      <c r="T24" s="121">
        <v>0</v>
      </c>
      <c r="U24" s="121">
        <v>33558</v>
      </c>
      <c r="V24" s="121">
        <f>+SUM(D24,M24)</f>
        <v>232918</v>
      </c>
      <c r="W24" s="121">
        <f>+SUM(E24,N24)</f>
        <v>90381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89774</v>
      </c>
      <c r="AB24" s="121">
        <f>+SUM(J24,S24)</f>
        <v>0</v>
      </c>
      <c r="AC24" s="121">
        <f>+SUM(K24,T24)</f>
        <v>607</v>
      </c>
      <c r="AD24" s="121">
        <f>+SUM(L24,U24)</f>
        <v>142537</v>
      </c>
      <c r="AE24" s="209" t="s">
        <v>395</v>
      </c>
      <c r="AF24" s="208"/>
    </row>
    <row r="25" spans="1:32" s="136" customFormat="1" ht="13.5" customHeight="1" x14ac:dyDescent="0.15">
      <c r="A25" s="119" t="s">
        <v>52</v>
      </c>
      <c r="B25" s="120" t="s">
        <v>397</v>
      </c>
      <c r="C25" s="119" t="s">
        <v>398</v>
      </c>
      <c r="D25" s="121">
        <f>SUM(E25,+L25)</f>
        <v>101279</v>
      </c>
      <c r="E25" s="121">
        <f>+SUM(F25:I25,K25)</f>
        <v>92529</v>
      </c>
      <c r="F25" s="121">
        <v>0</v>
      </c>
      <c r="G25" s="121">
        <v>0</v>
      </c>
      <c r="H25" s="121">
        <v>0</v>
      </c>
      <c r="I25" s="121">
        <v>92529</v>
      </c>
      <c r="J25" s="121"/>
      <c r="K25" s="121">
        <v>0</v>
      </c>
      <c r="L25" s="121">
        <v>8750</v>
      </c>
      <c r="M25" s="121">
        <f>SUM(N25,+U25)</f>
        <v>2497</v>
      </c>
      <c r="N25" s="121">
        <f>+SUM(O25:R25,T25)</f>
        <v>2497</v>
      </c>
      <c r="O25" s="121">
        <v>0</v>
      </c>
      <c r="P25" s="121">
        <v>0</v>
      </c>
      <c r="Q25" s="121">
        <v>0</v>
      </c>
      <c r="R25" s="121">
        <v>2497</v>
      </c>
      <c r="S25" s="121"/>
      <c r="T25" s="121">
        <v>0</v>
      </c>
      <c r="U25" s="121">
        <v>0</v>
      </c>
      <c r="V25" s="121">
        <f>+SUM(D25,M25)</f>
        <v>103776</v>
      </c>
      <c r="W25" s="121">
        <f>+SUM(E25,N25)</f>
        <v>95026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95026</v>
      </c>
      <c r="AB25" s="121">
        <f>+SUM(J25,S25)</f>
        <v>0</v>
      </c>
      <c r="AC25" s="121">
        <f>+SUM(K25,T25)</f>
        <v>0</v>
      </c>
      <c r="AD25" s="121">
        <f>+SUM(L25,U25)</f>
        <v>8750</v>
      </c>
      <c r="AE25" s="209" t="s">
        <v>399</v>
      </c>
      <c r="AF25" s="208"/>
    </row>
    <row r="26" spans="1:32" s="136" customFormat="1" ht="13.5" customHeight="1" x14ac:dyDescent="0.15">
      <c r="A26" s="119" t="s">
        <v>52</v>
      </c>
      <c r="B26" s="120" t="s">
        <v>402</v>
      </c>
      <c r="C26" s="119" t="s">
        <v>403</v>
      </c>
      <c r="D26" s="121">
        <f>SUM(E26,+L26)</f>
        <v>187737</v>
      </c>
      <c r="E26" s="121">
        <f>+SUM(F26:I26,K26)</f>
        <v>39787</v>
      </c>
      <c r="F26" s="121">
        <v>14212</v>
      </c>
      <c r="G26" s="121">
        <v>0</v>
      </c>
      <c r="H26" s="121">
        <v>0</v>
      </c>
      <c r="I26" s="121">
        <v>25510</v>
      </c>
      <c r="J26" s="121"/>
      <c r="K26" s="121">
        <v>65</v>
      </c>
      <c r="L26" s="121">
        <v>147950</v>
      </c>
      <c r="M26" s="121">
        <f>SUM(N26,+U26)</f>
        <v>59643</v>
      </c>
      <c r="N26" s="121">
        <f>+SUM(O26:R26,T26)</f>
        <v>6123</v>
      </c>
      <c r="O26" s="121">
        <v>0</v>
      </c>
      <c r="P26" s="121">
        <v>0</v>
      </c>
      <c r="Q26" s="121">
        <v>0</v>
      </c>
      <c r="R26" s="121">
        <v>6123</v>
      </c>
      <c r="S26" s="121"/>
      <c r="T26" s="121">
        <v>0</v>
      </c>
      <c r="U26" s="121">
        <v>53520</v>
      </c>
      <c r="V26" s="121">
        <f>+SUM(D26,M26)</f>
        <v>247380</v>
      </c>
      <c r="W26" s="121">
        <f>+SUM(E26,N26)</f>
        <v>45910</v>
      </c>
      <c r="X26" s="121">
        <f>+SUM(F26,O26)</f>
        <v>14212</v>
      </c>
      <c r="Y26" s="121">
        <f>+SUM(G26,P26)</f>
        <v>0</v>
      </c>
      <c r="Z26" s="121">
        <f>+SUM(H26,Q26)</f>
        <v>0</v>
      </c>
      <c r="AA26" s="121">
        <f>+SUM(I26,R26)</f>
        <v>31633</v>
      </c>
      <c r="AB26" s="121">
        <f>+SUM(J26,S26)</f>
        <v>0</v>
      </c>
      <c r="AC26" s="121">
        <f>+SUM(K26,T26)</f>
        <v>65</v>
      </c>
      <c r="AD26" s="121">
        <f>+SUM(L26,U26)</f>
        <v>201470</v>
      </c>
      <c r="AE26" s="209" t="s">
        <v>404</v>
      </c>
      <c r="AF26" s="208"/>
    </row>
    <row r="27" spans="1:32" s="136" customFormat="1" ht="13.5" customHeight="1" x14ac:dyDescent="0.15">
      <c r="A27" s="119" t="s">
        <v>52</v>
      </c>
      <c r="B27" s="120" t="s">
        <v>405</v>
      </c>
      <c r="C27" s="119" t="s">
        <v>406</v>
      </c>
      <c r="D27" s="121">
        <f>SUM(E27,+L27)</f>
        <v>53599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53599</v>
      </c>
      <c r="M27" s="121">
        <f>SUM(N27,+U27)</f>
        <v>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0</v>
      </c>
      <c r="V27" s="121">
        <f>+SUM(D27,M27)</f>
        <v>53599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53599</v>
      </c>
      <c r="AE27" s="209" t="s">
        <v>407</v>
      </c>
      <c r="AF27" s="208"/>
    </row>
    <row r="28" spans="1:32" s="136" customFormat="1" ht="13.5" customHeight="1" x14ac:dyDescent="0.15">
      <c r="A28" s="119" t="s">
        <v>52</v>
      </c>
      <c r="B28" s="120" t="s">
        <v>408</v>
      </c>
      <c r="C28" s="119" t="s">
        <v>409</v>
      </c>
      <c r="D28" s="121">
        <f>SUM(E28,+L28)</f>
        <v>407054</v>
      </c>
      <c r="E28" s="121">
        <f>+SUM(F28:I28,K28)</f>
        <v>84081</v>
      </c>
      <c r="F28" s="121">
        <v>0</v>
      </c>
      <c r="G28" s="121">
        <v>0</v>
      </c>
      <c r="H28" s="121">
        <v>0</v>
      </c>
      <c r="I28" s="121">
        <v>84059</v>
      </c>
      <c r="J28" s="121"/>
      <c r="K28" s="121">
        <v>22</v>
      </c>
      <c r="L28" s="121">
        <v>322973</v>
      </c>
      <c r="M28" s="121">
        <f>SUM(N28,+U28)</f>
        <v>40431</v>
      </c>
      <c r="N28" s="121">
        <f>+SUM(O28:R28,T28)</f>
        <v>2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2</v>
      </c>
      <c r="U28" s="121">
        <v>40429</v>
      </c>
      <c r="V28" s="121">
        <f>+SUM(D28,M28)</f>
        <v>447485</v>
      </c>
      <c r="W28" s="121">
        <f>+SUM(E28,N28)</f>
        <v>84083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84059</v>
      </c>
      <c r="AB28" s="121">
        <f>+SUM(J28,S28)</f>
        <v>0</v>
      </c>
      <c r="AC28" s="121">
        <f>+SUM(K28,T28)</f>
        <v>24</v>
      </c>
      <c r="AD28" s="121">
        <f>+SUM(L28,U28)</f>
        <v>363402</v>
      </c>
      <c r="AE28" s="209" t="s">
        <v>410</v>
      </c>
      <c r="AF28" s="208"/>
    </row>
    <row r="29" spans="1:32" s="136" customFormat="1" ht="13.5" customHeight="1" x14ac:dyDescent="0.15">
      <c r="A29" s="119" t="s">
        <v>52</v>
      </c>
      <c r="B29" s="120" t="s">
        <v>413</v>
      </c>
      <c r="C29" s="119" t="s">
        <v>414</v>
      </c>
      <c r="D29" s="121">
        <f>SUM(E29,+L29)</f>
        <v>139364</v>
      </c>
      <c r="E29" s="121">
        <f>+SUM(F29:I29,K29)</f>
        <v>23601</v>
      </c>
      <c r="F29" s="121">
        <v>0</v>
      </c>
      <c r="G29" s="121">
        <v>0</v>
      </c>
      <c r="H29" s="121">
        <v>0</v>
      </c>
      <c r="I29" s="121">
        <v>23597</v>
      </c>
      <c r="J29" s="121"/>
      <c r="K29" s="121">
        <v>4</v>
      </c>
      <c r="L29" s="121">
        <v>115763</v>
      </c>
      <c r="M29" s="121">
        <f>SUM(N29,+U29)</f>
        <v>2737</v>
      </c>
      <c r="N29" s="121">
        <f>+SUM(O29:R29,T29)</f>
        <v>8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8</v>
      </c>
      <c r="U29" s="121">
        <v>2729</v>
      </c>
      <c r="V29" s="121">
        <f>+SUM(D29,M29)</f>
        <v>142101</v>
      </c>
      <c r="W29" s="121">
        <f>+SUM(E29,N29)</f>
        <v>23609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23597</v>
      </c>
      <c r="AB29" s="121">
        <f>+SUM(J29,S29)</f>
        <v>0</v>
      </c>
      <c r="AC29" s="121">
        <f>+SUM(K29,T29)</f>
        <v>12</v>
      </c>
      <c r="AD29" s="121">
        <f>+SUM(L29,U29)</f>
        <v>118492</v>
      </c>
      <c r="AE29" s="209" t="s">
        <v>415</v>
      </c>
      <c r="AF29" s="208"/>
    </row>
    <row r="30" spans="1:32" s="136" customFormat="1" ht="13.5" customHeight="1" x14ac:dyDescent="0.15">
      <c r="A30" s="119" t="s">
        <v>52</v>
      </c>
      <c r="B30" s="120" t="s">
        <v>416</v>
      </c>
      <c r="C30" s="119" t="s">
        <v>417</v>
      </c>
      <c r="D30" s="121">
        <f>SUM(E30,+L30)</f>
        <v>340651</v>
      </c>
      <c r="E30" s="121">
        <f>+SUM(F30:I30,K30)</f>
        <v>46379</v>
      </c>
      <c r="F30" s="121">
        <v>9186</v>
      </c>
      <c r="G30" s="121">
        <v>0</v>
      </c>
      <c r="H30" s="121">
        <v>0</v>
      </c>
      <c r="I30" s="121">
        <v>37193</v>
      </c>
      <c r="J30" s="121"/>
      <c r="K30" s="121">
        <v>0</v>
      </c>
      <c r="L30" s="121">
        <v>294272</v>
      </c>
      <c r="M30" s="121">
        <f>SUM(N30,+U30)</f>
        <v>22332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22332</v>
      </c>
      <c r="V30" s="121">
        <f>+SUM(D30,M30)</f>
        <v>362983</v>
      </c>
      <c r="W30" s="121">
        <f>+SUM(E30,N30)</f>
        <v>46379</v>
      </c>
      <c r="X30" s="121">
        <f>+SUM(F30,O30)</f>
        <v>9186</v>
      </c>
      <c r="Y30" s="121">
        <f>+SUM(G30,P30)</f>
        <v>0</v>
      </c>
      <c r="Z30" s="121">
        <f>+SUM(H30,Q30)</f>
        <v>0</v>
      </c>
      <c r="AA30" s="121">
        <f>+SUM(I30,R30)</f>
        <v>37193</v>
      </c>
      <c r="AB30" s="121">
        <f>+SUM(J30,S30)</f>
        <v>0</v>
      </c>
      <c r="AC30" s="121">
        <f>+SUM(K30,T30)</f>
        <v>0</v>
      </c>
      <c r="AD30" s="121">
        <f>+SUM(L30,U30)</f>
        <v>316604</v>
      </c>
      <c r="AE30" s="209" t="s">
        <v>418</v>
      </c>
      <c r="AF30" s="208"/>
    </row>
    <row r="31" spans="1:32" s="136" customFormat="1" ht="13.5" customHeight="1" x14ac:dyDescent="0.15">
      <c r="A31" s="119" t="s">
        <v>52</v>
      </c>
      <c r="B31" s="120" t="s">
        <v>419</v>
      </c>
      <c r="C31" s="119" t="s">
        <v>420</v>
      </c>
      <c r="D31" s="121">
        <f>SUM(E31,+L31)</f>
        <v>298300</v>
      </c>
      <c r="E31" s="121">
        <f>+SUM(F31:I31,K31)</f>
        <v>16192</v>
      </c>
      <c r="F31" s="121">
        <v>0</v>
      </c>
      <c r="G31" s="121">
        <v>0</v>
      </c>
      <c r="H31" s="121">
        <v>0</v>
      </c>
      <c r="I31" s="121">
        <v>16192</v>
      </c>
      <c r="J31" s="121"/>
      <c r="K31" s="121">
        <v>0</v>
      </c>
      <c r="L31" s="121">
        <v>282108</v>
      </c>
      <c r="M31" s="121">
        <f>SUM(N31,+U31)</f>
        <v>12912</v>
      </c>
      <c r="N31" s="121">
        <f>+SUM(O31:R31,T31)</f>
        <v>2</v>
      </c>
      <c r="O31" s="121">
        <v>0</v>
      </c>
      <c r="P31" s="121">
        <v>0</v>
      </c>
      <c r="Q31" s="121">
        <v>0</v>
      </c>
      <c r="R31" s="121">
        <v>2</v>
      </c>
      <c r="S31" s="121"/>
      <c r="T31" s="121">
        <v>0</v>
      </c>
      <c r="U31" s="121">
        <v>12910</v>
      </c>
      <c r="V31" s="121">
        <f>+SUM(D31,M31)</f>
        <v>311212</v>
      </c>
      <c r="W31" s="121">
        <f>+SUM(E31,N31)</f>
        <v>16194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16194</v>
      </c>
      <c r="AB31" s="121">
        <f>+SUM(J31,S31)</f>
        <v>0</v>
      </c>
      <c r="AC31" s="121">
        <f>+SUM(K31,T31)</f>
        <v>0</v>
      </c>
      <c r="AD31" s="121">
        <f>+SUM(L31,U31)</f>
        <v>295018</v>
      </c>
      <c r="AE31" s="209" t="s">
        <v>421</v>
      </c>
      <c r="AF31" s="208"/>
    </row>
    <row r="32" spans="1:32" s="136" customFormat="1" ht="13.5" customHeight="1" x14ac:dyDescent="0.15">
      <c r="A32" s="119" t="s">
        <v>52</v>
      </c>
      <c r="B32" s="120" t="s">
        <v>424</v>
      </c>
      <c r="C32" s="119" t="s">
        <v>425</v>
      </c>
      <c r="D32" s="121">
        <f>SUM(E32,+L32)</f>
        <v>287950</v>
      </c>
      <c r="E32" s="121">
        <f>+SUM(F32:I32,K32)</f>
        <v>21713</v>
      </c>
      <c r="F32" s="121">
        <v>0</v>
      </c>
      <c r="G32" s="121">
        <v>0</v>
      </c>
      <c r="H32" s="121">
        <v>0</v>
      </c>
      <c r="I32" s="121">
        <v>21063</v>
      </c>
      <c r="J32" s="121"/>
      <c r="K32" s="121">
        <v>650</v>
      </c>
      <c r="L32" s="121">
        <v>266237</v>
      </c>
      <c r="M32" s="121">
        <f>SUM(N32,+U32)</f>
        <v>20797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20797</v>
      </c>
      <c r="V32" s="121">
        <f>+SUM(D32,M32)</f>
        <v>308747</v>
      </c>
      <c r="W32" s="121">
        <f>+SUM(E32,N32)</f>
        <v>21713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21063</v>
      </c>
      <c r="AB32" s="121">
        <f>+SUM(J32,S32)</f>
        <v>0</v>
      </c>
      <c r="AC32" s="121">
        <f>+SUM(K32,T32)</f>
        <v>650</v>
      </c>
      <c r="AD32" s="121">
        <f>+SUM(L32,U32)</f>
        <v>287034</v>
      </c>
      <c r="AE32" s="209" t="s">
        <v>426</v>
      </c>
      <c r="AF32" s="208"/>
    </row>
    <row r="33" spans="1:32" s="136" customFormat="1" ht="13.5" customHeight="1" x14ac:dyDescent="0.15">
      <c r="A33" s="119" t="s">
        <v>52</v>
      </c>
      <c r="B33" s="120" t="s">
        <v>427</v>
      </c>
      <c r="C33" s="119" t="s">
        <v>428</v>
      </c>
      <c r="D33" s="121">
        <f>SUM(E33,+L33)</f>
        <v>249892</v>
      </c>
      <c r="E33" s="121">
        <f>+SUM(F33:I33,K33)</f>
        <v>60688</v>
      </c>
      <c r="F33" s="121">
        <v>0</v>
      </c>
      <c r="G33" s="121">
        <v>0</v>
      </c>
      <c r="H33" s="121">
        <v>0</v>
      </c>
      <c r="I33" s="121">
        <v>60661</v>
      </c>
      <c r="J33" s="121"/>
      <c r="K33" s="121">
        <v>27</v>
      </c>
      <c r="L33" s="121">
        <v>189204</v>
      </c>
      <c r="M33" s="121">
        <f>SUM(N33,+U33)</f>
        <v>35563</v>
      </c>
      <c r="N33" s="121">
        <f>+SUM(O33:R33,T33)</f>
        <v>12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12</v>
      </c>
      <c r="U33" s="121">
        <v>35551</v>
      </c>
      <c r="V33" s="121">
        <f>+SUM(D33,M33)</f>
        <v>285455</v>
      </c>
      <c r="W33" s="121">
        <f>+SUM(E33,N33)</f>
        <v>60700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60661</v>
      </c>
      <c r="AB33" s="121">
        <f>+SUM(J33,S33)</f>
        <v>0</v>
      </c>
      <c r="AC33" s="121">
        <f>+SUM(K33,T33)</f>
        <v>39</v>
      </c>
      <c r="AD33" s="121">
        <f>+SUM(L33,U33)</f>
        <v>224755</v>
      </c>
      <c r="AE33" s="209" t="s">
        <v>429</v>
      </c>
      <c r="AF33" s="208"/>
    </row>
    <row r="34" spans="1:32" s="136" customFormat="1" ht="13.5" customHeight="1" x14ac:dyDescent="0.15">
      <c r="A34" s="119" t="s">
        <v>52</v>
      </c>
      <c r="B34" s="120" t="s">
        <v>430</v>
      </c>
      <c r="C34" s="119" t="s">
        <v>431</v>
      </c>
      <c r="D34" s="121">
        <f>SUM(E34,+L34)</f>
        <v>129640</v>
      </c>
      <c r="E34" s="121">
        <f>+SUM(F34:I34,K34)</f>
        <v>19311</v>
      </c>
      <c r="F34" s="121">
        <v>0</v>
      </c>
      <c r="G34" s="121">
        <v>0</v>
      </c>
      <c r="H34" s="121">
        <v>0</v>
      </c>
      <c r="I34" s="121">
        <v>18210</v>
      </c>
      <c r="J34" s="121"/>
      <c r="K34" s="121">
        <v>1101</v>
      </c>
      <c r="L34" s="121">
        <v>110329</v>
      </c>
      <c r="M34" s="121">
        <f>SUM(N34,+U34)</f>
        <v>15281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15281</v>
      </c>
      <c r="V34" s="121">
        <f>+SUM(D34,M34)</f>
        <v>144921</v>
      </c>
      <c r="W34" s="121">
        <f>+SUM(E34,N34)</f>
        <v>19311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18210</v>
      </c>
      <c r="AB34" s="121">
        <f>+SUM(J34,S34)</f>
        <v>0</v>
      </c>
      <c r="AC34" s="121">
        <f>+SUM(K34,T34)</f>
        <v>1101</v>
      </c>
      <c r="AD34" s="121">
        <f>+SUM(L34,U34)</f>
        <v>125610</v>
      </c>
      <c r="AE34" s="209" t="s">
        <v>432</v>
      </c>
      <c r="AF34" s="208"/>
    </row>
    <row r="35" spans="1:32" s="136" customFormat="1" ht="13.5" customHeight="1" x14ac:dyDescent="0.15">
      <c r="A35" s="119" t="s">
        <v>52</v>
      </c>
      <c r="B35" s="120" t="s">
        <v>433</v>
      </c>
      <c r="C35" s="119" t="s">
        <v>434</v>
      </c>
      <c r="D35" s="121">
        <f>SUM(E35,+L35)</f>
        <v>207790</v>
      </c>
      <c r="E35" s="121">
        <f>+SUM(F35:I35,K35)</f>
        <v>65058</v>
      </c>
      <c r="F35" s="121">
        <v>0</v>
      </c>
      <c r="G35" s="121">
        <v>16580</v>
      </c>
      <c r="H35" s="121">
        <v>0</v>
      </c>
      <c r="I35" s="121">
        <v>32773</v>
      </c>
      <c r="J35" s="121"/>
      <c r="K35" s="121">
        <v>15705</v>
      </c>
      <c r="L35" s="121">
        <v>142732</v>
      </c>
      <c r="M35" s="121">
        <f>SUM(N35,+U35)</f>
        <v>18185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18185</v>
      </c>
      <c r="V35" s="121">
        <f>+SUM(D35,M35)</f>
        <v>225975</v>
      </c>
      <c r="W35" s="121">
        <f>+SUM(E35,N35)</f>
        <v>65058</v>
      </c>
      <c r="X35" s="121">
        <f>+SUM(F35,O35)</f>
        <v>0</v>
      </c>
      <c r="Y35" s="121">
        <f>+SUM(G35,P35)</f>
        <v>16580</v>
      </c>
      <c r="Z35" s="121">
        <f>+SUM(H35,Q35)</f>
        <v>0</v>
      </c>
      <c r="AA35" s="121">
        <f>+SUM(I35,R35)</f>
        <v>32773</v>
      </c>
      <c r="AB35" s="121">
        <f>+SUM(J35,S35)</f>
        <v>0</v>
      </c>
      <c r="AC35" s="121">
        <f>+SUM(K35,T35)</f>
        <v>15705</v>
      </c>
      <c r="AD35" s="121">
        <f>+SUM(L35,U35)</f>
        <v>160917</v>
      </c>
      <c r="AE35" s="209" t="s">
        <v>435</v>
      </c>
      <c r="AF35" s="208"/>
    </row>
    <row r="36" spans="1:32" s="136" customFormat="1" ht="13.5" customHeight="1" x14ac:dyDescent="0.15">
      <c r="A36" s="119" t="s">
        <v>52</v>
      </c>
      <c r="B36" s="120" t="s">
        <v>436</v>
      </c>
      <c r="C36" s="119" t="s">
        <v>437</v>
      </c>
      <c r="D36" s="121">
        <f>SUM(E36,+L36)</f>
        <v>32540</v>
      </c>
      <c r="E36" s="121">
        <f>+SUM(F36:I36,K36)</f>
        <v>3849</v>
      </c>
      <c r="F36" s="121">
        <v>0</v>
      </c>
      <c r="G36" s="121">
        <v>0</v>
      </c>
      <c r="H36" s="121">
        <v>0</v>
      </c>
      <c r="I36" s="121">
        <v>3849</v>
      </c>
      <c r="J36" s="121"/>
      <c r="K36" s="121">
        <v>0</v>
      </c>
      <c r="L36" s="121">
        <v>28691</v>
      </c>
      <c r="M36" s="121">
        <f>SUM(N36,+U36)</f>
        <v>0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0</v>
      </c>
      <c r="V36" s="121">
        <f>+SUM(D36,M36)</f>
        <v>32540</v>
      </c>
      <c r="W36" s="121">
        <f>+SUM(E36,N36)</f>
        <v>3849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3849</v>
      </c>
      <c r="AB36" s="121">
        <f>+SUM(J36,S36)</f>
        <v>0</v>
      </c>
      <c r="AC36" s="121">
        <f>+SUM(K36,T36)</f>
        <v>0</v>
      </c>
      <c r="AD36" s="121">
        <f>+SUM(L36,U36)</f>
        <v>28691</v>
      </c>
      <c r="AE36" s="209" t="s">
        <v>438</v>
      </c>
      <c r="AF36" s="208"/>
    </row>
    <row r="37" spans="1:32" s="136" customFormat="1" ht="13.5" customHeight="1" x14ac:dyDescent="0.15">
      <c r="A37" s="119" t="s">
        <v>52</v>
      </c>
      <c r="B37" s="120" t="s">
        <v>439</v>
      </c>
      <c r="C37" s="119" t="s">
        <v>440</v>
      </c>
      <c r="D37" s="121">
        <f>SUM(E37,+L37)</f>
        <v>42232</v>
      </c>
      <c r="E37" s="121">
        <f>+SUM(F37:I37,K37)</f>
        <v>1145</v>
      </c>
      <c r="F37" s="121">
        <v>0</v>
      </c>
      <c r="G37" s="121">
        <v>0</v>
      </c>
      <c r="H37" s="121">
        <v>0</v>
      </c>
      <c r="I37" s="121">
        <v>1145</v>
      </c>
      <c r="J37" s="121"/>
      <c r="K37" s="121">
        <v>0</v>
      </c>
      <c r="L37" s="121">
        <v>41087</v>
      </c>
      <c r="M37" s="121">
        <f>SUM(N37,+U37)</f>
        <v>244</v>
      </c>
      <c r="N37" s="121">
        <f>+SUM(O37:R37,T37)</f>
        <v>244</v>
      </c>
      <c r="O37" s="121">
        <v>0</v>
      </c>
      <c r="P37" s="121">
        <v>0</v>
      </c>
      <c r="Q37" s="121">
        <v>0</v>
      </c>
      <c r="R37" s="121">
        <v>244</v>
      </c>
      <c r="S37" s="121"/>
      <c r="T37" s="121">
        <v>0</v>
      </c>
      <c r="U37" s="121">
        <v>0</v>
      </c>
      <c r="V37" s="121">
        <f>+SUM(D37,M37)</f>
        <v>42476</v>
      </c>
      <c r="W37" s="121">
        <f>+SUM(E37,N37)</f>
        <v>1389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1389</v>
      </c>
      <c r="AB37" s="121">
        <f>+SUM(J37,S37)</f>
        <v>0</v>
      </c>
      <c r="AC37" s="121">
        <f>+SUM(K37,T37)</f>
        <v>0</v>
      </c>
      <c r="AD37" s="121">
        <f>+SUM(L37,U37)</f>
        <v>41087</v>
      </c>
      <c r="AE37" s="209" t="s">
        <v>441</v>
      </c>
      <c r="AF37" s="208"/>
    </row>
    <row r="38" spans="1:32" s="136" customFormat="1" ht="13.5" customHeight="1" x14ac:dyDescent="0.15">
      <c r="A38" s="119" t="s">
        <v>52</v>
      </c>
      <c r="B38" s="120" t="s">
        <v>442</v>
      </c>
      <c r="C38" s="119" t="s">
        <v>443</v>
      </c>
      <c r="D38" s="121">
        <f>SUM(E38,+L38)</f>
        <v>37986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37986</v>
      </c>
      <c r="M38" s="121">
        <f>SUM(N38,+U38)</f>
        <v>0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0</v>
      </c>
      <c r="V38" s="121">
        <f>+SUM(D38,M38)</f>
        <v>37986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0</v>
      </c>
      <c r="AC38" s="121">
        <f>+SUM(K38,T38)</f>
        <v>0</v>
      </c>
      <c r="AD38" s="121">
        <f>+SUM(L38,U38)</f>
        <v>37986</v>
      </c>
      <c r="AE38" s="209" t="s">
        <v>444</v>
      </c>
      <c r="AF38" s="208"/>
    </row>
    <row r="39" spans="1:32" s="136" customFormat="1" ht="13.5" customHeight="1" x14ac:dyDescent="0.15">
      <c r="A39" s="119" t="s">
        <v>52</v>
      </c>
      <c r="B39" s="120" t="s">
        <v>445</v>
      </c>
      <c r="C39" s="119" t="s">
        <v>446</v>
      </c>
      <c r="D39" s="121">
        <f>SUM(E39,+L39)</f>
        <v>24522</v>
      </c>
      <c r="E39" s="121">
        <f>+SUM(F39:I39,K39)</f>
        <v>6629</v>
      </c>
      <c r="F39" s="121">
        <v>6629</v>
      </c>
      <c r="G39" s="121">
        <v>0</v>
      </c>
      <c r="H39" s="121">
        <v>0</v>
      </c>
      <c r="I39" s="121">
        <v>0</v>
      </c>
      <c r="J39" s="121"/>
      <c r="K39" s="121">
        <v>0</v>
      </c>
      <c r="L39" s="121">
        <v>17893</v>
      </c>
      <c r="M39" s="121">
        <f>SUM(N39,+U39)</f>
        <v>9339</v>
      </c>
      <c r="N39" s="121">
        <f>+SUM(O39:R39,T39)</f>
        <v>4339</v>
      </c>
      <c r="O39" s="121">
        <v>0</v>
      </c>
      <c r="P39" s="121">
        <v>0</v>
      </c>
      <c r="Q39" s="121">
        <v>0</v>
      </c>
      <c r="R39" s="121">
        <v>4339</v>
      </c>
      <c r="S39" s="121"/>
      <c r="T39" s="121">
        <v>0</v>
      </c>
      <c r="U39" s="121">
        <v>5000</v>
      </c>
      <c r="V39" s="121">
        <f>+SUM(D39,M39)</f>
        <v>33861</v>
      </c>
      <c r="W39" s="121">
        <f>+SUM(E39,N39)</f>
        <v>10968</v>
      </c>
      <c r="X39" s="121">
        <f>+SUM(F39,O39)</f>
        <v>6629</v>
      </c>
      <c r="Y39" s="121">
        <f>+SUM(G39,P39)</f>
        <v>0</v>
      </c>
      <c r="Z39" s="121">
        <f>+SUM(H39,Q39)</f>
        <v>0</v>
      </c>
      <c r="AA39" s="121">
        <f>+SUM(I39,R39)</f>
        <v>4339</v>
      </c>
      <c r="AB39" s="121">
        <f>+SUM(J39,S39)</f>
        <v>0</v>
      </c>
      <c r="AC39" s="121">
        <f>+SUM(K39,T39)</f>
        <v>0</v>
      </c>
      <c r="AD39" s="121">
        <f>+SUM(L39,U39)</f>
        <v>22893</v>
      </c>
      <c r="AE39" s="209" t="s">
        <v>447</v>
      </c>
      <c r="AF39" s="208"/>
    </row>
    <row r="40" spans="1:32" s="136" customFormat="1" ht="13.5" customHeight="1" x14ac:dyDescent="0.15">
      <c r="A40" s="119" t="s">
        <v>52</v>
      </c>
      <c r="B40" s="120" t="s">
        <v>448</v>
      </c>
      <c r="C40" s="119" t="s">
        <v>449</v>
      </c>
      <c r="D40" s="121">
        <f>SUM(E40,+L40)</f>
        <v>41987</v>
      </c>
      <c r="E40" s="121">
        <f>+SUM(F40:I40,K40)</f>
        <v>2931</v>
      </c>
      <c r="F40" s="121">
        <v>0</v>
      </c>
      <c r="G40" s="121">
        <v>0</v>
      </c>
      <c r="H40" s="121">
        <v>0</v>
      </c>
      <c r="I40" s="121">
        <v>2930</v>
      </c>
      <c r="J40" s="121"/>
      <c r="K40" s="121">
        <v>1</v>
      </c>
      <c r="L40" s="121">
        <v>39056</v>
      </c>
      <c r="M40" s="121">
        <f>SUM(N40,+U40)</f>
        <v>370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370</v>
      </c>
      <c r="V40" s="121">
        <f>+SUM(D40,M40)</f>
        <v>42357</v>
      </c>
      <c r="W40" s="121">
        <f>+SUM(E40,N40)</f>
        <v>2931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2930</v>
      </c>
      <c r="AB40" s="121">
        <f>+SUM(J40,S40)</f>
        <v>0</v>
      </c>
      <c r="AC40" s="121">
        <f>+SUM(K40,T40)</f>
        <v>1</v>
      </c>
      <c r="AD40" s="121">
        <f>+SUM(L40,U40)</f>
        <v>39426</v>
      </c>
      <c r="AE40" s="209" t="s">
        <v>450</v>
      </c>
      <c r="AF40" s="208"/>
    </row>
    <row r="41" spans="1:32" s="136" customFormat="1" ht="13.5" customHeight="1" x14ac:dyDescent="0.15">
      <c r="A41" s="119" t="s">
        <v>52</v>
      </c>
      <c r="B41" s="120" t="s">
        <v>451</v>
      </c>
      <c r="C41" s="119" t="s">
        <v>452</v>
      </c>
      <c r="D41" s="121">
        <f>SUM(E41,+L41)</f>
        <v>32519</v>
      </c>
      <c r="E41" s="121">
        <f>+SUM(F41:I41,K41)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1"/>
      <c r="K41" s="121">
        <v>0</v>
      </c>
      <c r="L41" s="121">
        <v>32519</v>
      </c>
      <c r="M41" s="121">
        <f>SUM(N41,+U41)</f>
        <v>0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0</v>
      </c>
      <c r="V41" s="121">
        <f>+SUM(D41,M41)</f>
        <v>32519</v>
      </c>
      <c r="W41" s="121">
        <f>+SUM(E41,N41)</f>
        <v>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1">
        <f>+SUM(J41,S41)</f>
        <v>0</v>
      </c>
      <c r="AC41" s="121">
        <f>+SUM(K41,T41)</f>
        <v>0</v>
      </c>
      <c r="AD41" s="121">
        <f>+SUM(L41,U41)</f>
        <v>32519</v>
      </c>
      <c r="AE41" s="209" t="s">
        <v>453</v>
      </c>
      <c r="AF41" s="208"/>
    </row>
    <row r="42" spans="1:32" s="136" customFormat="1" ht="13.5" customHeight="1" x14ac:dyDescent="0.15">
      <c r="A42" s="119" t="s">
        <v>52</v>
      </c>
      <c r="B42" s="120" t="s">
        <v>454</v>
      </c>
      <c r="C42" s="119" t="s">
        <v>455</v>
      </c>
      <c r="D42" s="121">
        <f>SUM(E42,+L42)</f>
        <v>65662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/>
      <c r="K42" s="121">
        <v>0</v>
      </c>
      <c r="L42" s="121">
        <v>65662</v>
      </c>
      <c r="M42" s="121">
        <f>SUM(N42,+U42)</f>
        <v>525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525</v>
      </c>
      <c r="V42" s="121">
        <f>+SUM(D42,M42)</f>
        <v>66187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1">
        <f>+SUM(J42,S42)</f>
        <v>0</v>
      </c>
      <c r="AC42" s="121">
        <f>+SUM(K42,T42)</f>
        <v>0</v>
      </c>
      <c r="AD42" s="121">
        <f>+SUM(L42,U42)</f>
        <v>66187</v>
      </c>
      <c r="AE42" s="209" t="s">
        <v>456</v>
      </c>
      <c r="AF42" s="208"/>
    </row>
    <row r="43" spans="1:32" s="136" customFormat="1" ht="13.5" customHeight="1" x14ac:dyDescent="0.15">
      <c r="A43" s="119" t="s">
        <v>52</v>
      </c>
      <c r="B43" s="120" t="s">
        <v>457</v>
      </c>
      <c r="C43" s="119" t="s">
        <v>458</v>
      </c>
      <c r="D43" s="121">
        <f>SUM(E43,+L43)</f>
        <v>72629</v>
      </c>
      <c r="E43" s="121">
        <f>+SUM(F43:I43,K43)</f>
        <v>2640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2640</v>
      </c>
      <c r="L43" s="121">
        <v>69989</v>
      </c>
      <c r="M43" s="121">
        <f>SUM(N43,+U43)</f>
        <v>0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0</v>
      </c>
      <c r="V43" s="121">
        <f>+SUM(D43,M43)</f>
        <v>72629</v>
      </c>
      <c r="W43" s="121">
        <f>+SUM(E43,N43)</f>
        <v>2640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2640</v>
      </c>
      <c r="AD43" s="121">
        <f>+SUM(L43,U43)</f>
        <v>69989</v>
      </c>
      <c r="AE43" s="209" t="s">
        <v>459</v>
      </c>
      <c r="AF43" s="208"/>
    </row>
    <row r="44" spans="1:32" s="136" customFormat="1" ht="13.5" customHeight="1" x14ac:dyDescent="0.15">
      <c r="A44" s="119" t="s">
        <v>52</v>
      </c>
      <c r="B44" s="120" t="s">
        <v>460</v>
      </c>
      <c r="C44" s="119" t="s">
        <v>461</v>
      </c>
      <c r="D44" s="121">
        <f>SUM(E44,+L44)</f>
        <v>140226</v>
      </c>
      <c r="E44" s="121">
        <f>+SUM(F44:I44,K44)</f>
        <v>17231</v>
      </c>
      <c r="F44" s="121">
        <v>0</v>
      </c>
      <c r="G44" s="121">
        <v>0</v>
      </c>
      <c r="H44" s="121">
        <v>0</v>
      </c>
      <c r="I44" s="121">
        <v>3646</v>
      </c>
      <c r="J44" s="121"/>
      <c r="K44" s="121">
        <v>13585</v>
      </c>
      <c r="L44" s="121">
        <v>122995</v>
      </c>
      <c r="M44" s="121">
        <f>SUM(N44,+U44)</f>
        <v>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0</v>
      </c>
      <c r="V44" s="121">
        <f>+SUM(D44,M44)</f>
        <v>140226</v>
      </c>
      <c r="W44" s="121">
        <f>+SUM(E44,N44)</f>
        <v>17231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3646</v>
      </c>
      <c r="AB44" s="121">
        <f>+SUM(J44,S44)</f>
        <v>0</v>
      </c>
      <c r="AC44" s="121">
        <f>+SUM(K44,T44)</f>
        <v>13585</v>
      </c>
      <c r="AD44" s="121">
        <f>+SUM(L44,U44)</f>
        <v>122995</v>
      </c>
      <c r="AE44" s="209" t="s">
        <v>462</v>
      </c>
      <c r="AF44" s="208"/>
    </row>
    <row r="45" spans="1:32" s="136" customFormat="1" ht="13.5" customHeight="1" x14ac:dyDescent="0.15">
      <c r="A45" s="119" t="s">
        <v>52</v>
      </c>
      <c r="B45" s="120" t="s">
        <v>463</v>
      </c>
      <c r="C45" s="119" t="s">
        <v>464</v>
      </c>
      <c r="D45" s="121">
        <f>SUM(E45,+L45)</f>
        <v>196184</v>
      </c>
      <c r="E45" s="121">
        <f>+SUM(F45:I45,K45)</f>
        <v>28353</v>
      </c>
      <c r="F45" s="121">
        <v>0</v>
      </c>
      <c r="G45" s="121">
        <v>0</v>
      </c>
      <c r="H45" s="121">
        <v>0</v>
      </c>
      <c r="I45" s="121">
        <v>28333</v>
      </c>
      <c r="J45" s="121"/>
      <c r="K45" s="121">
        <v>20</v>
      </c>
      <c r="L45" s="121">
        <v>167831</v>
      </c>
      <c r="M45" s="121">
        <f>SUM(N45,+U45)</f>
        <v>42601</v>
      </c>
      <c r="N45" s="121">
        <f>+SUM(O45:R45,T45)</f>
        <v>6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6</v>
      </c>
      <c r="U45" s="121">
        <v>42595</v>
      </c>
      <c r="V45" s="121">
        <f>+SUM(D45,M45)</f>
        <v>238785</v>
      </c>
      <c r="W45" s="121">
        <f>+SUM(E45,N45)</f>
        <v>28359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28333</v>
      </c>
      <c r="AB45" s="121">
        <f>+SUM(J45,S45)</f>
        <v>0</v>
      </c>
      <c r="AC45" s="121">
        <f>+SUM(K45,T45)</f>
        <v>26</v>
      </c>
      <c r="AD45" s="121">
        <f>+SUM(L45,U45)</f>
        <v>210426</v>
      </c>
      <c r="AE45" s="209" t="s">
        <v>465</v>
      </c>
      <c r="AF45" s="208"/>
    </row>
    <row r="46" spans="1:32" s="136" customFormat="1" ht="13.5" customHeight="1" x14ac:dyDescent="0.15">
      <c r="A46" s="119" t="s">
        <v>52</v>
      </c>
      <c r="B46" s="120" t="s">
        <v>467</v>
      </c>
      <c r="C46" s="119" t="s">
        <v>468</v>
      </c>
      <c r="D46" s="121">
        <f>SUM(E46,+L46)</f>
        <v>27170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27170</v>
      </c>
      <c r="M46" s="121">
        <f>SUM(N46,+U46)</f>
        <v>1969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1969</v>
      </c>
      <c r="V46" s="121">
        <f>+SUM(D46,M46)</f>
        <v>29139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29139</v>
      </c>
      <c r="AE46" s="209" t="s">
        <v>469</v>
      </c>
      <c r="AF46" s="208"/>
    </row>
    <row r="47" spans="1:32" s="136" customFormat="1" ht="13.5" customHeight="1" x14ac:dyDescent="0.15">
      <c r="A47" s="119" t="s">
        <v>52</v>
      </c>
      <c r="B47" s="120" t="s">
        <v>470</v>
      </c>
      <c r="C47" s="119" t="s">
        <v>471</v>
      </c>
      <c r="D47" s="121">
        <f>SUM(E47,+L47)</f>
        <v>98166</v>
      </c>
      <c r="E47" s="121">
        <f>+SUM(F47:I47,K47)</f>
        <v>13005</v>
      </c>
      <c r="F47" s="121">
        <v>0</v>
      </c>
      <c r="G47" s="121">
        <v>0</v>
      </c>
      <c r="H47" s="121">
        <v>0</v>
      </c>
      <c r="I47" s="121">
        <v>13005</v>
      </c>
      <c r="J47" s="121"/>
      <c r="K47" s="121">
        <v>0</v>
      </c>
      <c r="L47" s="121">
        <v>85161</v>
      </c>
      <c r="M47" s="121">
        <f>SUM(N47,+U47)</f>
        <v>18</v>
      </c>
      <c r="N47" s="121">
        <f>+SUM(O47:R47,T47)</f>
        <v>18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18</v>
      </c>
      <c r="U47" s="121">
        <v>0</v>
      </c>
      <c r="V47" s="121">
        <f>+SUM(D47,M47)</f>
        <v>98184</v>
      </c>
      <c r="W47" s="121">
        <f>+SUM(E47,N47)</f>
        <v>13023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13005</v>
      </c>
      <c r="AB47" s="121">
        <f>+SUM(J47,S47)</f>
        <v>0</v>
      </c>
      <c r="AC47" s="121">
        <f>+SUM(K47,T47)</f>
        <v>18</v>
      </c>
      <c r="AD47" s="121">
        <f>+SUM(L47,U47)</f>
        <v>85161</v>
      </c>
      <c r="AE47" s="209" t="s">
        <v>472</v>
      </c>
      <c r="AF47" s="208"/>
    </row>
    <row r="48" spans="1:32" s="136" customFormat="1" ht="13.5" customHeight="1" x14ac:dyDescent="0.15">
      <c r="A48" s="119" t="s">
        <v>52</v>
      </c>
      <c r="B48" s="120" t="s">
        <v>473</v>
      </c>
      <c r="C48" s="119" t="s">
        <v>474</v>
      </c>
      <c r="D48" s="121">
        <f>SUM(E48,+L48)</f>
        <v>38793</v>
      </c>
      <c r="E48" s="121">
        <f>+SUM(F48:I48,K48)</f>
        <v>5279</v>
      </c>
      <c r="F48" s="121">
        <v>0</v>
      </c>
      <c r="G48" s="121">
        <v>0</v>
      </c>
      <c r="H48" s="121">
        <v>0</v>
      </c>
      <c r="I48" s="121">
        <v>5279</v>
      </c>
      <c r="J48" s="121"/>
      <c r="K48" s="121">
        <v>0</v>
      </c>
      <c r="L48" s="121">
        <v>33514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0</v>
      </c>
      <c r="V48" s="121">
        <f>+SUM(D48,M48)</f>
        <v>38793</v>
      </c>
      <c r="W48" s="121">
        <f>+SUM(E48,N48)</f>
        <v>5279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5279</v>
      </c>
      <c r="AB48" s="121">
        <f>+SUM(J48,S48)</f>
        <v>0</v>
      </c>
      <c r="AC48" s="121">
        <f>+SUM(K48,T48)</f>
        <v>0</v>
      </c>
      <c r="AD48" s="121">
        <f>+SUM(L48,U48)</f>
        <v>33514</v>
      </c>
      <c r="AE48" s="209" t="s">
        <v>475</v>
      </c>
      <c r="AF48" s="208"/>
    </row>
    <row r="49" spans="1:32" s="136" customFormat="1" ht="13.5" customHeight="1" x14ac:dyDescent="0.15">
      <c r="A49" s="119" t="s">
        <v>52</v>
      </c>
      <c r="B49" s="120" t="s">
        <v>332</v>
      </c>
      <c r="C49" s="119" t="s">
        <v>333</v>
      </c>
      <c r="D49" s="121">
        <f>SUM(E49,+L49)</f>
        <v>505401</v>
      </c>
      <c r="E49" s="121">
        <f>+SUM(F49:I49,K49)</f>
        <v>113599</v>
      </c>
      <c r="F49" s="121">
        <v>0</v>
      </c>
      <c r="G49" s="121">
        <v>0</v>
      </c>
      <c r="H49" s="121">
        <v>0</v>
      </c>
      <c r="I49" s="121">
        <v>113599</v>
      </c>
      <c r="J49" s="121">
        <v>1093010</v>
      </c>
      <c r="K49" s="121">
        <v>0</v>
      </c>
      <c r="L49" s="121">
        <v>391802</v>
      </c>
      <c r="M49" s="121">
        <f>SUM(N49,+U49)</f>
        <v>-17094</v>
      </c>
      <c r="N49" s="121">
        <f>+SUM(O49:R49,T49)</f>
        <v>1575</v>
      </c>
      <c r="O49" s="121">
        <v>0</v>
      </c>
      <c r="P49" s="121">
        <v>0</v>
      </c>
      <c r="Q49" s="121">
        <v>0</v>
      </c>
      <c r="R49" s="121">
        <v>1575</v>
      </c>
      <c r="S49" s="121">
        <v>125103</v>
      </c>
      <c r="T49" s="121">
        <v>0</v>
      </c>
      <c r="U49" s="121">
        <v>-18669</v>
      </c>
      <c r="V49" s="121">
        <f>+SUM(D49,M49)</f>
        <v>488307</v>
      </c>
      <c r="W49" s="121">
        <f>+SUM(E49,N49)</f>
        <v>115174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115174</v>
      </c>
      <c r="AB49" s="121">
        <f>+SUM(J49,S49)</f>
        <v>1218113</v>
      </c>
      <c r="AC49" s="121">
        <f>+SUM(K49,T49)</f>
        <v>0</v>
      </c>
      <c r="AD49" s="121">
        <f>+SUM(L49,U49)</f>
        <v>373133</v>
      </c>
      <c r="AE49" s="209" t="s">
        <v>476</v>
      </c>
      <c r="AF49" s="208"/>
    </row>
    <row r="50" spans="1:32" s="136" customFormat="1" ht="13.5" customHeight="1" x14ac:dyDescent="0.15">
      <c r="A50" s="119" t="s">
        <v>52</v>
      </c>
      <c r="B50" s="120" t="s">
        <v>369</v>
      </c>
      <c r="C50" s="119" t="s">
        <v>370</v>
      </c>
      <c r="D50" s="121">
        <f>SUM(E50,+L50)</f>
        <v>94405</v>
      </c>
      <c r="E50" s="121">
        <f>+SUM(F50:I50,K50)</f>
        <v>94405</v>
      </c>
      <c r="F50" s="121">
        <v>0</v>
      </c>
      <c r="G50" s="121">
        <v>0</v>
      </c>
      <c r="H50" s="121">
        <v>0</v>
      </c>
      <c r="I50" s="121">
        <v>56291</v>
      </c>
      <c r="J50" s="121">
        <v>302235</v>
      </c>
      <c r="K50" s="121">
        <v>38114</v>
      </c>
      <c r="L50" s="121">
        <v>0</v>
      </c>
      <c r="M50" s="121">
        <f>SUM(N50,+U50)</f>
        <v>21557</v>
      </c>
      <c r="N50" s="121">
        <f>+SUM(O50:R50,T50)</f>
        <v>21557</v>
      </c>
      <c r="O50" s="121">
        <v>0</v>
      </c>
      <c r="P50" s="121">
        <v>0</v>
      </c>
      <c r="Q50" s="121">
        <v>0</v>
      </c>
      <c r="R50" s="121">
        <v>6886</v>
      </c>
      <c r="S50" s="121">
        <v>115140</v>
      </c>
      <c r="T50" s="121">
        <v>14671</v>
      </c>
      <c r="U50" s="121">
        <v>0</v>
      </c>
      <c r="V50" s="121">
        <f>+SUM(D50,M50)</f>
        <v>115962</v>
      </c>
      <c r="W50" s="121">
        <f>+SUM(E50,N50)</f>
        <v>115962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63177</v>
      </c>
      <c r="AB50" s="121">
        <f>+SUM(J50,S50)</f>
        <v>417375</v>
      </c>
      <c r="AC50" s="121">
        <f>+SUM(K50,T50)</f>
        <v>52785</v>
      </c>
      <c r="AD50" s="121">
        <f>+SUM(L50,U50)</f>
        <v>0</v>
      </c>
      <c r="AE50" s="209" t="s">
        <v>477</v>
      </c>
      <c r="AF50" s="208"/>
    </row>
    <row r="51" spans="1:32" s="136" customFormat="1" ht="13.5" customHeight="1" x14ac:dyDescent="0.15">
      <c r="A51" s="119" t="s">
        <v>52</v>
      </c>
      <c r="B51" s="120" t="s">
        <v>346</v>
      </c>
      <c r="C51" s="119" t="s">
        <v>347</v>
      </c>
      <c r="D51" s="121">
        <f>SUM(E51,+L51)</f>
        <v>736961</v>
      </c>
      <c r="E51" s="121">
        <f>+SUM(F51:I51,K51)</f>
        <v>736961</v>
      </c>
      <c r="F51" s="121">
        <v>286200</v>
      </c>
      <c r="G51" s="121">
        <v>0</v>
      </c>
      <c r="H51" s="121">
        <v>257500</v>
      </c>
      <c r="I51" s="121">
        <v>80971</v>
      </c>
      <c r="J51" s="121">
        <v>615365</v>
      </c>
      <c r="K51" s="121">
        <v>112290</v>
      </c>
      <c r="L51" s="121">
        <v>0</v>
      </c>
      <c r="M51" s="121">
        <f>SUM(N51,+U51)</f>
        <v>4583</v>
      </c>
      <c r="N51" s="121">
        <f>+SUM(O51:R51,T51)</f>
        <v>4583</v>
      </c>
      <c r="O51" s="121">
        <v>0</v>
      </c>
      <c r="P51" s="121">
        <v>0</v>
      </c>
      <c r="Q51" s="121">
        <v>0</v>
      </c>
      <c r="R51" s="121">
        <v>4583</v>
      </c>
      <c r="S51" s="121">
        <v>87128</v>
      </c>
      <c r="T51" s="121">
        <v>0</v>
      </c>
      <c r="U51" s="121">
        <v>0</v>
      </c>
      <c r="V51" s="121">
        <f>+SUM(D51,M51)</f>
        <v>741544</v>
      </c>
      <c r="W51" s="121">
        <f>+SUM(E51,N51)</f>
        <v>741544</v>
      </c>
      <c r="X51" s="121">
        <f>+SUM(F51,O51)</f>
        <v>286200</v>
      </c>
      <c r="Y51" s="121">
        <f>+SUM(G51,P51)</f>
        <v>0</v>
      </c>
      <c r="Z51" s="121">
        <f>+SUM(H51,Q51)</f>
        <v>257500</v>
      </c>
      <c r="AA51" s="121">
        <f>+SUM(I51,R51)</f>
        <v>85554</v>
      </c>
      <c r="AB51" s="121">
        <f>+SUM(J51,S51)</f>
        <v>702493</v>
      </c>
      <c r="AC51" s="121">
        <f>+SUM(K51,T51)</f>
        <v>112290</v>
      </c>
      <c r="AD51" s="121">
        <f>+SUM(L51,U51)</f>
        <v>0</v>
      </c>
      <c r="AE51" s="209" t="s">
        <v>478</v>
      </c>
      <c r="AF51" s="208"/>
    </row>
    <row r="52" spans="1:32" s="136" customFormat="1" ht="13.5" customHeight="1" x14ac:dyDescent="0.15">
      <c r="A52" s="119" t="s">
        <v>52</v>
      </c>
      <c r="B52" s="120" t="s">
        <v>387</v>
      </c>
      <c r="C52" s="119" t="s">
        <v>388</v>
      </c>
      <c r="D52" s="121">
        <f>SUM(E52,+L52)</f>
        <v>25792</v>
      </c>
      <c r="E52" s="121">
        <f>+SUM(F52:I52,K52)</f>
        <v>10899</v>
      </c>
      <c r="F52" s="121">
        <v>0</v>
      </c>
      <c r="G52" s="121">
        <v>0</v>
      </c>
      <c r="H52" s="121">
        <v>0</v>
      </c>
      <c r="I52" s="121">
        <v>10899</v>
      </c>
      <c r="J52" s="121">
        <v>214548</v>
      </c>
      <c r="K52" s="121">
        <v>0</v>
      </c>
      <c r="L52" s="121">
        <v>14893</v>
      </c>
      <c r="M52" s="121">
        <f>SUM(N52,+U52)</f>
        <v>8672</v>
      </c>
      <c r="N52" s="121">
        <f>+SUM(O52:R52,T52)</f>
        <v>2646</v>
      </c>
      <c r="O52" s="121">
        <v>0</v>
      </c>
      <c r="P52" s="121">
        <v>0</v>
      </c>
      <c r="Q52" s="121">
        <v>0</v>
      </c>
      <c r="R52" s="121">
        <v>2646</v>
      </c>
      <c r="S52" s="121">
        <v>72136</v>
      </c>
      <c r="T52" s="121">
        <v>0</v>
      </c>
      <c r="U52" s="121">
        <v>6026</v>
      </c>
      <c r="V52" s="121">
        <f>+SUM(D52,M52)</f>
        <v>34464</v>
      </c>
      <c r="W52" s="121">
        <f>+SUM(E52,N52)</f>
        <v>13545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13545</v>
      </c>
      <c r="AB52" s="121">
        <f>+SUM(J52,S52)</f>
        <v>286684</v>
      </c>
      <c r="AC52" s="121">
        <f>+SUM(K52,T52)</f>
        <v>0</v>
      </c>
      <c r="AD52" s="121">
        <f>+SUM(L52,U52)</f>
        <v>20919</v>
      </c>
      <c r="AE52" s="209" t="s">
        <v>479</v>
      </c>
      <c r="AF52" s="208"/>
    </row>
    <row r="53" spans="1:32" s="136" customFormat="1" ht="13.5" customHeight="1" x14ac:dyDescent="0.15">
      <c r="A53" s="119" t="s">
        <v>52</v>
      </c>
      <c r="B53" s="120" t="s">
        <v>371</v>
      </c>
      <c r="C53" s="119" t="s">
        <v>372</v>
      </c>
      <c r="D53" s="121">
        <f>SUM(E53,+L53)</f>
        <v>1354</v>
      </c>
      <c r="E53" s="121">
        <f>+SUM(F53:I53,K53)</f>
        <v>1354</v>
      </c>
      <c r="F53" s="121">
        <v>0</v>
      </c>
      <c r="G53" s="121">
        <v>0</v>
      </c>
      <c r="H53" s="121">
        <v>0</v>
      </c>
      <c r="I53" s="121">
        <v>1354</v>
      </c>
      <c r="J53" s="121">
        <v>147132</v>
      </c>
      <c r="K53" s="121">
        <v>0</v>
      </c>
      <c r="L53" s="121">
        <v>0</v>
      </c>
      <c r="M53" s="121">
        <f>SUM(N53,+U53)</f>
        <v>4657</v>
      </c>
      <c r="N53" s="121">
        <f>+SUM(O53:R53,T53)</f>
        <v>4657</v>
      </c>
      <c r="O53" s="121">
        <v>0</v>
      </c>
      <c r="P53" s="121">
        <v>0</v>
      </c>
      <c r="Q53" s="121">
        <v>0</v>
      </c>
      <c r="R53" s="121">
        <v>4657</v>
      </c>
      <c r="S53" s="121">
        <v>82455</v>
      </c>
      <c r="T53" s="121">
        <v>0</v>
      </c>
      <c r="U53" s="121">
        <v>0</v>
      </c>
      <c r="V53" s="121">
        <f>+SUM(D53,M53)</f>
        <v>6011</v>
      </c>
      <c r="W53" s="121">
        <f>+SUM(E53,N53)</f>
        <v>6011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6011</v>
      </c>
      <c r="AB53" s="121">
        <f>+SUM(J53,S53)</f>
        <v>229587</v>
      </c>
      <c r="AC53" s="121">
        <f>+SUM(K53,T53)</f>
        <v>0</v>
      </c>
      <c r="AD53" s="121">
        <f>+SUM(L53,U53)</f>
        <v>0</v>
      </c>
      <c r="AE53" s="209" t="s">
        <v>480</v>
      </c>
      <c r="AF53" s="208"/>
    </row>
    <row r="54" spans="1:32" s="136" customFormat="1" ht="13.5" customHeight="1" x14ac:dyDescent="0.15">
      <c r="A54" s="119" t="s">
        <v>52</v>
      </c>
      <c r="B54" s="120" t="s">
        <v>422</v>
      </c>
      <c r="C54" s="119" t="s">
        <v>423</v>
      </c>
      <c r="D54" s="121">
        <f>SUM(E54,+L54)</f>
        <v>54148</v>
      </c>
      <c r="E54" s="121">
        <f>+SUM(F54:I54,K54)</f>
        <v>28882</v>
      </c>
      <c r="F54" s="121">
        <v>0</v>
      </c>
      <c r="G54" s="121">
        <v>0</v>
      </c>
      <c r="H54" s="121">
        <v>0</v>
      </c>
      <c r="I54" s="121">
        <v>27427</v>
      </c>
      <c r="J54" s="121">
        <v>458289</v>
      </c>
      <c r="K54" s="121">
        <v>1455</v>
      </c>
      <c r="L54" s="121">
        <v>25266</v>
      </c>
      <c r="M54" s="121">
        <f>SUM(N54,+U54)</f>
        <v>13550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13550</v>
      </c>
      <c r="V54" s="121">
        <f>+SUM(D54,M54)</f>
        <v>67698</v>
      </c>
      <c r="W54" s="121">
        <f>+SUM(E54,N54)</f>
        <v>28882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27427</v>
      </c>
      <c r="AB54" s="121">
        <f>+SUM(J54,S54)</f>
        <v>458289</v>
      </c>
      <c r="AC54" s="121">
        <f>+SUM(K54,T54)</f>
        <v>1455</v>
      </c>
      <c r="AD54" s="121">
        <f>+SUM(L54,U54)</f>
        <v>38816</v>
      </c>
      <c r="AE54" s="209" t="s">
        <v>481</v>
      </c>
      <c r="AF54" s="208"/>
    </row>
    <row r="55" spans="1:32" s="136" customFormat="1" ht="13.5" customHeight="1" x14ac:dyDescent="0.15">
      <c r="A55" s="119" t="s">
        <v>52</v>
      </c>
      <c r="B55" s="120" t="s">
        <v>361</v>
      </c>
      <c r="C55" s="119" t="s">
        <v>362</v>
      </c>
      <c r="D55" s="121">
        <f>SUM(E55,+L55)</f>
        <v>0</v>
      </c>
      <c r="E55" s="121">
        <f>+SUM(F55:I55,K55)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f>SUM(N55,+U55)</f>
        <v>94613</v>
      </c>
      <c r="N55" s="121">
        <f>+SUM(O55:R55,T55)</f>
        <v>94613</v>
      </c>
      <c r="O55" s="121">
        <v>0</v>
      </c>
      <c r="P55" s="121">
        <v>0</v>
      </c>
      <c r="Q55" s="121">
        <v>0</v>
      </c>
      <c r="R55" s="121">
        <v>20775</v>
      </c>
      <c r="S55" s="121">
        <v>113182</v>
      </c>
      <c r="T55" s="121">
        <v>73838</v>
      </c>
      <c r="U55" s="121">
        <v>0</v>
      </c>
      <c r="V55" s="121">
        <f>+SUM(D55,M55)</f>
        <v>94613</v>
      </c>
      <c r="W55" s="121">
        <f>+SUM(E55,N55)</f>
        <v>94613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20775</v>
      </c>
      <c r="AB55" s="121">
        <f>+SUM(J55,S55)</f>
        <v>113182</v>
      </c>
      <c r="AC55" s="121">
        <f>+SUM(K55,T55)</f>
        <v>73838</v>
      </c>
      <c r="AD55" s="121">
        <f>+SUM(L55,U55)</f>
        <v>0</v>
      </c>
      <c r="AE55" s="209" t="s">
        <v>482</v>
      </c>
      <c r="AF55" s="208"/>
    </row>
    <row r="56" spans="1:32" s="136" customFormat="1" ht="13.5" customHeight="1" x14ac:dyDescent="0.15">
      <c r="A56" s="119" t="s">
        <v>52</v>
      </c>
      <c r="B56" s="120" t="s">
        <v>400</v>
      </c>
      <c r="C56" s="119" t="s">
        <v>401</v>
      </c>
      <c r="D56" s="121">
        <f>SUM(E56,+L56)</f>
        <v>0</v>
      </c>
      <c r="E56" s="121">
        <f>+SUM(F56:I56,K56)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216832</v>
      </c>
      <c r="K56" s="121">
        <v>0</v>
      </c>
      <c r="L56" s="121">
        <v>0</v>
      </c>
      <c r="M56" s="121">
        <f>SUM(N56,+U56)</f>
        <v>0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>+SUM(D56,M56)</f>
        <v>0</v>
      </c>
      <c r="W56" s="121">
        <f>+SUM(E56,N56)</f>
        <v>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1">
        <f>+SUM(J56,S56)</f>
        <v>216832</v>
      </c>
      <c r="AC56" s="121">
        <f>+SUM(K56,T56)</f>
        <v>0</v>
      </c>
      <c r="AD56" s="121">
        <f>+SUM(L56,U56)</f>
        <v>0</v>
      </c>
      <c r="AE56" s="209" t="s">
        <v>483</v>
      </c>
      <c r="AF56" s="208"/>
    </row>
    <row r="57" spans="1:32" s="136" customFormat="1" ht="13.5" customHeight="1" x14ac:dyDescent="0.15">
      <c r="A57" s="119" t="s">
        <v>52</v>
      </c>
      <c r="B57" s="120" t="s">
        <v>376</v>
      </c>
      <c r="C57" s="119" t="s">
        <v>377</v>
      </c>
      <c r="D57" s="121">
        <f>SUM(E57,+L57)</f>
        <v>596330</v>
      </c>
      <c r="E57" s="121">
        <f>+SUM(F57:I57,K57)</f>
        <v>596330</v>
      </c>
      <c r="F57" s="121">
        <v>594486</v>
      </c>
      <c r="G57" s="121">
        <v>0</v>
      </c>
      <c r="H57" s="121">
        <v>0</v>
      </c>
      <c r="I57" s="121">
        <v>0</v>
      </c>
      <c r="J57" s="121">
        <v>981389</v>
      </c>
      <c r="K57" s="121">
        <v>1844</v>
      </c>
      <c r="L57" s="121">
        <v>0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596330</v>
      </c>
      <c r="W57" s="121">
        <f>+SUM(E57,N57)</f>
        <v>596330</v>
      </c>
      <c r="X57" s="121">
        <f>+SUM(F57,O57)</f>
        <v>594486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981389</v>
      </c>
      <c r="AC57" s="121">
        <f>+SUM(K57,T57)</f>
        <v>1844</v>
      </c>
      <c r="AD57" s="121">
        <f>+SUM(L57,U57)</f>
        <v>0</v>
      </c>
      <c r="AE57" s="209" t="s">
        <v>484</v>
      </c>
      <c r="AF57" s="208"/>
    </row>
    <row r="58" spans="1:32" s="136" customFormat="1" ht="13.5" customHeight="1" x14ac:dyDescent="0.15">
      <c r="A58" s="119" t="s">
        <v>52</v>
      </c>
      <c r="B58" s="120" t="s">
        <v>348</v>
      </c>
      <c r="C58" s="119" t="s">
        <v>349</v>
      </c>
      <c r="D58" s="121">
        <f>SUM(E58,+L58)</f>
        <v>702804</v>
      </c>
      <c r="E58" s="121">
        <f>+SUM(F58:I58,K58)</f>
        <v>641841</v>
      </c>
      <c r="F58" s="121">
        <v>477341</v>
      </c>
      <c r="G58" s="121">
        <v>0</v>
      </c>
      <c r="H58" s="121">
        <v>164500</v>
      </c>
      <c r="I58" s="121">
        <v>0</v>
      </c>
      <c r="J58" s="121">
        <v>146491</v>
      </c>
      <c r="K58" s="121">
        <v>0</v>
      </c>
      <c r="L58" s="121">
        <v>60963</v>
      </c>
      <c r="M58" s="121">
        <f>SUM(N58,+U58)</f>
        <v>0</v>
      </c>
      <c r="N58" s="121">
        <f>+SUM(O58:R58,T58)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f>+SUM(D58,M58)</f>
        <v>702804</v>
      </c>
      <c r="W58" s="121">
        <f>+SUM(E58,N58)</f>
        <v>641841</v>
      </c>
      <c r="X58" s="121">
        <f>+SUM(F58,O58)</f>
        <v>477341</v>
      </c>
      <c r="Y58" s="121">
        <f>+SUM(G58,P58)</f>
        <v>0</v>
      </c>
      <c r="Z58" s="121">
        <f>+SUM(H58,Q58)</f>
        <v>164500</v>
      </c>
      <c r="AA58" s="121">
        <f>+SUM(I58,R58)</f>
        <v>0</v>
      </c>
      <c r="AB58" s="121">
        <f>+SUM(J58,S58)</f>
        <v>146491</v>
      </c>
      <c r="AC58" s="121">
        <f>+SUM(K58,T58)</f>
        <v>0</v>
      </c>
      <c r="AD58" s="121">
        <f>+SUM(L58,U58)</f>
        <v>60963</v>
      </c>
      <c r="AE58" s="209" t="s">
        <v>485</v>
      </c>
      <c r="AF58" s="208"/>
    </row>
    <row r="59" spans="1:32" s="136" customFormat="1" ht="13.5" customHeight="1" x14ac:dyDescent="0.15">
      <c r="A59" s="119" t="s">
        <v>52</v>
      </c>
      <c r="B59" s="120" t="s">
        <v>411</v>
      </c>
      <c r="C59" s="119" t="s">
        <v>412</v>
      </c>
      <c r="D59" s="121">
        <f>SUM(E59,+L59)</f>
        <v>15502</v>
      </c>
      <c r="E59" s="121">
        <f>+SUM(F59:I59,K59)</f>
        <v>9727</v>
      </c>
      <c r="F59" s="121">
        <v>1371</v>
      </c>
      <c r="G59" s="121">
        <v>0</v>
      </c>
      <c r="H59" s="121">
        <v>0</v>
      </c>
      <c r="I59" s="121">
        <v>8356</v>
      </c>
      <c r="J59" s="121">
        <v>366372</v>
      </c>
      <c r="K59" s="121">
        <v>0</v>
      </c>
      <c r="L59" s="121">
        <v>5775</v>
      </c>
      <c r="M59" s="121">
        <f>SUM(N59,+U59)</f>
        <v>0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f>+SUM(D59,M59)</f>
        <v>15502</v>
      </c>
      <c r="W59" s="121">
        <f>+SUM(E59,N59)</f>
        <v>9727</v>
      </c>
      <c r="X59" s="121">
        <f>+SUM(F59,O59)</f>
        <v>1371</v>
      </c>
      <c r="Y59" s="121">
        <f>+SUM(G59,P59)</f>
        <v>0</v>
      </c>
      <c r="Z59" s="121">
        <f>+SUM(H59,Q59)</f>
        <v>0</v>
      </c>
      <c r="AA59" s="121">
        <f>+SUM(I59,R59)</f>
        <v>8356</v>
      </c>
      <c r="AB59" s="121">
        <f>+SUM(J59,S59)</f>
        <v>366372</v>
      </c>
      <c r="AC59" s="121">
        <f>+SUM(K59,T59)</f>
        <v>0</v>
      </c>
      <c r="AD59" s="121">
        <f>+SUM(L59,U59)</f>
        <v>5775</v>
      </c>
      <c r="AE59" s="209" t="s">
        <v>486</v>
      </c>
      <c r="AF59" s="208"/>
    </row>
    <row r="60" spans="1:32" s="136" customFormat="1" ht="13.5" customHeight="1" x14ac:dyDescent="0.15">
      <c r="A60" s="119" t="s">
        <v>52</v>
      </c>
      <c r="B60" s="120" t="s">
        <v>359</v>
      </c>
      <c r="C60" s="119" t="s">
        <v>396</v>
      </c>
      <c r="D60" s="121">
        <f>SUM(E60,+L60)</f>
        <v>608116</v>
      </c>
      <c r="E60" s="121">
        <f>+SUM(F60:I60,K60)</f>
        <v>393014</v>
      </c>
      <c r="F60" s="121">
        <v>265314</v>
      </c>
      <c r="G60" s="121">
        <v>0</v>
      </c>
      <c r="H60" s="121">
        <v>127700</v>
      </c>
      <c r="I60" s="121">
        <v>0</v>
      </c>
      <c r="J60" s="121">
        <v>864211</v>
      </c>
      <c r="K60" s="121">
        <v>0</v>
      </c>
      <c r="L60" s="121">
        <v>215102</v>
      </c>
      <c r="M60" s="121">
        <f>SUM(N60,+U60)</f>
        <v>0</v>
      </c>
      <c r="N60" s="121">
        <f>+SUM(O60:R60,T60)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f>+SUM(D60,M60)</f>
        <v>608116</v>
      </c>
      <c r="W60" s="121">
        <f>+SUM(E60,N60)</f>
        <v>393014</v>
      </c>
      <c r="X60" s="121">
        <f>+SUM(F60,O60)</f>
        <v>265314</v>
      </c>
      <c r="Y60" s="121">
        <f>+SUM(G60,P60)</f>
        <v>0</v>
      </c>
      <c r="Z60" s="121">
        <f>+SUM(H60,Q60)</f>
        <v>127700</v>
      </c>
      <c r="AA60" s="121">
        <f>+SUM(I60,R60)</f>
        <v>0</v>
      </c>
      <c r="AB60" s="121">
        <f>+SUM(J60,S60)</f>
        <v>864211</v>
      </c>
      <c r="AC60" s="121">
        <f>+SUM(K60,T60)</f>
        <v>0</v>
      </c>
      <c r="AD60" s="121">
        <f>+SUM(L60,U60)</f>
        <v>215102</v>
      </c>
      <c r="AE60" s="209" t="s">
        <v>487</v>
      </c>
      <c r="AF60" s="208"/>
    </row>
    <row r="61" spans="1:32" s="136" customFormat="1" ht="13.5" customHeight="1" x14ac:dyDescent="0.15">
      <c r="A61" s="119" t="s">
        <v>52</v>
      </c>
      <c r="B61" s="120" t="s">
        <v>327</v>
      </c>
      <c r="C61" s="119" t="s">
        <v>328</v>
      </c>
      <c r="D61" s="121">
        <f>SUM(E61,+L61)</f>
        <v>1844921</v>
      </c>
      <c r="E61" s="121">
        <f>+SUM(F61:I61,K61)</f>
        <v>1185610</v>
      </c>
      <c r="F61" s="121">
        <v>353441</v>
      </c>
      <c r="G61" s="121">
        <v>0</v>
      </c>
      <c r="H61" s="121">
        <v>318000</v>
      </c>
      <c r="I61" s="121">
        <v>504568</v>
      </c>
      <c r="J61" s="121">
        <v>655313</v>
      </c>
      <c r="K61" s="121">
        <v>9601</v>
      </c>
      <c r="L61" s="121">
        <v>659311</v>
      </c>
      <c r="M61" s="121">
        <f>SUM(N61,+U61)</f>
        <v>0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f>+SUM(D61,M61)</f>
        <v>1844921</v>
      </c>
      <c r="W61" s="121">
        <f>+SUM(E61,N61)</f>
        <v>1185610</v>
      </c>
      <c r="X61" s="121">
        <f>+SUM(F61,O61)</f>
        <v>353441</v>
      </c>
      <c r="Y61" s="121">
        <f>+SUM(G61,P61)</f>
        <v>0</v>
      </c>
      <c r="Z61" s="121">
        <f>+SUM(H61,Q61)</f>
        <v>318000</v>
      </c>
      <c r="AA61" s="121">
        <f>+SUM(I61,R61)</f>
        <v>504568</v>
      </c>
      <c r="AB61" s="121">
        <f>+SUM(J61,S61)</f>
        <v>655313</v>
      </c>
      <c r="AC61" s="121">
        <f>+SUM(K61,T61)</f>
        <v>9601</v>
      </c>
      <c r="AD61" s="121">
        <f>+SUM(L61,U61)</f>
        <v>659311</v>
      </c>
      <c r="AE61" s="209" t="s">
        <v>488</v>
      </c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61">
    <sortCondition ref="A8:A61"/>
    <sortCondition ref="B8:B61"/>
    <sortCondition ref="C8:C6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沖縄県</v>
      </c>
      <c r="B7" s="139" t="str">
        <f>'廃棄物事業経費（市町村）'!B7</f>
        <v>47000</v>
      </c>
      <c r="C7" s="138" t="s">
        <v>275</v>
      </c>
      <c r="D7" s="140">
        <f>+SUM(E7,J7)</f>
        <v>3559381</v>
      </c>
      <c r="E7" s="140">
        <f>+SUM(F7:I7)</f>
        <v>3551281</v>
      </c>
      <c r="F7" s="140">
        <f t="shared" ref="F7:K7" si="0">SUM(F$8:F$1000)</f>
        <v>0</v>
      </c>
      <c r="G7" s="140">
        <f t="shared" si="0"/>
        <v>2824492</v>
      </c>
      <c r="H7" s="140">
        <f t="shared" si="0"/>
        <v>702251</v>
      </c>
      <c r="I7" s="140">
        <f t="shared" si="0"/>
        <v>24538</v>
      </c>
      <c r="J7" s="140">
        <f t="shared" si="0"/>
        <v>8100</v>
      </c>
      <c r="K7" s="140">
        <f t="shared" si="0"/>
        <v>205731</v>
      </c>
      <c r="L7" s="140">
        <f>+SUM(M7,R7,V7,W7,AC7)</f>
        <v>14423524</v>
      </c>
      <c r="M7" s="140">
        <f>+SUM(N7:Q7)</f>
        <v>2600812</v>
      </c>
      <c r="N7" s="140">
        <f>SUM(N$8:N$1000)</f>
        <v>1546647</v>
      </c>
      <c r="O7" s="140">
        <f>SUM(O$8:O$1000)</f>
        <v>580470</v>
      </c>
      <c r="P7" s="140">
        <f>SUM(P$8:P$1000)</f>
        <v>430814</v>
      </c>
      <c r="Q7" s="140">
        <f>SUM(Q$8:Q$1000)</f>
        <v>42881</v>
      </c>
      <c r="R7" s="140">
        <f>+SUM(S7:U7)</f>
        <v>5462811</v>
      </c>
      <c r="S7" s="140">
        <f>SUM(S$8:S$1000)</f>
        <v>413233</v>
      </c>
      <c r="T7" s="140">
        <f>SUM(T$8:T$1000)</f>
        <v>4773480</v>
      </c>
      <c r="U7" s="140">
        <f>SUM(U$8:U$1000)</f>
        <v>276098</v>
      </c>
      <c r="V7" s="140">
        <f>SUM(V$8:V$1000)</f>
        <v>71923</v>
      </c>
      <c r="W7" s="140">
        <f>+SUM(X7:AA7)</f>
        <v>6264748</v>
      </c>
      <c r="X7" s="140">
        <f t="shared" ref="X7:AD7" si="1">SUM(X$8:X$1000)</f>
        <v>3039860</v>
      </c>
      <c r="Y7" s="140">
        <f t="shared" si="1"/>
        <v>2183772</v>
      </c>
      <c r="Z7" s="140">
        <f t="shared" si="1"/>
        <v>381684</v>
      </c>
      <c r="AA7" s="140">
        <f t="shared" si="1"/>
        <v>659432</v>
      </c>
      <c r="AB7" s="140">
        <f t="shared" si="1"/>
        <v>5855456</v>
      </c>
      <c r="AC7" s="140">
        <f t="shared" si="1"/>
        <v>23230</v>
      </c>
      <c r="AD7" s="140">
        <f t="shared" si="1"/>
        <v>1095950</v>
      </c>
      <c r="AE7" s="140">
        <f>+SUM(D7,L7,AD7)</f>
        <v>19078855</v>
      </c>
      <c r="AF7" s="140">
        <f>+SUM(AG7,AL7)</f>
        <v>14348</v>
      </c>
      <c r="AG7" s="140">
        <f>+SUM(AH7:AK7)</f>
        <v>14348</v>
      </c>
      <c r="AH7" s="140">
        <f t="shared" ref="AH7:AM7" si="2">SUM(AH$8:AH$1000)</f>
        <v>0</v>
      </c>
      <c r="AI7" s="140">
        <f t="shared" si="2"/>
        <v>12193</v>
      </c>
      <c r="AJ7" s="140">
        <f t="shared" si="2"/>
        <v>0</v>
      </c>
      <c r="AK7" s="140">
        <f t="shared" si="2"/>
        <v>2155</v>
      </c>
      <c r="AL7" s="140">
        <f t="shared" si="2"/>
        <v>0</v>
      </c>
      <c r="AM7" s="140">
        <f t="shared" si="2"/>
        <v>0</v>
      </c>
      <c r="AN7" s="140">
        <f>+SUM(AO7,AT7,AX7,AY7,BE7)</f>
        <v>943633</v>
      </c>
      <c r="AO7" s="140">
        <f>+SUM(AP7:AS7)</f>
        <v>155177</v>
      </c>
      <c r="AP7" s="140">
        <f>SUM(AP$8:AP$1000)</f>
        <v>145318</v>
      </c>
      <c r="AQ7" s="140">
        <f>SUM(AQ$8:AQ$1000)</f>
        <v>59</v>
      </c>
      <c r="AR7" s="140">
        <f>SUM(AR$8:AR$1000)</f>
        <v>9800</v>
      </c>
      <c r="AS7" s="140">
        <f>SUM(AS$8:AS$1000)</f>
        <v>0</v>
      </c>
      <c r="AT7" s="140">
        <f>+SUM(AU7:AW7)</f>
        <v>330915</v>
      </c>
      <c r="AU7" s="140">
        <f>SUM(AU$8:AU$1000)</f>
        <v>805</v>
      </c>
      <c r="AV7" s="140">
        <f>SUM(AV$8:AV$1000)</f>
        <v>330110</v>
      </c>
      <c r="AW7" s="140">
        <f>SUM(AW$8:AW$1000)</f>
        <v>0</v>
      </c>
      <c r="AX7" s="140">
        <f>SUM(AX$8:AX$1000)</f>
        <v>0</v>
      </c>
      <c r="AY7" s="140">
        <f>+SUM(AZ7:BC7)</f>
        <v>457541</v>
      </c>
      <c r="AZ7" s="140">
        <f t="shared" ref="AZ7:BF7" si="3">SUM(AZ$8:AZ$1000)</f>
        <v>303</v>
      </c>
      <c r="BA7" s="140">
        <f t="shared" si="3"/>
        <v>380146</v>
      </c>
      <c r="BB7" s="140">
        <f t="shared" si="3"/>
        <v>16346</v>
      </c>
      <c r="BC7" s="140">
        <f t="shared" si="3"/>
        <v>60746</v>
      </c>
      <c r="BD7" s="140">
        <f t="shared" si="3"/>
        <v>595144</v>
      </c>
      <c r="BE7" s="140">
        <f t="shared" si="3"/>
        <v>0</v>
      </c>
      <c r="BF7" s="140">
        <f t="shared" si="3"/>
        <v>101477</v>
      </c>
      <c r="BG7" s="140">
        <f>+SUM(BF7,AN7,AF7)</f>
        <v>1059458</v>
      </c>
      <c r="BH7" s="140">
        <f t="shared" ref="BH7:CI7" si="4">SUM(D7,AF7)</f>
        <v>3573729</v>
      </c>
      <c r="BI7" s="140">
        <f t="shared" si="4"/>
        <v>3565629</v>
      </c>
      <c r="BJ7" s="140">
        <f t="shared" si="4"/>
        <v>0</v>
      </c>
      <c r="BK7" s="140">
        <f t="shared" si="4"/>
        <v>2836685</v>
      </c>
      <c r="BL7" s="140">
        <f t="shared" si="4"/>
        <v>702251</v>
      </c>
      <c r="BM7" s="140">
        <f t="shared" si="4"/>
        <v>26693</v>
      </c>
      <c r="BN7" s="140">
        <f t="shared" si="4"/>
        <v>8100</v>
      </c>
      <c r="BO7" s="140">
        <f t="shared" si="4"/>
        <v>205731</v>
      </c>
      <c r="BP7" s="140">
        <f t="shared" si="4"/>
        <v>15367157</v>
      </c>
      <c r="BQ7" s="140">
        <f t="shared" si="4"/>
        <v>2755989</v>
      </c>
      <c r="BR7" s="140">
        <f t="shared" si="4"/>
        <v>1691965</v>
      </c>
      <c r="BS7" s="140">
        <f t="shared" si="4"/>
        <v>580529</v>
      </c>
      <c r="BT7" s="140">
        <f t="shared" si="4"/>
        <v>440614</v>
      </c>
      <c r="BU7" s="140">
        <f t="shared" si="4"/>
        <v>42881</v>
      </c>
      <c r="BV7" s="140">
        <f t="shared" si="4"/>
        <v>5793726</v>
      </c>
      <c r="BW7" s="140">
        <f t="shared" si="4"/>
        <v>414038</v>
      </c>
      <c r="BX7" s="140">
        <f t="shared" si="4"/>
        <v>5103590</v>
      </c>
      <c r="BY7" s="140">
        <f t="shared" si="4"/>
        <v>276098</v>
      </c>
      <c r="BZ7" s="140">
        <f t="shared" si="4"/>
        <v>71923</v>
      </c>
      <c r="CA7" s="140">
        <f t="shared" si="4"/>
        <v>6722289</v>
      </c>
      <c r="CB7" s="140">
        <f t="shared" si="4"/>
        <v>3040163</v>
      </c>
      <c r="CC7" s="140">
        <f t="shared" si="4"/>
        <v>2563918</v>
      </c>
      <c r="CD7" s="140">
        <f t="shared" si="4"/>
        <v>398030</v>
      </c>
      <c r="CE7" s="140">
        <f t="shared" si="4"/>
        <v>720178</v>
      </c>
      <c r="CF7" s="140">
        <f t="shared" si="4"/>
        <v>6450600</v>
      </c>
      <c r="CG7" s="140">
        <f t="shared" si="4"/>
        <v>23230</v>
      </c>
      <c r="CH7" s="140">
        <f t="shared" si="4"/>
        <v>1197427</v>
      </c>
      <c r="CI7" s="140">
        <f t="shared" si="4"/>
        <v>20138313</v>
      </c>
    </row>
    <row r="8" spans="1:87" s="136" customFormat="1" ht="13.5" customHeight="1" x14ac:dyDescent="0.15">
      <c r="A8" s="119" t="s">
        <v>52</v>
      </c>
      <c r="B8" s="120" t="s">
        <v>324</v>
      </c>
      <c r="C8" s="119" t="s">
        <v>325</v>
      </c>
      <c r="D8" s="121">
        <f>+SUM(E8,J8)</f>
        <v>24538</v>
      </c>
      <c r="E8" s="121">
        <f>+SUM(F8:I8)</f>
        <v>24538</v>
      </c>
      <c r="F8" s="121">
        <v>0</v>
      </c>
      <c r="G8" s="121">
        <v>0</v>
      </c>
      <c r="H8" s="121">
        <v>0</v>
      </c>
      <c r="I8" s="121">
        <v>24538</v>
      </c>
      <c r="J8" s="121">
        <v>0</v>
      </c>
      <c r="K8" s="121">
        <v>0</v>
      </c>
      <c r="L8" s="121">
        <f>+SUM(M8,R8,V8,W8,AC8)</f>
        <v>1948365</v>
      </c>
      <c r="M8" s="121">
        <f>+SUM(N8:Q8)</f>
        <v>807640</v>
      </c>
      <c r="N8" s="121">
        <v>285836</v>
      </c>
      <c r="O8" s="121">
        <v>521804</v>
      </c>
      <c r="P8" s="121">
        <v>0</v>
      </c>
      <c r="Q8" s="121">
        <v>0</v>
      </c>
      <c r="R8" s="121">
        <f>+SUM(S8:U8)</f>
        <v>48759</v>
      </c>
      <c r="S8" s="121">
        <v>18542</v>
      </c>
      <c r="T8" s="121">
        <v>14537</v>
      </c>
      <c r="U8" s="121">
        <v>15680</v>
      </c>
      <c r="V8" s="121">
        <v>6485</v>
      </c>
      <c r="W8" s="121">
        <f>+SUM(X8:AA8)</f>
        <v>1085481</v>
      </c>
      <c r="X8" s="121">
        <v>940594</v>
      </c>
      <c r="Y8" s="121">
        <v>72893</v>
      </c>
      <c r="Z8" s="121">
        <v>0</v>
      </c>
      <c r="AA8" s="121">
        <v>71994</v>
      </c>
      <c r="AB8" s="121">
        <v>592590</v>
      </c>
      <c r="AC8" s="121">
        <v>0</v>
      </c>
      <c r="AD8" s="121">
        <v>184737</v>
      </c>
      <c r="AE8" s="121">
        <f>+SUM(D8,L8,AD8)</f>
        <v>2157640</v>
      </c>
      <c r="AF8" s="121">
        <f>+SUM(AG8,AL8)</f>
        <v>2155</v>
      </c>
      <c r="AG8" s="121">
        <f>+SUM(AH8:AK8)</f>
        <v>2155</v>
      </c>
      <c r="AH8" s="121">
        <v>0</v>
      </c>
      <c r="AI8" s="121">
        <v>0</v>
      </c>
      <c r="AJ8" s="121">
        <v>0</v>
      </c>
      <c r="AK8" s="121">
        <v>2155</v>
      </c>
      <c r="AL8" s="121">
        <v>0</v>
      </c>
      <c r="AM8" s="121">
        <v>0</v>
      </c>
      <c r="AN8" s="121">
        <f>+SUM(AO8,AT8,AX8,AY8,BE8)</f>
        <v>42219</v>
      </c>
      <c r="AO8" s="121">
        <f>+SUM(AP8:AS8)</f>
        <v>21908</v>
      </c>
      <c r="AP8" s="121">
        <v>21908</v>
      </c>
      <c r="AQ8" s="121">
        <v>0</v>
      </c>
      <c r="AR8" s="121">
        <v>0</v>
      </c>
      <c r="AS8" s="121">
        <v>0</v>
      </c>
      <c r="AT8" s="121">
        <f>+SUM(AU8:AW8)</f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>+SUM(AZ8:BC8)</f>
        <v>20311</v>
      </c>
      <c r="AZ8" s="121">
        <v>0</v>
      </c>
      <c r="BA8" s="121">
        <v>16178</v>
      </c>
      <c r="BB8" s="121">
        <v>0</v>
      </c>
      <c r="BC8" s="121">
        <v>4133</v>
      </c>
      <c r="BD8" s="121">
        <v>0</v>
      </c>
      <c r="BE8" s="121">
        <v>0</v>
      </c>
      <c r="BF8" s="121">
        <v>13833</v>
      </c>
      <c r="BG8" s="121">
        <f>+SUM(BF8,AN8,AF8)</f>
        <v>58207</v>
      </c>
      <c r="BH8" s="121">
        <f>SUM(D8,AF8)</f>
        <v>26693</v>
      </c>
      <c r="BI8" s="121">
        <f>SUM(E8,AG8)</f>
        <v>26693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26693</v>
      </c>
      <c r="BN8" s="121">
        <f>SUM(J8,AL8)</f>
        <v>0</v>
      </c>
      <c r="BO8" s="121">
        <f>SUM(K8,AM8)</f>
        <v>0</v>
      </c>
      <c r="BP8" s="121">
        <f>SUM(L8,AN8)</f>
        <v>1990584</v>
      </c>
      <c r="BQ8" s="121">
        <f>SUM(M8,AO8)</f>
        <v>829548</v>
      </c>
      <c r="BR8" s="121">
        <f>SUM(N8,AP8)</f>
        <v>307744</v>
      </c>
      <c r="BS8" s="121">
        <f>SUM(O8,AQ8)</f>
        <v>521804</v>
      </c>
      <c r="BT8" s="121">
        <f>SUM(P8,AR8)</f>
        <v>0</v>
      </c>
      <c r="BU8" s="121">
        <f>SUM(Q8,AS8)</f>
        <v>0</v>
      </c>
      <c r="BV8" s="121">
        <f>SUM(R8,AT8)</f>
        <v>48759</v>
      </c>
      <c r="BW8" s="121">
        <f>SUM(S8,AU8)</f>
        <v>18542</v>
      </c>
      <c r="BX8" s="121">
        <f>SUM(T8,AV8)</f>
        <v>14537</v>
      </c>
      <c r="BY8" s="121">
        <f>SUM(U8,AW8)</f>
        <v>15680</v>
      </c>
      <c r="BZ8" s="121">
        <f>SUM(V8,AX8)</f>
        <v>6485</v>
      </c>
      <c r="CA8" s="121">
        <f>SUM(W8,AY8)</f>
        <v>1105792</v>
      </c>
      <c r="CB8" s="121">
        <f>SUM(X8,AZ8)</f>
        <v>940594</v>
      </c>
      <c r="CC8" s="121">
        <f>SUM(Y8,BA8)</f>
        <v>89071</v>
      </c>
      <c r="CD8" s="121">
        <f>SUM(Z8,BB8)</f>
        <v>0</v>
      </c>
      <c r="CE8" s="121">
        <f>SUM(AA8,BC8)</f>
        <v>76127</v>
      </c>
      <c r="CF8" s="121">
        <f>SUM(AB8,BD8)</f>
        <v>592590</v>
      </c>
      <c r="CG8" s="121">
        <f>SUM(AC8,BE8)</f>
        <v>0</v>
      </c>
      <c r="CH8" s="121">
        <f>SUM(AD8,BF8)</f>
        <v>198570</v>
      </c>
      <c r="CI8" s="121">
        <f>SUM(AE8,BG8)</f>
        <v>2215847</v>
      </c>
    </row>
    <row r="9" spans="1:87" s="136" customFormat="1" ht="13.5" customHeight="1" x14ac:dyDescent="0.15">
      <c r="A9" s="119" t="s">
        <v>52</v>
      </c>
      <c r="B9" s="120" t="s">
        <v>329</v>
      </c>
      <c r="C9" s="119" t="s">
        <v>330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250412</v>
      </c>
      <c r="M9" s="121">
        <f>+SUM(N9:Q9)</f>
        <v>28908</v>
      </c>
      <c r="N9" s="121">
        <v>28908</v>
      </c>
      <c r="O9" s="121">
        <v>0</v>
      </c>
      <c r="P9" s="121">
        <v>0</v>
      </c>
      <c r="Q9" s="121">
        <v>0</v>
      </c>
      <c r="R9" s="121">
        <f>+SUM(S9:U9)</f>
        <v>221504</v>
      </c>
      <c r="S9" s="121">
        <v>221504</v>
      </c>
      <c r="T9" s="121">
        <v>0</v>
      </c>
      <c r="U9" s="121">
        <v>0</v>
      </c>
      <c r="V9" s="121">
        <v>0</v>
      </c>
      <c r="W9" s="121">
        <f>+SUM(X9:AA9)</f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370775</v>
      </c>
      <c r="AC9" s="121">
        <v>0</v>
      </c>
      <c r="AD9" s="121">
        <v>0</v>
      </c>
      <c r="AE9" s="121">
        <f>+SUM(D9,L9,AD9)</f>
        <v>250412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3573</v>
      </c>
      <c r="AO9" s="121">
        <f>+SUM(AP9:AS9)</f>
        <v>3573</v>
      </c>
      <c r="AP9" s="121">
        <v>3573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47946</v>
      </c>
      <c r="BE9" s="121">
        <v>0</v>
      </c>
      <c r="BF9" s="121">
        <v>0</v>
      </c>
      <c r="BG9" s="121">
        <f>+SUM(BF9,AN9,AF9)</f>
        <v>3573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253985</v>
      </c>
      <c r="BQ9" s="121">
        <f>SUM(M9,AO9)</f>
        <v>32481</v>
      </c>
      <c r="BR9" s="121">
        <f>SUM(N9,AP9)</f>
        <v>32481</v>
      </c>
      <c r="BS9" s="121">
        <f>SUM(O9,AQ9)</f>
        <v>0</v>
      </c>
      <c r="BT9" s="121">
        <f>SUM(P9,AR9)</f>
        <v>0</v>
      </c>
      <c r="BU9" s="121">
        <f>SUM(Q9,AS9)</f>
        <v>0</v>
      </c>
      <c r="BV9" s="121">
        <f>SUM(R9,AT9)</f>
        <v>221504</v>
      </c>
      <c r="BW9" s="121">
        <f>SUM(S9,AU9)</f>
        <v>221504</v>
      </c>
      <c r="BX9" s="121">
        <f>SUM(T9,AV9)</f>
        <v>0</v>
      </c>
      <c r="BY9" s="121">
        <f>SUM(U9,AW9)</f>
        <v>0</v>
      </c>
      <c r="BZ9" s="121">
        <f>SUM(V9,AX9)</f>
        <v>0</v>
      </c>
      <c r="CA9" s="121">
        <f>SUM(W9,AY9)</f>
        <v>0</v>
      </c>
      <c r="CB9" s="121">
        <f>SUM(X9,AZ9)</f>
        <v>0</v>
      </c>
      <c r="CC9" s="121">
        <f>SUM(Y9,BA9)</f>
        <v>0</v>
      </c>
      <c r="CD9" s="121">
        <f>SUM(Z9,BB9)</f>
        <v>0</v>
      </c>
      <c r="CE9" s="121">
        <f>SUM(AA9,BC9)</f>
        <v>0</v>
      </c>
      <c r="CF9" s="121">
        <f>SUM(AB9,BD9)</f>
        <v>418721</v>
      </c>
      <c r="CG9" s="121">
        <f>SUM(AC9,BE9)</f>
        <v>0</v>
      </c>
      <c r="CH9" s="121">
        <f>SUM(AD9,BF9)</f>
        <v>0</v>
      </c>
      <c r="CI9" s="121">
        <f>SUM(AE9,BG9)</f>
        <v>253985</v>
      </c>
    </row>
    <row r="10" spans="1:87" s="136" customFormat="1" ht="13.5" customHeight="1" x14ac:dyDescent="0.15">
      <c r="A10" s="119" t="s">
        <v>52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480413</v>
      </c>
      <c r="M10" s="121">
        <f>+SUM(N10:Q10)</f>
        <v>28907</v>
      </c>
      <c r="N10" s="121">
        <v>28907</v>
      </c>
      <c r="O10" s="121">
        <v>0</v>
      </c>
      <c r="P10" s="121">
        <v>0</v>
      </c>
      <c r="Q10" s="121">
        <v>0</v>
      </c>
      <c r="R10" s="121">
        <f>+SUM(S10:U10)</f>
        <v>97401</v>
      </c>
      <c r="S10" s="121">
        <v>1062</v>
      </c>
      <c r="T10" s="121">
        <v>89474</v>
      </c>
      <c r="U10" s="121">
        <v>6865</v>
      </c>
      <c r="V10" s="121">
        <v>0</v>
      </c>
      <c r="W10" s="121">
        <f>+SUM(X10:AA10)</f>
        <v>354105</v>
      </c>
      <c r="X10" s="121">
        <v>93714</v>
      </c>
      <c r="Y10" s="121">
        <v>140175</v>
      </c>
      <c r="Z10" s="121">
        <v>120216</v>
      </c>
      <c r="AA10" s="121">
        <v>0</v>
      </c>
      <c r="AB10" s="121">
        <v>0</v>
      </c>
      <c r="AC10" s="121">
        <v>0</v>
      </c>
      <c r="AD10" s="121">
        <v>0</v>
      </c>
      <c r="AE10" s="121">
        <f>+SUM(D10,L10,AD10)</f>
        <v>480413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27874</v>
      </c>
      <c r="AO10" s="121">
        <f>+SUM(AP10:AS10)</f>
        <v>6387</v>
      </c>
      <c r="AP10" s="121">
        <v>6387</v>
      </c>
      <c r="AQ10" s="121">
        <v>0</v>
      </c>
      <c r="AR10" s="121">
        <v>0</v>
      </c>
      <c r="AS10" s="121">
        <v>0</v>
      </c>
      <c r="AT10" s="121">
        <f>+SUM(AU10:AW10)</f>
        <v>7884</v>
      </c>
      <c r="AU10" s="121">
        <v>0</v>
      </c>
      <c r="AV10" s="121">
        <v>7884</v>
      </c>
      <c r="AW10" s="121">
        <v>0</v>
      </c>
      <c r="AX10" s="121">
        <v>0</v>
      </c>
      <c r="AY10" s="121">
        <f>+SUM(AZ10:BC10)</f>
        <v>13603</v>
      </c>
      <c r="AZ10" s="121">
        <v>0</v>
      </c>
      <c r="BA10" s="121">
        <v>13603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27874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508287</v>
      </c>
      <c r="BQ10" s="121">
        <f>SUM(M10,AO10)</f>
        <v>35294</v>
      </c>
      <c r="BR10" s="121">
        <f>SUM(N10,AP10)</f>
        <v>35294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105285</v>
      </c>
      <c r="BW10" s="121">
        <f>SUM(S10,AU10)</f>
        <v>1062</v>
      </c>
      <c r="BX10" s="121">
        <f>SUM(T10,AV10)</f>
        <v>97358</v>
      </c>
      <c r="BY10" s="121">
        <f>SUM(U10,AW10)</f>
        <v>6865</v>
      </c>
      <c r="BZ10" s="121">
        <f>SUM(V10,AX10)</f>
        <v>0</v>
      </c>
      <c r="CA10" s="121">
        <f>SUM(W10,AY10)</f>
        <v>367708</v>
      </c>
      <c r="CB10" s="121">
        <f>SUM(X10,AZ10)</f>
        <v>93714</v>
      </c>
      <c r="CC10" s="121">
        <f>SUM(Y10,BA10)</f>
        <v>153778</v>
      </c>
      <c r="CD10" s="121">
        <f>SUM(Z10,BB10)</f>
        <v>120216</v>
      </c>
      <c r="CE10" s="121">
        <f>SUM(AA10,BC10)</f>
        <v>0</v>
      </c>
      <c r="CF10" s="121">
        <f>SUM(AB10,BD10)</f>
        <v>0</v>
      </c>
      <c r="CG10" s="121">
        <f>SUM(AC10,BE10)</f>
        <v>0</v>
      </c>
      <c r="CH10" s="121">
        <f>SUM(AD10,BF10)</f>
        <v>0</v>
      </c>
      <c r="CI10" s="121">
        <f>SUM(AE10,BG10)</f>
        <v>508287</v>
      </c>
    </row>
    <row r="11" spans="1:87" s="136" customFormat="1" ht="13.5" customHeight="1" x14ac:dyDescent="0.15">
      <c r="A11" s="119" t="s">
        <v>52</v>
      </c>
      <c r="B11" s="120" t="s">
        <v>337</v>
      </c>
      <c r="C11" s="119" t="s">
        <v>338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882782</v>
      </c>
      <c r="M11" s="121">
        <f>+SUM(N11:Q11)</f>
        <v>66173</v>
      </c>
      <c r="N11" s="121">
        <v>66173</v>
      </c>
      <c r="O11" s="121">
        <v>0</v>
      </c>
      <c r="P11" s="121">
        <v>0</v>
      </c>
      <c r="Q11" s="121">
        <v>0</v>
      </c>
      <c r="R11" s="121">
        <f>+SUM(S11:U11)</f>
        <v>306616</v>
      </c>
      <c r="S11" s="121">
        <v>0</v>
      </c>
      <c r="T11" s="121">
        <v>306616</v>
      </c>
      <c r="U11" s="121">
        <v>0</v>
      </c>
      <c r="V11" s="121">
        <v>0</v>
      </c>
      <c r="W11" s="121">
        <f>+SUM(X11:AA11)</f>
        <v>509993</v>
      </c>
      <c r="X11" s="121">
        <v>178459</v>
      </c>
      <c r="Y11" s="121">
        <v>287991</v>
      </c>
      <c r="Z11" s="121">
        <v>0</v>
      </c>
      <c r="AA11" s="121">
        <v>43543</v>
      </c>
      <c r="AB11" s="121">
        <v>0</v>
      </c>
      <c r="AC11" s="121">
        <v>0</v>
      </c>
      <c r="AD11" s="121">
        <v>39918</v>
      </c>
      <c r="AE11" s="121">
        <f>+SUM(D11,L11,AD11)</f>
        <v>922700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8276</v>
      </c>
      <c r="AO11" s="121">
        <f>+SUM(AP11:AS11)</f>
        <v>2043</v>
      </c>
      <c r="AP11" s="121">
        <v>2043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6233</v>
      </c>
      <c r="AZ11" s="121">
        <v>0</v>
      </c>
      <c r="BA11" s="121">
        <v>6233</v>
      </c>
      <c r="BB11" s="121">
        <v>0</v>
      </c>
      <c r="BC11" s="121">
        <v>0</v>
      </c>
      <c r="BD11" s="121">
        <v>0</v>
      </c>
      <c r="BE11" s="121">
        <v>0</v>
      </c>
      <c r="BF11" s="121">
        <v>404</v>
      </c>
      <c r="BG11" s="121">
        <f>+SUM(BF11,AN11,AF11)</f>
        <v>8680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891058</v>
      </c>
      <c r="BQ11" s="121">
        <f>SUM(M11,AO11)</f>
        <v>68216</v>
      </c>
      <c r="BR11" s="121">
        <f>SUM(N11,AP11)</f>
        <v>68216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306616</v>
      </c>
      <c r="BW11" s="121">
        <f>SUM(S11,AU11)</f>
        <v>0</v>
      </c>
      <c r="BX11" s="121">
        <f>SUM(T11,AV11)</f>
        <v>306616</v>
      </c>
      <c r="BY11" s="121">
        <f>SUM(U11,AW11)</f>
        <v>0</v>
      </c>
      <c r="BZ11" s="121">
        <f>SUM(V11,AX11)</f>
        <v>0</v>
      </c>
      <c r="CA11" s="121">
        <f>SUM(W11,AY11)</f>
        <v>516226</v>
      </c>
      <c r="CB11" s="121">
        <f>SUM(X11,AZ11)</f>
        <v>178459</v>
      </c>
      <c r="CC11" s="121">
        <f>SUM(Y11,BA11)</f>
        <v>294224</v>
      </c>
      <c r="CD11" s="121">
        <f>SUM(Z11,BB11)</f>
        <v>0</v>
      </c>
      <c r="CE11" s="121">
        <f>SUM(AA11,BC11)</f>
        <v>43543</v>
      </c>
      <c r="CF11" s="121">
        <f>SUM(AB11,BD11)</f>
        <v>0</v>
      </c>
      <c r="CG11" s="121">
        <f>SUM(AC11,BE11)</f>
        <v>0</v>
      </c>
      <c r="CH11" s="121">
        <f>SUM(AD11,BF11)</f>
        <v>40322</v>
      </c>
      <c r="CI11" s="121">
        <f>SUM(AE11,BG11)</f>
        <v>931380</v>
      </c>
    </row>
    <row r="12" spans="1:87" s="136" customFormat="1" ht="13.5" customHeight="1" x14ac:dyDescent="0.15">
      <c r="A12" s="119" t="s">
        <v>52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517159</v>
      </c>
      <c r="M12" s="121">
        <f>+SUM(N12:Q12)</f>
        <v>15779</v>
      </c>
      <c r="N12" s="121">
        <v>5206</v>
      </c>
      <c r="O12" s="121">
        <v>0</v>
      </c>
      <c r="P12" s="121">
        <v>0</v>
      </c>
      <c r="Q12" s="121">
        <v>10573</v>
      </c>
      <c r="R12" s="121">
        <f>+SUM(S12:U12)</f>
        <v>91570</v>
      </c>
      <c r="S12" s="121">
        <v>0</v>
      </c>
      <c r="T12" s="121">
        <v>0</v>
      </c>
      <c r="U12" s="121">
        <v>91570</v>
      </c>
      <c r="V12" s="121">
        <v>13050</v>
      </c>
      <c r="W12" s="121">
        <f>+SUM(X12:AA12)</f>
        <v>396760</v>
      </c>
      <c r="X12" s="121">
        <v>149572</v>
      </c>
      <c r="Y12" s="121">
        <v>31018</v>
      </c>
      <c r="Z12" s="121">
        <v>15837</v>
      </c>
      <c r="AA12" s="121">
        <v>200333</v>
      </c>
      <c r="AB12" s="121">
        <v>0</v>
      </c>
      <c r="AC12" s="121">
        <v>0</v>
      </c>
      <c r="AD12" s="121">
        <v>2540</v>
      </c>
      <c r="AE12" s="121">
        <f>+SUM(D12,L12,AD12)</f>
        <v>519699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24851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24851</v>
      </c>
      <c r="AZ12" s="121">
        <v>0</v>
      </c>
      <c r="BA12" s="121">
        <v>17820</v>
      </c>
      <c r="BB12" s="121">
        <v>6312</v>
      </c>
      <c r="BC12" s="121">
        <v>719</v>
      </c>
      <c r="BD12" s="121">
        <v>0</v>
      </c>
      <c r="BE12" s="121">
        <v>0</v>
      </c>
      <c r="BF12" s="121">
        <v>9067</v>
      </c>
      <c r="BG12" s="121">
        <f>+SUM(BF12,AN12,AF12)</f>
        <v>33918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542010</v>
      </c>
      <c r="BQ12" s="121">
        <f>SUM(M12,AO12)</f>
        <v>15779</v>
      </c>
      <c r="BR12" s="121">
        <f>SUM(N12,AP12)</f>
        <v>5206</v>
      </c>
      <c r="BS12" s="121">
        <f>SUM(O12,AQ12)</f>
        <v>0</v>
      </c>
      <c r="BT12" s="121">
        <f>SUM(P12,AR12)</f>
        <v>0</v>
      </c>
      <c r="BU12" s="121">
        <f>SUM(Q12,AS12)</f>
        <v>10573</v>
      </c>
      <c r="BV12" s="121">
        <f>SUM(R12,AT12)</f>
        <v>91570</v>
      </c>
      <c r="BW12" s="121">
        <f>SUM(S12,AU12)</f>
        <v>0</v>
      </c>
      <c r="BX12" s="121">
        <f>SUM(T12,AV12)</f>
        <v>0</v>
      </c>
      <c r="BY12" s="121">
        <f>SUM(U12,AW12)</f>
        <v>91570</v>
      </c>
      <c r="BZ12" s="121">
        <f>SUM(V12,AX12)</f>
        <v>13050</v>
      </c>
      <c r="CA12" s="121">
        <f>SUM(W12,AY12)</f>
        <v>421611</v>
      </c>
      <c r="CB12" s="121">
        <f>SUM(X12,AZ12)</f>
        <v>149572</v>
      </c>
      <c r="CC12" s="121">
        <f>SUM(Y12,BA12)</f>
        <v>48838</v>
      </c>
      <c r="CD12" s="121">
        <f>SUM(Z12,BB12)</f>
        <v>22149</v>
      </c>
      <c r="CE12" s="121">
        <f>SUM(AA12,BC12)</f>
        <v>201052</v>
      </c>
      <c r="CF12" s="121">
        <f>SUM(AB12,BD12)</f>
        <v>0</v>
      </c>
      <c r="CG12" s="121">
        <f>SUM(AC12,BE12)</f>
        <v>0</v>
      </c>
      <c r="CH12" s="121">
        <f>SUM(AD12,BF12)</f>
        <v>11607</v>
      </c>
      <c r="CI12" s="121">
        <f>SUM(AE12,BG12)</f>
        <v>553617</v>
      </c>
    </row>
    <row r="13" spans="1:87" s="136" customFormat="1" ht="13.5" customHeight="1" x14ac:dyDescent="0.15">
      <c r="A13" s="119" t="s">
        <v>52</v>
      </c>
      <c r="B13" s="120" t="s">
        <v>343</v>
      </c>
      <c r="C13" s="119" t="s">
        <v>344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19171</v>
      </c>
      <c r="L13" s="121">
        <f>+SUM(M13,R13,V13,W13,AC13)</f>
        <v>157363</v>
      </c>
      <c r="M13" s="121">
        <f>+SUM(N13:Q13)</f>
        <v>29092</v>
      </c>
      <c r="N13" s="121">
        <v>22428</v>
      </c>
      <c r="O13" s="121">
        <v>6664</v>
      </c>
      <c r="P13" s="121">
        <v>0</v>
      </c>
      <c r="Q13" s="121">
        <v>0</v>
      </c>
      <c r="R13" s="121">
        <f>+SUM(S13:U13)</f>
        <v>1652</v>
      </c>
      <c r="S13" s="121">
        <v>1652</v>
      </c>
      <c r="T13" s="121">
        <v>0</v>
      </c>
      <c r="U13" s="121">
        <v>0</v>
      </c>
      <c r="V13" s="121">
        <v>0</v>
      </c>
      <c r="W13" s="121">
        <f>+SUM(X13:AA13)</f>
        <v>126619</v>
      </c>
      <c r="X13" s="121">
        <v>99492</v>
      </c>
      <c r="Y13" s="121">
        <v>11435</v>
      </c>
      <c r="Z13" s="121">
        <v>0</v>
      </c>
      <c r="AA13" s="121">
        <v>15692</v>
      </c>
      <c r="AB13" s="121">
        <v>305221</v>
      </c>
      <c r="AC13" s="121">
        <v>0</v>
      </c>
      <c r="AD13" s="121">
        <v>52</v>
      </c>
      <c r="AE13" s="121">
        <f>+SUM(D13,L13,AD13)</f>
        <v>157415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43215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19171</v>
      </c>
      <c r="BP13" s="121">
        <f>SUM(L13,AN13)</f>
        <v>157363</v>
      </c>
      <c r="BQ13" s="121">
        <f>SUM(M13,AO13)</f>
        <v>29092</v>
      </c>
      <c r="BR13" s="121">
        <f>SUM(N13,AP13)</f>
        <v>22428</v>
      </c>
      <c r="BS13" s="121">
        <f>SUM(O13,AQ13)</f>
        <v>6664</v>
      </c>
      <c r="BT13" s="121">
        <f>SUM(P13,AR13)</f>
        <v>0</v>
      </c>
      <c r="BU13" s="121">
        <f>SUM(Q13,AS13)</f>
        <v>0</v>
      </c>
      <c r="BV13" s="121">
        <f>SUM(R13,AT13)</f>
        <v>1652</v>
      </c>
      <c r="BW13" s="121">
        <f>SUM(S13,AU13)</f>
        <v>1652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126619</v>
      </c>
      <c r="CB13" s="121">
        <f>SUM(X13,AZ13)</f>
        <v>99492</v>
      </c>
      <c r="CC13" s="121">
        <f>SUM(Y13,BA13)</f>
        <v>11435</v>
      </c>
      <c r="CD13" s="121">
        <f>SUM(Z13,BB13)</f>
        <v>0</v>
      </c>
      <c r="CE13" s="121">
        <f>SUM(AA13,BC13)</f>
        <v>15692</v>
      </c>
      <c r="CF13" s="121">
        <f>SUM(AB13,BD13)</f>
        <v>348436</v>
      </c>
      <c r="CG13" s="121">
        <f>SUM(AC13,BE13)</f>
        <v>0</v>
      </c>
      <c r="CH13" s="121">
        <f>SUM(AD13,BF13)</f>
        <v>52</v>
      </c>
      <c r="CI13" s="121">
        <f>SUM(AE13,BG13)</f>
        <v>157415</v>
      </c>
    </row>
    <row r="14" spans="1:87" s="136" customFormat="1" ht="13.5" customHeight="1" x14ac:dyDescent="0.15">
      <c r="A14" s="119" t="s">
        <v>52</v>
      </c>
      <c r="B14" s="120" t="s">
        <v>350</v>
      </c>
      <c r="C14" s="119" t="s">
        <v>351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468112</v>
      </c>
      <c r="M14" s="121">
        <f>+SUM(N14:Q14)</f>
        <v>35317</v>
      </c>
      <c r="N14" s="121">
        <v>35317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432795</v>
      </c>
      <c r="X14" s="121">
        <v>396039</v>
      </c>
      <c r="Y14" s="121">
        <v>0</v>
      </c>
      <c r="Z14" s="121">
        <v>0</v>
      </c>
      <c r="AA14" s="121">
        <v>36756</v>
      </c>
      <c r="AB14" s="121">
        <v>514493</v>
      </c>
      <c r="AC14" s="121">
        <v>0</v>
      </c>
      <c r="AD14" s="121">
        <v>0</v>
      </c>
      <c r="AE14" s="121">
        <f>+SUM(D14,L14,AD14)</f>
        <v>468112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2029</v>
      </c>
      <c r="AO14" s="121">
        <f>+SUM(AP14:AS14)</f>
        <v>2029</v>
      </c>
      <c r="AP14" s="121">
        <v>2029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59280</v>
      </c>
      <c r="BE14" s="121">
        <v>0</v>
      </c>
      <c r="BF14" s="121">
        <v>0</v>
      </c>
      <c r="BG14" s="121">
        <f>+SUM(BF14,AN14,AF14)</f>
        <v>2029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470141</v>
      </c>
      <c r="BQ14" s="121">
        <f>SUM(M14,AO14)</f>
        <v>37346</v>
      </c>
      <c r="BR14" s="121">
        <f>SUM(N14,AP14)</f>
        <v>37346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432795</v>
      </c>
      <c r="CB14" s="121">
        <f>SUM(X14,AZ14)</f>
        <v>396039</v>
      </c>
      <c r="CC14" s="121">
        <f>SUM(Y14,BA14)</f>
        <v>0</v>
      </c>
      <c r="CD14" s="121">
        <f>SUM(Z14,BB14)</f>
        <v>0</v>
      </c>
      <c r="CE14" s="121">
        <f>SUM(AA14,BC14)</f>
        <v>36756</v>
      </c>
      <c r="CF14" s="121">
        <f>SUM(AB14,BD14)</f>
        <v>573773</v>
      </c>
      <c r="CG14" s="121">
        <f>SUM(AC14,BE14)</f>
        <v>0</v>
      </c>
      <c r="CH14" s="121">
        <f>SUM(AD14,BF14)</f>
        <v>0</v>
      </c>
      <c r="CI14" s="121">
        <f>SUM(AE14,BG14)</f>
        <v>470141</v>
      </c>
    </row>
    <row r="15" spans="1:87" s="136" customFormat="1" ht="13.5" customHeight="1" x14ac:dyDescent="0.15">
      <c r="A15" s="119" t="s">
        <v>52</v>
      </c>
      <c r="B15" s="120" t="s">
        <v>353</v>
      </c>
      <c r="C15" s="119" t="s">
        <v>354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18135</v>
      </c>
      <c r="L15" s="121">
        <f>+SUM(M15,R15,V15,W15,AC15)</f>
        <v>103708</v>
      </c>
      <c r="M15" s="121">
        <f>+SUM(N15:Q15)</f>
        <v>6172</v>
      </c>
      <c r="N15" s="121">
        <v>6172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97536</v>
      </c>
      <c r="X15" s="121">
        <v>97536</v>
      </c>
      <c r="Y15" s="121">
        <v>0</v>
      </c>
      <c r="Z15" s="121">
        <v>0</v>
      </c>
      <c r="AA15" s="121">
        <v>0</v>
      </c>
      <c r="AB15" s="121">
        <v>310144</v>
      </c>
      <c r="AC15" s="121">
        <v>0</v>
      </c>
      <c r="AD15" s="121">
        <v>0</v>
      </c>
      <c r="AE15" s="121">
        <f>+SUM(D15,L15,AD15)</f>
        <v>103708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43913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18135</v>
      </c>
      <c r="BP15" s="121">
        <f>SUM(L15,AN15)</f>
        <v>103708</v>
      </c>
      <c r="BQ15" s="121">
        <f>SUM(M15,AO15)</f>
        <v>6172</v>
      </c>
      <c r="BR15" s="121">
        <f>SUM(N15,AP15)</f>
        <v>6172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97536</v>
      </c>
      <c r="CB15" s="121">
        <f>SUM(X15,AZ15)</f>
        <v>97536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354057</v>
      </c>
      <c r="CG15" s="121">
        <f>SUM(AC15,BE15)</f>
        <v>0</v>
      </c>
      <c r="CH15" s="121">
        <f>SUM(AD15,BF15)</f>
        <v>0</v>
      </c>
      <c r="CI15" s="121">
        <f>SUM(AE15,BG15)</f>
        <v>103708</v>
      </c>
    </row>
    <row r="16" spans="1:87" s="136" customFormat="1" ht="13.5" customHeight="1" x14ac:dyDescent="0.15">
      <c r="A16" s="119" t="s">
        <v>52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369633</v>
      </c>
      <c r="M16" s="121">
        <f>+SUM(N16:Q16)</f>
        <v>41518</v>
      </c>
      <c r="N16" s="121">
        <v>33118</v>
      </c>
      <c r="O16" s="121">
        <v>8400</v>
      </c>
      <c r="P16" s="121">
        <v>0</v>
      </c>
      <c r="Q16" s="121">
        <v>0</v>
      </c>
      <c r="R16" s="121">
        <f>+SUM(S16:U16)</f>
        <v>2657</v>
      </c>
      <c r="S16" s="121">
        <v>1547</v>
      </c>
      <c r="T16" s="121">
        <v>0</v>
      </c>
      <c r="U16" s="121">
        <v>1110</v>
      </c>
      <c r="V16" s="121">
        <v>0</v>
      </c>
      <c r="W16" s="121">
        <f>+SUM(X16:AA16)</f>
        <v>325458</v>
      </c>
      <c r="X16" s="121">
        <v>224932</v>
      </c>
      <c r="Y16" s="121">
        <v>4489</v>
      </c>
      <c r="Z16" s="121">
        <v>0</v>
      </c>
      <c r="AA16" s="121">
        <v>96037</v>
      </c>
      <c r="AB16" s="121">
        <v>749338</v>
      </c>
      <c r="AC16" s="121">
        <v>0</v>
      </c>
      <c r="AD16" s="121">
        <v>0</v>
      </c>
      <c r="AE16" s="121">
        <f>+SUM(D16,L16,AD16)</f>
        <v>369633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5063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5063</v>
      </c>
      <c r="AU16" s="121">
        <v>0</v>
      </c>
      <c r="AV16" s="121">
        <v>5063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70014</v>
      </c>
      <c r="BE16" s="121">
        <v>0</v>
      </c>
      <c r="BF16" s="121">
        <v>0</v>
      </c>
      <c r="BG16" s="121">
        <f>+SUM(BF16,AN16,AF16)</f>
        <v>5063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374696</v>
      </c>
      <c r="BQ16" s="121">
        <f>SUM(M16,AO16)</f>
        <v>41518</v>
      </c>
      <c r="BR16" s="121">
        <f>SUM(N16,AP16)</f>
        <v>33118</v>
      </c>
      <c r="BS16" s="121">
        <f>SUM(O16,AQ16)</f>
        <v>8400</v>
      </c>
      <c r="BT16" s="121">
        <f>SUM(P16,AR16)</f>
        <v>0</v>
      </c>
      <c r="BU16" s="121">
        <f>SUM(Q16,AS16)</f>
        <v>0</v>
      </c>
      <c r="BV16" s="121">
        <f>SUM(R16,AT16)</f>
        <v>7720</v>
      </c>
      <c r="BW16" s="121">
        <f>SUM(S16,AU16)</f>
        <v>1547</v>
      </c>
      <c r="BX16" s="121">
        <f>SUM(T16,AV16)</f>
        <v>5063</v>
      </c>
      <c r="BY16" s="121">
        <f>SUM(U16,AW16)</f>
        <v>1110</v>
      </c>
      <c r="BZ16" s="121">
        <f>SUM(V16,AX16)</f>
        <v>0</v>
      </c>
      <c r="CA16" s="121">
        <f>SUM(W16,AY16)</f>
        <v>325458</v>
      </c>
      <c r="CB16" s="121">
        <f>SUM(X16,AZ16)</f>
        <v>224932</v>
      </c>
      <c r="CC16" s="121">
        <f>SUM(Y16,BA16)</f>
        <v>4489</v>
      </c>
      <c r="CD16" s="121">
        <f>SUM(Z16,BB16)</f>
        <v>0</v>
      </c>
      <c r="CE16" s="121">
        <f>SUM(AA16,BC16)</f>
        <v>96037</v>
      </c>
      <c r="CF16" s="121">
        <f>SUM(AB16,BD16)</f>
        <v>819352</v>
      </c>
      <c r="CG16" s="121">
        <f>SUM(AC16,BE16)</f>
        <v>0</v>
      </c>
      <c r="CH16" s="121">
        <f>SUM(AD16,BF16)</f>
        <v>0</v>
      </c>
      <c r="CI16" s="121">
        <f>SUM(AE16,BG16)</f>
        <v>374696</v>
      </c>
    </row>
    <row r="17" spans="1:87" s="136" customFormat="1" ht="13.5" customHeight="1" x14ac:dyDescent="0.15">
      <c r="A17" s="119" t="s">
        <v>52</v>
      </c>
      <c r="B17" s="120" t="s">
        <v>363</v>
      </c>
      <c r="C17" s="119" t="s">
        <v>364</v>
      </c>
      <c r="D17" s="121">
        <f>+SUM(E17,J17)</f>
        <v>2600</v>
      </c>
      <c r="E17" s="121">
        <f>+SUM(F17:I17)</f>
        <v>2600</v>
      </c>
      <c r="F17" s="121">
        <v>0</v>
      </c>
      <c r="G17" s="121">
        <v>2600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590464</v>
      </c>
      <c r="M17" s="121">
        <f>+SUM(N17:Q17)</f>
        <v>130052</v>
      </c>
      <c r="N17" s="121">
        <v>130052</v>
      </c>
      <c r="O17" s="121">
        <v>0</v>
      </c>
      <c r="P17" s="121">
        <v>0</v>
      </c>
      <c r="Q17" s="121">
        <v>0</v>
      </c>
      <c r="R17" s="121">
        <f>+SUM(S17:U17)</f>
        <v>122876</v>
      </c>
      <c r="S17" s="121">
        <v>0</v>
      </c>
      <c r="T17" s="121">
        <v>109425</v>
      </c>
      <c r="U17" s="121">
        <v>13451</v>
      </c>
      <c r="V17" s="121">
        <v>0</v>
      </c>
      <c r="W17" s="121">
        <f>+SUM(X17:AA17)</f>
        <v>331056</v>
      </c>
      <c r="X17" s="121">
        <v>191085</v>
      </c>
      <c r="Y17" s="121">
        <v>85309</v>
      </c>
      <c r="Z17" s="121">
        <v>8689</v>
      </c>
      <c r="AA17" s="121">
        <v>45973</v>
      </c>
      <c r="AB17" s="121">
        <v>0</v>
      </c>
      <c r="AC17" s="121">
        <v>6480</v>
      </c>
      <c r="AD17" s="121">
        <v>0</v>
      </c>
      <c r="AE17" s="121">
        <f>+SUM(D17,L17,AD17)</f>
        <v>593064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10247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2297</v>
      </c>
      <c r="AU17" s="121">
        <v>0</v>
      </c>
      <c r="AV17" s="121">
        <v>2297</v>
      </c>
      <c r="AW17" s="121">
        <v>0</v>
      </c>
      <c r="AX17" s="121">
        <v>0</v>
      </c>
      <c r="AY17" s="121">
        <f>+SUM(AZ17:BC17)</f>
        <v>7950</v>
      </c>
      <c r="AZ17" s="121">
        <v>0</v>
      </c>
      <c r="BA17" s="121">
        <v>7950</v>
      </c>
      <c r="BB17" s="121">
        <v>0</v>
      </c>
      <c r="BC17" s="121">
        <v>0</v>
      </c>
      <c r="BD17" s="121">
        <v>0</v>
      </c>
      <c r="BE17" s="121">
        <v>0</v>
      </c>
      <c r="BF17" s="121">
        <v>39871</v>
      </c>
      <c r="BG17" s="121">
        <f>+SUM(BF17,AN17,AF17)</f>
        <v>50118</v>
      </c>
      <c r="BH17" s="121">
        <f>SUM(D17,AF17)</f>
        <v>2600</v>
      </c>
      <c r="BI17" s="121">
        <f>SUM(E17,AG17)</f>
        <v>2600</v>
      </c>
      <c r="BJ17" s="121">
        <f>SUM(F17,AH17)</f>
        <v>0</v>
      </c>
      <c r="BK17" s="121">
        <f>SUM(G17,AI17)</f>
        <v>2600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600711</v>
      </c>
      <c r="BQ17" s="121">
        <f>SUM(M17,AO17)</f>
        <v>130052</v>
      </c>
      <c r="BR17" s="121">
        <f>SUM(N17,AP17)</f>
        <v>130052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125173</v>
      </c>
      <c r="BW17" s="121">
        <f>SUM(S17,AU17)</f>
        <v>0</v>
      </c>
      <c r="BX17" s="121">
        <f>SUM(T17,AV17)</f>
        <v>111722</v>
      </c>
      <c r="BY17" s="121">
        <f>SUM(U17,AW17)</f>
        <v>13451</v>
      </c>
      <c r="BZ17" s="121">
        <f>SUM(V17,AX17)</f>
        <v>0</v>
      </c>
      <c r="CA17" s="121">
        <f>SUM(W17,AY17)</f>
        <v>339006</v>
      </c>
      <c r="CB17" s="121">
        <f>SUM(X17,AZ17)</f>
        <v>191085</v>
      </c>
      <c r="CC17" s="121">
        <f>SUM(Y17,BA17)</f>
        <v>93259</v>
      </c>
      <c r="CD17" s="121">
        <f>SUM(Z17,BB17)</f>
        <v>8689</v>
      </c>
      <c r="CE17" s="121">
        <f>SUM(AA17,BC17)</f>
        <v>45973</v>
      </c>
      <c r="CF17" s="121">
        <f>SUM(AB17,BD17)</f>
        <v>0</v>
      </c>
      <c r="CG17" s="121">
        <f>SUM(AC17,BE17)</f>
        <v>6480</v>
      </c>
      <c r="CH17" s="121">
        <f>SUM(AD17,BF17)</f>
        <v>39871</v>
      </c>
      <c r="CI17" s="121">
        <f>SUM(AE17,BG17)</f>
        <v>643182</v>
      </c>
    </row>
    <row r="18" spans="1:87" s="136" customFormat="1" ht="13.5" customHeight="1" x14ac:dyDescent="0.15">
      <c r="A18" s="119" t="s">
        <v>52</v>
      </c>
      <c r="B18" s="120" t="s">
        <v>366</v>
      </c>
      <c r="C18" s="119" t="s">
        <v>367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53079</v>
      </c>
      <c r="L18" s="121">
        <f>+SUM(M18,R18,V18,W18,AC18)</f>
        <v>118781</v>
      </c>
      <c r="M18" s="121">
        <f>+SUM(N18:Q18)</f>
        <v>12783</v>
      </c>
      <c r="N18" s="121">
        <v>10472</v>
      </c>
      <c r="O18" s="121">
        <v>2311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105998</v>
      </c>
      <c r="X18" s="121">
        <v>93958</v>
      </c>
      <c r="Y18" s="121">
        <v>0</v>
      </c>
      <c r="Z18" s="121">
        <v>0</v>
      </c>
      <c r="AA18" s="121">
        <v>12040</v>
      </c>
      <c r="AB18" s="121">
        <v>164833</v>
      </c>
      <c r="AC18" s="121">
        <v>0</v>
      </c>
      <c r="AD18" s="121">
        <v>5760</v>
      </c>
      <c r="AE18" s="121">
        <f>+SUM(D18,L18,AD18)</f>
        <v>124541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1006</v>
      </c>
      <c r="AO18" s="121">
        <f>+SUM(AP18:AS18)</f>
        <v>1006</v>
      </c>
      <c r="AP18" s="121">
        <v>1006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52436</v>
      </c>
      <c r="BE18" s="121">
        <v>0</v>
      </c>
      <c r="BF18" s="121">
        <v>540</v>
      </c>
      <c r="BG18" s="121">
        <f>+SUM(BF18,AN18,AF18)</f>
        <v>1546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53079</v>
      </c>
      <c r="BP18" s="121">
        <f>SUM(L18,AN18)</f>
        <v>119787</v>
      </c>
      <c r="BQ18" s="121">
        <f>SUM(M18,AO18)</f>
        <v>13789</v>
      </c>
      <c r="BR18" s="121">
        <f>SUM(N18,AP18)</f>
        <v>11478</v>
      </c>
      <c r="BS18" s="121">
        <f>SUM(O18,AQ18)</f>
        <v>2311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105998</v>
      </c>
      <c r="CB18" s="121">
        <f>SUM(X18,AZ18)</f>
        <v>93958</v>
      </c>
      <c r="CC18" s="121">
        <f>SUM(Y18,BA18)</f>
        <v>0</v>
      </c>
      <c r="CD18" s="121">
        <f>SUM(Z18,BB18)</f>
        <v>0</v>
      </c>
      <c r="CE18" s="121">
        <f>SUM(AA18,BC18)</f>
        <v>12040</v>
      </c>
      <c r="CF18" s="121">
        <f>SUM(AB18,BD18)</f>
        <v>217269</v>
      </c>
      <c r="CG18" s="121">
        <f>SUM(AC18,BE18)</f>
        <v>0</v>
      </c>
      <c r="CH18" s="121">
        <f>SUM(AD18,BF18)</f>
        <v>6300</v>
      </c>
      <c r="CI18" s="121">
        <f>SUM(AE18,BG18)</f>
        <v>126087</v>
      </c>
    </row>
    <row r="19" spans="1:87" s="136" customFormat="1" ht="13.5" customHeight="1" x14ac:dyDescent="0.15">
      <c r="A19" s="119" t="s">
        <v>52</v>
      </c>
      <c r="B19" s="120" t="s">
        <v>373</v>
      </c>
      <c r="C19" s="119" t="s">
        <v>374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0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447514</v>
      </c>
      <c r="AC19" s="121">
        <v>0</v>
      </c>
      <c r="AD19" s="121">
        <v>0</v>
      </c>
      <c r="AE19" s="121">
        <f>+SUM(D19,L19,AD19)</f>
        <v>0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0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0</v>
      </c>
      <c r="CB19" s="121">
        <f>SUM(X19,AZ19)</f>
        <v>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447514</v>
      </c>
      <c r="CG19" s="121">
        <f>SUM(AC19,BE19)</f>
        <v>0</v>
      </c>
      <c r="CH19" s="121">
        <f>SUM(AD19,BF19)</f>
        <v>0</v>
      </c>
      <c r="CI19" s="121">
        <f>SUM(AE19,BG19)</f>
        <v>0</v>
      </c>
    </row>
    <row r="20" spans="1:87" s="136" customFormat="1" ht="13.5" customHeight="1" x14ac:dyDescent="0.15">
      <c r="A20" s="119" t="s">
        <v>52</v>
      </c>
      <c r="B20" s="120" t="s">
        <v>378</v>
      </c>
      <c r="C20" s="119" t="s">
        <v>379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1256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1256</v>
      </c>
      <c r="X20" s="121">
        <v>0</v>
      </c>
      <c r="Y20" s="121">
        <v>1256</v>
      </c>
      <c r="Z20" s="121">
        <v>0</v>
      </c>
      <c r="AA20" s="121">
        <v>0</v>
      </c>
      <c r="AB20" s="121">
        <v>315026</v>
      </c>
      <c r="AC20" s="121">
        <v>0</v>
      </c>
      <c r="AD20" s="121">
        <v>0</v>
      </c>
      <c r="AE20" s="121">
        <f>+SUM(D20,L20,AD20)</f>
        <v>1256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5069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5069</v>
      </c>
      <c r="AZ20" s="121">
        <v>0</v>
      </c>
      <c r="BA20" s="121">
        <v>0</v>
      </c>
      <c r="BB20" s="121">
        <v>5069</v>
      </c>
      <c r="BC20" s="121">
        <v>0</v>
      </c>
      <c r="BD20" s="121">
        <v>0</v>
      </c>
      <c r="BE20" s="121">
        <v>0</v>
      </c>
      <c r="BF20" s="121">
        <v>0</v>
      </c>
      <c r="BG20" s="121">
        <f>+SUM(BF20,AN20,AF20)</f>
        <v>5069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6325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6325</v>
      </c>
      <c r="CB20" s="121">
        <f>SUM(X20,AZ20)</f>
        <v>0</v>
      </c>
      <c r="CC20" s="121">
        <f>SUM(Y20,BA20)</f>
        <v>1256</v>
      </c>
      <c r="CD20" s="121">
        <f>SUM(Z20,BB20)</f>
        <v>5069</v>
      </c>
      <c r="CE20" s="121">
        <f>SUM(AA20,BC20)</f>
        <v>0</v>
      </c>
      <c r="CF20" s="121">
        <f>SUM(AB20,BD20)</f>
        <v>315026</v>
      </c>
      <c r="CG20" s="121">
        <f>SUM(AC20,BE20)</f>
        <v>0</v>
      </c>
      <c r="CH20" s="121">
        <f>SUM(AD20,BF20)</f>
        <v>0</v>
      </c>
      <c r="CI20" s="121">
        <f>SUM(AE20,BG20)</f>
        <v>6325</v>
      </c>
    </row>
    <row r="21" spans="1:87" s="136" customFormat="1" ht="13.5" customHeight="1" x14ac:dyDescent="0.15">
      <c r="A21" s="119" t="s">
        <v>52</v>
      </c>
      <c r="B21" s="120" t="s">
        <v>381</v>
      </c>
      <c r="C21" s="119" t="s">
        <v>382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860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860</v>
      </c>
      <c r="X21" s="121">
        <v>0</v>
      </c>
      <c r="Y21" s="121">
        <v>0</v>
      </c>
      <c r="Z21" s="121">
        <v>860</v>
      </c>
      <c r="AA21" s="121">
        <v>0</v>
      </c>
      <c r="AB21" s="121">
        <v>218849</v>
      </c>
      <c r="AC21" s="121">
        <v>0</v>
      </c>
      <c r="AD21" s="121">
        <v>0</v>
      </c>
      <c r="AE21" s="121">
        <f>+SUM(D21,L21,AD21)</f>
        <v>860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4203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4203</v>
      </c>
      <c r="AZ21" s="121">
        <v>0</v>
      </c>
      <c r="BA21" s="121">
        <v>0</v>
      </c>
      <c r="BB21" s="121">
        <v>4203</v>
      </c>
      <c r="BC21" s="121">
        <v>0</v>
      </c>
      <c r="BD21" s="121">
        <v>0</v>
      </c>
      <c r="BE21" s="121">
        <v>0</v>
      </c>
      <c r="BF21" s="121">
        <v>0</v>
      </c>
      <c r="BG21" s="121">
        <f>+SUM(BF21,AN21,AF21)</f>
        <v>4203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5063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5063</v>
      </c>
      <c r="CB21" s="121">
        <f>SUM(X21,AZ21)</f>
        <v>0</v>
      </c>
      <c r="CC21" s="121">
        <f>SUM(Y21,BA21)</f>
        <v>0</v>
      </c>
      <c r="CD21" s="121">
        <f>SUM(Z21,BB21)</f>
        <v>5063</v>
      </c>
      <c r="CE21" s="121">
        <f>SUM(AA21,BC21)</f>
        <v>0</v>
      </c>
      <c r="CF21" s="121">
        <f>SUM(AB21,BD21)</f>
        <v>218849</v>
      </c>
      <c r="CG21" s="121">
        <f>SUM(AC21,BE21)</f>
        <v>0</v>
      </c>
      <c r="CH21" s="121">
        <f>SUM(AD21,BF21)</f>
        <v>0</v>
      </c>
      <c r="CI21" s="121">
        <f>SUM(AE21,BG21)</f>
        <v>5063</v>
      </c>
    </row>
    <row r="22" spans="1:87" s="136" customFormat="1" ht="13.5" customHeight="1" x14ac:dyDescent="0.15">
      <c r="A22" s="119" t="s">
        <v>52</v>
      </c>
      <c r="B22" s="120" t="s">
        <v>384</v>
      </c>
      <c r="C22" s="119" t="s">
        <v>385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17418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17418</v>
      </c>
      <c r="S22" s="121">
        <v>17418</v>
      </c>
      <c r="T22" s="121">
        <v>0</v>
      </c>
      <c r="U22" s="121">
        <v>0</v>
      </c>
      <c r="V22" s="121">
        <v>0</v>
      </c>
      <c r="W22" s="121">
        <f>+SUM(X22:AA22)</f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92820</v>
      </c>
      <c r="AC22" s="121">
        <v>0</v>
      </c>
      <c r="AD22" s="121">
        <v>0</v>
      </c>
      <c r="AE22" s="121">
        <f>+SUM(D22,L22,AD22)</f>
        <v>17418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31208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17418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17418</v>
      </c>
      <c r="BW22" s="121">
        <f>SUM(S22,AU22)</f>
        <v>17418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0</v>
      </c>
      <c r="CB22" s="121">
        <f>SUM(X22,AZ22)</f>
        <v>0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124028</v>
      </c>
      <c r="CG22" s="121">
        <f>SUM(AC22,BE22)</f>
        <v>0</v>
      </c>
      <c r="CH22" s="121">
        <f>SUM(AD22,BF22)</f>
        <v>0</v>
      </c>
      <c r="CI22" s="121">
        <f>SUM(AE22,BG22)</f>
        <v>17418</v>
      </c>
    </row>
    <row r="23" spans="1:87" s="136" customFormat="1" ht="13.5" customHeight="1" x14ac:dyDescent="0.15">
      <c r="A23" s="119" t="s">
        <v>52</v>
      </c>
      <c r="B23" s="120" t="s">
        <v>389</v>
      </c>
      <c r="C23" s="119" t="s">
        <v>390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0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121728</v>
      </c>
      <c r="AC23" s="121">
        <v>0</v>
      </c>
      <c r="AD23" s="121">
        <v>0</v>
      </c>
      <c r="AE23" s="121">
        <f>+SUM(D23,L23,AD23)</f>
        <v>0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40928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0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0</v>
      </c>
      <c r="CB23" s="121">
        <f>SUM(X23,AZ23)</f>
        <v>0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162656</v>
      </c>
      <c r="CG23" s="121">
        <f>SUM(AC23,BE23)</f>
        <v>0</v>
      </c>
      <c r="CH23" s="121">
        <f>SUM(AD23,BF23)</f>
        <v>0</v>
      </c>
      <c r="CI23" s="121">
        <f>SUM(AE23,BG23)</f>
        <v>0</v>
      </c>
    </row>
    <row r="24" spans="1:87" s="136" customFormat="1" ht="13.5" customHeight="1" x14ac:dyDescent="0.15">
      <c r="A24" s="119" t="s">
        <v>52</v>
      </c>
      <c r="B24" s="120" t="s">
        <v>393</v>
      </c>
      <c r="C24" s="119" t="s">
        <v>394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55666</v>
      </c>
      <c r="M24" s="121">
        <f>+SUM(N24:Q24)</f>
        <v>2457</v>
      </c>
      <c r="N24" s="121">
        <v>2457</v>
      </c>
      <c r="O24" s="121">
        <v>0</v>
      </c>
      <c r="P24" s="121">
        <v>0</v>
      </c>
      <c r="Q24" s="121">
        <v>0</v>
      </c>
      <c r="R24" s="121">
        <f>+SUM(S24:U24)</f>
        <v>12731</v>
      </c>
      <c r="S24" s="121">
        <v>1248</v>
      </c>
      <c r="T24" s="121">
        <v>0</v>
      </c>
      <c r="U24" s="121">
        <v>11483</v>
      </c>
      <c r="V24" s="121">
        <v>4000</v>
      </c>
      <c r="W24" s="121">
        <f>+SUM(X24:AA24)</f>
        <v>36478</v>
      </c>
      <c r="X24" s="121">
        <v>26083</v>
      </c>
      <c r="Y24" s="121">
        <v>0</v>
      </c>
      <c r="Z24" s="121">
        <v>10395</v>
      </c>
      <c r="AA24" s="121">
        <v>0</v>
      </c>
      <c r="AB24" s="121">
        <v>114873</v>
      </c>
      <c r="AC24" s="121">
        <v>0</v>
      </c>
      <c r="AD24" s="121">
        <v>8123</v>
      </c>
      <c r="AE24" s="121">
        <f>+SUM(D24,L24,AD24)</f>
        <v>63789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53830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53830</v>
      </c>
      <c r="AZ24" s="121">
        <v>0</v>
      </c>
      <c r="BA24" s="121">
        <v>53830</v>
      </c>
      <c r="BB24" s="121">
        <v>0</v>
      </c>
      <c r="BC24" s="121">
        <v>0</v>
      </c>
      <c r="BD24" s="121">
        <v>0</v>
      </c>
      <c r="BE24" s="121">
        <v>0</v>
      </c>
      <c r="BF24" s="121">
        <v>426</v>
      </c>
      <c r="BG24" s="121">
        <f>+SUM(BF24,AN24,AF24)</f>
        <v>54256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109496</v>
      </c>
      <c r="BQ24" s="121">
        <f>SUM(M24,AO24)</f>
        <v>2457</v>
      </c>
      <c r="BR24" s="121">
        <f>SUM(N24,AP24)</f>
        <v>2457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12731</v>
      </c>
      <c r="BW24" s="121">
        <f>SUM(S24,AU24)</f>
        <v>1248</v>
      </c>
      <c r="BX24" s="121">
        <f>SUM(T24,AV24)</f>
        <v>0</v>
      </c>
      <c r="BY24" s="121">
        <f>SUM(U24,AW24)</f>
        <v>11483</v>
      </c>
      <c r="BZ24" s="121">
        <f>SUM(V24,AX24)</f>
        <v>4000</v>
      </c>
      <c r="CA24" s="121">
        <f>SUM(W24,AY24)</f>
        <v>90308</v>
      </c>
      <c r="CB24" s="121">
        <f>SUM(X24,AZ24)</f>
        <v>26083</v>
      </c>
      <c r="CC24" s="121">
        <f>SUM(Y24,BA24)</f>
        <v>53830</v>
      </c>
      <c r="CD24" s="121">
        <f>SUM(Z24,BB24)</f>
        <v>10395</v>
      </c>
      <c r="CE24" s="121">
        <f>SUM(AA24,BC24)</f>
        <v>0</v>
      </c>
      <c r="CF24" s="121">
        <f>SUM(AB24,BD24)</f>
        <v>114873</v>
      </c>
      <c r="CG24" s="121">
        <f>SUM(AC24,BE24)</f>
        <v>0</v>
      </c>
      <c r="CH24" s="121">
        <f>SUM(AD24,BF24)</f>
        <v>8549</v>
      </c>
      <c r="CI24" s="121">
        <f>SUM(AE24,BG24)</f>
        <v>118045</v>
      </c>
    </row>
    <row r="25" spans="1:87" s="136" customFormat="1" ht="13.5" customHeight="1" x14ac:dyDescent="0.15">
      <c r="A25" s="119" t="s">
        <v>52</v>
      </c>
      <c r="B25" s="120" t="s">
        <v>397</v>
      </c>
      <c r="C25" s="119" t="s">
        <v>398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32360</v>
      </c>
      <c r="L25" s="121">
        <f>+SUM(M25,R25,V25,W25,AC25)</f>
        <v>16902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16902</v>
      </c>
      <c r="X25" s="121">
        <v>9200</v>
      </c>
      <c r="Y25" s="121">
        <v>0</v>
      </c>
      <c r="Z25" s="121">
        <v>0</v>
      </c>
      <c r="AA25" s="121">
        <v>7702</v>
      </c>
      <c r="AB25" s="121">
        <v>52017</v>
      </c>
      <c r="AC25" s="121">
        <v>0</v>
      </c>
      <c r="AD25" s="121">
        <v>0</v>
      </c>
      <c r="AE25" s="121">
        <f>+SUM(D25,L25,AD25)</f>
        <v>16902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2497</v>
      </c>
      <c r="BG25" s="121">
        <f>+SUM(BF25,AN25,AF25)</f>
        <v>2497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32360</v>
      </c>
      <c r="BP25" s="121">
        <f>SUM(L25,AN25)</f>
        <v>16902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16902</v>
      </c>
      <c r="CB25" s="121">
        <f>SUM(X25,AZ25)</f>
        <v>9200</v>
      </c>
      <c r="CC25" s="121">
        <f>SUM(Y25,BA25)</f>
        <v>0</v>
      </c>
      <c r="CD25" s="121">
        <f>SUM(Z25,BB25)</f>
        <v>0</v>
      </c>
      <c r="CE25" s="121">
        <f>SUM(AA25,BC25)</f>
        <v>7702</v>
      </c>
      <c r="CF25" s="121">
        <f>SUM(AB25,BD25)</f>
        <v>52017</v>
      </c>
      <c r="CG25" s="121">
        <f>SUM(AC25,BE25)</f>
        <v>0</v>
      </c>
      <c r="CH25" s="121">
        <f>SUM(AD25,BF25)</f>
        <v>2497</v>
      </c>
      <c r="CI25" s="121">
        <f>SUM(AE25,BG25)</f>
        <v>19399</v>
      </c>
    </row>
    <row r="26" spans="1:87" s="136" customFormat="1" ht="13.5" customHeight="1" x14ac:dyDescent="0.15">
      <c r="A26" s="119" t="s">
        <v>52</v>
      </c>
      <c r="B26" s="120" t="s">
        <v>402</v>
      </c>
      <c r="C26" s="119" t="s">
        <v>403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50800</v>
      </c>
      <c r="L26" s="121">
        <f>+SUM(M26,R26,V26,W26,AC26)</f>
        <v>43935</v>
      </c>
      <c r="M26" s="121">
        <f>+SUM(N26:Q26)</f>
        <v>5458</v>
      </c>
      <c r="N26" s="121">
        <v>5458</v>
      </c>
      <c r="O26" s="121">
        <v>0</v>
      </c>
      <c r="P26" s="121">
        <v>0</v>
      </c>
      <c r="Q26" s="121">
        <v>0</v>
      </c>
      <c r="R26" s="121">
        <f>+SUM(S26:U26)</f>
        <v>2928</v>
      </c>
      <c r="S26" s="121">
        <v>2928</v>
      </c>
      <c r="T26" s="121">
        <v>0</v>
      </c>
      <c r="U26" s="121">
        <v>0</v>
      </c>
      <c r="V26" s="121">
        <v>14213</v>
      </c>
      <c r="W26" s="121">
        <f>+SUM(X26:AA26)</f>
        <v>21336</v>
      </c>
      <c r="X26" s="121">
        <v>21336</v>
      </c>
      <c r="Y26" s="121">
        <v>0</v>
      </c>
      <c r="Z26" s="121">
        <v>0</v>
      </c>
      <c r="AA26" s="121">
        <v>0</v>
      </c>
      <c r="AB26" s="121">
        <v>81655</v>
      </c>
      <c r="AC26" s="121">
        <v>0</v>
      </c>
      <c r="AD26" s="121">
        <v>11347</v>
      </c>
      <c r="AE26" s="121">
        <f>+SUM(D26,L26,AD26)</f>
        <v>55282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59643</v>
      </c>
      <c r="AO26" s="121">
        <f>+SUM(AP26:AS26)</f>
        <v>3749</v>
      </c>
      <c r="AP26" s="121">
        <v>3749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55894</v>
      </c>
      <c r="AZ26" s="121">
        <v>0</v>
      </c>
      <c r="BA26" s="121">
        <v>0</v>
      </c>
      <c r="BB26" s="121">
        <v>0</v>
      </c>
      <c r="BC26" s="121">
        <v>55894</v>
      </c>
      <c r="BD26" s="121">
        <v>0</v>
      </c>
      <c r="BE26" s="121">
        <v>0</v>
      </c>
      <c r="BF26" s="121">
        <v>0</v>
      </c>
      <c r="BG26" s="121">
        <f>+SUM(BF26,AN26,AF26)</f>
        <v>59643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50800</v>
      </c>
      <c r="BP26" s="121">
        <f>SUM(L26,AN26)</f>
        <v>103578</v>
      </c>
      <c r="BQ26" s="121">
        <f>SUM(M26,AO26)</f>
        <v>9207</v>
      </c>
      <c r="BR26" s="121">
        <f>SUM(N26,AP26)</f>
        <v>9207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2928</v>
      </c>
      <c r="BW26" s="121">
        <f>SUM(S26,AU26)</f>
        <v>2928</v>
      </c>
      <c r="BX26" s="121">
        <f>SUM(T26,AV26)</f>
        <v>0</v>
      </c>
      <c r="BY26" s="121">
        <f>SUM(U26,AW26)</f>
        <v>0</v>
      </c>
      <c r="BZ26" s="121">
        <f>SUM(V26,AX26)</f>
        <v>14213</v>
      </c>
      <c r="CA26" s="121">
        <f>SUM(W26,AY26)</f>
        <v>77230</v>
      </c>
      <c r="CB26" s="121">
        <f>SUM(X26,AZ26)</f>
        <v>21336</v>
      </c>
      <c r="CC26" s="121">
        <f>SUM(Y26,BA26)</f>
        <v>0</v>
      </c>
      <c r="CD26" s="121">
        <f>SUM(Z26,BB26)</f>
        <v>0</v>
      </c>
      <c r="CE26" s="121">
        <f>SUM(AA26,BC26)</f>
        <v>55894</v>
      </c>
      <c r="CF26" s="121">
        <f>SUM(AB26,BD26)</f>
        <v>81655</v>
      </c>
      <c r="CG26" s="121">
        <f>SUM(AC26,BE26)</f>
        <v>0</v>
      </c>
      <c r="CH26" s="121">
        <f>SUM(AD26,BF26)</f>
        <v>11347</v>
      </c>
      <c r="CI26" s="121">
        <f>SUM(AE26,BG26)</f>
        <v>114925</v>
      </c>
    </row>
    <row r="27" spans="1:87" s="136" customFormat="1" ht="13.5" customHeight="1" x14ac:dyDescent="0.15">
      <c r="A27" s="119" t="s">
        <v>52</v>
      </c>
      <c r="B27" s="120" t="s">
        <v>405</v>
      </c>
      <c r="C27" s="119" t="s">
        <v>406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53599</v>
      </c>
      <c r="M27" s="121">
        <f>+SUM(N27:Q27)</f>
        <v>22273</v>
      </c>
      <c r="N27" s="121">
        <v>3146</v>
      </c>
      <c r="O27" s="121">
        <v>0</v>
      </c>
      <c r="P27" s="121">
        <v>17369</v>
      </c>
      <c r="Q27" s="121">
        <v>1758</v>
      </c>
      <c r="R27" s="121">
        <f>+SUM(S27:U27)</f>
        <v>25326</v>
      </c>
      <c r="S27" s="121">
        <v>0</v>
      </c>
      <c r="T27" s="121">
        <v>25326</v>
      </c>
      <c r="U27" s="121">
        <v>0</v>
      </c>
      <c r="V27" s="121">
        <v>0</v>
      </c>
      <c r="W27" s="121">
        <f>+SUM(X27:AA27)</f>
        <v>6000</v>
      </c>
      <c r="X27" s="121">
        <v>6000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53599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53599</v>
      </c>
      <c r="BQ27" s="121">
        <f>SUM(M27,AO27)</f>
        <v>22273</v>
      </c>
      <c r="BR27" s="121">
        <f>SUM(N27,AP27)</f>
        <v>3146</v>
      </c>
      <c r="BS27" s="121">
        <f>SUM(O27,AQ27)</f>
        <v>0</v>
      </c>
      <c r="BT27" s="121">
        <f>SUM(P27,AR27)</f>
        <v>17369</v>
      </c>
      <c r="BU27" s="121">
        <f>SUM(Q27,AS27)</f>
        <v>1758</v>
      </c>
      <c r="BV27" s="121">
        <f>SUM(R27,AT27)</f>
        <v>25326</v>
      </c>
      <c r="BW27" s="121">
        <f>SUM(S27,AU27)</f>
        <v>0</v>
      </c>
      <c r="BX27" s="121">
        <f>SUM(T27,AV27)</f>
        <v>25326</v>
      </c>
      <c r="BY27" s="121">
        <f>SUM(U27,AW27)</f>
        <v>0</v>
      </c>
      <c r="BZ27" s="121">
        <f>SUM(V27,AX27)</f>
        <v>0</v>
      </c>
      <c r="CA27" s="121">
        <f>SUM(W27,AY27)</f>
        <v>6000</v>
      </c>
      <c r="CB27" s="121">
        <f>SUM(X27,AZ27)</f>
        <v>6000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53599</v>
      </c>
    </row>
    <row r="28" spans="1:87" s="136" customFormat="1" ht="13.5" customHeight="1" x14ac:dyDescent="0.15">
      <c r="A28" s="119" t="s">
        <v>52</v>
      </c>
      <c r="B28" s="120" t="s">
        <v>408</v>
      </c>
      <c r="C28" s="119" t="s">
        <v>409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149327</v>
      </c>
      <c r="M28" s="121">
        <f>+SUM(N28:Q28)</f>
        <v>8831</v>
      </c>
      <c r="N28" s="121">
        <v>8831</v>
      </c>
      <c r="O28" s="121">
        <v>0</v>
      </c>
      <c r="P28" s="121">
        <v>0</v>
      </c>
      <c r="Q28" s="121">
        <v>0</v>
      </c>
      <c r="R28" s="121">
        <f>+SUM(S28:U28)</f>
        <v>109284</v>
      </c>
      <c r="S28" s="121">
        <v>104996</v>
      </c>
      <c r="T28" s="121">
        <v>0</v>
      </c>
      <c r="U28" s="121">
        <v>4288</v>
      </c>
      <c r="V28" s="121">
        <v>0</v>
      </c>
      <c r="W28" s="121">
        <f>+SUM(X28:AA28)</f>
        <v>31212</v>
      </c>
      <c r="X28" s="121">
        <v>0</v>
      </c>
      <c r="Y28" s="121">
        <v>0</v>
      </c>
      <c r="Z28" s="121">
        <v>0</v>
      </c>
      <c r="AA28" s="121">
        <v>31212</v>
      </c>
      <c r="AB28" s="121">
        <v>257727</v>
      </c>
      <c r="AC28" s="121">
        <v>0</v>
      </c>
      <c r="AD28" s="121">
        <v>0</v>
      </c>
      <c r="AE28" s="121">
        <f>+SUM(D28,L28,AD28)</f>
        <v>149327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40431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149327</v>
      </c>
      <c r="BQ28" s="121">
        <f>SUM(M28,AO28)</f>
        <v>8831</v>
      </c>
      <c r="BR28" s="121">
        <f>SUM(N28,AP28)</f>
        <v>8831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109284</v>
      </c>
      <c r="BW28" s="121">
        <f>SUM(S28,AU28)</f>
        <v>104996</v>
      </c>
      <c r="BX28" s="121">
        <f>SUM(T28,AV28)</f>
        <v>0</v>
      </c>
      <c r="BY28" s="121">
        <f>SUM(U28,AW28)</f>
        <v>4288</v>
      </c>
      <c r="BZ28" s="121">
        <f>SUM(V28,AX28)</f>
        <v>0</v>
      </c>
      <c r="CA28" s="121">
        <f>SUM(W28,AY28)</f>
        <v>31212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31212</v>
      </c>
      <c r="CF28" s="121">
        <f>SUM(AB28,BD28)</f>
        <v>298158</v>
      </c>
      <c r="CG28" s="121">
        <f>SUM(AC28,BE28)</f>
        <v>0</v>
      </c>
      <c r="CH28" s="121">
        <f>SUM(AD28,BF28)</f>
        <v>0</v>
      </c>
      <c r="CI28" s="121">
        <f>SUM(AE28,BG28)</f>
        <v>149327</v>
      </c>
    </row>
    <row r="29" spans="1:87" s="136" customFormat="1" ht="13.5" customHeight="1" x14ac:dyDescent="0.15">
      <c r="A29" s="119" t="s">
        <v>52</v>
      </c>
      <c r="B29" s="120" t="s">
        <v>413</v>
      </c>
      <c r="C29" s="119" t="s">
        <v>414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30719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30719</v>
      </c>
      <c r="X29" s="121">
        <v>29157</v>
      </c>
      <c r="Y29" s="121">
        <v>0</v>
      </c>
      <c r="Z29" s="121">
        <v>0</v>
      </c>
      <c r="AA29" s="121">
        <v>1562</v>
      </c>
      <c r="AB29" s="121">
        <v>108645</v>
      </c>
      <c r="AC29" s="121">
        <v>0</v>
      </c>
      <c r="AD29" s="121">
        <v>0</v>
      </c>
      <c r="AE29" s="121">
        <f>+SUM(D29,L29,AD29)</f>
        <v>30719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2737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30719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30719</v>
      </c>
      <c r="CB29" s="121">
        <f>SUM(X29,AZ29)</f>
        <v>29157</v>
      </c>
      <c r="CC29" s="121">
        <f>SUM(Y29,BA29)</f>
        <v>0</v>
      </c>
      <c r="CD29" s="121">
        <f>SUM(Z29,BB29)</f>
        <v>0</v>
      </c>
      <c r="CE29" s="121">
        <f>SUM(AA29,BC29)</f>
        <v>1562</v>
      </c>
      <c r="CF29" s="121">
        <f>SUM(AB29,BD29)</f>
        <v>111382</v>
      </c>
      <c r="CG29" s="121">
        <f>SUM(AC29,BE29)</f>
        <v>0</v>
      </c>
      <c r="CH29" s="121">
        <f>SUM(AD29,BF29)</f>
        <v>0</v>
      </c>
      <c r="CI29" s="121">
        <f>SUM(AE29,BG29)</f>
        <v>30719</v>
      </c>
    </row>
    <row r="30" spans="1:87" s="136" customFormat="1" ht="13.5" customHeight="1" x14ac:dyDescent="0.15">
      <c r="A30" s="119" t="s">
        <v>52</v>
      </c>
      <c r="B30" s="120" t="s">
        <v>416</v>
      </c>
      <c r="C30" s="119" t="s">
        <v>417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132909</v>
      </c>
      <c r="M30" s="121">
        <f>+SUM(N30:Q30)</f>
        <v>7793</v>
      </c>
      <c r="N30" s="121">
        <v>7793</v>
      </c>
      <c r="O30" s="121">
        <v>0</v>
      </c>
      <c r="P30" s="121">
        <v>0</v>
      </c>
      <c r="Q30" s="121">
        <v>0</v>
      </c>
      <c r="R30" s="121">
        <f>+SUM(S30:U30)</f>
        <v>560</v>
      </c>
      <c r="S30" s="121">
        <v>0</v>
      </c>
      <c r="T30" s="121">
        <v>0</v>
      </c>
      <c r="U30" s="121">
        <v>560</v>
      </c>
      <c r="V30" s="121">
        <v>9436</v>
      </c>
      <c r="W30" s="121">
        <f>+SUM(X30:AA30)</f>
        <v>115120</v>
      </c>
      <c r="X30" s="121">
        <v>103330</v>
      </c>
      <c r="Y30" s="121">
        <v>11790</v>
      </c>
      <c r="Z30" s="121">
        <v>0</v>
      </c>
      <c r="AA30" s="121">
        <v>0</v>
      </c>
      <c r="AB30" s="121">
        <v>207742</v>
      </c>
      <c r="AC30" s="121">
        <v>0</v>
      </c>
      <c r="AD30" s="121">
        <v>0</v>
      </c>
      <c r="AE30" s="121">
        <f>+SUM(D30,L30,AD30)</f>
        <v>132909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4455</v>
      </c>
      <c r="AO30" s="121">
        <f>+SUM(AP30:AS30)</f>
        <v>4455</v>
      </c>
      <c r="AP30" s="121">
        <v>4455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17877</v>
      </c>
      <c r="BE30" s="121">
        <v>0</v>
      </c>
      <c r="BF30" s="121">
        <v>0</v>
      </c>
      <c r="BG30" s="121">
        <f>+SUM(BF30,AN30,AF30)</f>
        <v>4455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137364</v>
      </c>
      <c r="BQ30" s="121">
        <f>SUM(M30,AO30)</f>
        <v>12248</v>
      </c>
      <c r="BR30" s="121">
        <f>SUM(N30,AP30)</f>
        <v>12248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560</v>
      </c>
      <c r="BW30" s="121">
        <f>SUM(S30,AU30)</f>
        <v>0</v>
      </c>
      <c r="BX30" s="121">
        <f>SUM(T30,AV30)</f>
        <v>0</v>
      </c>
      <c r="BY30" s="121">
        <f>SUM(U30,AW30)</f>
        <v>560</v>
      </c>
      <c r="BZ30" s="121">
        <f>SUM(V30,AX30)</f>
        <v>9436</v>
      </c>
      <c r="CA30" s="121">
        <f>SUM(W30,AY30)</f>
        <v>115120</v>
      </c>
      <c r="CB30" s="121">
        <f>SUM(X30,AZ30)</f>
        <v>103330</v>
      </c>
      <c r="CC30" s="121">
        <f>SUM(Y30,BA30)</f>
        <v>11790</v>
      </c>
      <c r="CD30" s="121">
        <f>SUM(Z30,BB30)</f>
        <v>0</v>
      </c>
      <c r="CE30" s="121">
        <f>SUM(AA30,BC30)</f>
        <v>0</v>
      </c>
      <c r="CF30" s="121">
        <f>SUM(AB30,BD30)</f>
        <v>225619</v>
      </c>
      <c r="CG30" s="121">
        <f>SUM(AC30,BE30)</f>
        <v>0</v>
      </c>
      <c r="CH30" s="121">
        <f>SUM(AD30,BF30)</f>
        <v>0</v>
      </c>
      <c r="CI30" s="121">
        <f>SUM(AE30,BG30)</f>
        <v>137364</v>
      </c>
    </row>
    <row r="31" spans="1:87" s="136" customFormat="1" ht="13.5" customHeight="1" x14ac:dyDescent="0.15">
      <c r="A31" s="119" t="s">
        <v>52</v>
      </c>
      <c r="B31" s="120" t="s">
        <v>419</v>
      </c>
      <c r="C31" s="119" t="s">
        <v>420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61394</v>
      </c>
      <c r="M31" s="121">
        <f>+SUM(N31:Q31)</f>
        <v>19059</v>
      </c>
      <c r="N31" s="121">
        <v>11735</v>
      </c>
      <c r="O31" s="121">
        <v>7324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42335</v>
      </c>
      <c r="X31" s="121">
        <v>33723</v>
      </c>
      <c r="Y31" s="121">
        <v>0</v>
      </c>
      <c r="Z31" s="121">
        <v>0</v>
      </c>
      <c r="AA31" s="121">
        <v>8612</v>
      </c>
      <c r="AB31" s="121">
        <v>236906</v>
      </c>
      <c r="AC31" s="121">
        <v>0</v>
      </c>
      <c r="AD31" s="121">
        <v>0</v>
      </c>
      <c r="AE31" s="121">
        <f>+SUM(D31,L31,AD31)</f>
        <v>61394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12912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61394</v>
      </c>
      <c r="BQ31" s="121">
        <f>SUM(M31,AO31)</f>
        <v>19059</v>
      </c>
      <c r="BR31" s="121">
        <f>SUM(N31,AP31)</f>
        <v>11735</v>
      </c>
      <c r="BS31" s="121">
        <f>SUM(O31,AQ31)</f>
        <v>7324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42335</v>
      </c>
      <c r="CB31" s="121">
        <f>SUM(X31,AZ31)</f>
        <v>33723</v>
      </c>
      <c r="CC31" s="121">
        <f>SUM(Y31,BA31)</f>
        <v>0</v>
      </c>
      <c r="CD31" s="121">
        <f>SUM(Z31,BB31)</f>
        <v>0</v>
      </c>
      <c r="CE31" s="121">
        <f>SUM(AA31,BC31)</f>
        <v>8612</v>
      </c>
      <c r="CF31" s="121">
        <f>SUM(AB31,BD31)</f>
        <v>249818</v>
      </c>
      <c r="CG31" s="121">
        <f>SUM(AC31,BE31)</f>
        <v>0</v>
      </c>
      <c r="CH31" s="121">
        <f>SUM(AD31,BF31)</f>
        <v>0</v>
      </c>
      <c r="CI31" s="121">
        <f>SUM(AE31,BG31)</f>
        <v>61394</v>
      </c>
    </row>
    <row r="32" spans="1:87" s="136" customFormat="1" ht="13.5" customHeight="1" x14ac:dyDescent="0.15">
      <c r="A32" s="119" t="s">
        <v>52</v>
      </c>
      <c r="B32" s="120" t="s">
        <v>424</v>
      </c>
      <c r="C32" s="119" t="s">
        <v>425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50498</v>
      </c>
      <c r="M32" s="121">
        <f>+SUM(N32:Q32)</f>
        <v>12857</v>
      </c>
      <c r="N32" s="121">
        <v>12857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37641</v>
      </c>
      <c r="X32" s="121">
        <v>32368</v>
      </c>
      <c r="Y32" s="121">
        <v>0</v>
      </c>
      <c r="Z32" s="121">
        <v>0</v>
      </c>
      <c r="AA32" s="121">
        <v>5273</v>
      </c>
      <c r="AB32" s="121">
        <v>229675</v>
      </c>
      <c r="AC32" s="121">
        <v>0</v>
      </c>
      <c r="AD32" s="121">
        <v>7777</v>
      </c>
      <c r="AE32" s="121">
        <f>+SUM(D32,L32,AD32)</f>
        <v>58275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20797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50498</v>
      </c>
      <c r="BQ32" s="121">
        <f>SUM(M32,AO32)</f>
        <v>12857</v>
      </c>
      <c r="BR32" s="121">
        <f>SUM(N32,AP32)</f>
        <v>12857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37641</v>
      </c>
      <c r="CB32" s="121">
        <f>SUM(X32,AZ32)</f>
        <v>32368</v>
      </c>
      <c r="CC32" s="121">
        <f>SUM(Y32,BA32)</f>
        <v>0</v>
      </c>
      <c r="CD32" s="121">
        <f>SUM(Z32,BB32)</f>
        <v>0</v>
      </c>
      <c r="CE32" s="121">
        <f>SUM(AA32,BC32)</f>
        <v>5273</v>
      </c>
      <c r="CF32" s="121">
        <f>SUM(AB32,BD32)</f>
        <v>250472</v>
      </c>
      <c r="CG32" s="121">
        <f>SUM(AC32,BE32)</f>
        <v>0</v>
      </c>
      <c r="CH32" s="121">
        <f>SUM(AD32,BF32)</f>
        <v>7777</v>
      </c>
      <c r="CI32" s="121">
        <f>SUM(AE32,BG32)</f>
        <v>58275</v>
      </c>
    </row>
    <row r="33" spans="1:87" s="136" customFormat="1" ht="13.5" customHeight="1" x14ac:dyDescent="0.15">
      <c r="A33" s="119" t="s">
        <v>52</v>
      </c>
      <c r="B33" s="120" t="s">
        <v>427</v>
      </c>
      <c r="C33" s="119" t="s">
        <v>428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80067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3436</v>
      </c>
      <c r="S33" s="121">
        <v>0</v>
      </c>
      <c r="T33" s="121">
        <v>3436</v>
      </c>
      <c r="U33" s="121">
        <v>0</v>
      </c>
      <c r="V33" s="121">
        <v>0</v>
      </c>
      <c r="W33" s="121">
        <f>+SUM(X33:AA33)</f>
        <v>76631</v>
      </c>
      <c r="X33" s="121">
        <v>48900</v>
      </c>
      <c r="Y33" s="121">
        <v>27297</v>
      </c>
      <c r="Z33" s="121">
        <v>0</v>
      </c>
      <c r="AA33" s="121">
        <v>434</v>
      </c>
      <c r="AB33" s="121">
        <v>138514</v>
      </c>
      <c r="AC33" s="121">
        <v>0</v>
      </c>
      <c r="AD33" s="121">
        <v>31311</v>
      </c>
      <c r="AE33" s="121">
        <f>+SUM(D33,L33,AD33)</f>
        <v>111378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35563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80067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3436</v>
      </c>
      <c r="BW33" s="121">
        <f>SUM(S33,AU33)</f>
        <v>0</v>
      </c>
      <c r="BX33" s="121">
        <f>SUM(T33,AV33)</f>
        <v>3436</v>
      </c>
      <c r="BY33" s="121">
        <f>SUM(U33,AW33)</f>
        <v>0</v>
      </c>
      <c r="BZ33" s="121">
        <f>SUM(V33,AX33)</f>
        <v>0</v>
      </c>
      <c r="CA33" s="121">
        <f>SUM(W33,AY33)</f>
        <v>76631</v>
      </c>
      <c r="CB33" s="121">
        <f>SUM(X33,AZ33)</f>
        <v>48900</v>
      </c>
      <c r="CC33" s="121">
        <f>SUM(Y33,BA33)</f>
        <v>27297</v>
      </c>
      <c r="CD33" s="121">
        <f>SUM(Z33,BB33)</f>
        <v>0</v>
      </c>
      <c r="CE33" s="121">
        <f>SUM(AA33,BC33)</f>
        <v>434</v>
      </c>
      <c r="CF33" s="121">
        <f>SUM(AB33,BD33)</f>
        <v>174077</v>
      </c>
      <c r="CG33" s="121">
        <f>SUM(AC33,BE33)</f>
        <v>0</v>
      </c>
      <c r="CH33" s="121">
        <f>SUM(AD33,BF33)</f>
        <v>31311</v>
      </c>
      <c r="CI33" s="121">
        <f>SUM(AE33,BG33)</f>
        <v>111378</v>
      </c>
    </row>
    <row r="34" spans="1:87" s="136" customFormat="1" ht="13.5" customHeight="1" x14ac:dyDescent="0.15">
      <c r="A34" s="119" t="s">
        <v>52</v>
      </c>
      <c r="B34" s="120" t="s">
        <v>430</v>
      </c>
      <c r="C34" s="119" t="s">
        <v>431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14459</v>
      </c>
      <c r="L34" s="121">
        <f>+SUM(M34,R34,V34,W34,AC34)</f>
        <v>55565</v>
      </c>
      <c r="M34" s="121">
        <f>+SUM(N34:Q34)</f>
        <v>1498</v>
      </c>
      <c r="N34" s="121">
        <v>1498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54067</v>
      </c>
      <c r="X34" s="121">
        <v>47386</v>
      </c>
      <c r="Y34" s="121">
        <v>6010</v>
      </c>
      <c r="Z34" s="121">
        <v>0</v>
      </c>
      <c r="AA34" s="121">
        <v>671</v>
      </c>
      <c r="AB34" s="121">
        <v>59616</v>
      </c>
      <c r="AC34" s="121">
        <v>0</v>
      </c>
      <c r="AD34" s="121">
        <v>0</v>
      </c>
      <c r="AE34" s="121">
        <f>+SUM(D34,L34,AD34)</f>
        <v>55565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15281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14459</v>
      </c>
      <c r="BP34" s="121">
        <f>SUM(L34,AN34)</f>
        <v>55565</v>
      </c>
      <c r="BQ34" s="121">
        <f>SUM(M34,AO34)</f>
        <v>1498</v>
      </c>
      <c r="BR34" s="121">
        <f>SUM(N34,AP34)</f>
        <v>1498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54067</v>
      </c>
      <c r="CB34" s="121">
        <f>SUM(X34,AZ34)</f>
        <v>47386</v>
      </c>
      <c r="CC34" s="121">
        <f>SUM(Y34,BA34)</f>
        <v>6010</v>
      </c>
      <c r="CD34" s="121">
        <f>SUM(Z34,BB34)</f>
        <v>0</v>
      </c>
      <c r="CE34" s="121">
        <f>SUM(AA34,BC34)</f>
        <v>671</v>
      </c>
      <c r="CF34" s="121">
        <f>SUM(AB34,BD34)</f>
        <v>74897</v>
      </c>
      <c r="CG34" s="121">
        <f>SUM(AC34,BE34)</f>
        <v>0</v>
      </c>
      <c r="CH34" s="121">
        <f>SUM(AD34,BF34)</f>
        <v>0</v>
      </c>
      <c r="CI34" s="121">
        <f>SUM(AE34,BG34)</f>
        <v>55565</v>
      </c>
    </row>
    <row r="35" spans="1:87" s="136" customFormat="1" ht="13.5" customHeight="1" x14ac:dyDescent="0.15">
      <c r="A35" s="119" t="s">
        <v>52</v>
      </c>
      <c r="B35" s="120" t="s">
        <v>433</v>
      </c>
      <c r="C35" s="119" t="s">
        <v>434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110588</v>
      </c>
      <c r="M35" s="121">
        <f>+SUM(N35:Q35)</f>
        <v>18399</v>
      </c>
      <c r="N35" s="121">
        <v>18399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92189</v>
      </c>
      <c r="X35" s="121">
        <v>64938</v>
      </c>
      <c r="Y35" s="121">
        <v>15970</v>
      </c>
      <c r="Z35" s="121">
        <v>0</v>
      </c>
      <c r="AA35" s="121">
        <v>11281</v>
      </c>
      <c r="AB35" s="121">
        <v>68870</v>
      </c>
      <c r="AC35" s="121">
        <v>0</v>
      </c>
      <c r="AD35" s="121">
        <v>28332</v>
      </c>
      <c r="AE35" s="121">
        <f>+SUM(D35,L35,AD35)</f>
        <v>138920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18185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110588</v>
      </c>
      <c r="BQ35" s="121">
        <f>SUM(M35,AO35)</f>
        <v>18399</v>
      </c>
      <c r="BR35" s="121">
        <f>SUM(N35,AP35)</f>
        <v>18399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0</v>
      </c>
      <c r="BW35" s="121">
        <f>SUM(S35,AU35)</f>
        <v>0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92189</v>
      </c>
      <c r="CB35" s="121">
        <f>SUM(X35,AZ35)</f>
        <v>64938</v>
      </c>
      <c r="CC35" s="121">
        <f>SUM(Y35,BA35)</f>
        <v>15970</v>
      </c>
      <c r="CD35" s="121">
        <f>SUM(Z35,BB35)</f>
        <v>0</v>
      </c>
      <c r="CE35" s="121">
        <f>SUM(AA35,BC35)</f>
        <v>11281</v>
      </c>
      <c r="CF35" s="121">
        <f>SUM(AB35,BD35)</f>
        <v>87055</v>
      </c>
      <c r="CG35" s="121">
        <f>SUM(AC35,BE35)</f>
        <v>0</v>
      </c>
      <c r="CH35" s="121">
        <f>SUM(AD35,BF35)</f>
        <v>28332</v>
      </c>
      <c r="CI35" s="121">
        <f>SUM(AE35,BG35)</f>
        <v>138920</v>
      </c>
    </row>
    <row r="36" spans="1:87" s="136" customFormat="1" ht="13.5" customHeight="1" x14ac:dyDescent="0.15">
      <c r="A36" s="119" t="s">
        <v>52</v>
      </c>
      <c r="B36" s="120" t="s">
        <v>436</v>
      </c>
      <c r="C36" s="119" t="s">
        <v>437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32540</v>
      </c>
      <c r="M36" s="121">
        <f>+SUM(N36:Q36)</f>
        <v>10476</v>
      </c>
      <c r="N36" s="121">
        <v>494</v>
      </c>
      <c r="O36" s="121">
        <v>5181</v>
      </c>
      <c r="P36" s="121">
        <v>4801</v>
      </c>
      <c r="Q36" s="121">
        <v>0</v>
      </c>
      <c r="R36" s="121">
        <f>+SUM(S36:U36)</f>
        <v>10687</v>
      </c>
      <c r="S36" s="121">
        <v>977</v>
      </c>
      <c r="T36" s="121">
        <v>8845</v>
      </c>
      <c r="U36" s="121">
        <v>865</v>
      </c>
      <c r="V36" s="121">
        <v>7546</v>
      </c>
      <c r="W36" s="121">
        <f>+SUM(X36:AA36)</f>
        <v>3831</v>
      </c>
      <c r="X36" s="121">
        <v>0</v>
      </c>
      <c r="Y36" s="121">
        <v>3831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32540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32540</v>
      </c>
      <c r="BQ36" s="121">
        <f>SUM(M36,AO36)</f>
        <v>10476</v>
      </c>
      <c r="BR36" s="121">
        <f>SUM(N36,AP36)</f>
        <v>494</v>
      </c>
      <c r="BS36" s="121">
        <f>SUM(O36,AQ36)</f>
        <v>5181</v>
      </c>
      <c r="BT36" s="121">
        <f>SUM(P36,AR36)</f>
        <v>4801</v>
      </c>
      <c r="BU36" s="121">
        <f>SUM(Q36,AS36)</f>
        <v>0</v>
      </c>
      <c r="BV36" s="121">
        <f>SUM(R36,AT36)</f>
        <v>10687</v>
      </c>
      <c r="BW36" s="121">
        <f>SUM(S36,AU36)</f>
        <v>977</v>
      </c>
      <c r="BX36" s="121">
        <f>SUM(T36,AV36)</f>
        <v>8845</v>
      </c>
      <c r="BY36" s="121">
        <f>SUM(U36,AW36)</f>
        <v>865</v>
      </c>
      <c r="BZ36" s="121">
        <f>SUM(V36,AX36)</f>
        <v>7546</v>
      </c>
      <c r="CA36" s="121">
        <f>SUM(W36,AY36)</f>
        <v>3831</v>
      </c>
      <c r="CB36" s="121">
        <f>SUM(X36,AZ36)</f>
        <v>0</v>
      </c>
      <c r="CC36" s="121">
        <f>SUM(Y36,BA36)</f>
        <v>3831</v>
      </c>
      <c r="CD36" s="121">
        <f>SUM(Z36,BB36)</f>
        <v>0</v>
      </c>
      <c r="CE36" s="121">
        <f>SUM(AA36,BC36)</f>
        <v>0</v>
      </c>
      <c r="CF36" s="121">
        <f>SUM(AB36,BD36)</f>
        <v>0</v>
      </c>
      <c r="CG36" s="121">
        <f>SUM(AC36,BE36)</f>
        <v>0</v>
      </c>
      <c r="CH36" s="121">
        <f>SUM(AD36,BF36)</f>
        <v>0</v>
      </c>
      <c r="CI36" s="121">
        <f>SUM(AE36,BG36)</f>
        <v>32540</v>
      </c>
    </row>
    <row r="37" spans="1:87" s="136" customFormat="1" ht="13.5" customHeight="1" x14ac:dyDescent="0.15">
      <c r="A37" s="119" t="s">
        <v>52</v>
      </c>
      <c r="B37" s="120" t="s">
        <v>439</v>
      </c>
      <c r="C37" s="119" t="s">
        <v>440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42232</v>
      </c>
      <c r="M37" s="121">
        <f>+SUM(N37:Q37)</f>
        <v>21445</v>
      </c>
      <c r="N37" s="121">
        <v>6066</v>
      </c>
      <c r="O37" s="121">
        <v>15379</v>
      </c>
      <c r="P37" s="121">
        <v>0</v>
      </c>
      <c r="Q37" s="121">
        <v>0</v>
      </c>
      <c r="R37" s="121">
        <f>+SUM(S37:U37)</f>
        <v>11245</v>
      </c>
      <c r="S37" s="121">
        <v>6255</v>
      </c>
      <c r="T37" s="121">
        <v>4990</v>
      </c>
      <c r="U37" s="121">
        <v>0</v>
      </c>
      <c r="V37" s="121">
        <v>435</v>
      </c>
      <c r="W37" s="121">
        <f>+SUM(X37:AA37)</f>
        <v>9107</v>
      </c>
      <c r="X37" s="121">
        <v>0</v>
      </c>
      <c r="Y37" s="121">
        <v>9107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f>+SUM(D37,L37,AD37)</f>
        <v>42232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244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244</v>
      </c>
      <c r="AU37" s="121">
        <v>244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244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42476</v>
      </c>
      <c r="BQ37" s="121">
        <f>SUM(M37,AO37)</f>
        <v>21445</v>
      </c>
      <c r="BR37" s="121">
        <f>SUM(N37,AP37)</f>
        <v>6066</v>
      </c>
      <c r="BS37" s="121">
        <f>SUM(O37,AQ37)</f>
        <v>15379</v>
      </c>
      <c r="BT37" s="121">
        <f>SUM(P37,AR37)</f>
        <v>0</v>
      </c>
      <c r="BU37" s="121">
        <f>SUM(Q37,AS37)</f>
        <v>0</v>
      </c>
      <c r="BV37" s="121">
        <f>SUM(R37,AT37)</f>
        <v>11489</v>
      </c>
      <c r="BW37" s="121">
        <f>SUM(S37,AU37)</f>
        <v>6499</v>
      </c>
      <c r="BX37" s="121">
        <f>SUM(T37,AV37)</f>
        <v>4990</v>
      </c>
      <c r="BY37" s="121">
        <f>SUM(U37,AW37)</f>
        <v>0</v>
      </c>
      <c r="BZ37" s="121">
        <f>SUM(V37,AX37)</f>
        <v>435</v>
      </c>
      <c r="CA37" s="121">
        <f>SUM(W37,AY37)</f>
        <v>9107</v>
      </c>
      <c r="CB37" s="121">
        <f>SUM(X37,AZ37)</f>
        <v>0</v>
      </c>
      <c r="CC37" s="121">
        <f>SUM(Y37,BA37)</f>
        <v>9107</v>
      </c>
      <c r="CD37" s="121">
        <f>SUM(Z37,BB37)</f>
        <v>0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42476</v>
      </c>
    </row>
    <row r="38" spans="1:87" s="136" customFormat="1" ht="13.5" customHeight="1" x14ac:dyDescent="0.15">
      <c r="A38" s="119" t="s">
        <v>52</v>
      </c>
      <c r="B38" s="120" t="s">
        <v>442</v>
      </c>
      <c r="C38" s="119" t="s">
        <v>443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21295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10534</v>
      </c>
      <c r="S38" s="121">
        <v>10534</v>
      </c>
      <c r="T38" s="121">
        <v>0</v>
      </c>
      <c r="U38" s="121">
        <v>0</v>
      </c>
      <c r="V38" s="121">
        <v>0</v>
      </c>
      <c r="W38" s="121">
        <f>+SUM(X38:AA38)</f>
        <v>10761</v>
      </c>
      <c r="X38" s="121">
        <v>1840</v>
      </c>
      <c r="Y38" s="121">
        <v>2862</v>
      </c>
      <c r="Z38" s="121">
        <v>0</v>
      </c>
      <c r="AA38" s="121">
        <v>6059</v>
      </c>
      <c r="AB38" s="121">
        <v>0</v>
      </c>
      <c r="AC38" s="121">
        <v>0</v>
      </c>
      <c r="AD38" s="121">
        <v>16691</v>
      </c>
      <c r="AE38" s="121">
        <f>+SUM(D38,L38,AD38)</f>
        <v>37986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21295</v>
      </c>
      <c r="BQ38" s="121">
        <f>SUM(M38,AO38)</f>
        <v>0</v>
      </c>
      <c r="BR38" s="121">
        <f>SUM(N38,AP38)</f>
        <v>0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10534</v>
      </c>
      <c r="BW38" s="121">
        <f>SUM(S38,AU38)</f>
        <v>10534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10761</v>
      </c>
      <c r="CB38" s="121">
        <f>SUM(X38,AZ38)</f>
        <v>1840</v>
      </c>
      <c r="CC38" s="121">
        <f>SUM(Y38,BA38)</f>
        <v>2862</v>
      </c>
      <c r="CD38" s="121">
        <f>SUM(Z38,BB38)</f>
        <v>0</v>
      </c>
      <c r="CE38" s="121">
        <f>SUM(AA38,BC38)</f>
        <v>6059</v>
      </c>
      <c r="CF38" s="121">
        <f>SUM(AB38,BD38)</f>
        <v>0</v>
      </c>
      <c r="CG38" s="121">
        <f>SUM(AC38,BE38)</f>
        <v>0</v>
      </c>
      <c r="CH38" s="121">
        <f>SUM(AD38,BF38)</f>
        <v>16691</v>
      </c>
      <c r="CI38" s="121">
        <f>SUM(AE38,BG38)</f>
        <v>37986</v>
      </c>
    </row>
    <row r="39" spans="1:87" s="136" customFormat="1" ht="13.5" customHeight="1" x14ac:dyDescent="0.15">
      <c r="A39" s="119" t="s">
        <v>52</v>
      </c>
      <c r="B39" s="120" t="s">
        <v>445</v>
      </c>
      <c r="C39" s="119" t="s">
        <v>446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24174</v>
      </c>
      <c r="M39" s="121">
        <f>+SUM(N39:Q39)</f>
        <v>7175</v>
      </c>
      <c r="N39" s="121">
        <v>0</v>
      </c>
      <c r="O39" s="121">
        <v>3726</v>
      </c>
      <c r="P39" s="121">
        <v>3449</v>
      </c>
      <c r="Q39" s="121">
        <v>0</v>
      </c>
      <c r="R39" s="121">
        <f>+SUM(S39:U39)</f>
        <v>2936</v>
      </c>
      <c r="S39" s="121">
        <v>407</v>
      </c>
      <c r="T39" s="121">
        <v>2529</v>
      </c>
      <c r="U39" s="121">
        <v>0</v>
      </c>
      <c r="V39" s="121">
        <v>3798</v>
      </c>
      <c r="W39" s="121">
        <f>+SUM(X39:AA39)</f>
        <v>10265</v>
      </c>
      <c r="X39" s="121">
        <v>0</v>
      </c>
      <c r="Y39" s="121">
        <v>10265</v>
      </c>
      <c r="Z39" s="121">
        <v>0</v>
      </c>
      <c r="AA39" s="121">
        <v>0</v>
      </c>
      <c r="AB39" s="121">
        <v>0</v>
      </c>
      <c r="AC39" s="121">
        <v>0</v>
      </c>
      <c r="AD39" s="121">
        <v>348</v>
      </c>
      <c r="AE39" s="121">
        <f>+SUM(D39,L39,AD39)</f>
        <v>24522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5696</v>
      </c>
      <c r="AO39" s="121">
        <f>+SUM(AP39:AS39)</f>
        <v>59</v>
      </c>
      <c r="AP39" s="121">
        <v>0</v>
      </c>
      <c r="AQ39" s="121">
        <v>59</v>
      </c>
      <c r="AR39" s="121">
        <v>0</v>
      </c>
      <c r="AS39" s="121">
        <v>0</v>
      </c>
      <c r="AT39" s="121">
        <f>+SUM(AU39:AW39)</f>
        <v>2544</v>
      </c>
      <c r="AU39" s="121">
        <v>18</v>
      </c>
      <c r="AV39" s="121">
        <v>2526</v>
      </c>
      <c r="AW39" s="121">
        <v>0</v>
      </c>
      <c r="AX39" s="121">
        <v>0</v>
      </c>
      <c r="AY39" s="121">
        <f>+SUM(AZ39:BC39)</f>
        <v>3093</v>
      </c>
      <c r="AZ39" s="121">
        <v>0</v>
      </c>
      <c r="BA39" s="121">
        <v>3093</v>
      </c>
      <c r="BB39" s="121">
        <v>0</v>
      </c>
      <c r="BC39" s="121">
        <v>0</v>
      </c>
      <c r="BD39" s="121">
        <v>0</v>
      </c>
      <c r="BE39" s="121">
        <v>0</v>
      </c>
      <c r="BF39" s="121">
        <v>3643</v>
      </c>
      <c r="BG39" s="121">
        <f>+SUM(BF39,AN39,AF39)</f>
        <v>9339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29870</v>
      </c>
      <c r="BQ39" s="121">
        <f>SUM(M39,AO39)</f>
        <v>7234</v>
      </c>
      <c r="BR39" s="121">
        <f>SUM(N39,AP39)</f>
        <v>0</v>
      </c>
      <c r="BS39" s="121">
        <f>SUM(O39,AQ39)</f>
        <v>3785</v>
      </c>
      <c r="BT39" s="121">
        <f>SUM(P39,AR39)</f>
        <v>3449</v>
      </c>
      <c r="BU39" s="121">
        <f>SUM(Q39,AS39)</f>
        <v>0</v>
      </c>
      <c r="BV39" s="121">
        <f>SUM(R39,AT39)</f>
        <v>5480</v>
      </c>
      <c r="BW39" s="121">
        <f>SUM(S39,AU39)</f>
        <v>425</v>
      </c>
      <c r="BX39" s="121">
        <f>SUM(T39,AV39)</f>
        <v>5055</v>
      </c>
      <c r="BY39" s="121">
        <f>SUM(U39,AW39)</f>
        <v>0</v>
      </c>
      <c r="BZ39" s="121">
        <f>SUM(V39,AX39)</f>
        <v>3798</v>
      </c>
      <c r="CA39" s="121">
        <f>SUM(W39,AY39)</f>
        <v>13358</v>
      </c>
      <c r="CB39" s="121">
        <f>SUM(X39,AZ39)</f>
        <v>0</v>
      </c>
      <c r="CC39" s="121">
        <f>SUM(Y39,BA39)</f>
        <v>13358</v>
      </c>
      <c r="CD39" s="121">
        <f>SUM(Z39,BB39)</f>
        <v>0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3991</v>
      </c>
      <c r="CI39" s="121">
        <f>SUM(AE39,BG39)</f>
        <v>33861</v>
      </c>
    </row>
    <row r="40" spans="1:87" s="136" customFormat="1" ht="13.5" customHeight="1" x14ac:dyDescent="0.15">
      <c r="A40" s="119" t="s">
        <v>52</v>
      </c>
      <c r="B40" s="120" t="s">
        <v>448</v>
      </c>
      <c r="C40" s="119" t="s">
        <v>449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22998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22998</v>
      </c>
      <c r="X40" s="121">
        <v>4752</v>
      </c>
      <c r="Y40" s="121">
        <v>4752</v>
      </c>
      <c r="Z40" s="121">
        <v>4752</v>
      </c>
      <c r="AA40" s="121">
        <v>8742</v>
      </c>
      <c r="AB40" s="121">
        <v>0</v>
      </c>
      <c r="AC40" s="121">
        <v>0</v>
      </c>
      <c r="AD40" s="121">
        <v>18989</v>
      </c>
      <c r="AE40" s="121">
        <f>+SUM(D40,L40,AD40)</f>
        <v>41987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370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370</v>
      </c>
      <c r="AZ40" s="121">
        <v>123</v>
      </c>
      <c r="BA40" s="121">
        <v>123</v>
      </c>
      <c r="BB40" s="121">
        <v>124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370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23368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23368</v>
      </c>
      <c r="CB40" s="121">
        <f>SUM(X40,AZ40)</f>
        <v>4875</v>
      </c>
      <c r="CC40" s="121">
        <f>SUM(Y40,BA40)</f>
        <v>4875</v>
      </c>
      <c r="CD40" s="121">
        <f>SUM(Z40,BB40)</f>
        <v>4876</v>
      </c>
      <c r="CE40" s="121">
        <f>SUM(AA40,BC40)</f>
        <v>8742</v>
      </c>
      <c r="CF40" s="121">
        <f>SUM(AB40,BD40)</f>
        <v>0</v>
      </c>
      <c r="CG40" s="121">
        <f>SUM(AC40,BE40)</f>
        <v>0</v>
      </c>
      <c r="CH40" s="121">
        <f>SUM(AD40,BF40)</f>
        <v>18989</v>
      </c>
      <c r="CI40" s="121">
        <f>SUM(AE40,BG40)</f>
        <v>42357</v>
      </c>
    </row>
    <row r="41" spans="1:87" s="136" customFormat="1" ht="13.5" customHeight="1" x14ac:dyDescent="0.15">
      <c r="A41" s="119" t="s">
        <v>52</v>
      </c>
      <c r="B41" s="120" t="s">
        <v>451</v>
      </c>
      <c r="C41" s="119" t="s">
        <v>452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14570</v>
      </c>
      <c r="M41" s="121">
        <f>+SUM(N41:Q41)</f>
        <v>9024</v>
      </c>
      <c r="N41" s="121">
        <v>0</v>
      </c>
      <c r="O41" s="121">
        <v>3000</v>
      </c>
      <c r="P41" s="121">
        <v>3000</v>
      </c>
      <c r="Q41" s="121">
        <v>3024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5546</v>
      </c>
      <c r="AD41" s="121">
        <v>17949</v>
      </c>
      <c r="AE41" s="121">
        <f>+SUM(D41,L41,AD41)</f>
        <v>32519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14570</v>
      </c>
      <c r="BQ41" s="121">
        <f>SUM(M41,AO41)</f>
        <v>9024</v>
      </c>
      <c r="BR41" s="121">
        <f>SUM(N41,AP41)</f>
        <v>0</v>
      </c>
      <c r="BS41" s="121">
        <f>SUM(O41,AQ41)</f>
        <v>3000</v>
      </c>
      <c r="BT41" s="121">
        <f>SUM(P41,AR41)</f>
        <v>3000</v>
      </c>
      <c r="BU41" s="121">
        <f>SUM(Q41,AS41)</f>
        <v>3024</v>
      </c>
      <c r="BV41" s="121">
        <f>SUM(R41,AT41)</f>
        <v>0</v>
      </c>
      <c r="BW41" s="121">
        <f>SUM(S41,AU41)</f>
        <v>0</v>
      </c>
      <c r="BX41" s="121">
        <f>SUM(T41,AV41)</f>
        <v>0</v>
      </c>
      <c r="BY41" s="121">
        <f>SUM(U41,AW41)</f>
        <v>0</v>
      </c>
      <c r="BZ41" s="121">
        <f>SUM(V41,AX41)</f>
        <v>0</v>
      </c>
      <c r="CA41" s="121">
        <f>SUM(W41,AY41)</f>
        <v>0</v>
      </c>
      <c r="CB41" s="121">
        <f>SUM(X41,AZ41)</f>
        <v>0</v>
      </c>
      <c r="CC41" s="121">
        <f>SUM(Y41,BA41)</f>
        <v>0</v>
      </c>
      <c r="CD41" s="121">
        <f>SUM(Z41,BB41)</f>
        <v>0</v>
      </c>
      <c r="CE41" s="121">
        <f>SUM(AA41,BC41)</f>
        <v>0</v>
      </c>
      <c r="CF41" s="121">
        <f>SUM(AB41,BD41)</f>
        <v>0</v>
      </c>
      <c r="CG41" s="121">
        <f>SUM(AC41,BE41)</f>
        <v>5546</v>
      </c>
      <c r="CH41" s="121">
        <f>SUM(AD41,BF41)</f>
        <v>17949</v>
      </c>
      <c r="CI41" s="121">
        <f>SUM(AE41,BG41)</f>
        <v>32519</v>
      </c>
    </row>
    <row r="42" spans="1:87" s="136" customFormat="1" ht="13.5" customHeight="1" x14ac:dyDescent="0.15">
      <c r="A42" s="119" t="s">
        <v>52</v>
      </c>
      <c r="B42" s="120" t="s">
        <v>454</v>
      </c>
      <c r="C42" s="119" t="s">
        <v>455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65662</v>
      </c>
      <c r="M42" s="121">
        <f>+SUM(N42:Q42)</f>
        <v>65662</v>
      </c>
      <c r="N42" s="121">
        <v>6807</v>
      </c>
      <c r="O42" s="121">
        <v>0</v>
      </c>
      <c r="P42" s="121">
        <v>58855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f>+SUM(D42,L42,AD42)</f>
        <v>65662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525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525</v>
      </c>
      <c r="AU42" s="121">
        <v>525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525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66187</v>
      </c>
      <c r="BQ42" s="121">
        <f>SUM(M42,AO42)</f>
        <v>65662</v>
      </c>
      <c r="BR42" s="121">
        <f>SUM(N42,AP42)</f>
        <v>6807</v>
      </c>
      <c r="BS42" s="121">
        <f>SUM(O42,AQ42)</f>
        <v>0</v>
      </c>
      <c r="BT42" s="121">
        <f>SUM(P42,AR42)</f>
        <v>58855</v>
      </c>
      <c r="BU42" s="121">
        <f>SUM(Q42,AS42)</f>
        <v>0</v>
      </c>
      <c r="BV42" s="121">
        <f>SUM(R42,AT42)</f>
        <v>525</v>
      </c>
      <c r="BW42" s="121">
        <f>SUM(S42,AU42)</f>
        <v>525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0</v>
      </c>
      <c r="CB42" s="121">
        <f>SUM(X42,AZ42)</f>
        <v>0</v>
      </c>
      <c r="CC42" s="121">
        <f>SUM(Y42,BA42)</f>
        <v>0</v>
      </c>
      <c r="CD42" s="121">
        <f>SUM(Z42,BB42)</f>
        <v>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0</v>
      </c>
      <c r="CI42" s="121">
        <f>SUM(AE42,BG42)</f>
        <v>66187</v>
      </c>
    </row>
    <row r="43" spans="1:87" s="136" customFormat="1" ht="13.5" customHeight="1" x14ac:dyDescent="0.15">
      <c r="A43" s="119" t="s">
        <v>52</v>
      </c>
      <c r="B43" s="120" t="s">
        <v>457</v>
      </c>
      <c r="C43" s="119" t="s">
        <v>458</v>
      </c>
      <c r="D43" s="121">
        <f>+SUM(E43,J43)</f>
        <v>25691</v>
      </c>
      <c r="E43" s="121">
        <f>+SUM(F43:I43)</f>
        <v>25691</v>
      </c>
      <c r="F43" s="121">
        <v>0</v>
      </c>
      <c r="G43" s="121">
        <v>24192</v>
      </c>
      <c r="H43" s="121">
        <v>1499</v>
      </c>
      <c r="I43" s="121">
        <v>0</v>
      </c>
      <c r="J43" s="121">
        <v>0</v>
      </c>
      <c r="K43" s="121">
        <v>0</v>
      </c>
      <c r="L43" s="121">
        <f>+SUM(M43,R43,V43,W43,AC43)</f>
        <v>45182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17043</v>
      </c>
      <c r="S43" s="121">
        <v>1240</v>
      </c>
      <c r="T43" s="121">
        <v>13441</v>
      </c>
      <c r="U43" s="121">
        <v>2362</v>
      </c>
      <c r="V43" s="121">
        <v>0</v>
      </c>
      <c r="W43" s="121">
        <f>+SUM(X43:AA43)</f>
        <v>28139</v>
      </c>
      <c r="X43" s="121">
        <v>4864</v>
      </c>
      <c r="Y43" s="121">
        <v>18949</v>
      </c>
      <c r="Z43" s="121">
        <v>3884</v>
      </c>
      <c r="AA43" s="121">
        <v>442</v>
      </c>
      <c r="AB43" s="121">
        <v>0</v>
      </c>
      <c r="AC43" s="121">
        <v>0</v>
      </c>
      <c r="AD43" s="121">
        <v>1756</v>
      </c>
      <c r="AE43" s="121">
        <f>+SUM(D43,L43,AD43)</f>
        <v>72629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25691</v>
      </c>
      <c r="BI43" s="121">
        <f>SUM(E43,AG43)</f>
        <v>25691</v>
      </c>
      <c r="BJ43" s="121">
        <f>SUM(F43,AH43)</f>
        <v>0</v>
      </c>
      <c r="BK43" s="121">
        <f>SUM(G43,AI43)</f>
        <v>24192</v>
      </c>
      <c r="BL43" s="121">
        <f>SUM(H43,AJ43)</f>
        <v>1499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45182</v>
      </c>
      <c r="BQ43" s="121">
        <f>SUM(M43,AO43)</f>
        <v>0</v>
      </c>
      <c r="BR43" s="121">
        <f>SUM(N43,AP43)</f>
        <v>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17043</v>
      </c>
      <c r="BW43" s="121">
        <f>SUM(S43,AU43)</f>
        <v>1240</v>
      </c>
      <c r="BX43" s="121">
        <f>SUM(T43,AV43)</f>
        <v>13441</v>
      </c>
      <c r="BY43" s="121">
        <f>SUM(U43,AW43)</f>
        <v>2362</v>
      </c>
      <c r="BZ43" s="121">
        <f>SUM(V43,AX43)</f>
        <v>0</v>
      </c>
      <c r="CA43" s="121">
        <f>SUM(W43,AY43)</f>
        <v>28139</v>
      </c>
      <c r="CB43" s="121">
        <f>SUM(X43,AZ43)</f>
        <v>4864</v>
      </c>
      <c r="CC43" s="121">
        <f>SUM(Y43,BA43)</f>
        <v>18949</v>
      </c>
      <c r="CD43" s="121">
        <f>SUM(Z43,BB43)</f>
        <v>3884</v>
      </c>
      <c r="CE43" s="121">
        <f>SUM(AA43,BC43)</f>
        <v>442</v>
      </c>
      <c r="CF43" s="121">
        <f>SUM(AB43,BD43)</f>
        <v>0</v>
      </c>
      <c r="CG43" s="121">
        <f>SUM(AC43,BE43)</f>
        <v>0</v>
      </c>
      <c r="CH43" s="121">
        <f>SUM(AD43,BF43)</f>
        <v>1756</v>
      </c>
      <c r="CI43" s="121">
        <f>SUM(AE43,BG43)</f>
        <v>72629</v>
      </c>
    </row>
    <row r="44" spans="1:87" s="136" customFormat="1" ht="13.5" customHeight="1" x14ac:dyDescent="0.15">
      <c r="A44" s="119" t="s">
        <v>52</v>
      </c>
      <c r="B44" s="120" t="s">
        <v>460</v>
      </c>
      <c r="C44" s="119" t="s">
        <v>461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140226</v>
      </c>
      <c r="M44" s="121">
        <f>+SUM(N44:Q44)</f>
        <v>56989</v>
      </c>
      <c r="N44" s="121">
        <v>10526</v>
      </c>
      <c r="O44" s="121">
        <v>0</v>
      </c>
      <c r="P44" s="121">
        <v>46463</v>
      </c>
      <c r="Q44" s="121">
        <v>0</v>
      </c>
      <c r="R44" s="121">
        <f>+SUM(S44:U44)</f>
        <v>58352</v>
      </c>
      <c r="S44" s="121">
        <v>2987</v>
      </c>
      <c r="T44" s="121">
        <v>55365</v>
      </c>
      <c r="U44" s="121">
        <v>0</v>
      </c>
      <c r="V44" s="121">
        <v>0</v>
      </c>
      <c r="W44" s="121">
        <f>+SUM(X44:AA44)</f>
        <v>24885</v>
      </c>
      <c r="X44" s="121">
        <v>19246</v>
      </c>
      <c r="Y44" s="121">
        <v>0</v>
      </c>
      <c r="Z44" s="121">
        <v>0</v>
      </c>
      <c r="AA44" s="121">
        <v>5639</v>
      </c>
      <c r="AB44" s="121">
        <v>0</v>
      </c>
      <c r="AC44" s="121">
        <v>0</v>
      </c>
      <c r="AD44" s="121">
        <v>0</v>
      </c>
      <c r="AE44" s="121">
        <f>+SUM(D44,L44,AD44)</f>
        <v>140226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140226</v>
      </c>
      <c r="BQ44" s="121">
        <f>SUM(M44,AO44)</f>
        <v>56989</v>
      </c>
      <c r="BR44" s="121">
        <f>SUM(N44,AP44)</f>
        <v>10526</v>
      </c>
      <c r="BS44" s="121">
        <f>SUM(O44,AQ44)</f>
        <v>0</v>
      </c>
      <c r="BT44" s="121">
        <f>SUM(P44,AR44)</f>
        <v>46463</v>
      </c>
      <c r="BU44" s="121">
        <f>SUM(Q44,AS44)</f>
        <v>0</v>
      </c>
      <c r="BV44" s="121">
        <f>SUM(R44,AT44)</f>
        <v>58352</v>
      </c>
      <c r="BW44" s="121">
        <f>SUM(S44,AU44)</f>
        <v>2987</v>
      </c>
      <c r="BX44" s="121">
        <f>SUM(T44,AV44)</f>
        <v>55365</v>
      </c>
      <c r="BY44" s="121">
        <f>SUM(U44,AW44)</f>
        <v>0</v>
      </c>
      <c r="BZ44" s="121">
        <f>SUM(V44,AX44)</f>
        <v>0</v>
      </c>
      <c r="CA44" s="121">
        <f>SUM(W44,AY44)</f>
        <v>24885</v>
      </c>
      <c r="CB44" s="121">
        <f>SUM(X44,AZ44)</f>
        <v>19246</v>
      </c>
      <c r="CC44" s="121">
        <f>SUM(Y44,BA44)</f>
        <v>0</v>
      </c>
      <c r="CD44" s="121">
        <f>SUM(Z44,BB44)</f>
        <v>0</v>
      </c>
      <c r="CE44" s="121">
        <f>SUM(AA44,BC44)</f>
        <v>5639</v>
      </c>
      <c r="CF44" s="121">
        <f>SUM(AB44,BD44)</f>
        <v>0</v>
      </c>
      <c r="CG44" s="121">
        <f>SUM(AC44,BE44)</f>
        <v>0</v>
      </c>
      <c r="CH44" s="121">
        <f>SUM(AD44,BF44)</f>
        <v>0</v>
      </c>
      <c r="CI44" s="121">
        <f>SUM(AE44,BG44)</f>
        <v>140226</v>
      </c>
    </row>
    <row r="45" spans="1:87" s="136" customFormat="1" ht="13.5" customHeight="1" x14ac:dyDescent="0.15">
      <c r="A45" s="119" t="s">
        <v>52</v>
      </c>
      <c r="B45" s="120" t="s">
        <v>463</v>
      </c>
      <c r="C45" s="119" t="s">
        <v>464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17727</v>
      </c>
      <c r="L45" s="121">
        <f>+SUM(M45,R45,V45,W45,AC45)</f>
        <v>82572</v>
      </c>
      <c r="M45" s="121">
        <f>+SUM(N45:Q45)</f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>+SUM(S45:U45)</f>
        <v>495</v>
      </c>
      <c r="S45" s="121">
        <v>0</v>
      </c>
      <c r="T45" s="121">
        <v>0</v>
      </c>
      <c r="U45" s="121">
        <v>495</v>
      </c>
      <c r="V45" s="121">
        <v>0</v>
      </c>
      <c r="W45" s="121">
        <f>+SUM(X45:AA45)</f>
        <v>82077</v>
      </c>
      <c r="X45" s="121">
        <v>68583</v>
      </c>
      <c r="Y45" s="121">
        <v>0</v>
      </c>
      <c r="Z45" s="121">
        <v>0</v>
      </c>
      <c r="AA45" s="121">
        <v>13494</v>
      </c>
      <c r="AB45" s="121">
        <v>95885</v>
      </c>
      <c r="AC45" s="121">
        <v>0</v>
      </c>
      <c r="AD45" s="121">
        <v>0</v>
      </c>
      <c r="AE45" s="121">
        <f>+SUM(D45,L45,AD45)</f>
        <v>82572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180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180</v>
      </c>
      <c r="AZ45" s="121">
        <v>180</v>
      </c>
      <c r="BA45" s="121">
        <v>0</v>
      </c>
      <c r="BB45" s="121">
        <v>0</v>
      </c>
      <c r="BC45" s="121">
        <v>0</v>
      </c>
      <c r="BD45" s="121">
        <v>42421</v>
      </c>
      <c r="BE45" s="121">
        <v>0</v>
      </c>
      <c r="BF45" s="121">
        <v>0</v>
      </c>
      <c r="BG45" s="121">
        <f>+SUM(BF45,AN45,AF45)</f>
        <v>180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17727</v>
      </c>
      <c r="BP45" s="121">
        <f>SUM(L45,AN45)</f>
        <v>82752</v>
      </c>
      <c r="BQ45" s="121">
        <f>SUM(M45,AO45)</f>
        <v>0</v>
      </c>
      <c r="BR45" s="121">
        <f>SUM(N45,AP45)</f>
        <v>0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495</v>
      </c>
      <c r="BW45" s="121">
        <f>SUM(S45,AU45)</f>
        <v>0</v>
      </c>
      <c r="BX45" s="121">
        <f>SUM(T45,AV45)</f>
        <v>0</v>
      </c>
      <c r="BY45" s="121">
        <f>SUM(U45,AW45)</f>
        <v>495</v>
      </c>
      <c r="BZ45" s="121">
        <f>SUM(V45,AX45)</f>
        <v>0</v>
      </c>
      <c r="CA45" s="121">
        <f>SUM(W45,AY45)</f>
        <v>82257</v>
      </c>
      <c r="CB45" s="121">
        <f>SUM(X45,AZ45)</f>
        <v>68763</v>
      </c>
      <c r="CC45" s="121">
        <f>SUM(Y45,BA45)</f>
        <v>0</v>
      </c>
      <c r="CD45" s="121">
        <f>SUM(Z45,BB45)</f>
        <v>0</v>
      </c>
      <c r="CE45" s="121">
        <f>SUM(AA45,BC45)</f>
        <v>13494</v>
      </c>
      <c r="CF45" s="121">
        <f>SUM(AB45,BD45)</f>
        <v>138306</v>
      </c>
      <c r="CG45" s="121">
        <f>SUM(AC45,BE45)</f>
        <v>0</v>
      </c>
      <c r="CH45" s="121">
        <f>SUM(AD45,BF45)</f>
        <v>0</v>
      </c>
      <c r="CI45" s="121">
        <f>SUM(AE45,BG45)</f>
        <v>82752</v>
      </c>
    </row>
    <row r="46" spans="1:87" s="136" customFormat="1" ht="13.5" customHeight="1" x14ac:dyDescent="0.15">
      <c r="A46" s="119" t="s">
        <v>52</v>
      </c>
      <c r="B46" s="120" t="s">
        <v>467</v>
      </c>
      <c r="C46" s="119" t="s">
        <v>468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27170</v>
      </c>
      <c r="M46" s="121">
        <f>+SUM(N46:Q46)</f>
        <v>8017</v>
      </c>
      <c r="N46" s="121">
        <v>0</v>
      </c>
      <c r="O46" s="121">
        <v>6681</v>
      </c>
      <c r="P46" s="121">
        <v>1336</v>
      </c>
      <c r="Q46" s="121">
        <v>0</v>
      </c>
      <c r="R46" s="121">
        <f>+SUM(S46:U46)</f>
        <v>17618</v>
      </c>
      <c r="S46" s="121">
        <v>1354</v>
      </c>
      <c r="T46" s="121">
        <v>16197</v>
      </c>
      <c r="U46" s="121">
        <v>67</v>
      </c>
      <c r="V46" s="121">
        <v>0</v>
      </c>
      <c r="W46" s="121">
        <f>+SUM(X46:AA46)</f>
        <v>1535</v>
      </c>
      <c r="X46" s="121">
        <v>0</v>
      </c>
      <c r="Y46" s="121">
        <v>0</v>
      </c>
      <c r="Z46" s="121">
        <v>1535</v>
      </c>
      <c r="AA46" s="121">
        <v>0</v>
      </c>
      <c r="AB46" s="121">
        <v>0</v>
      </c>
      <c r="AC46" s="121">
        <v>0</v>
      </c>
      <c r="AD46" s="121">
        <v>0</v>
      </c>
      <c r="AE46" s="121">
        <f>+SUM(D46,L46,AD46)</f>
        <v>27170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1969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1105</v>
      </c>
      <c r="AU46" s="121">
        <v>0</v>
      </c>
      <c r="AV46" s="121">
        <v>1105</v>
      </c>
      <c r="AW46" s="121">
        <v>0</v>
      </c>
      <c r="AX46" s="121">
        <v>0</v>
      </c>
      <c r="AY46" s="121">
        <f>+SUM(AZ46:BC46)</f>
        <v>864</v>
      </c>
      <c r="AZ46" s="121">
        <v>0</v>
      </c>
      <c r="BA46" s="121">
        <v>864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f>+SUM(BF46,AN46,AF46)</f>
        <v>1969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29139</v>
      </c>
      <c r="BQ46" s="121">
        <f>SUM(M46,AO46)</f>
        <v>8017</v>
      </c>
      <c r="BR46" s="121">
        <f>SUM(N46,AP46)</f>
        <v>0</v>
      </c>
      <c r="BS46" s="121">
        <f>SUM(O46,AQ46)</f>
        <v>6681</v>
      </c>
      <c r="BT46" s="121">
        <f>SUM(P46,AR46)</f>
        <v>1336</v>
      </c>
      <c r="BU46" s="121">
        <f>SUM(Q46,AS46)</f>
        <v>0</v>
      </c>
      <c r="BV46" s="121">
        <f>SUM(R46,AT46)</f>
        <v>18723</v>
      </c>
      <c r="BW46" s="121">
        <f>SUM(S46,AU46)</f>
        <v>1354</v>
      </c>
      <c r="BX46" s="121">
        <f>SUM(T46,AV46)</f>
        <v>17302</v>
      </c>
      <c r="BY46" s="121">
        <f>SUM(U46,AW46)</f>
        <v>67</v>
      </c>
      <c r="BZ46" s="121">
        <f>SUM(V46,AX46)</f>
        <v>0</v>
      </c>
      <c r="CA46" s="121">
        <f>SUM(W46,AY46)</f>
        <v>2399</v>
      </c>
      <c r="CB46" s="121">
        <f>SUM(X46,AZ46)</f>
        <v>0</v>
      </c>
      <c r="CC46" s="121">
        <f>SUM(Y46,BA46)</f>
        <v>864</v>
      </c>
      <c r="CD46" s="121">
        <f>SUM(Z46,BB46)</f>
        <v>1535</v>
      </c>
      <c r="CE46" s="121">
        <f>SUM(AA46,BC46)</f>
        <v>0</v>
      </c>
      <c r="CF46" s="121">
        <f>SUM(AB46,BD46)</f>
        <v>0</v>
      </c>
      <c r="CG46" s="121">
        <f>SUM(AC46,BE46)</f>
        <v>0</v>
      </c>
      <c r="CH46" s="121">
        <f>SUM(AD46,BF46)</f>
        <v>0</v>
      </c>
      <c r="CI46" s="121">
        <f>SUM(AE46,BG46)</f>
        <v>29139</v>
      </c>
    </row>
    <row r="47" spans="1:87" s="136" customFormat="1" ht="13.5" customHeight="1" x14ac:dyDescent="0.15">
      <c r="A47" s="119" t="s">
        <v>52</v>
      </c>
      <c r="B47" s="120" t="s">
        <v>470</v>
      </c>
      <c r="C47" s="119" t="s">
        <v>471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98166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11953</v>
      </c>
      <c r="S47" s="121">
        <v>11953</v>
      </c>
      <c r="T47" s="121">
        <v>0</v>
      </c>
      <c r="U47" s="121">
        <v>0</v>
      </c>
      <c r="V47" s="121">
        <v>0</v>
      </c>
      <c r="W47" s="121">
        <f>+SUM(X47:AA47)</f>
        <v>86213</v>
      </c>
      <c r="X47" s="121">
        <v>26891</v>
      </c>
      <c r="Y47" s="121">
        <v>7679</v>
      </c>
      <c r="Z47" s="121">
        <v>20534</v>
      </c>
      <c r="AA47" s="121">
        <v>31109</v>
      </c>
      <c r="AB47" s="121">
        <v>0</v>
      </c>
      <c r="AC47" s="121">
        <v>0</v>
      </c>
      <c r="AD47" s="121">
        <v>0</v>
      </c>
      <c r="AE47" s="121">
        <f>+SUM(D47,L47,AD47)</f>
        <v>98166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18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18</v>
      </c>
      <c r="AU47" s="121">
        <v>18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f>+SUM(BF47,AN47,AF47)</f>
        <v>18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98184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11971</v>
      </c>
      <c r="BW47" s="121">
        <f>SUM(S47,AU47)</f>
        <v>11971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86213</v>
      </c>
      <c r="CB47" s="121">
        <f>SUM(X47,AZ47)</f>
        <v>26891</v>
      </c>
      <c r="CC47" s="121">
        <f>SUM(Y47,BA47)</f>
        <v>7679</v>
      </c>
      <c r="CD47" s="121">
        <f>SUM(Z47,BB47)</f>
        <v>20534</v>
      </c>
      <c r="CE47" s="121">
        <f>SUM(AA47,BC47)</f>
        <v>31109</v>
      </c>
      <c r="CF47" s="121">
        <f>SUM(AB47,BD47)</f>
        <v>0</v>
      </c>
      <c r="CG47" s="121">
        <f>SUM(AC47,BE47)</f>
        <v>0</v>
      </c>
      <c r="CH47" s="121">
        <f>SUM(AD47,BF47)</f>
        <v>0</v>
      </c>
      <c r="CI47" s="121">
        <f>SUM(AE47,BG47)</f>
        <v>98184</v>
      </c>
    </row>
    <row r="48" spans="1:87" s="136" customFormat="1" ht="13.5" customHeight="1" x14ac:dyDescent="0.15">
      <c r="A48" s="119" t="s">
        <v>52</v>
      </c>
      <c r="B48" s="120" t="s">
        <v>473</v>
      </c>
      <c r="C48" s="119" t="s">
        <v>474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38793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38793</v>
      </c>
      <c r="X48" s="121">
        <v>8337</v>
      </c>
      <c r="Y48" s="121">
        <v>0</v>
      </c>
      <c r="Z48" s="121">
        <v>27599</v>
      </c>
      <c r="AA48" s="121">
        <v>2857</v>
      </c>
      <c r="AB48" s="121">
        <v>0</v>
      </c>
      <c r="AC48" s="121">
        <v>0</v>
      </c>
      <c r="AD48" s="121">
        <v>0</v>
      </c>
      <c r="AE48" s="121">
        <f>+SUM(D48,L48,AD48)</f>
        <v>38793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38793</v>
      </c>
      <c r="BQ48" s="121">
        <f>SUM(M48,AO48)</f>
        <v>0</v>
      </c>
      <c r="BR48" s="121">
        <f>SUM(N48,AP48)</f>
        <v>0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38793</v>
      </c>
      <c r="CB48" s="121">
        <f>SUM(X48,AZ48)</f>
        <v>8337</v>
      </c>
      <c r="CC48" s="121">
        <f>SUM(Y48,BA48)</f>
        <v>0</v>
      </c>
      <c r="CD48" s="121">
        <f>SUM(Z48,BB48)</f>
        <v>27599</v>
      </c>
      <c r="CE48" s="121">
        <f>SUM(AA48,BC48)</f>
        <v>2857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38793</v>
      </c>
    </row>
    <row r="49" spans="1:87" s="136" customFormat="1" ht="13.5" customHeight="1" x14ac:dyDescent="0.15">
      <c r="A49" s="119" t="s">
        <v>52</v>
      </c>
      <c r="B49" s="120" t="s">
        <v>332</v>
      </c>
      <c r="C49" s="119" t="s">
        <v>333</v>
      </c>
      <c r="D49" s="121">
        <f>+SUM(E49,J49)</f>
        <v>9526</v>
      </c>
      <c r="E49" s="121">
        <f>+SUM(F49:I49)</f>
        <v>1426</v>
      </c>
      <c r="F49" s="121">
        <v>0</v>
      </c>
      <c r="G49" s="121">
        <v>1283</v>
      </c>
      <c r="H49" s="121">
        <v>143</v>
      </c>
      <c r="I49" s="121">
        <v>0</v>
      </c>
      <c r="J49" s="121">
        <v>8100</v>
      </c>
      <c r="K49" s="121">
        <v>0</v>
      </c>
      <c r="L49" s="121">
        <f>+SUM(M49,R49,V49,W49,AC49)</f>
        <v>1588885</v>
      </c>
      <c r="M49" s="121">
        <f>+SUM(N49:Q49)</f>
        <v>325465</v>
      </c>
      <c r="N49" s="121">
        <v>208747</v>
      </c>
      <c r="O49" s="121">
        <v>0</v>
      </c>
      <c r="P49" s="121">
        <v>95466</v>
      </c>
      <c r="Q49" s="121">
        <v>21252</v>
      </c>
      <c r="R49" s="121">
        <f>+SUM(S49:U49)</f>
        <v>888076</v>
      </c>
      <c r="S49" s="121">
        <v>0</v>
      </c>
      <c r="T49" s="121">
        <v>845790</v>
      </c>
      <c r="U49" s="121">
        <v>42286</v>
      </c>
      <c r="V49" s="121">
        <v>0</v>
      </c>
      <c r="W49" s="121">
        <f>+SUM(X49:AA49)</f>
        <v>375344</v>
      </c>
      <c r="X49" s="121">
        <v>0</v>
      </c>
      <c r="Y49" s="121">
        <v>351008</v>
      </c>
      <c r="Z49" s="121">
        <v>24336</v>
      </c>
      <c r="AA49" s="121">
        <v>0</v>
      </c>
      <c r="AB49" s="121">
        <v>0</v>
      </c>
      <c r="AC49" s="121">
        <v>0</v>
      </c>
      <c r="AD49" s="121">
        <v>0</v>
      </c>
      <c r="AE49" s="121">
        <f>+SUM(D49,L49,AD49)</f>
        <v>1598411</v>
      </c>
      <c r="AF49" s="121">
        <f>+SUM(AG49,AL49)</f>
        <v>3596</v>
      </c>
      <c r="AG49" s="121">
        <f>+SUM(AH49:AK49)</f>
        <v>3596</v>
      </c>
      <c r="AH49" s="121">
        <v>0</v>
      </c>
      <c r="AI49" s="121">
        <v>3596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104413</v>
      </c>
      <c r="AO49" s="121">
        <f>+SUM(AP49:AS49)</f>
        <v>19796</v>
      </c>
      <c r="AP49" s="121">
        <v>19796</v>
      </c>
      <c r="AQ49" s="121">
        <v>0</v>
      </c>
      <c r="AR49" s="121">
        <v>0</v>
      </c>
      <c r="AS49" s="121">
        <v>0</v>
      </c>
      <c r="AT49" s="121">
        <f>+SUM(AU49:AW49)</f>
        <v>33549</v>
      </c>
      <c r="AU49" s="121">
        <v>0</v>
      </c>
      <c r="AV49" s="121">
        <v>33549</v>
      </c>
      <c r="AW49" s="121">
        <v>0</v>
      </c>
      <c r="AX49" s="121">
        <v>0</v>
      </c>
      <c r="AY49" s="121">
        <f>+SUM(AZ49:BC49)</f>
        <v>51068</v>
      </c>
      <c r="AZ49" s="121">
        <v>0</v>
      </c>
      <c r="BA49" s="121">
        <v>51068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>+SUM(BF49,AN49,AF49)</f>
        <v>108009</v>
      </c>
      <c r="BH49" s="121">
        <f>SUM(D49,AF49)</f>
        <v>13122</v>
      </c>
      <c r="BI49" s="121">
        <f>SUM(E49,AG49)</f>
        <v>5022</v>
      </c>
      <c r="BJ49" s="121">
        <f>SUM(F49,AH49)</f>
        <v>0</v>
      </c>
      <c r="BK49" s="121">
        <f>SUM(G49,AI49)</f>
        <v>4879</v>
      </c>
      <c r="BL49" s="121">
        <f>SUM(H49,AJ49)</f>
        <v>143</v>
      </c>
      <c r="BM49" s="121">
        <f>SUM(I49,AK49)</f>
        <v>0</v>
      </c>
      <c r="BN49" s="121">
        <f>SUM(J49,AL49)</f>
        <v>8100</v>
      </c>
      <c r="BO49" s="121">
        <f>SUM(K49,AM49)</f>
        <v>0</v>
      </c>
      <c r="BP49" s="121">
        <f>SUM(L49,AN49)</f>
        <v>1693298</v>
      </c>
      <c r="BQ49" s="121">
        <f>SUM(M49,AO49)</f>
        <v>345261</v>
      </c>
      <c r="BR49" s="121">
        <f>SUM(N49,AP49)</f>
        <v>228543</v>
      </c>
      <c r="BS49" s="121">
        <f>SUM(O49,AQ49)</f>
        <v>0</v>
      </c>
      <c r="BT49" s="121">
        <f>SUM(P49,AR49)</f>
        <v>95466</v>
      </c>
      <c r="BU49" s="121">
        <f>SUM(Q49,AS49)</f>
        <v>21252</v>
      </c>
      <c r="BV49" s="121">
        <f>SUM(R49,AT49)</f>
        <v>921625</v>
      </c>
      <c r="BW49" s="121">
        <f>SUM(S49,AU49)</f>
        <v>0</v>
      </c>
      <c r="BX49" s="121">
        <f>SUM(T49,AV49)</f>
        <v>879339</v>
      </c>
      <c r="BY49" s="121">
        <f>SUM(U49,AW49)</f>
        <v>42286</v>
      </c>
      <c r="BZ49" s="121">
        <f>SUM(V49,AX49)</f>
        <v>0</v>
      </c>
      <c r="CA49" s="121">
        <f>SUM(W49,AY49)</f>
        <v>426412</v>
      </c>
      <c r="CB49" s="121">
        <f>SUM(X49,AZ49)</f>
        <v>0</v>
      </c>
      <c r="CC49" s="121">
        <f>SUM(Y49,BA49)</f>
        <v>402076</v>
      </c>
      <c r="CD49" s="121">
        <f>SUM(Z49,BB49)</f>
        <v>24336</v>
      </c>
      <c r="CE49" s="121">
        <f>SUM(AA49,BC49)</f>
        <v>0</v>
      </c>
      <c r="CF49" s="121">
        <f>SUM(AB49,BD49)</f>
        <v>0</v>
      </c>
      <c r="CG49" s="121">
        <f>SUM(AC49,BE49)</f>
        <v>0</v>
      </c>
      <c r="CH49" s="121">
        <f>SUM(AD49,BF49)</f>
        <v>0</v>
      </c>
      <c r="CI49" s="121">
        <f>SUM(AE49,BG49)</f>
        <v>1706420</v>
      </c>
    </row>
    <row r="50" spans="1:87" s="136" customFormat="1" ht="13.5" customHeight="1" x14ac:dyDescent="0.15">
      <c r="A50" s="119" t="s">
        <v>52</v>
      </c>
      <c r="B50" s="120" t="s">
        <v>369</v>
      </c>
      <c r="C50" s="119" t="s">
        <v>370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396640</v>
      </c>
      <c r="M50" s="121">
        <f>+SUM(N50:Q50)</f>
        <v>53357</v>
      </c>
      <c r="N50" s="121">
        <v>21489</v>
      </c>
      <c r="O50" s="121">
        <v>0</v>
      </c>
      <c r="P50" s="121">
        <v>31868</v>
      </c>
      <c r="Q50" s="121">
        <v>0</v>
      </c>
      <c r="R50" s="121">
        <f>+SUM(S50:U50)</f>
        <v>149342</v>
      </c>
      <c r="S50" s="121">
        <v>0</v>
      </c>
      <c r="T50" s="121">
        <v>149342</v>
      </c>
      <c r="U50" s="121">
        <v>0</v>
      </c>
      <c r="V50" s="121">
        <v>0</v>
      </c>
      <c r="W50" s="121">
        <f>+SUM(X50:AA50)</f>
        <v>193941</v>
      </c>
      <c r="X50" s="121">
        <v>0</v>
      </c>
      <c r="Y50" s="121">
        <v>134941</v>
      </c>
      <c r="Z50" s="121">
        <v>59000</v>
      </c>
      <c r="AA50" s="121">
        <v>0</v>
      </c>
      <c r="AB50" s="121">
        <v>0</v>
      </c>
      <c r="AC50" s="121">
        <v>0</v>
      </c>
      <c r="AD50" s="121">
        <v>0</v>
      </c>
      <c r="AE50" s="121">
        <f>+SUM(D50,L50,AD50)</f>
        <v>396640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136697</v>
      </c>
      <c r="AO50" s="121">
        <f>+SUM(AP50:AS50)</f>
        <v>31289</v>
      </c>
      <c r="AP50" s="121">
        <v>21489</v>
      </c>
      <c r="AQ50" s="121">
        <v>0</v>
      </c>
      <c r="AR50" s="121">
        <v>9800</v>
      </c>
      <c r="AS50" s="121">
        <v>0</v>
      </c>
      <c r="AT50" s="121">
        <f>+SUM(AU50:AW50)</f>
        <v>77440</v>
      </c>
      <c r="AU50" s="121">
        <v>0</v>
      </c>
      <c r="AV50" s="121">
        <v>77440</v>
      </c>
      <c r="AW50" s="121">
        <v>0</v>
      </c>
      <c r="AX50" s="121">
        <v>0</v>
      </c>
      <c r="AY50" s="121">
        <f>+SUM(AZ50:BC50)</f>
        <v>27968</v>
      </c>
      <c r="AZ50" s="121">
        <v>0</v>
      </c>
      <c r="BA50" s="121">
        <v>27968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f>+SUM(BF50,AN50,AF50)</f>
        <v>136697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533337</v>
      </c>
      <c r="BQ50" s="121">
        <f>SUM(M50,AO50)</f>
        <v>84646</v>
      </c>
      <c r="BR50" s="121">
        <f>SUM(N50,AP50)</f>
        <v>42978</v>
      </c>
      <c r="BS50" s="121">
        <f>SUM(O50,AQ50)</f>
        <v>0</v>
      </c>
      <c r="BT50" s="121">
        <f>SUM(P50,AR50)</f>
        <v>41668</v>
      </c>
      <c r="BU50" s="121">
        <f>SUM(Q50,AS50)</f>
        <v>0</v>
      </c>
      <c r="BV50" s="121">
        <f>SUM(R50,AT50)</f>
        <v>226782</v>
      </c>
      <c r="BW50" s="121">
        <f>SUM(S50,AU50)</f>
        <v>0</v>
      </c>
      <c r="BX50" s="121">
        <f>SUM(T50,AV50)</f>
        <v>226782</v>
      </c>
      <c r="BY50" s="121">
        <f>SUM(U50,AW50)</f>
        <v>0</v>
      </c>
      <c r="BZ50" s="121">
        <f>SUM(V50,AX50)</f>
        <v>0</v>
      </c>
      <c r="CA50" s="121">
        <f>SUM(W50,AY50)</f>
        <v>221909</v>
      </c>
      <c r="CB50" s="121">
        <f>SUM(X50,AZ50)</f>
        <v>0</v>
      </c>
      <c r="CC50" s="121">
        <f>SUM(Y50,BA50)</f>
        <v>162909</v>
      </c>
      <c r="CD50" s="121">
        <f>SUM(Z50,BB50)</f>
        <v>59000</v>
      </c>
      <c r="CE50" s="121">
        <f>SUM(AA50,BC50)</f>
        <v>0</v>
      </c>
      <c r="CF50" s="121">
        <f>SUM(AB50,BD50)</f>
        <v>0</v>
      </c>
      <c r="CG50" s="121">
        <f>SUM(AC50,BE50)</f>
        <v>0</v>
      </c>
      <c r="CH50" s="121">
        <f>SUM(AD50,BF50)</f>
        <v>0</v>
      </c>
      <c r="CI50" s="121">
        <f>SUM(AE50,BG50)</f>
        <v>533337</v>
      </c>
    </row>
    <row r="51" spans="1:87" s="136" customFormat="1" ht="13.5" customHeight="1" x14ac:dyDescent="0.15">
      <c r="A51" s="119" t="s">
        <v>52</v>
      </c>
      <c r="B51" s="120" t="s">
        <v>346</v>
      </c>
      <c r="C51" s="119" t="s">
        <v>347</v>
      </c>
      <c r="D51" s="121">
        <f>+SUM(E51,J51)</f>
        <v>572000</v>
      </c>
      <c r="E51" s="121">
        <f>+SUM(F51:I51)</f>
        <v>572000</v>
      </c>
      <c r="F51" s="121">
        <v>0</v>
      </c>
      <c r="G51" s="121">
        <v>572000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768617</v>
      </c>
      <c r="M51" s="121">
        <f>+SUM(N51:Q51)</f>
        <v>86544</v>
      </c>
      <c r="N51" s="121">
        <v>57696</v>
      </c>
      <c r="O51" s="121">
        <v>0</v>
      </c>
      <c r="P51" s="121">
        <v>28848</v>
      </c>
      <c r="Q51" s="121">
        <v>0</v>
      </c>
      <c r="R51" s="121">
        <f>+SUM(S51:U51)</f>
        <v>540653</v>
      </c>
      <c r="S51" s="121">
        <v>0</v>
      </c>
      <c r="T51" s="121">
        <v>540653</v>
      </c>
      <c r="U51" s="121">
        <v>0</v>
      </c>
      <c r="V51" s="121">
        <v>0</v>
      </c>
      <c r="W51" s="121">
        <f>+SUM(X51:AA51)</f>
        <v>141420</v>
      </c>
      <c r="X51" s="121">
        <v>0</v>
      </c>
      <c r="Y51" s="121">
        <v>141420</v>
      </c>
      <c r="Z51" s="121">
        <v>0</v>
      </c>
      <c r="AA51" s="121">
        <v>0</v>
      </c>
      <c r="AB51" s="121">
        <v>0</v>
      </c>
      <c r="AC51" s="121">
        <v>0</v>
      </c>
      <c r="AD51" s="121">
        <v>11709</v>
      </c>
      <c r="AE51" s="121">
        <f>+SUM(D51,L51,AD51)</f>
        <v>1352326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90525</v>
      </c>
      <c r="AO51" s="121">
        <f>+SUM(AP51:AS51)</f>
        <v>6647</v>
      </c>
      <c r="AP51" s="121">
        <v>6647</v>
      </c>
      <c r="AQ51" s="121">
        <v>0</v>
      </c>
      <c r="AR51" s="121">
        <v>0</v>
      </c>
      <c r="AS51" s="121">
        <v>0</v>
      </c>
      <c r="AT51" s="121">
        <f>+SUM(AU51:AW51)</f>
        <v>35926</v>
      </c>
      <c r="AU51" s="121">
        <v>0</v>
      </c>
      <c r="AV51" s="121">
        <v>35926</v>
      </c>
      <c r="AW51" s="121">
        <v>0</v>
      </c>
      <c r="AX51" s="121">
        <v>0</v>
      </c>
      <c r="AY51" s="121">
        <f>+SUM(AZ51:BC51)</f>
        <v>47952</v>
      </c>
      <c r="AZ51" s="121">
        <v>0</v>
      </c>
      <c r="BA51" s="121">
        <v>47952</v>
      </c>
      <c r="BB51" s="121">
        <v>0</v>
      </c>
      <c r="BC51" s="121">
        <v>0</v>
      </c>
      <c r="BD51" s="121">
        <v>0</v>
      </c>
      <c r="BE51" s="121">
        <v>0</v>
      </c>
      <c r="BF51" s="121">
        <v>1186</v>
      </c>
      <c r="BG51" s="121">
        <f>+SUM(BF51,AN51,AF51)</f>
        <v>91711</v>
      </c>
      <c r="BH51" s="121">
        <f>SUM(D51,AF51)</f>
        <v>572000</v>
      </c>
      <c r="BI51" s="121">
        <f>SUM(E51,AG51)</f>
        <v>572000</v>
      </c>
      <c r="BJ51" s="121">
        <f>SUM(F51,AH51)</f>
        <v>0</v>
      </c>
      <c r="BK51" s="121">
        <f>SUM(G51,AI51)</f>
        <v>572000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859142</v>
      </c>
      <c r="BQ51" s="121">
        <f>SUM(M51,AO51)</f>
        <v>93191</v>
      </c>
      <c r="BR51" s="121">
        <f>SUM(N51,AP51)</f>
        <v>64343</v>
      </c>
      <c r="BS51" s="121">
        <f>SUM(O51,AQ51)</f>
        <v>0</v>
      </c>
      <c r="BT51" s="121">
        <f>SUM(P51,AR51)</f>
        <v>28848</v>
      </c>
      <c r="BU51" s="121">
        <f>SUM(Q51,AS51)</f>
        <v>0</v>
      </c>
      <c r="BV51" s="121">
        <f>SUM(R51,AT51)</f>
        <v>576579</v>
      </c>
      <c r="BW51" s="121">
        <f>SUM(S51,AU51)</f>
        <v>0</v>
      </c>
      <c r="BX51" s="121">
        <f>SUM(T51,AV51)</f>
        <v>576579</v>
      </c>
      <c r="BY51" s="121">
        <f>SUM(U51,AW51)</f>
        <v>0</v>
      </c>
      <c r="BZ51" s="121">
        <f>SUM(V51,AX51)</f>
        <v>0</v>
      </c>
      <c r="CA51" s="121">
        <f>SUM(W51,AY51)</f>
        <v>189372</v>
      </c>
      <c r="CB51" s="121">
        <f>SUM(X51,AZ51)</f>
        <v>0</v>
      </c>
      <c r="CC51" s="121">
        <f>SUM(Y51,BA51)</f>
        <v>189372</v>
      </c>
      <c r="CD51" s="121">
        <f>SUM(Z51,BB51)</f>
        <v>0</v>
      </c>
      <c r="CE51" s="121">
        <f>SUM(AA51,BC51)</f>
        <v>0</v>
      </c>
      <c r="CF51" s="121">
        <f>SUM(AB51,BD51)</f>
        <v>0</v>
      </c>
      <c r="CG51" s="121">
        <f>SUM(AC51,BE51)</f>
        <v>0</v>
      </c>
      <c r="CH51" s="121">
        <f>SUM(AD51,BF51)</f>
        <v>12895</v>
      </c>
      <c r="CI51" s="121">
        <f>SUM(AE51,BG51)</f>
        <v>1444037</v>
      </c>
    </row>
    <row r="52" spans="1:87" s="136" customFormat="1" ht="13.5" customHeight="1" x14ac:dyDescent="0.15">
      <c r="A52" s="119" t="s">
        <v>52</v>
      </c>
      <c r="B52" s="120" t="s">
        <v>387</v>
      </c>
      <c r="C52" s="119" t="s">
        <v>388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240340</v>
      </c>
      <c r="M52" s="121">
        <f>+SUM(N52:Q52)</f>
        <v>80273</v>
      </c>
      <c r="N52" s="121">
        <v>61015</v>
      </c>
      <c r="O52" s="121">
        <v>0</v>
      </c>
      <c r="P52" s="121">
        <v>19258</v>
      </c>
      <c r="Q52" s="121">
        <v>0</v>
      </c>
      <c r="R52" s="121">
        <f>+SUM(S52:U52)</f>
        <v>115916</v>
      </c>
      <c r="S52" s="121">
        <v>0</v>
      </c>
      <c r="T52" s="121">
        <v>85047</v>
      </c>
      <c r="U52" s="121">
        <v>30869</v>
      </c>
      <c r="V52" s="121">
        <v>0</v>
      </c>
      <c r="W52" s="121">
        <f>+SUM(X52:AA52)</f>
        <v>44151</v>
      </c>
      <c r="X52" s="121">
        <v>0</v>
      </c>
      <c r="Y52" s="121">
        <v>44151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f>+SUM(D52,L52,AD52)</f>
        <v>240340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80808</v>
      </c>
      <c r="AO52" s="121">
        <f>+SUM(AP52:AS52)</f>
        <v>15493</v>
      </c>
      <c r="AP52" s="121">
        <v>15493</v>
      </c>
      <c r="AQ52" s="121">
        <v>0</v>
      </c>
      <c r="AR52" s="121">
        <v>0</v>
      </c>
      <c r="AS52" s="121">
        <v>0</v>
      </c>
      <c r="AT52" s="121">
        <f>+SUM(AU52:AW52)</f>
        <v>31558</v>
      </c>
      <c r="AU52" s="121">
        <v>0</v>
      </c>
      <c r="AV52" s="121">
        <v>31558</v>
      </c>
      <c r="AW52" s="121">
        <v>0</v>
      </c>
      <c r="AX52" s="121">
        <v>0</v>
      </c>
      <c r="AY52" s="121">
        <f>+SUM(AZ52:BC52)</f>
        <v>33757</v>
      </c>
      <c r="AZ52" s="121">
        <v>0</v>
      </c>
      <c r="BA52" s="121">
        <v>33757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80808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321148</v>
      </c>
      <c r="BQ52" s="121">
        <f>SUM(M52,AO52)</f>
        <v>95766</v>
      </c>
      <c r="BR52" s="121">
        <f>SUM(N52,AP52)</f>
        <v>76508</v>
      </c>
      <c r="BS52" s="121">
        <f>SUM(O52,AQ52)</f>
        <v>0</v>
      </c>
      <c r="BT52" s="121">
        <f>SUM(P52,AR52)</f>
        <v>19258</v>
      </c>
      <c r="BU52" s="121">
        <f>SUM(Q52,AS52)</f>
        <v>0</v>
      </c>
      <c r="BV52" s="121">
        <f>SUM(R52,AT52)</f>
        <v>147474</v>
      </c>
      <c r="BW52" s="121">
        <f>SUM(S52,AU52)</f>
        <v>0</v>
      </c>
      <c r="BX52" s="121">
        <f>SUM(T52,AV52)</f>
        <v>116605</v>
      </c>
      <c r="BY52" s="121">
        <f>SUM(U52,AW52)</f>
        <v>30869</v>
      </c>
      <c r="BZ52" s="121">
        <f>SUM(V52,AX52)</f>
        <v>0</v>
      </c>
      <c r="CA52" s="121">
        <f>SUM(W52,AY52)</f>
        <v>77908</v>
      </c>
      <c r="CB52" s="121">
        <f>SUM(X52,AZ52)</f>
        <v>0</v>
      </c>
      <c r="CC52" s="121">
        <f>SUM(Y52,BA52)</f>
        <v>77908</v>
      </c>
      <c r="CD52" s="121">
        <f>SUM(Z52,BB52)</f>
        <v>0</v>
      </c>
      <c r="CE52" s="121">
        <f>SUM(AA52,BC52)</f>
        <v>0</v>
      </c>
      <c r="CF52" s="121">
        <f>SUM(AB52,BD52)</f>
        <v>0</v>
      </c>
      <c r="CG52" s="121">
        <f>SUM(AC52,BE52)</f>
        <v>0</v>
      </c>
      <c r="CH52" s="121">
        <f>SUM(AD52,BF52)</f>
        <v>0</v>
      </c>
      <c r="CI52" s="121">
        <f>SUM(AE52,BG52)</f>
        <v>321148</v>
      </c>
    </row>
    <row r="53" spans="1:87" s="136" customFormat="1" ht="13.5" customHeight="1" x14ac:dyDescent="0.15">
      <c r="A53" s="119" t="s">
        <v>52</v>
      </c>
      <c r="B53" s="120" t="s">
        <v>371</v>
      </c>
      <c r="C53" s="119" t="s">
        <v>372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148486</v>
      </c>
      <c r="M53" s="121">
        <f>+SUM(N53:Q53)</f>
        <v>14894</v>
      </c>
      <c r="N53" s="121">
        <v>14894</v>
      </c>
      <c r="O53" s="121">
        <v>0</v>
      </c>
      <c r="P53" s="121">
        <v>0</v>
      </c>
      <c r="Q53" s="121">
        <v>0</v>
      </c>
      <c r="R53" s="121">
        <f>+SUM(S53:U53)</f>
        <v>8650</v>
      </c>
      <c r="S53" s="121">
        <v>0</v>
      </c>
      <c r="T53" s="121">
        <v>8650</v>
      </c>
      <c r="U53" s="121">
        <v>0</v>
      </c>
      <c r="V53" s="121">
        <v>0</v>
      </c>
      <c r="W53" s="121">
        <f>+SUM(X53:AA53)</f>
        <v>124942</v>
      </c>
      <c r="X53" s="121">
        <v>0</v>
      </c>
      <c r="Y53" s="121">
        <v>124942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f>+SUM(D53,L53,AD53)</f>
        <v>148486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87112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46399</v>
      </c>
      <c r="AU53" s="121">
        <v>0</v>
      </c>
      <c r="AV53" s="121">
        <v>46399</v>
      </c>
      <c r="AW53" s="121">
        <v>0</v>
      </c>
      <c r="AX53" s="121">
        <v>0</v>
      </c>
      <c r="AY53" s="121">
        <f>+SUM(AZ53:BC53)</f>
        <v>40713</v>
      </c>
      <c r="AZ53" s="121">
        <v>0</v>
      </c>
      <c r="BA53" s="121">
        <v>40713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87112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235598</v>
      </c>
      <c r="BQ53" s="121">
        <f>SUM(M53,AO53)</f>
        <v>14894</v>
      </c>
      <c r="BR53" s="121">
        <f>SUM(N53,AP53)</f>
        <v>14894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55049</v>
      </c>
      <c r="BW53" s="121">
        <f>SUM(S53,AU53)</f>
        <v>0</v>
      </c>
      <c r="BX53" s="121">
        <f>SUM(T53,AV53)</f>
        <v>55049</v>
      </c>
      <c r="BY53" s="121">
        <f>SUM(U53,AW53)</f>
        <v>0</v>
      </c>
      <c r="BZ53" s="121">
        <f>SUM(V53,AX53)</f>
        <v>0</v>
      </c>
      <c r="CA53" s="121">
        <f>SUM(W53,AY53)</f>
        <v>165655</v>
      </c>
      <c r="CB53" s="121">
        <f>SUM(X53,AZ53)</f>
        <v>0</v>
      </c>
      <c r="CC53" s="121">
        <f>SUM(Y53,BA53)</f>
        <v>165655</v>
      </c>
      <c r="CD53" s="121">
        <f>SUM(Z53,BB53)</f>
        <v>0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0</v>
      </c>
      <c r="CI53" s="121">
        <f>SUM(AE53,BG53)</f>
        <v>235598</v>
      </c>
    </row>
    <row r="54" spans="1:87" s="136" customFormat="1" ht="13.5" customHeight="1" x14ac:dyDescent="0.15">
      <c r="A54" s="119" t="s">
        <v>52</v>
      </c>
      <c r="B54" s="120" t="s">
        <v>422</v>
      </c>
      <c r="C54" s="119" t="s">
        <v>423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399446</v>
      </c>
      <c r="M54" s="121">
        <f>+SUM(N54:Q54)</f>
        <v>26002</v>
      </c>
      <c r="N54" s="121">
        <v>26002</v>
      </c>
      <c r="O54" s="121">
        <v>0</v>
      </c>
      <c r="P54" s="121">
        <v>0</v>
      </c>
      <c r="Q54" s="121">
        <v>0</v>
      </c>
      <c r="R54" s="121">
        <f>+SUM(S54:U54)</f>
        <v>160957</v>
      </c>
      <c r="S54" s="121">
        <v>0</v>
      </c>
      <c r="T54" s="121">
        <v>160957</v>
      </c>
      <c r="U54" s="121">
        <v>0</v>
      </c>
      <c r="V54" s="121">
        <v>0</v>
      </c>
      <c r="W54" s="121">
        <f>+SUM(X54:AA54)</f>
        <v>210759</v>
      </c>
      <c r="X54" s="121">
        <v>0</v>
      </c>
      <c r="Y54" s="121">
        <v>147744</v>
      </c>
      <c r="Z54" s="121">
        <v>61655</v>
      </c>
      <c r="AA54" s="121">
        <v>1360</v>
      </c>
      <c r="AB54" s="121">
        <v>0</v>
      </c>
      <c r="AC54" s="121">
        <v>1728</v>
      </c>
      <c r="AD54" s="121">
        <v>112991</v>
      </c>
      <c r="AE54" s="121">
        <f>+SUM(D54,L54,AD54)</f>
        <v>512437</v>
      </c>
      <c r="AF54" s="121">
        <f>+SUM(AG54,AL54)</f>
        <v>8597</v>
      </c>
      <c r="AG54" s="121">
        <f>+SUM(AH54:AK54)</f>
        <v>8597</v>
      </c>
      <c r="AH54" s="121">
        <v>0</v>
      </c>
      <c r="AI54" s="121">
        <v>8597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4725</v>
      </c>
      <c r="AO54" s="121">
        <f>+SUM(AP54:AS54)</f>
        <v>4725</v>
      </c>
      <c r="AP54" s="121">
        <v>4725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228</v>
      </c>
      <c r="BG54" s="121">
        <f>+SUM(BF54,AN54,AF54)</f>
        <v>13550</v>
      </c>
      <c r="BH54" s="121">
        <f>SUM(D54,AF54)</f>
        <v>8597</v>
      </c>
      <c r="BI54" s="121">
        <f>SUM(E54,AG54)</f>
        <v>8597</v>
      </c>
      <c r="BJ54" s="121">
        <f>SUM(F54,AH54)</f>
        <v>0</v>
      </c>
      <c r="BK54" s="121">
        <f>SUM(G54,AI54)</f>
        <v>8597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404171</v>
      </c>
      <c r="BQ54" s="121">
        <f>SUM(M54,AO54)</f>
        <v>30727</v>
      </c>
      <c r="BR54" s="121">
        <f>SUM(N54,AP54)</f>
        <v>30727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160957</v>
      </c>
      <c r="BW54" s="121">
        <f>SUM(S54,AU54)</f>
        <v>0</v>
      </c>
      <c r="BX54" s="121">
        <f>SUM(T54,AV54)</f>
        <v>160957</v>
      </c>
      <c r="BY54" s="121">
        <f>SUM(U54,AW54)</f>
        <v>0</v>
      </c>
      <c r="BZ54" s="121">
        <f>SUM(V54,AX54)</f>
        <v>0</v>
      </c>
      <c r="CA54" s="121">
        <f>SUM(W54,AY54)</f>
        <v>210759</v>
      </c>
      <c r="CB54" s="121">
        <f>SUM(X54,AZ54)</f>
        <v>0</v>
      </c>
      <c r="CC54" s="121">
        <f>SUM(Y54,BA54)</f>
        <v>147744</v>
      </c>
      <c r="CD54" s="121">
        <f>SUM(Z54,BB54)</f>
        <v>61655</v>
      </c>
      <c r="CE54" s="121">
        <f>SUM(AA54,BC54)</f>
        <v>1360</v>
      </c>
      <c r="CF54" s="121">
        <f>SUM(AB54,BD54)</f>
        <v>0</v>
      </c>
      <c r="CG54" s="121">
        <f>SUM(AC54,BE54)</f>
        <v>1728</v>
      </c>
      <c r="CH54" s="121">
        <f>SUM(AD54,BF54)</f>
        <v>113219</v>
      </c>
      <c r="CI54" s="121">
        <f>SUM(AE54,BG54)</f>
        <v>525987</v>
      </c>
    </row>
    <row r="55" spans="1:87" s="136" customFormat="1" ht="13.5" customHeight="1" x14ac:dyDescent="0.15">
      <c r="A55" s="119" t="s">
        <v>52</v>
      </c>
      <c r="B55" s="120" t="s">
        <v>361</v>
      </c>
      <c r="C55" s="119" t="s">
        <v>362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0</v>
      </c>
      <c r="M55" s="121">
        <f>+SUM(N55:Q55)</f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f>+SUM(D55,L55,AD55)</f>
        <v>0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178013</v>
      </c>
      <c r="AO55" s="121">
        <f>+SUM(AP55:AS55)</f>
        <v>32018</v>
      </c>
      <c r="AP55" s="121">
        <v>32018</v>
      </c>
      <c r="AQ55" s="121">
        <v>0</v>
      </c>
      <c r="AR55" s="121">
        <v>0</v>
      </c>
      <c r="AS55" s="121">
        <v>0</v>
      </c>
      <c r="AT55" s="121">
        <f>+SUM(AU55:AW55)</f>
        <v>86363</v>
      </c>
      <c r="AU55" s="121">
        <v>0</v>
      </c>
      <c r="AV55" s="121">
        <v>86363</v>
      </c>
      <c r="AW55" s="121">
        <v>0</v>
      </c>
      <c r="AX55" s="121">
        <v>0</v>
      </c>
      <c r="AY55" s="121">
        <f>+SUM(AZ55:BC55)</f>
        <v>59632</v>
      </c>
      <c r="AZ55" s="121">
        <v>0</v>
      </c>
      <c r="BA55" s="121">
        <v>58994</v>
      </c>
      <c r="BB55" s="121">
        <v>638</v>
      </c>
      <c r="BC55" s="121">
        <v>0</v>
      </c>
      <c r="BD55" s="121">
        <v>0</v>
      </c>
      <c r="BE55" s="121">
        <v>0</v>
      </c>
      <c r="BF55" s="121">
        <v>29782</v>
      </c>
      <c r="BG55" s="121">
        <f>+SUM(BF55,AN55,AF55)</f>
        <v>207795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178013</v>
      </c>
      <c r="BQ55" s="121">
        <f>SUM(M55,AO55)</f>
        <v>32018</v>
      </c>
      <c r="BR55" s="121">
        <f>SUM(N55,AP55)</f>
        <v>32018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86363</v>
      </c>
      <c r="BW55" s="121">
        <f>SUM(S55,AU55)</f>
        <v>0</v>
      </c>
      <c r="BX55" s="121">
        <f>SUM(T55,AV55)</f>
        <v>86363</v>
      </c>
      <c r="BY55" s="121">
        <f>SUM(U55,AW55)</f>
        <v>0</v>
      </c>
      <c r="BZ55" s="121">
        <f>SUM(V55,AX55)</f>
        <v>0</v>
      </c>
      <c r="CA55" s="121">
        <f>SUM(W55,AY55)</f>
        <v>59632</v>
      </c>
      <c r="CB55" s="121">
        <f>SUM(X55,AZ55)</f>
        <v>0</v>
      </c>
      <c r="CC55" s="121">
        <f>SUM(Y55,BA55)</f>
        <v>58994</v>
      </c>
      <c r="CD55" s="121">
        <f>SUM(Z55,BB55)</f>
        <v>638</v>
      </c>
      <c r="CE55" s="121">
        <f>SUM(AA55,BC55)</f>
        <v>0</v>
      </c>
      <c r="CF55" s="121">
        <f>SUM(AB55,BD55)</f>
        <v>0</v>
      </c>
      <c r="CG55" s="121">
        <f>SUM(AC55,BE55)</f>
        <v>0</v>
      </c>
      <c r="CH55" s="121">
        <f>SUM(AD55,BF55)</f>
        <v>29782</v>
      </c>
      <c r="CI55" s="121">
        <f>SUM(AE55,BG55)</f>
        <v>207795</v>
      </c>
    </row>
    <row r="56" spans="1:87" s="136" customFormat="1" ht="13.5" customHeight="1" x14ac:dyDescent="0.15">
      <c r="A56" s="119" t="s">
        <v>52</v>
      </c>
      <c r="B56" s="120" t="s">
        <v>400</v>
      </c>
      <c r="C56" s="119" t="s">
        <v>401</v>
      </c>
      <c r="D56" s="121">
        <f>+SUM(E56,J56)</f>
        <v>83160</v>
      </c>
      <c r="E56" s="121">
        <f>+SUM(F56:I56)</f>
        <v>83160</v>
      </c>
      <c r="F56" s="121">
        <v>0</v>
      </c>
      <c r="G56" s="121">
        <v>83160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133672</v>
      </c>
      <c r="M56" s="121">
        <f>+SUM(N56:Q56)</f>
        <v>26479</v>
      </c>
      <c r="N56" s="121">
        <v>26479</v>
      </c>
      <c r="O56" s="121">
        <v>0</v>
      </c>
      <c r="P56" s="121">
        <v>0</v>
      </c>
      <c r="Q56" s="121">
        <v>0</v>
      </c>
      <c r="R56" s="121">
        <f>+SUM(S56:U56)</f>
        <v>46698</v>
      </c>
      <c r="S56" s="121">
        <v>0</v>
      </c>
      <c r="T56" s="121">
        <v>46698</v>
      </c>
      <c r="U56" s="121">
        <v>0</v>
      </c>
      <c r="V56" s="121">
        <v>0</v>
      </c>
      <c r="W56" s="121">
        <f>+SUM(X56:AA56)</f>
        <v>51019</v>
      </c>
      <c r="X56" s="121">
        <v>0</v>
      </c>
      <c r="Y56" s="121">
        <v>37855</v>
      </c>
      <c r="Z56" s="121">
        <v>13164</v>
      </c>
      <c r="AA56" s="121">
        <v>0</v>
      </c>
      <c r="AB56" s="121">
        <v>0</v>
      </c>
      <c r="AC56" s="121">
        <v>9476</v>
      </c>
      <c r="AD56" s="121">
        <v>0</v>
      </c>
      <c r="AE56" s="121">
        <f>+SUM(D56,L56,AD56)</f>
        <v>216832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83160</v>
      </c>
      <c r="BI56" s="121">
        <f>SUM(E56,AG56)</f>
        <v>83160</v>
      </c>
      <c r="BJ56" s="121">
        <f>SUM(F56,AH56)</f>
        <v>0</v>
      </c>
      <c r="BK56" s="121">
        <f>SUM(G56,AI56)</f>
        <v>83160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133672</v>
      </c>
      <c r="BQ56" s="121">
        <f>SUM(M56,AO56)</f>
        <v>26479</v>
      </c>
      <c r="BR56" s="121">
        <f>SUM(N56,AP56)</f>
        <v>26479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46698</v>
      </c>
      <c r="BW56" s="121">
        <f>SUM(S56,AU56)</f>
        <v>0</v>
      </c>
      <c r="BX56" s="121">
        <f>SUM(T56,AV56)</f>
        <v>46698</v>
      </c>
      <c r="BY56" s="121">
        <f>SUM(U56,AW56)</f>
        <v>0</v>
      </c>
      <c r="BZ56" s="121">
        <f>SUM(V56,AX56)</f>
        <v>0</v>
      </c>
      <c r="CA56" s="121">
        <f>SUM(W56,AY56)</f>
        <v>51019</v>
      </c>
      <c r="CB56" s="121">
        <f>SUM(X56,AZ56)</f>
        <v>0</v>
      </c>
      <c r="CC56" s="121">
        <f>SUM(Y56,BA56)</f>
        <v>37855</v>
      </c>
      <c r="CD56" s="121">
        <f>SUM(Z56,BB56)</f>
        <v>13164</v>
      </c>
      <c r="CE56" s="121">
        <f>SUM(AA56,BC56)</f>
        <v>0</v>
      </c>
      <c r="CF56" s="121">
        <f>SUM(AB56,BD56)</f>
        <v>0</v>
      </c>
      <c r="CG56" s="121">
        <f>SUM(AC56,BE56)</f>
        <v>9476</v>
      </c>
      <c r="CH56" s="121">
        <f>SUM(AD56,BF56)</f>
        <v>0</v>
      </c>
      <c r="CI56" s="121">
        <f>SUM(AE56,BG56)</f>
        <v>216832</v>
      </c>
    </row>
    <row r="57" spans="1:87" s="136" customFormat="1" ht="13.5" customHeight="1" x14ac:dyDescent="0.15">
      <c r="A57" s="119" t="s">
        <v>52</v>
      </c>
      <c r="B57" s="120" t="s">
        <v>376</v>
      </c>
      <c r="C57" s="119" t="s">
        <v>377</v>
      </c>
      <c r="D57" s="121">
        <f>+SUM(E57,J57)</f>
        <v>1434375</v>
      </c>
      <c r="E57" s="121">
        <f>+SUM(F57:I57)</f>
        <v>1434375</v>
      </c>
      <c r="F57" s="121">
        <v>0</v>
      </c>
      <c r="G57" s="121">
        <v>1434375</v>
      </c>
      <c r="H57" s="121">
        <v>0</v>
      </c>
      <c r="I57" s="121">
        <v>0</v>
      </c>
      <c r="J57" s="121">
        <v>0</v>
      </c>
      <c r="K57" s="121">
        <v>0</v>
      </c>
      <c r="L57" s="121">
        <f>+SUM(M57,R57,V57,W57,AC57)</f>
        <v>134011</v>
      </c>
      <c r="M57" s="121">
        <f>+SUM(N57:Q57)</f>
        <v>54301</v>
      </c>
      <c r="N57" s="121">
        <v>19687</v>
      </c>
      <c r="O57" s="121">
        <v>0</v>
      </c>
      <c r="P57" s="121">
        <v>28340</v>
      </c>
      <c r="Q57" s="121">
        <v>6274</v>
      </c>
      <c r="R57" s="121">
        <f>+SUM(S57:U57)</f>
        <v>54172</v>
      </c>
      <c r="S57" s="121">
        <v>6629</v>
      </c>
      <c r="T57" s="121">
        <v>35266</v>
      </c>
      <c r="U57" s="121">
        <v>12277</v>
      </c>
      <c r="V57" s="121">
        <v>0</v>
      </c>
      <c r="W57" s="121">
        <f>+SUM(X57:AA57)</f>
        <v>25538</v>
      </c>
      <c r="X57" s="121">
        <v>17545</v>
      </c>
      <c r="Y57" s="121">
        <v>7022</v>
      </c>
      <c r="Z57" s="121">
        <v>356</v>
      </c>
      <c r="AA57" s="121">
        <v>615</v>
      </c>
      <c r="AB57" s="121">
        <v>0</v>
      </c>
      <c r="AC57" s="121">
        <v>0</v>
      </c>
      <c r="AD57" s="121">
        <v>9333</v>
      </c>
      <c r="AE57" s="121">
        <f>+SUM(D57,L57,AD57)</f>
        <v>1577719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1434375</v>
      </c>
      <c r="BI57" s="121">
        <f>SUM(E57,AG57)</f>
        <v>1434375</v>
      </c>
      <c r="BJ57" s="121">
        <f>SUM(F57,AH57)</f>
        <v>0</v>
      </c>
      <c r="BK57" s="121">
        <f>SUM(G57,AI57)</f>
        <v>1434375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134011</v>
      </c>
      <c r="BQ57" s="121">
        <f>SUM(M57,AO57)</f>
        <v>54301</v>
      </c>
      <c r="BR57" s="121">
        <f>SUM(N57,AP57)</f>
        <v>19687</v>
      </c>
      <c r="BS57" s="121">
        <f>SUM(O57,AQ57)</f>
        <v>0</v>
      </c>
      <c r="BT57" s="121">
        <f>SUM(P57,AR57)</f>
        <v>28340</v>
      </c>
      <c r="BU57" s="121">
        <f>SUM(Q57,AS57)</f>
        <v>6274</v>
      </c>
      <c r="BV57" s="121">
        <f>SUM(R57,AT57)</f>
        <v>54172</v>
      </c>
      <c r="BW57" s="121">
        <f>SUM(S57,AU57)</f>
        <v>6629</v>
      </c>
      <c r="BX57" s="121">
        <f>SUM(T57,AV57)</f>
        <v>35266</v>
      </c>
      <c r="BY57" s="121">
        <f>SUM(U57,AW57)</f>
        <v>12277</v>
      </c>
      <c r="BZ57" s="121">
        <f>SUM(V57,AX57)</f>
        <v>0</v>
      </c>
      <c r="CA57" s="121">
        <f>SUM(W57,AY57)</f>
        <v>25538</v>
      </c>
      <c r="CB57" s="121">
        <f>SUM(X57,AZ57)</f>
        <v>17545</v>
      </c>
      <c r="CC57" s="121">
        <f>SUM(Y57,BA57)</f>
        <v>7022</v>
      </c>
      <c r="CD57" s="121">
        <f>SUM(Z57,BB57)</f>
        <v>356</v>
      </c>
      <c r="CE57" s="121">
        <f>SUM(AA57,BC57)</f>
        <v>615</v>
      </c>
      <c r="CF57" s="121">
        <f>SUM(AB57,BD57)</f>
        <v>0</v>
      </c>
      <c r="CG57" s="121">
        <f>SUM(AC57,BE57)</f>
        <v>0</v>
      </c>
      <c r="CH57" s="121">
        <f>SUM(AD57,BF57)</f>
        <v>9333</v>
      </c>
      <c r="CI57" s="121">
        <f>SUM(AE57,BG57)</f>
        <v>1577719</v>
      </c>
    </row>
    <row r="58" spans="1:87" s="136" customFormat="1" ht="13.5" customHeight="1" x14ac:dyDescent="0.15">
      <c r="A58" s="119" t="s">
        <v>52</v>
      </c>
      <c r="B58" s="120" t="s">
        <v>348</v>
      </c>
      <c r="C58" s="119" t="s">
        <v>349</v>
      </c>
      <c r="D58" s="121">
        <f>+SUM(E58,J58)</f>
        <v>700609</v>
      </c>
      <c r="E58" s="121">
        <f>+SUM(F58:I58)</f>
        <v>700609</v>
      </c>
      <c r="F58" s="121">
        <v>0</v>
      </c>
      <c r="G58" s="121">
        <v>0</v>
      </c>
      <c r="H58" s="121">
        <v>700609</v>
      </c>
      <c r="I58" s="121">
        <v>0</v>
      </c>
      <c r="J58" s="121">
        <v>0</v>
      </c>
      <c r="K58" s="121">
        <v>0</v>
      </c>
      <c r="L58" s="121">
        <f>+SUM(M58,R58,V58,W58,AC58)</f>
        <v>43655</v>
      </c>
      <c r="M58" s="121">
        <f>+SUM(N58:Q58)</f>
        <v>43655</v>
      </c>
      <c r="N58" s="121">
        <v>43655</v>
      </c>
      <c r="O58" s="121">
        <v>0</v>
      </c>
      <c r="P58" s="121">
        <v>0</v>
      </c>
      <c r="Q58" s="121">
        <v>0</v>
      </c>
      <c r="R58" s="121">
        <f>+SUM(S58:U58)</f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>+SUM(X58:AA58)</f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105031</v>
      </c>
      <c r="AE58" s="121">
        <f>+SUM(D58,L58,AD58)</f>
        <v>849295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0</v>
      </c>
      <c r="AO58" s="121">
        <f>+SUM(AP58:AS58)</f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f>+SUM(AU58:AW58)</f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f>+SUM(BF58,AN58,AF58)</f>
        <v>0</v>
      </c>
      <c r="BH58" s="121">
        <f>SUM(D58,AF58)</f>
        <v>700609</v>
      </c>
      <c r="BI58" s="121">
        <f>SUM(E58,AG58)</f>
        <v>700609</v>
      </c>
      <c r="BJ58" s="121">
        <f>SUM(F58,AH58)</f>
        <v>0</v>
      </c>
      <c r="BK58" s="121">
        <f>SUM(G58,AI58)</f>
        <v>0</v>
      </c>
      <c r="BL58" s="121">
        <f>SUM(H58,AJ58)</f>
        <v>700609</v>
      </c>
      <c r="BM58" s="121">
        <f>SUM(I58,AK58)</f>
        <v>0</v>
      </c>
      <c r="BN58" s="121">
        <f>SUM(J58,AL58)</f>
        <v>0</v>
      </c>
      <c r="BO58" s="121">
        <f>SUM(K58,AM58)</f>
        <v>0</v>
      </c>
      <c r="BP58" s="121">
        <f>SUM(L58,AN58)</f>
        <v>43655</v>
      </c>
      <c r="BQ58" s="121">
        <f>SUM(M58,AO58)</f>
        <v>43655</v>
      </c>
      <c r="BR58" s="121">
        <f>SUM(N58,AP58)</f>
        <v>43655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0</v>
      </c>
      <c r="BW58" s="121">
        <f>SUM(S58,AU58)</f>
        <v>0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0</v>
      </c>
      <c r="CB58" s="121">
        <f>SUM(X58,AZ58)</f>
        <v>0</v>
      </c>
      <c r="CC58" s="121">
        <f>SUM(Y58,BA58)</f>
        <v>0</v>
      </c>
      <c r="CD58" s="121">
        <f>SUM(Z58,BB58)</f>
        <v>0</v>
      </c>
      <c r="CE58" s="121">
        <f>SUM(AA58,BC58)</f>
        <v>0</v>
      </c>
      <c r="CF58" s="121">
        <f>SUM(AB58,BD58)</f>
        <v>0</v>
      </c>
      <c r="CG58" s="121">
        <f>SUM(AC58,BE58)</f>
        <v>0</v>
      </c>
      <c r="CH58" s="121">
        <f>SUM(AD58,BF58)</f>
        <v>105031</v>
      </c>
      <c r="CI58" s="121">
        <f>SUM(AE58,BG58)</f>
        <v>849295</v>
      </c>
    </row>
    <row r="59" spans="1:87" s="136" customFormat="1" ht="13.5" customHeight="1" x14ac:dyDescent="0.15">
      <c r="A59" s="119" t="s">
        <v>52</v>
      </c>
      <c r="B59" s="120" t="s">
        <v>411</v>
      </c>
      <c r="C59" s="119" t="s">
        <v>412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381874</v>
      </c>
      <c r="M59" s="121">
        <f>+SUM(N59:Q59)</f>
        <v>114503</v>
      </c>
      <c r="N59" s="121">
        <v>114503</v>
      </c>
      <c r="O59" s="121">
        <v>0</v>
      </c>
      <c r="P59" s="121">
        <v>0</v>
      </c>
      <c r="Q59" s="121">
        <v>0</v>
      </c>
      <c r="R59" s="121">
        <f>+SUM(S59:U59)</f>
        <v>234100</v>
      </c>
      <c r="S59" s="121">
        <v>0</v>
      </c>
      <c r="T59" s="121">
        <v>220031</v>
      </c>
      <c r="U59" s="121">
        <v>14069</v>
      </c>
      <c r="V59" s="121">
        <v>0</v>
      </c>
      <c r="W59" s="121">
        <f>+SUM(X59:AA59)</f>
        <v>33271</v>
      </c>
      <c r="X59" s="121">
        <v>0</v>
      </c>
      <c r="Y59" s="121">
        <v>24399</v>
      </c>
      <c r="Z59" s="121">
        <v>8872</v>
      </c>
      <c r="AA59" s="121">
        <v>0</v>
      </c>
      <c r="AB59" s="121">
        <v>0</v>
      </c>
      <c r="AC59" s="121">
        <v>0</v>
      </c>
      <c r="AD59" s="121">
        <v>0</v>
      </c>
      <c r="AE59" s="121">
        <f>+SUM(D59,L59,AD59)</f>
        <v>381874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381874</v>
      </c>
      <c r="BQ59" s="121">
        <f>SUM(M59,AO59)</f>
        <v>114503</v>
      </c>
      <c r="BR59" s="121">
        <f>SUM(N59,AP59)</f>
        <v>114503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234100</v>
      </c>
      <c r="BW59" s="121">
        <f>SUM(S59,AU59)</f>
        <v>0</v>
      </c>
      <c r="BX59" s="121">
        <f>SUM(T59,AV59)</f>
        <v>220031</v>
      </c>
      <c r="BY59" s="121">
        <f>SUM(U59,AW59)</f>
        <v>14069</v>
      </c>
      <c r="BZ59" s="121">
        <f>SUM(V59,AX59)</f>
        <v>0</v>
      </c>
      <c r="CA59" s="121">
        <f>SUM(W59,AY59)</f>
        <v>33271</v>
      </c>
      <c r="CB59" s="121">
        <f>SUM(X59,AZ59)</f>
        <v>0</v>
      </c>
      <c r="CC59" s="121">
        <f>SUM(Y59,BA59)</f>
        <v>24399</v>
      </c>
      <c r="CD59" s="121">
        <f>SUM(Z59,BB59)</f>
        <v>8872</v>
      </c>
      <c r="CE59" s="121">
        <f>SUM(AA59,BC59)</f>
        <v>0</v>
      </c>
      <c r="CF59" s="121">
        <f>SUM(AB59,BD59)</f>
        <v>0</v>
      </c>
      <c r="CG59" s="121">
        <f>SUM(AC59,BE59)</f>
        <v>0</v>
      </c>
      <c r="CH59" s="121">
        <f>SUM(AD59,BF59)</f>
        <v>0</v>
      </c>
      <c r="CI59" s="121">
        <f>SUM(AE59,BG59)</f>
        <v>381874</v>
      </c>
    </row>
    <row r="60" spans="1:87" s="136" customFormat="1" ht="13.5" customHeight="1" x14ac:dyDescent="0.15">
      <c r="A60" s="119" t="s">
        <v>52</v>
      </c>
      <c r="B60" s="120" t="s">
        <v>359</v>
      </c>
      <c r="C60" s="119" t="s">
        <v>396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1472327</v>
      </c>
      <c r="M60" s="121">
        <f>+SUM(N60:Q60)</f>
        <v>63714</v>
      </c>
      <c r="N60" s="121">
        <v>63714</v>
      </c>
      <c r="O60" s="121">
        <v>0</v>
      </c>
      <c r="P60" s="121">
        <v>0</v>
      </c>
      <c r="Q60" s="121">
        <v>0</v>
      </c>
      <c r="R60" s="121">
        <f>+SUM(S60:U60)</f>
        <v>1003311</v>
      </c>
      <c r="S60" s="121">
        <v>0</v>
      </c>
      <c r="T60" s="121">
        <v>1003311</v>
      </c>
      <c r="U60" s="121">
        <v>0</v>
      </c>
      <c r="V60" s="121">
        <v>0</v>
      </c>
      <c r="W60" s="121">
        <f>+SUM(X60:AA60)</f>
        <v>405302</v>
      </c>
      <c r="X60" s="121">
        <v>0</v>
      </c>
      <c r="Y60" s="121">
        <v>405302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f>+SUM(D60,L60,AD60)</f>
        <v>1472327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0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f>+SUM(BF60,AN60,AF60)</f>
        <v>0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1472327</v>
      </c>
      <c r="BQ60" s="121">
        <f>SUM(M60,AO60)</f>
        <v>63714</v>
      </c>
      <c r="BR60" s="121">
        <f>SUM(N60,AP60)</f>
        <v>63714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1003311</v>
      </c>
      <c r="BW60" s="121">
        <f>SUM(S60,AU60)</f>
        <v>0</v>
      </c>
      <c r="BX60" s="121">
        <f>SUM(T60,AV60)</f>
        <v>1003311</v>
      </c>
      <c r="BY60" s="121">
        <f>SUM(U60,AW60)</f>
        <v>0</v>
      </c>
      <c r="BZ60" s="121">
        <f>SUM(V60,AX60)</f>
        <v>0</v>
      </c>
      <c r="CA60" s="121">
        <f>SUM(W60,AY60)</f>
        <v>405302</v>
      </c>
      <c r="CB60" s="121">
        <f>SUM(X60,AZ60)</f>
        <v>0</v>
      </c>
      <c r="CC60" s="121">
        <f>SUM(Y60,BA60)</f>
        <v>405302</v>
      </c>
      <c r="CD60" s="121">
        <f>SUM(Z60,BB60)</f>
        <v>0</v>
      </c>
      <c r="CE60" s="121">
        <f>SUM(AA60,BC60)</f>
        <v>0</v>
      </c>
      <c r="CF60" s="121">
        <f>SUM(AB60,BD60)</f>
        <v>0</v>
      </c>
      <c r="CG60" s="121">
        <f>SUM(AC60,BE60)</f>
        <v>0</v>
      </c>
      <c r="CH60" s="121">
        <f>SUM(AD60,BF60)</f>
        <v>0</v>
      </c>
      <c r="CI60" s="121">
        <f>SUM(AE60,BG60)</f>
        <v>1472327</v>
      </c>
    </row>
    <row r="61" spans="1:87" s="136" customFormat="1" ht="13.5" customHeight="1" x14ac:dyDescent="0.15">
      <c r="A61" s="119" t="s">
        <v>52</v>
      </c>
      <c r="B61" s="120" t="s">
        <v>327</v>
      </c>
      <c r="C61" s="119" t="s">
        <v>328</v>
      </c>
      <c r="D61" s="121">
        <f>+SUM(E61,J61)</f>
        <v>706882</v>
      </c>
      <c r="E61" s="121">
        <f>+SUM(F61:I61)</f>
        <v>706882</v>
      </c>
      <c r="F61" s="121">
        <v>0</v>
      </c>
      <c r="G61" s="121">
        <v>706882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1312096</v>
      </c>
      <c r="M61" s="121">
        <f>+SUM(N61:Q61)</f>
        <v>231871</v>
      </c>
      <c r="N61" s="121">
        <v>140110</v>
      </c>
      <c r="O61" s="121">
        <v>0</v>
      </c>
      <c r="P61" s="121">
        <v>91761</v>
      </c>
      <c r="Q61" s="121">
        <v>0</v>
      </c>
      <c r="R61" s="121">
        <f>+SUM(S61:U61)</f>
        <v>1055355</v>
      </c>
      <c r="S61" s="121">
        <v>0</v>
      </c>
      <c r="T61" s="121">
        <v>1027554</v>
      </c>
      <c r="U61" s="121">
        <v>27801</v>
      </c>
      <c r="V61" s="121">
        <v>12960</v>
      </c>
      <c r="W61" s="121">
        <f>+SUM(X61:AA61)</f>
        <v>11910</v>
      </c>
      <c r="X61" s="121">
        <v>0</v>
      </c>
      <c r="Y61" s="121">
        <v>11910</v>
      </c>
      <c r="Z61" s="121">
        <v>0</v>
      </c>
      <c r="AA61" s="121">
        <v>0</v>
      </c>
      <c r="AB61" s="121">
        <v>0</v>
      </c>
      <c r="AC61" s="121">
        <v>0</v>
      </c>
      <c r="AD61" s="121">
        <v>481256</v>
      </c>
      <c r="AE61" s="121">
        <f>+SUM(D61,L61,AD61)</f>
        <v>2500234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706882</v>
      </c>
      <c r="BI61" s="121">
        <f>SUM(E61,AG61)</f>
        <v>706882</v>
      </c>
      <c r="BJ61" s="121">
        <f>SUM(F61,AH61)</f>
        <v>0</v>
      </c>
      <c r="BK61" s="121">
        <f>SUM(G61,AI61)</f>
        <v>706882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1312096</v>
      </c>
      <c r="BQ61" s="121">
        <f>SUM(M61,AO61)</f>
        <v>231871</v>
      </c>
      <c r="BR61" s="121">
        <f>SUM(N61,AP61)</f>
        <v>140110</v>
      </c>
      <c r="BS61" s="121">
        <f>SUM(O61,AQ61)</f>
        <v>0</v>
      </c>
      <c r="BT61" s="121">
        <f>SUM(P61,AR61)</f>
        <v>91761</v>
      </c>
      <c r="BU61" s="121">
        <f>SUM(Q61,AS61)</f>
        <v>0</v>
      </c>
      <c r="BV61" s="121">
        <f>SUM(R61,AT61)</f>
        <v>1055355</v>
      </c>
      <c r="BW61" s="121">
        <f>SUM(S61,AU61)</f>
        <v>0</v>
      </c>
      <c r="BX61" s="121">
        <f>SUM(T61,AV61)</f>
        <v>1027554</v>
      </c>
      <c r="BY61" s="121">
        <f>SUM(U61,AW61)</f>
        <v>27801</v>
      </c>
      <c r="BZ61" s="121">
        <f>SUM(V61,AX61)</f>
        <v>12960</v>
      </c>
      <c r="CA61" s="121">
        <f>SUM(W61,AY61)</f>
        <v>11910</v>
      </c>
      <c r="CB61" s="121">
        <f>SUM(X61,AZ61)</f>
        <v>0</v>
      </c>
      <c r="CC61" s="121">
        <f>SUM(Y61,BA61)</f>
        <v>11910</v>
      </c>
      <c r="CD61" s="121">
        <f>SUM(Z61,BB61)</f>
        <v>0</v>
      </c>
      <c r="CE61" s="121">
        <f>SUM(AA61,BC61)</f>
        <v>0</v>
      </c>
      <c r="CF61" s="121">
        <f>SUM(AB61,BD61)</f>
        <v>0</v>
      </c>
      <c r="CG61" s="121">
        <f>SUM(AC61,BE61)</f>
        <v>0</v>
      </c>
      <c r="CH61" s="121">
        <f>SUM(AD61,BF61)</f>
        <v>481256</v>
      </c>
      <c r="CI61" s="121">
        <f>SUM(AE61,BG61)</f>
        <v>2500234</v>
      </c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61">
    <sortCondition ref="A8:A61"/>
    <sortCondition ref="B8:B61"/>
    <sortCondition ref="C8:C6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沖縄県</v>
      </c>
      <c r="B7" s="139" t="str">
        <f>'廃棄物事業経費（市町村）'!B7</f>
        <v>47000</v>
      </c>
      <c r="C7" s="138" t="s">
        <v>279</v>
      </c>
      <c r="D7" s="140">
        <f>SUM(L7,T7,AB7,AJ7,AR7,AZ7)</f>
        <v>205731</v>
      </c>
      <c r="E7" s="140">
        <f>SUM(M7,U7,AC7,AK7,AS7,BA7)</f>
        <v>5855456</v>
      </c>
      <c r="F7" s="140">
        <f>SUM(D7:E7)</f>
        <v>6061187</v>
      </c>
      <c r="G7" s="140">
        <f>SUM(O7,W7,AE7,AM7,AU7,BC7)</f>
        <v>0</v>
      </c>
      <c r="H7" s="140">
        <f>SUM(P7,X7,AF7,AN7,AV7,BD7)</f>
        <v>595144</v>
      </c>
      <c r="I7" s="140">
        <f>SUM(G7:H7)</f>
        <v>595144</v>
      </c>
      <c r="J7" s="141">
        <f>COUNTIF(J$8:J$1000,"&lt;&gt;")</f>
        <v>24</v>
      </c>
      <c r="K7" s="141">
        <f>COUNTIF(K$8:K$1000,"&lt;&gt;")</f>
        <v>24</v>
      </c>
      <c r="L7" s="140">
        <f>SUM(L$8:L$1000)</f>
        <v>83160</v>
      </c>
      <c r="M7" s="140">
        <f>SUM(M$8:M$1000)</f>
        <v>5679350</v>
      </c>
      <c r="N7" s="140">
        <f>IF(AND(L7&lt;&gt;"",M7&lt;&gt;""),SUM(L7:M7),"")</f>
        <v>5762510</v>
      </c>
      <c r="O7" s="140">
        <f>SUM(O$8:O$1000)</f>
        <v>0</v>
      </c>
      <c r="P7" s="140">
        <f>SUM(P$8:P$1000)</f>
        <v>377538</v>
      </c>
      <c r="Q7" s="140">
        <f>IF(AND(O7&lt;&gt;"",P7&lt;&gt;""),SUM(O7:P7),"")</f>
        <v>377538</v>
      </c>
      <c r="R7" s="141">
        <f>COUNTIF(R$8:R$1000,"&lt;&gt;")</f>
        <v>12</v>
      </c>
      <c r="S7" s="141">
        <f>COUNTIF(S$8:S$1000,"&lt;&gt;")</f>
        <v>12</v>
      </c>
      <c r="T7" s="140">
        <f>SUM(T$8:T$1000)</f>
        <v>51765</v>
      </c>
      <c r="U7" s="140">
        <f>SUM(U$8:U$1000)</f>
        <v>176106</v>
      </c>
      <c r="V7" s="140">
        <f>IF(AND(T7&lt;&gt;"",U7&lt;&gt;""),SUM(T7:U7),"")</f>
        <v>227871</v>
      </c>
      <c r="W7" s="140">
        <f>SUM(W$8:W$1000)</f>
        <v>0</v>
      </c>
      <c r="X7" s="140">
        <f>SUM(X$8:X$1000)</f>
        <v>217606</v>
      </c>
      <c r="Y7" s="140">
        <f>IF(AND(W7&lt;&gt;"",X7&lt;&gt;""),SUM(W7:X7),"")</f>
        <v>217606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70806</v>
      </c>
      <c r="AC7" s="140">
        <f>SUM(AC$8:AC$1000)</f>
        <v>0</v>
      </c>
      <c r="AD7" s="140">
        <f>IF(AND(AB7&lt;&gt;"",AC7&lt;&gt;""),SUM(AB7:AC7),"")</f>
        <v>70806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52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592590</v>
      </c>
      <c r="F8" s="121">
        <f>SUM(D8:E8)</f>
        <v>592590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 t="s">
        <v>327</v>
      </c>
      <c r="K8" s="119" t="s">
        <v>328</v>
      </c>
      <c r="L8" s="121">
        <v>0</v>
      </c>
      <c r="M8" s="121">
        <v>592590</v>
      </c>
      <c r="N8" s="121">
        <f>IF(AND(L8&lt;&gt;"",M8&lt;&gt;""),SUM(L8:M8),"")</f>
        <v>592590</v>
      </c>
      <c r="O8" s="121">
        <v>0</v>
      </c>
      <c r="P8" s="121">
        <v>0</v>
      </c>
      <c r="Q8" s="121">
        <f>IF(AND(O8&lt;&gt;"",P8&lt;&gt;""),SUM(O8:P8),"")</f>
        <v>0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52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370775</v>
      </c>
      <c r="F9" s="121">
        <f>SUM(D9:E9)</f>
        <v>370775</v>
      </c>
      <c r="G9" s="121">
        <f>SUM(O9,W9,AE9,AM9,AU9,BC9)</f>
        <v>0</v>
      </c>
      <c r="H9" s="121">
        <f>SUM(P9,X9,AF9,AN9,AV9,BD9)</f>
        <v>47946</v>
      </c>
      <c r="I9" s="121">
        <f>SUM(G9:H9)</f>
        <v>47946</v>
      </c>
      <c r="J9" s="120" t="s">
        <v>332</v>
      </c>
      <c r="K9" s="119" t="s">
        <v>333</v>
      </c>
      <c r="L9" s="121">
        <v>0</v>
      </c>
      <c r="M9" s="121">
        <v>370775</v>
      </c>
      <c r="N9" s="121">
        <f>IF(AND(L9&lt;&gt;"",M9&lt;&gt;""),SUM(L9:M9),"")</f>
        <v>370775</v>
      </c>
      <c r="O9" s="121">
        <v>0</v>
      </c>
      <c r="P9" s="121">
        <v>47946</v>
      </c>
      <c r="Q9" s="121">
        <f>IF(AND(O9&lt;&gt;"",P9&lt;&gt;""),SUM(O9:P9),"")</f>
        <v>47946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52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52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52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52</v>
      </c>
      <c r="B13" s="120" t="s">
        <v>343</v>
      </c>
      <c r="C13" s="119" t="s">
        <v>344</v>
      </c>
      <c r="D13" s="121">
        <f>SUM(L13,T13,AB13,AJ13,AR13,AZ13)</f>
        <v>19171</v>
      </c>
      <c r="E13" s="121">
        <f>SUM(M13,U13,AC13,AK13,AS13,BA13)</f>
        <v>305221</v>
      </c>
      <c r="F13" s="121">
        <f>SUM(D13:E13)</f>
        <v>324392</v>
      </c>
      <c r="G13" s="121">
        <f>SUM(O13,W13,AE13,AM13,AU13,BC13)</f>
        <v>0</v>
      </c>
      <c r="H13" s="121">
        <f>SUM(P13,X13,AF13,AN13,AV13,BD13)</f>
        <v>43215</v>
      </c>
      <c r="I13" s="121">
        <f>SUM(G13:H13)</f>
        <v>43215</v>
      </c>
      <c r="J13" s="120" t="s">
        <v>346</v>
      </c>
      <c r="K13" s="119" t="s">
        <v>347</v>
      </c>
      <c r="L13" s="121">
        <v>0</v>
      </c>
      <c r="M13" s="121">
        <v>305221</v>
      </c>
      <c r="N13" s="121">
        <f>IF(AND(L13&lt;&gt;"",M13&lt;&gt;""),SUM(L13:M13),"")</f>
        <v>305221</v>
      </c>
      <c r="O13" s="121">
        <v>0</v>
      </c>
      <c r="P13" s="121">
        <v>43215</v>
      </c>
      <c r="Q13" s="121">
        <f>IF(AND(O13&lt;&gt;"",P13&lt;&gt;""),SUM(O13:P13),"")</f>
        <v>43215</v>
      </c>
      <c r="R13" s="120" t="s">
        <v>348</v>
      </c>
      <c r="S13" s="119" t="s">
        <v>349</v>
      </c>
      <c r="T13" s="121">
        <v>19171</v>
      </c>
      <c r="U13" s="121">
        <v>0</v>
      </c>
      <c r="V13" s="121">
        <f>IF(AND(T13&lt;&gt;"",U13&lt;&gt;""),SUM(T13:U13),"")</f>
        <v>19171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52</v>
      </c>
      <c r="B14" s="120" t="s">
        <v>350</v>
      </c>
      <c r="C14" s="119" t="s">
        <v>351</v>
      </c>
      <c r="D14" s="121">
        <f>SUM(L14,T14,AB14,AJ14,AR14,AZ14)</f>
        <v>0</v>
      </c>
      <c r="E14" s="121">
        <f>SUM(M14,U14,AC14,AK14,AS14,BA14)</f>
        <v>514493</v>
      </c>
      <c r="F14" s="121">
        <f>SUM(D14:E14)</f>
        <v>514493</v>
      </c>
      <c r="G14" s="121">
        <f>SUM(O14,W14,AE14,AM14,AU14,BC14)</f>
        <v>0</v>
      </c>
      <c r="H14" s="121">
        <f>SUM(P14,X14,AF14,AN14,AV14,BD14)</f>
        <v>59280</v>
      </c>
      <c r="I14" s="121">
        <f>SUM(G14:H14)</f>
        <v>59280</v>
      </c>
      <c r="J14" s="120" t="s">
        <v>332</v>
      </c>
      <c r="K14" s="119" t="s">
        <v>333</v>
      </c>
      <c r="L14" s="121">
        <v>0</v>
      </c>
      <c r="M14" s="121">
        <v>514493</v>
      </c>
      <c r="N14" s="121">
        <f>IF(AND(L14&lt;&gt;"",M14&lt;&gt;""),SUM(L14:M14),"")</f>
        <v>514493</v>
      </c>
      <c r="O14" s="121">
        <v>0</v>
      </c>
      <c r="P14" s="121">
        <v>59280</v>
      </c>
      <c r="Q14" s="121">
        <f>IF(AND(O14&lt;&gt;"",P14&lt;&gt;""),SUM(O14:P14),"")</f>
        <v>59280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52</v>
      </c>
      <c r="B15" s="120" t="s">
        <v>353</v>
      </c>
      <c r="C15" s="119" t="s">
        <v>354</v>
      </c>
      <c r="D15" s="121">
        <f>SUM(L15,T15,AB15,AJ15,AR15,AZ15)</f>
        <v>18135</v>
      </c>
      <c r="E15" s="121">
        <f>SUM(M15,U15,AC15,AK15,AS15,BA15)</f>
        <v>310144</v>
      </c>
      <c r="F15" s="121">
        <f>SUM(D15:E15)</f>
        <v>328279</v>
      </c>
      <c r="G15" s="121">
        <f>SUM(O15,W15,AE15,AM15,AU15,BC15)</f>
        <v>0</v>
      </c>
      <c r="H15" s="121">
        <f>SUM(P15,X15,AF15,AN15,AV15,BD15)</f>
        <v>43913</v>
      </c>
      <c r="I15" s="121">
        <f>SUM(G15:H15)</f>
        <v>43913</v>
      </c>
      <c r="J15" s="120" t="s">
        <v>346</v>
      </c>
      <c r="K15" s="119" t="s">
        <v>347</v>
      </c>
      <c r="L15" s="121">
        <v>0</v>
      </c>
      <c r="M15" s="121">
        <v>310144</v>
      </c>
      <c r="N15" s="121">
        <f>IF(AND(L15&lt;&gt;"",M15&lt;&gt;""),SUM(L15:M15),"")</f>
        <v>310144</v>
      </c>
      <c r="O15" s="121">
        <v>0</v>
      </c>
      <c r="P15" s="121">
        <v>43913</v>
      </c>
      <c r="Q15" s="121">
        <f>IF(AND(O15&lt;&gt;"",P15&lt;&gt;""),SUM(O15:P15),"")</f>
        <v>43913</v>
      </c>
      <c r="R15" s="120" t="s">
        <v>348</v>
      </c>
      <c r="S15" s="119" t="s">
        <v>349</v>
      </c>
      <c r="T15" s="121">
        <v>18135</v>
      </c>
      <c r="U15" s="121">
        <v>0</v>
      </c>
      <c r="V15" s="121">
        <f>IF(AND(T15&lt;&gt;"",U15&lt;&gt;""),SUM(T15:U15),"")</f>
        <v>18135</v>
      </c>
      <c r="W15" s="121">
        <v>0</v>
      </c>
      <c r="X15" s="121">
        <v>0</v>
      </c>
      <c r="Y15" s="121">
        <f>IF(AND(W15&lt;&gt;"",X15&lt;&gt;""),SUM(W15:X15),"")</f>
        <v>0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52</v>
      </c>
      <c r="B16" s="120" t="s">
        <v>356</v>
      </c>
      <c r="C16" s="119" t="s">
        <v>357</v>
      </c>
      <c r="D16" s="121">
        <f>SUM(L16,T16,AB16,AJ16,AR16,AZ16)</f>
        <v>0</v>
      </c>
      <c r="E16" s="121">
        <f>SUM(M16,U16,AC16,AK16,AS16,BA16)</f>
        <v>749338</v>
      </c>
      <c r="F16" s="121">
        <f>SUM(D16:E16)</f>
        <v>749338</v>
      </c>
      <c r="G16" s="121">
        <f>SUM(O16,W16,AE16,AM16,AU16,BC16)</f>
        <v>0</v>
      </c>
      <c r="H16" s="121">
        <f>SUM(P16,X16,AF16,AN16,AV16,BD16)</f>
        <v>70014</v>
      </c>
      <c r="I16" s="121">
        <f>SUM(G16:H16)</f>
        <v>70014</v>
      </c>
      <c r="J16" s="120" t="s">
        <v>359</v>
      </c>
      <c r="K16" s="119" t="s">
        <v>360</v>
      </c>
      <c r="L16" s="121">
        <v>0</v>
      </c>
      <c r="M16" s="121">
        <v>749338</v>
      </c>
      <c r="N16" s="121">
        <f>IF(AND(L16&lt;&gt;"",M16&lt;&gt;""),SUM(L16:M16),"")</f>
        <v>749338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361</v>
      </c>
      <c r="S16" s="119" t="s">
        <v>362</v>
      </c>
      <c r="T16" s="121">
        <v>0</v>
      </c>
      <c r="U16" s="121">
        <v>0</v>
      </c>
      <c r="V16" s="121">
        <f>IF(AND(T16&lt;&gt;"",U16&lt;&gt;""),SUM(T16:U16),"")</f>
        <v>0</v>
      </c>
      <c r="W16" s="121">
        <v>0</v>
      </c>
      <c r="X16" s="121">
        <v>70014</v>
      </c>
      <c r="Y16" s="121">
        <f>IF(AND(W16&lt;&gt;"",X16&lt;&gt;""),SUM(W16:X16),"")</f>
        <v>70014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52</v>
      </c>
      <c r="B17" s="120" t="s">
        <v>363</v>
      </c>
      <c r="C17" s="119" t="s">
        <v>364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52</v>
      </c>
      <c r="B18" s="120" t="s">
        <v>366</v>
      </c>
      <c r="C18" s="119" t="s">
        <v>367</v>
      </c>
      <c r="D18" s="121">
        <f>SUM(L18,T18,AB18,AJ18,AR18,AZ18)</f>
        <v>53079</v>
      </c>
      <c r="E18" s="121">
        <f>SUM(M18,U18,AC18,AK18,AS18,BA18)</f>
        <v>164833</v>
      </c>
      <c r="F18" s="121">
        <f>SUM(D18:E18)</f>
        <v>217912</v>
      </c>
      <c r="G18" s="121">
        <f>SUM(O18,W18,AE18,AM18,AU18,BC18)</f>
        <v>0</v>
      </c>
      <c r="H18" s="121">
        <f>SUM(P18,X18,AF18,AN18,AV18,BD18)</f>
        <v>52436</v>
      </c>
      <c r="I18" s="121">
        <f>SUM(G18:H18)</f>
        <v>52436</v>
      </c>
      <c r="J18" s="120" t="s">
        <v>369</v>
      </c>
      <c r="K18" s="119" t="s">
        <v>370</v>
      </c>
      <c r="L18" s="121">
        <v>0</v>
      </c>
      <c r="M18" s="121">
        <v>70336</v>
      </c>
      <c r="N18" s="121">
        <f>IF(AND(L18&lt;&gt;"",M18&lt;&gt;""),SUM(L18:M18),"")</f>
        <v>70336</v>
      </c>
      <c r="O18" s="121">
        <v>0</v>
      </c>
      <c r="P18" s="121">
        <v>6154</v>
      </c>
      <c r="Q18" s="121">
        <f>IF(AND(O18&lt;&gt;"",P18&lt;&gt;""),SUM(O18:P18),"")</f>
        <v>6154</v>
      </c>
      <c r="R18" s="120" t="s">
        <v>371</v>
      </c>
      <c r="S18" s="119" t="s">
        <v>372</v>
      </c>
      <c r="T18" s="121">
        <v>0</v>
      </c>
      <c r="U18" s="121">
        <v>94497</v>
      </c>
      <c r="V18" s="121">
        <f>IF(AND(T18&lt;&gt;"",U18&lt;&gt;""),SUM(T18:U18),"")</f>
        <v>94497</v>
      </c>
      <c r="W18" s="121">
        <v>0</v>
      </c>
      <c r="X18" s="121">
        <v>46282</v>
      </c>
      <c r="Y18" s="121">
        <f>IF(AND(W18&lt;&gt;"",X18&lt;&gt;""),SUM(W18:X18),"")</f>
        <v>46282</v>
      </c>
      <c r="Z18" s="120" t="s">
        <v>348</v>
      </c>
      <c r="AA18" s="119" t="s">
        <v>349</v>
      </c>
      <c r="AB18" s="121">
        <v>53079</v>
      </c>
      <c r="AC18" s="121">
        <v>0</v>
      </c>
      <c r="AD18" s="121">
        <f>IF(AND(AB18&lt;&gt;"",AC18&lt;&gt;""),SUM(AB18:AC18),"")</f>
        <v>53079</v>
      </c>
      <c r="AE18" s="121">
        <v>0</v>
      </c>
      <c r="AF18" s="121">
        <v>0</v>
      </c>
      <c r="AG18" s="121">
        <f>IF(AND(AE18&lt;&gt;"",AF18&lt;&gt;""),SUM(AE18:AF18),"")</f>
        <v>0</v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52</v>
      </c>
      <c r="B19" s="120" t="s">
        <v>373</v>
      </c>
      <c r="C19" s="119" t="s">
        <v>374</v>
      </c>
      <c r="D19" s="121">
        <f>SUM(L19,T19,AB19,AJ19,AR19,AZ19)</f>
        <v>0</v>
      </c>
      <c r="E19" s="121">
        <f>SUM(M19,U19,AC19,AK19,AS19,BA19)</f>
        <v>447514</v>
      </c>
      <c r="F19" s="121">
        <f>SUM(D19:E19)</f>
        <v>447514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 t="s">
        <v>376</v>
      </c>
      <c r="K19" s="119" t="s">
        <v>377</v>
      </c>
      <c r="L19" s="121">
        <v>0</v>
      </c>
      <c r="M19" s="121">
        <v>447514</v>
      </c>
      <c r="N19" s="121">
        <f>IF(AND(L19&lt;&gt;"",M19&lt;&gt;""),SUM(L19:M19),"")</f>
        <v>447514</v>
      </c>
      <c r="O19" s="121">
        <v>0</v>
      </c>
      <c r="P19" s="121">
        <v>0</v>
      </c>
      <c r="Q19" s="121">
        <f>IF(AND(O19&lt;&gt;"",P19&lt;&gt;""),SUM(O19:P19),"")</f>
        <v>0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52</v>
      </c>
      <c r="B20" s="120" t="s">
        <v>378</v>
      </c>
      <c r="C20" s="119" t="s">
        <v>379</v>
      </c>
      <c r="D20" s="121">
        <f>SUM(L20,T20,AB20,AJ20,AR20,AZ20)</f>
        <v>0</v>
      </c>
      <c r="E20" s="121">
        <f>SUM(M20,U20,AC20,AK20,AS20,BA20)</f>
        <v>315026</v>
      </c>
      <c r="F20" s="121">
        <f>SUM(D20:E20)</f>
        <v>315026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376</v>
      </c>
      <c r="K20" s="119" t="s">
        <v>377</v>
      </c>
      <c r="L20" s="121">
        <v>0</v>
      </c>
      <c r="M20" s="121">
        <v>315026</v>
      </c>
      <c r="N20" s="121">
        <f>IF(AND(L20&lt;&gt;"",M20&lt;&gt;""),SUM(L20:M20),"")</f>
        <v>315026</v>
      </c>
      <c r="O20" s="121">
        <v>0</v>
      </c>
      <c r="P20" s="121">
        <v>0</v>
      </c>
      <c r="Q20" s="121">
        <f>IF(AND(O20&lt;&gt;"",P20&lt;&gt;""),SUM(O20:P20),"")</f>
        <v>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52</v>
      </c>
      <c r="B21" s="120" t="s">
        <v>381</v>
      </c>
      <c r="C21" s="119" t="s">
        <v>382</v>
      </c>
      <c r="D21" s="121">
        <f>SUM(L21,T21,AB21,AJ21,AR21,AZ21)</f>
        <v>0</v>
      </c>
      <c r="E21" s="121">
        <f>SUM(M21,U21,AC21,AK21,AS21,BA21)</f>
        <v>218849</v>
      </c>
      <c r="F21" s="121">
        <f>SUM(D21:E21)</f>
        <v>218849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 t="s">
        <v>376</v>
      </c>
      <c r="K21" s="119" t="s">
        <v>377</v>
      </c>
      <c r="L21" s="121">
        <v>0</v>
      </c>
      <c r="M21" s="121">
        <v>218849</v>
      </c>
      <c r="N21" s="121">
        <f>IF(AND(L21&lt;&gt;"",M21&lt;&gt;""),SUM(L21:M21),"")</f>
        <v>218849</v>
      </c>
      <c r="O21" s="121">
        <v>0</v>
      </c>
      <c r="P21" s="121">
        <v>0</v>
      </c>
      <c r="Q21" s="121">
        <f>IF(AND(O21&lt;&gt;"",P21&lt;&gt;""),SUM(O21:P21),"")</f>
        <v>0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52</v>
      </c>
      <c r="B22" s="120" t="s">
        <v>384</v>
      </c>
      <c r="C22" s="119" t="s">
        <v>385</v>
      </c>
      <c r="D22" s="121">
        <f>SUM(L22,T22,AB22,AJ22,AR22,AZ22)</f>
        <v>0</v>
      </c>
      <c r="E22" s="121">
        <f>SUM(M22,U22,AC22,AK22,AS22,BA22)</f>
        <v>92820</v>
      </c>
      <c r="F22" s="121">
        <f>SUM(D22:E22)</f>
        <v>92820</v>
      </c>
      <c r="G22" s="121">
        <f>SUM(O22,W22,AE22,AM22,AU22,BC22)</f>
        <v>0</v>
      </c>
      <c r="H22" s="121">
        <f>SUM(P22,X22,AF22,AN22,AV22,BD22)</f>
        <v>31208</v>
      </c>
      <c r="I22" s="121">
        <f>SUM(G22:H22)</f>
        <v>31208</v>
      </c>
      <c r="J22" s="120" t="s">
        <v>387</v>
      </c>
      <c r="K22" s="119" t="s">
        <v>388</v>
      </c>
      <c r="L22" s="121">
        <v>0</v>
      </c>
      <c r="M22" s="121">
        <v>92820</v>
      </c>
      <c r="N22" s="121">
        <f>IF(AND(L22&lt;&gt;"",M22&lt;&gt;""),SUM(L22:M22),"")</f>
        <v>92820</v>
      </c>
      <c r="O22" s="121">
        <v>0</v>
      </c>
      <c r="P22" s="121">
        <v>31208</v>
      </c>
      <c r="Q22" s="121">
        <f>IF(AND(O22&lt;&gt;"",P22&lt;&gt;""),SUM(O22:P22),"")</f>
        <v>31208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52</v>
      </c>
      <c r="B23" s="120" t="s">
        <v>389</v>
      </c>
      <c r="C23" s="119" t="s">
        <v>390</v>
      </c>
      <c r="D23" s="121">
        <f>SUM(L23,T23,AB23,AJ23,AR23,AZ23)</f>
        <v>0</v>
      </c>
      <c r="E23" s="121">
        <f>SUM(M23,U23,AC23,AK23,AS23,BA23)</f>
        <v>121728</v>
      </c>
      <c r="F23" s="121">
        <f>SUM(D23:E23)</f>
        <v>121728</v>
      </c>
      <c r="G23" s="121">
        <f>SUM(O23,W23,AE23,AM23,AU23,BC23)</f>
        <v>0</v>
      </c>
      <c r="H23" s="121">
        <f>SUM(P23,X23,AF23,AN23,AV23,BD23)</f>
        <v>40928</v>
      </c>
      <c r="I23" s="121">
        <f>SUM(G23:H23)</f>
        <v>40928</v>
      </c>
      <c r="J23" s="120" t="s">
        <v>387</v>
      </c>
      <c r="K23" s="119" t="s">
        <v>392</v>
      </c>
      <c r="L23" s="121">
        <v>0</v>
      </c>
      <c r="M23" s="121">
        <v>121728</v>
      </c>
      <c r="N23" s="121">
        <f>IF(AND(L23&lt;&gt;"",M23&lt;&gt;""),SUM(L23:M23),"")</f>
        <v>121728</v>
      </c>
      <c r="O23" s="121">
        <v>0</v>
      </c>
      <c r="P23" s="121">
        <v>40928</v>
      </c>
      <c r="Q23" s="121">
        <f>IF(AND(O23&lt;&gt;"",P23&lt;&gt;""),SUM(O23:P23),"")</f>
        <v>40928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52</v>
      </c>
      <c r="B24" s="120" t="s">
        <v>393</v>
      </c>
      <c r="C24" s="119" t="s">
        <v>394</v>
      </c>
      <c r="D24" s="121">
        <f>SUM(L24,T24,AB24,AJ24,AR24,AZ24)</f>
        <v>0</v>
      </c>
      <c r="E24" s="121">
        <f>SUM(M24,U24,AC24,AK24,AS24,BA24)</f>
        <v>114873</v>
      </c>
      <c r="F24" s="121">
        <f>SUM(D24:E24)</f>
        <v>114873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 t="s">
        <v>359</v>
      </c>
      <c r="K24" s="119" t="s">
        <v>396</v>
      </c>
      <c r="L24" s="121">
        <v>0</v>
      </c>
      <c r="M24" s="121">
        <v>114873</v>
      </c>
      <c r="N24" s="121">
        <f>IF(AND(L24&lt;&gt;"",M24&lt;&gt;""),SUM(L24:M24),"")</f>
        <v>114873</v>
      </c>
      <c r="O24" s="121">
        <v>0</v>
      </c>
      <c r="P24" s="121">
        <v>0</v>
      </c>
      <c r="Q24" s="121">
        <f>IF(AND(O24&lt;&gt;"",P24&lt;&gt;""),SUM(O24:P24),"")</f>
        <v>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52</v>
      </c>
      <c r="B25" s="120" t="s">
        <v>397</v>
      </c>
      <c r="C25" s="119" t="s">
        <v>398</v>
      </c>
      <c r="D25" s="121">
        <f>SUM(L25,T25,AB25,AJ25,AR25,AZ25)</f>
        <v>32360</v>
      </c>
      <c r="E25" s="121">
        <f>SUM(M25,U25,AC25,AK25,AS25,BA25)</f>
        <v>52017</v>
      </c>
      <c r="F25" s="121">
        <f>SUM(D25:E25)</f>
        <v>84377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 t="s">
        <v>400</v>
      </c>
      <c r="K25" s="119" t="s">
        <v>401</v>
      </c>
      <c r="L25" s="121">
        <v>32360</v>
      </c>
      <c r="M25" s="121">
        <v>52017</v>
      </c>
      <c r="N25" s="121">
        <f>IF(AND(L25&lt;&gt;"",M25&lt;&gt;""),SUM(L25:M25),"")</f>
        <v>84377</v>
      </c>
      <c r="O25" s="121">
        <v>0</v>
      </c>
      <c r="P25" s="121">
        <v>0</v>
      </c>
      <c r="Q25" s="121">
        <f>IF(AND(O25&lt;&gt;"",P25&lt;&gt;""),SUM(O25:P25),"")</f>
        <v>0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52</v>
      </c>
      <c r="B26" s="120" t="s">
        <v>402</v>
      </c>
      <c r="C26" s="119" t="s">
        <v>403</v>
      </c>
      <c r="D26" s="121">
        <f>SUM(L26,T26,AB26,AJ26,AR26,AZ26)</f>
        <v>50800</v>
      </c>
      <c r="E26" s="121">
        <f>SUM(M26,U26,AC26,AK26,AS26,BA26)</f>
        <v>81655</v>
      </c>
      <c r="F26" s="121">
        <f>SUM(D26:E26)</f>
        <v>132455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 t="s">
        <v>400</v>
      </c>
      <c r="K26" s="119" t="s">
        <v>401</v>
      </c>
      <c r="L26" s="121">
        <v>50800</v>
      </c>
      <c r="M26" s="121">
        <v>81655</v>
      </c>
      <c r="N26" s="121">
        <f>IF(AND(L26&lt;&gt;"",M26&lt;&gt;""),SUM(L26:M26),"")</f>
        <v>132455</v>
      </c>
      <c r="O26" s="121">
        <v>0</v>
      </c>
      <c r="P26" s="121">
        <v>0</v>
      </c>
      <c r="Q26" s="121">
        <f>IF(AND(O26&lt;&gt;"",P26&lt;&gt;""),SUM(O26:P26),"")</f>
        <v>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52</v>
      </c>
      <c r="B27" s="120" t="s">
        <v>405</v>
      </c>
      <c r="C27" s="119" t="s">
        <v>406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52</v>
      </c>
      <c r="B28" s="120" t="s">
        <v>408</v>
      </c>
      <c r="C28" s="119" t="s">
        <v>409</v>
      </c>
      <c r="D28" s="121">
        <f>SUM(L28,T28,AB28,AJ28,AR28,AZ28)</f>
        <v>0</v>
      </c>
      <c r="E28" s="121">
        <f>SUM(M28,U28,AC28,AK28,AS28,BA28)</f>
        <v>257727</v>
      </c>
      <c r="F28" s="121">
        <f>SUM(D28:E28)</f>
        <v>257727</v>
      </c>
      <c r="G28" s="121">
        <f>SUM(O28,W28,AE28,AM28,AU28,BC28)</f>
        <v>0</v>
      </c>
      <c r="H28" s="121">
        <f>SUM(P28,X28,AF28,AN28,AV28,BD28)</f>
        <v>40431</v>
      </c>
      <c r="I28" s="121">
        <f>SUM(G28:H28)</f>
        <v>40431</v>
      </c>
      <c r="J28" s="120" t="s">
        <v>411</v>
      </c>
      <c r="K28" s="119" t="s">
        <v>412</v>
      </c>
      <c r="L28" s="121">
        <v>0</v>
      </c>
      <c r="M28" s="121">
        <v>257727</v>
      </c>
      <c r="N28" s="121">
        <f>IF(AND(L28&lt;&gt;"",M28&lt;&gt;""),SUM(L28:M28),"")</f>
        <v>257727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361</v>
      </c>
      <c r="S28" s="119" t="s">
        <v>362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40431</v>
      </c>
      <c r="Y28" s="121">
        <f>IF(AND(W28&lt;&gt;"",X28&lt;&gt;""),SUM(W28:X28),"")</f>
        <v>40431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52</v>
      </c>
      <c r="B29" s="120" t="s">
        <v>413</v>
      </c>
      <c r="C29" s="119" t="s">
        <v>414</v>
      </c>
      <c r="D29" s="121">
        <f>SUM(L29,T29,AB29,AJ29,AR29,AZ29)</f>
        <v>0</v>
      </c>
      <c r="E29" s="121">
        <f>SUM(M29,U29,AC29,AK29,AS29,BA29)</f>
        <v>108645</v>
      </c>
      <c r="F29" s="121">
        <f>SUM(D29:E29)</f>
        <v>108645</v>
      </c>
      <c r="G29" s="121">
        <f>SUM(O29,W29,AE29,AM29,AU29,BC29)</f>
        <v>0</v>
      </c>
      <c r="H29" s="121">
        <f>SUM(P29,X29,AF29,AN29,AV29,BD29)</f>
        <v>2737</v>
      </c>
      <c r="I29" s="121">
        <f>SUM(G29:H29)</f>
        <v>2737</v>
      </c>
      <c r="J29" s="120" t="s">
        <v>411</v>
      </c>
      <c r="K29" s="119" t="s">
        <v>412</v>
      </c>
      <c r="L29" s="121">
        <v>0</v>
      </c>
      <c r="M29" s="121">
        <v>108645</v>
      </c>
      <c r="N29" s="121">
        <f>IF(AND(L29&lt;&gt;"",M29&lt;&gt;""),SUM(L29:M29),"")</f>
        <v>108645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361</v>
      </c>
      <c r="S29" s="119" t="s">
        <v>362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2737</v>
      </c>
      <c r="Y29" s="121">
        <f>IF(AND(W29&lt;&gt;"",X29&lt;&gt;""),SUM(W29:X29),"")</f>
        <v>2737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52</v>
      </c>
      <c r="B30" s="120" t="s">
        <v>416</v>
      </c>
      <c r="C30" s="119" t="s">
        <v>417</v>
      </c>
      <c r="D30" s="121">
        <f>SUM(L30,T30,AB30,AJ30,AR30,AZ30)</f>
        <v>0</v>
      </c>
      <c r="E30" s="121">
        <f>SUM(M30,U30,AC30,AK30,AS30,BA30)</f>
        <v>207742</v>
      </c>
      <c r="F30" s="121">
        <f>SUM(D30:E30)</f>
        <v>207742</v>
      </c>
      <c r="G30" s="121">
        <f>SUM(O30,W30,AE30,AM30,AU30,BC30)</f>
        <v>0</v>
      </c>
      <c r="H30" s="121">
        <f>SUM(P30,X30,AF30,AN30,AV30,BD30)</f>
        <v>17877</v>
      </c>
      <c r="I30" s="121">
        <f>SUM(G30:H30)</f>
        <v>17877</v>
      </c>
      <c r="J30" s="120" t="s">
        <v>332</v>
      </c>
      <c r="K30" s="119" t="s">
        <v>333</v>
      </c>
      <c r="L30" s="121">
        <v>0</v>
      </c>
      <c r="M30" s="121">
        <v>207742</v>
      </c>
      <c r="N30" s="121">
        <f>IF(AND(L30&lt;&gt;"",M30&lt;&gt;""),SUM(L30:M30),"")</f>
        <v>207742</v>
      </c>
      <c r="O30" s="121">
        <v>0</v>
      </c>
      <c r="P30" s="121">
        <v>17877</v>
      </c>
      <c r="Q30" s="121">
        <f>IF(AND(O30&lt;&gt;"",P30&lt;&gt;""),SUM(O30:P30),"")</f>
        <v>17877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52</v>
      </c>
      <c r="B31" s="120" t="s">
        <v>419</v>
      </c>
      <c r="C31" s="119" t="s">
        <v>420</v>
      </c>
      <c r="D31" s="121">
        <f>SUM(L31,T31,AB31,AJ31,AR31,AZ31)</f>
        <v>0</v>
      </c>
      <c r="E31" s="121">
        <f>SUM(M31,U31,AC31,AK31,AS31,BA31)</f>
        <v>236906</v>
      </c>
      <c r="F31" s="121">
        <f>SUM(D31:E31)</f>
        <v>236906</v>
      </c>
      <c r="G31" s="121">
        <f>SUM(O31,W31,AE31,AM31,AU31,BC31)</f>
        <v>0</v>
      </c>
      <c r="H31" s="121">
        <f>SUM(P31,X31,AF31,AN31,AV31,BD31)</f>
        <v>12912</v>
      </c>
      <c r="I31" s="121">
        <f>SUM(G31:H31)</f>
        <v>12912</v>
      </c>
      <c r="J31" s="120" t="s">
        <v>422</v>
      </c>
      <c r="K31" s="119" t="s">
        <v>423</v>
      </c>
      <c r="L31" s="121">
        <v>0</v>
      </c>
      <c r="M31" s="121">
        <v>233520</v>
      </c>
      <c r="N31" s="121">
        <f>IF(AND(L31&lt;&gt;"",M31&lt;&gt;""),SUM(L31:M31),"")</f>
        <v>233520</v>
      </c>
      <c r="O31" s="121">
        <v>0</v>
      </c>
      <c r="P31" s="121">
        <v>0</v>
      </c>
      <c r="Q31" s="121">
        <f>IF(AND(O31&lt;&gt;"",P31&lt;&gt;""),SUM(O31:P31),"")</f>
        <v>0</v>
      </c>
      <c r="R31" s="120" t="s">
        <v>369</v>
      </c>
      <c r="S31" s="119" t="s">
        <v>370</v>
      </c>
      <c r="T31" s="121">
        <v>0</v>
      </c>
      <c r="U31" s="121">
        <v>3386</v>
      </c>
      <c r="V31" s="121">
        <f>IF(AND(T31&lt;&gt;"",U31&lt;&gt;""),SUM(T31:U31),"")</f>
        <v>3386</v>
      </c>
      <c r="W31" s="121">
        <v>0</v>
      </c>
      <c r="X31" s="121">
        <v>12912</v>
      </c>
      <c r="Y31" s="121">
        <f>IF(AND(W31&lt;&gt;"",X31&lt;&gt;""),SUM(W31:X31),"")</f>
        <v>12912</v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52</v>
      </c>
      <c r="B32" s="120" t="s">
        <v>424</v>
      </c>
      <c r="C32" s="119" t="s">
        <v>425</v>
      </c>
      <c r="D32" s="121">
        <f>SUM(L32,T32,AB32,AJ32,AR32,AZ32)</f>
        <v>0</v>
      </c>
      <c r="E32" s="121">
        <f>SUM(M32,U32,AC32,AK32,AS32,BA32)</f>
        <v>229675</v>
      </c>
      <c r="F32" s="121">
        <f>SUM(D32:E32)</f>
        <v>229675</v>
      </c>
      <c r="G32" s="121">
        <f>SUM(O32,W32,AE32,AM32,AU32,BC32)</f>
        <v>0</v>
      </c>
      <c r="H32" s="121">
        <f>SUM(P32,X32,AF32,AN32,AV32,BD32)</f>
        <v>20797</v>
      </c>
      <c r="I32" s="121">
        <f>SUM(G32:H32)</f>
        <v>20797</v>
      </c>
      <c r="J32" s="120" t="s">
        <v>422</v>
      </c>
      <c r="K32" s="119" t="s">
        <v>423</v>
      </c>
      <c r="L32" s="121">
        <v>0</v>
      </c>
      <c r="M32" s="121">
        <v>224769</v>
      </c>
      <c r="N32" s="121">
        <f>IF(AND(L32&lt;&gt;"",M32&lt;&gt;""),SUM(L32:M32),"")</f>
        <v>224769</v>
      </c>
      <c r="O32" s="121">
        <v>0</v>
      </c>
      <c r="P32" s="121">
        <v>0</v>
      </c>
      <c r="Q32" s="121">
        <f>IF(AND(O32&lt;&gt;"",P32&lt;&gt;""),SUM(O32:P32),"")</f>
        <v>0</v>
      </c>
      <c r="R32" s="120" t="s">
        <v>369</v>
      </c>
      <c r="S32" s="119" t="s">
        <v>370</v>
      </c>
      <c r="T32" s="121">
        <v>0</v>
      </c>
      <c r="U32" s="121">
        <v>4906</v>
      </c>
      <c r="V32" s="121">
        <f>IF(AND(T32&lt;&gt;"",U32&lt;&gt;""),SUM(T32:U32),"")</f>
        <v>4906</v>
      </c>
      <c r="W32" s="121">
        <v>0</v>
      </c>
      <c r="X32" s="121">
        <v>20797</v>
      </c>
      <c r="Y32" s="121">
        <f>IF(AND(W32&lt;&gt;"",X32&lt;&gt;""),SUM(W32:X32),"")</f>
        <v>20797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52</v>
      </c>
      <c r="B33" s="120" t="s">
        <v>427</v>
      </c>
      <c r="C33" s="119" t="s">
        <v>428</v>
      </c>
      <c r="D33" s="121">
        <f>SUM(L33,T33,AB33,AJ33,AR33,AZ33)</f>
        <v>0</v>
      </c>
      <c r="E33" s="121">
        <f>SUM(M33,U33,AC33,AK33,AS33,BA33)</f>
        <v>138514</v>
      </c>
      <c r="F33" s="121">
        <f>SUM(D33:E33)</f>
        <v>138514</v>
      </c>
      <c r="G33" s="121">
        <f>SUM(O33,W33,AE33,AM33,AU33,BC33)</f>
        <v>0</v>
      </c>
      <c r="H33" s="121">
        <f>SUM(P33,X33,AF33,AN33,AV33,BD33)</f>
        <v>35563</v>
      </c>
      <c r="I33" s="121">
        <f>SUM(G33:H33)</f>
        <v>35563</v>
      </c>
      <c r="J33" s="120" t="s">
        <v>369</v>
      </c>
      <c r="K33" s="119" t="s">
        <v>370</v>
      </c>
      <c r="L33" s="121">
        <v>0</v>
      </c>
      <c r="M33" s="121">
        <v>114594</v>
      </c>
      <c r="N33" s="121">
        <f>IF(AND(L33&lt;&gt;"",M33&lt;&gt;""),SUM(L33:M33),"")</f>
        <v>114594</v>
      </c>
      <c r="O33" s="121">
        <v>0</v>
      </c>
      <c r="P33" s="121">
        <v>35563</v>
      </c>
      <c r="Q33" s="121">
        <f>IF(AND(O33&lt;&gt;"",P33&lt;&gt;""),SUM(O33:P33),"")</f>
        <v>35563</v>
      </c>
      <c r="R33" s="120" t="s">
        <v>348</v>
      </c>
      <c r="S33" s="119" t="s">
        <v>349</v>
      </c>
      <c r="T33" s="121">
        <v>0</v>
      </c>
      <c r="U33" s="121">
        <v>23920</v>
      </c>
      <c r="V33" s="121">
        <f>IF(AND(T33&lt;&gt;"",U33&lt;&gt;""),SUM(T33:U33),"")</f>
        <v>23920</v>
      </c>
      <c r="W33" s="121">
        <v>0</v>
      </c>
      <c r="X33" s="121">
        <v>0</v>
      </c>
      <c r="Y33" s="121">
        <f>IF(AND(W33&lt;&gt;"",X33&lt;&gt;""),SUM(W33:X33),"")</f>
        <v>0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52</v>
      </c>
      <c r="B34" s="120" t="s">
        <v>430</v>
      </c>
      <c r="C34" s="119" t="s">
        <v>431</v>
      </c>
      <c r="D34" s="121">
        <f>SUM(L34,T34,AB34,AJ34,AR34,AZ34)</f>
        <v>14459</v>
      </c>
      <c r="E34" s="121">
        <f>SUM(M34,U34,AC34,AK34,AS34,BA34)</f>
        <v>59616</v>
      </c>
      <c r="F34" s="121">
        <f>SUM(D34:E34)</f>
        <v>74075</v>
      </c>
      <c r="G34" s="121">
        <f>SUM(O34,W34,AE34,AM34,AU34,BC34)</f>
        <v>0</v>
      </c>
      <c r="H34" s="121">
        <f>SUM(P34,X34,AF34,AN34,AV34,BD34)</f>
        <v>15281</v>
      </c>
      <c r="I34" s="121">
        <f>SUM(G34:H34)</f>
        <v>15281</v>
      </c>
      <c r="J34" s="120" t="s">
        <v>369</v>
      </c>
      <c r="K34" s="119" t="s">
        <v>370</v>
      </c>
      <c r="L34" s="121">
        <v>0</v>
      </c>
      <c r="M34" s="121">
        <v>59616</v>
      </c>
      <c r="N34" s="121">
        <f>IF(AND(L34&lt;&gt;"",M34&lt;&gt;""),SUM(L34:M34),"")</f>
        <v>59616</v>
      </c>
      <c r="O34" s="121">
        <v>0</v>
      </c>
      <c r="P34" s="121">
        <v>15281</v>
      </c>
      <c r="Q34" s="121">
        <f>IF(AND(O34&lt;&gt;"",P34&lt;&gt;""),SUM(O34:P34),"")</f>
        <v>15281</v>
      </c>
      <c r="R34" s="120" t="s">
        <v>348</v>
      </c>
      <c r="S34" s="119" t="s">
        <v>349</v>
      </c>
      <c r="T34" s="121">
        <v>14459</v>
      </c>
      <c r="U34" s="121">
        <v>0</v>
      </c>
      <c r="V34" s="121">
        <f>IF(AND(T34&lt;&gt;"",U34&lt;&gt;""),SUM(T34:U34),"")</f>
        <v>14459</v>
      </c>
      <c r="W34" s="121">
        <v>0</v>
      </c>
      <c r="X34" s="121">
        <v>0</v>
      </c>
      <c r="Y34" s="121">
        <f>IF(AND(W34&lt;&gt;"",X34&lt;&gt;""),SUM(W34:X34),"")</f>
        <v>0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52</v>
      </c>
      <c r="B35" s="120" t="s">
        <v>433</v>
      </c>
      <c r="C35" s="119" t="s">
        <v>434</v>
      </c>
      <c r="D35" s="121">
        <f>SUM(L35,T35,AB35,AJ35,AR35,AZ35)</f>
        <v>0</v>
      </c>
      <c r="E35" s="121">
        <f>SUM(M35,U35,AC35,AK35,AS35,BA35)</f>
        <v>68870</v>
      </c>
      <c r="F35" s="121">
        <f>SUM(D35:E35)</f>
        <v>68870</v>
      </c>
      <c r="G35" s="121">
        <f>SUM(O35,W35,AE35,AM35,AU35,BC35)</f>
        <v>0</v>
      </c>
      <c r="H35" s="121">
        <f>SUM(P35,X35,AF35,AN35,AV35,BD35)</f>
        <v>18185</v>
      </c>
      <c r="I35" s="121">
        <f>SUM(G35:H35)</f>
        <v>18185</v>
      </c>
      <c r="J35" s="120" t="s">
        <v>327</v>
      </c>
      <c r="K35" s="119" t="s">
        <v>328</v>
      </c>
      <c r="L35" s="121">
        <v>0</v>
      </c>
      <c r="M35" s="121">
        <v>62723</v>
      </c>
      <c r="N35" s="121">
        <f>IF(AND(L35&lt;&gt;"",M35&lt;&gt;""),SUM(L35:M35),"")</f>
        <v>62723</v>
      </c>
      <c r="O35" s="121">
        <v>0</v>
      </c>
      <c r="P35" s="121">
        <v>0</v>
      </c>
      <c r="Q35" s="121">
        <f>IF(AND(O35&lt;&gt;"",P35&lt;&gt;""),SUM(O35:P35),"")</f>
        <v>0</v>
      </c>
      <c r="R35" s="120" t="s">
        <v>369</v>
      </c>
      <c r="S35" s="119" t="s">
        <v>370</v>
      </c>
      <c r="T35" s="121">
        <v>0</v>
      </c>
      <c r="U35" s="121">
        <v>6147</v>
      </c>
      <c r="V35" s="121">
        <f>IF(AND(T35&lt;&gt;"",U35&lt;&gt;""),SUM(T35:U35),"")</f>
        <v>6147</v>
      </c>
      <c r="W35" s="121">
        <v>0</v>
      </c>
      <c r="X35" s="121">
        <v>18185</v>
      </c>
      <c r="Y35" s="121">
        <f>IF(AND(W35&lt;&gt;"",X35&lt;&gt;""),SUM(W35:X35),"")</f>
        <v>18185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52</v>
      </c>
      <c r="B36" s="120" t="s">
        <v>436</v>
      </c>
      <c r="C36" s="119" t="s">
        <v>437</v>
      </c>
      <c r="D36" s="121">
        <f>SUM(L36,T36,AB36,AJ36,AR36,AZ36)</f>
        <v>0</v>
      </c>
      <c r="E36" s="121">
        <f>SUM(M36,U36,AC36,AK36,AS36,BA36)</f>
        <v>0</v>
      </c>
      <c r="F36" s="121">
        <f>SUM(D36:E36)</f>
        <v>0</v>
      </c>
      <c r="G36" s="121">
        <f>SUM(O36,W36,AE36,AM36,AU36,BC36)</f>
        <v>0</v>
      </c>
      <c r="H36" s="121">
        <f>SUM(P36,X36,AF36,AN36,AV36,BD36)</f>
        <v>0</v>
      </c>
      <c r="I36" s="121">
        <f>SUM(G36:H36)</f>
        <v>0</v>
      </c>
      <c r="J36" s="120"/>
      <c r="K36" s="119"/>
      <c r="L36" s="121"/>
      <c r="M36" s="121"/>
      <c r="N36" s="121" t="str">
        <f>IF(AND(L36&lt;&gt;"",M36&lt;&gt;""),SUM(L36:M36),"")</f>
        <v/>
      </c>
      <c r="O36" s="121"/>
      <c r="P36" s="121"/>
      <c r="Q36" s="121" t="str">
        <f>IF(AND(O36&lt;&gt;"",P36&lt;&gt;""),SUM(O36:P36),"")</f>
        <v/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52</v>
      </c>
      <c r="B37" s="120" t="s">
        <v>439</v>
      </c>
      <c r="C37" s="119" t="s">
        <v>440</v>
      </c>
      <c r="D37" s="121">
        <f>SUM(L37,T37,AB37,AJ37,AR37,AZ37)</f>
        <v>0</v>
      </c>
      <c r="E37" s="121">
        <f>SUM(M37,U37,AC37,AK37,AS37,BA37)</f>
        <v>0</v>
      </c>
      <c r="F37" s="121">
        <f>SUM(D37:E37)</f>
        <v>0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/>
      <c r="K37" s="119"/>
      <c r="L37" s="121"/>
      <c r="M37" s="121"/>
      <c r="N37" s="121" t="str">
        <f>IF(AND(L37&lt;&gt;"",M37&lt;&gt;""),SUM(L37:M37),"")</f>
        <v/>
      </c>
      <c r="O37" s="121"/>
      <c r="P37" s="121"/>
      <c r="Q37" s="121" t="str">
        <f>IF(AND(O37&lt;&gt;"",P37&lt;&gt;""),SUM(O37:P37),"")</f>
        <v/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52</v>
      </c>
      <c r="B38" s="120" t="s">
        <v>442</v>
      </c>
      <c r="C38" s="119" t="s">
        <v>443</v>
      </c>
      <c r="D38" s="121">
        <f>SUM(L38,T38,AB38,AJ38,AR38,AZ38)</f>
        <v>0</v>
      </c>
      <c r="E38" s="121">
        <f>SUM(M38,U38,AC38,AK38,AS38,BA38)</f>
        <v>0</v>
      </c>
      <c r="F38" s="121">
        <f>SUM(D38:E38)</f>
        <v>0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/>
      <c r="K38" s="119"/>
      <c r="L38" s="121"/>
      <c r="M38" s="121"/>
      <c r="N38" s="121" t="str">
        <f>IF(AND(L38&lt;&gt;"",M38&lt;&gt;""),SUM(L38:M38),"")</f>
        <v/>
      </c>
      <c r="O38" s="121"/>
      <c r="P38" s="121"/>
      <c r="Q38" s="121" t="str">
        <f>IF(AND(O38&lt;&gt;"",P38&lt;&gt;""),SUM(O38:P38),"")</f>
        <v/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52</v>
      </c>
      <c r="B39" s="120" t="s">
        <v>445</v>
      </c>
      <c r="C39" s="119" t="s">
        <v>446</v>
      </c>
      <c r="D39" s="121">
        <f>SUM(L39,T39,AB39,AJ39,AR39,AZ39)</f>
        <v>0</v>
      </c>
      <c r="E39" s="121">
        <f>SUM(M39,U39,AC39,AK39,AS39,BA39)</f>
        <v>0</v>
      </c>
      <c r="F39" s="121">
        <f>SUM(D39:E39)</f>
        <v>0</v>
      </c>
      <c r="G39" s="121">
        <f>SUM(O39,W39,AE39,AM39,AU39,BC39)</f>
        <v>0</v>
      </c>
      <c r="H39" s="121">
        <f>SUM(P39,X39,AF39,AN39,AV39,BD39)</f>
        <v>0</v>
      </c>
      <c r="I39" s="121">
        <f>SUM(G39:H39)</f>
        <v>0</v>
      </c>
      <c r="J39" s="120"/>
      <c r="K39" s="119"/>
      <c r="L39" s="121"/>
      <c r="M39" s="121"/>
      <c r="N39" s="121" t="str">
        <f>IF(AND(L39&lt;&gt;"",M39&lt;&gt;""),SUM(L39:M39),"")</f>
        <v/>
      </c>
      <c r="O39" s="121"/>
      <c r="P39" s="121"/>
      <c r="Q39" s="121" t="str">
        <f>IF(AND(O39&lt;&gt;"",P39&lt;&gt;""),SUM(O39:P39),"")</f>
        <v/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52</v>
      </c>
      <c r="B40" s="120" t="s">
        <v>448</v>
      </c>
      <c r="C40" s="119" t="s">
        <v>449</v>
      </c>
      <c r="D40" s="121">
        <f>SUM(L40,T40,AB40,AJ40,AR40,AZ40)</f>
        <v>0</v>
      </c>
      <c r="E40" s="121">
        <f>SUM(M40,U40,AC40,AK40,AS40,BA40)</f>
        <v>0</v>
      </c>
      <c r="F40" s="121">
        <f>SUM(D40:E40)</f>
        <v>0</v>
      </c>
      <c r="G40" s="121">
        <f>SUM(O40,W40,AE40,AM40,AU40,BC40)</f>
        <v>0</v>
      </c>
      <c r="H40" s="121">
        <f>SUM(P40,X40,AF40,AN40,AV40,BD40)</f>
        <v>0</v>
      </c>
      <c r="I40" s="121">
        <f>SUM(G40:H40)</f>
        <v>0</v>
      </c>
      <c r="J40" s="120"/>
      <c r="K40" s="119"/>
      <c r="L40" s="121"/>
      <c r="M40" s="121"/>
      <c r="N40" s="121" t="str">
        <f>IF(AND(L40&lt;&gt;"",M40&lt;&gt;""),SUM(L40:M40),"")</f>
        <v/>
      </c>
      <c r="O40" s="121"/>
      <c r="P40" s="121"/>
      <c r="Q40" s="121" t="str">
        <f>IF(AND(O40&lt;&gt;"",P40&lt;&gt;""),SUM(O40:P40),"")</f>
        <v/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52</v>
      </c>
      <c r="B41" s="120" t="s">
        <v>451</v>
      </c>
      <c r="C41" s="119" t="s">
        <v>452</v>
      </c>
      <c r="D41" s="121">
        <f>SUM(L41,T41,AB41,AJ41,AR41,AZ41)</f>
        <v>0</v>
      </c>
      <c r="E41" s="121">
        <f>SUM(M41,U41,AC41,AK41,AS41,BA41)</f>
        <v>0</v>
      </c>
      <c r="F41" s="121">
        <f>SUM(D41:E41)</f>
        <v>0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/>
      <c r="K41" s="119"/>
      <c r="L41" s="121"/>
      <c r="M41" s="121"/>
      <c r="N41" s="121" t="str">
        <f>IF(AND(L41&lt;&gt;"",M41&lt;&gt;""),SUM(L41:M41),"")</f>
        <v/>
      </c>
      <c r="O41" s="121"/>
      <c r="P41" s="121"/>
      <c r="Q41" s="121" t="str">
        <f>IF(AND(O41&lt;&gt;"",P41&lt;&gt;""),SUM(O41:P41),"")</f>
        <v/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52</v>
      </c>
      <c r="B42" s="120" t="s">
        <v>454</v>
      </c>
      <c r="C42" s="119" t="s">
        <v>455</v>
      </c>
      <c r="D42" s="121">
        <f>SUM(L42,T42,AB42,AJ42,AR42,AZ42)</f>
        <v>0</v>
      </c>
      <c r="E42" s="121">
        <f>SUM(M42,U42,AC42,AK42,AS42,BA42)</f>
        <v>0</v>
      </c>
      <c r="F42" s="121">
        <f>SUM(D42:E42)</f>
        <v>0</v>
      </c>
      <c r="G42" s="121">
        <f>SUM(O42,W42,AE42,AM42,AU42,BC42)</f>
        <v>0</v>
      </c>
      <c r="H42" s="121">
        <f>SUM(P42,X42,AF42,AN42,AV42,BD42)</f>
        <v>0</v>
      </c>
      <c r="I42" s="121">
        <f>SUM(G42:H42)</f>
        <v>0</v>
      </c>
      <c r="J42" s="120"/>
      <c r="K42" s="119"/>
      <c r="L42" s="121"/>
      <c r="M42" s="121"/>
      <c r="N42" s="121" t="str">
        <f>IF(AND(L42&lt;&gt;"",M42&lt;&gt;""),SUM(L42:M42),"")</f>
        <v/>
      </c>
      <c r="O42" s="121"/>
      <c r="P42" s="121"/>
      <c r="Q42" s="121" t="str">
        <f>IF(AND(O42&lt;&gt;"",P42&lt;&gt;""),SUM(O42:P42),"")</f>
        <v/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52</v>
      </c>
      <c r="B43" s="120" t="s">
        <v>457</v>
      </c>
      <c r="C43" s="119" t="s">
        <v>458</v>
      </c>
      <c r="D43" s="121">
        <f>SUM(L43,T43,AB43,AJ43,AR43,AZ43)</f>
        <v>0</v>
      </c>
      <c r="E43" s="121">
        <f>SUM(M43,U43,AC43,AK43,AS43,BA43)</f>
        <v>0</v>
      </c>
      <c r="F43" s="121">
        <f>SUM(D43:E43)</f>
        <v>0</v>
      </c>
      <c r="G43" s="121">
        <f>SUM(O43,W43,AE43,AM43,AU43,BC43)</f>
        <v>0</v>
      </c>
      <c r="H43" s="121">
        <f>SUM(P43,X43,AF43,AN43,AV43,BD43)</f>
        <v>0</v>
      </c>
      <c r="I43" s="121">
        <f>SUM(G43:H43)</f>
        <v>0</v>
      </c>
      <c r="J43" s="120"/>
      <c r="K43" s="119"/>
      <c r="L43" s="121"/>
      <c r="M43" s="121"/>
      <c r="N43" s="121" t="str">
        <f>IF(AND(L43&lt;&gt;"",M43&lt;&gt;""),SUM(L43:M43),"")</f>
        <v/>
      </c>
      <c r="O43" s="121"/>
      <c r="P43" s="121"/>
      <c r="Q43" s="121" t="str">
        <f>IF(AND(O43&lt;&gt;"",P43&lt;&gt;""),SUM(O43:P43),"")</f>
        <v/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52</v>
      </c>
      <c r="B44" s="120" t="s">
        <v>460</v>
      </c>
      <c r="C44" s="119" t="s">
        <v>461</v>
      </c>
      <c r="D44" s="121">
        <f>SUM(L44,T44,AB44,AJ44,AR44,AZ44)</f>
        <v>0</v>
      </c>
      <c r="E44" s="121">
        <f>SUM(M44,U44,AC44,AK44,AS44,BA44)</f>
        <v>0</v>
      </c>
      <c r="F44" s="121">
        <f>SUM(D44:E44)</f>
        <v>0</v>
      </c>
      <c r="G44" s="121">
        <f>SUM(O44,W44,AE44,AM44,AU44,BC44)</f>
        <v>0</v>
      </c>
      <c r="H44" s="121">
        <f>SUM(P44,X44,AF44,AN44,AV44,BD44)</f>
        <v>0</v>
      </c>
      <c r="I44" s="121">
        <f>SUM(G44:H44)</f>
        <v>0</v>
      </c>
      <c r="J44" s="120"/>
      <c r="K44" s="119"/>
      <c r="L44" s="121"/>
      <c r="M44" s="121"/>
      <c r="N44" s="121" t="str">
        <f>IF(AND(L44&lt;&gt;"",M44&lt;&gt;""),SUM(L44:M44),"")</f>
        <v/>
      </c>
      <c r="O44" s="121"/>
      <c r="P44" s="121"/>
      <c r="Q44" s="121" t="str">
        <f>IF(AND(O44&lt;&gt;"",P44&lt;&gt;""),SUM(O44:P44),"")</f>
        <v/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52</v>
      </c>
      <c r="B45" s="120" t="s">
        <v>463</v>
      </c>
      <c r="C45" s="119" t="s">
        <v>464</v>
      </c>
      <c r="D45" s="121">
        <f>SUM(L45,T45,AB45,AJ45,AR45,AZ45)</f>
        <v>17727</v>
      </c>
      <c r="E45" s="121">
        <f>SUM(M45,U45,AC45,AK45,AS45,BA45)</f>
        <v>95885</v>
      </c>
      <c r="F45" s="121">
        <f>SUM(D45:E45)</f>
        <v>113612</v>
      </c>
      <c r="G45" s="121">
        <f>SUM(O45,W45,AE45,AM45,AU45,BC45)</f>
        <v>0</v>
      </c>
      <c r="H45" s="121">
        <f>SUM(P45,X45,AF45,AN45,AV45,BD45)</f>
        <v>42421</v>
      </c>
      <c r="I45" s="121">
        <f>SUM(G45:H45)</f>
        <v>42421</v>
      </c>
      <c r="J45" s="120" t="s">
        <v>371</v>
      </c>
      <c r="K45" s="119" t="s">
        <v>466</v>
      </c>
      <c r="L45" s="121">
        <v>0</v>
      </c>
      <c r="M45" s="121">
        <v>52635</v>
      </c>
      <c r="N45" s="121">
        <f>IF(AND(L45&lt;&gt;"",M45&lt;&gt;""),SUM(L45:M45),"")</f>
        <v>52635</v>
      </c>
      <c r="O45" s="121">
        <v>0</v>
      </c>
      <c r="P45" s="121">
        <v>36173</v>
      </c>
      <c r="Q45" s="121">
        <f>IF(AND(O45&lt;&gt;"",P45&lt;&gt;""),SUM(O45:P45),"")</f>
        <v>36173</v>
      </c>
      <c r="R45" s="120" t="s">
        <v>369</v>
      </c>
      <c r="S45" s="119" t="s">
        <v>370</v>
      </c>
      <c r="T45" s="121">
        <v>0</v>
      </c>
      <c r="U45" s="121">
        <v>43250</v>
      </c>
      <c r="V45" s="121">
        <f>IF(AND(T45&lt;&gt;"",U45&lt;&gt;""),SUM(T45:U45),"")</f>
        <v>43250</v>
      </c>
      <c r="W45" s="121">
        <v>0</v>
      </c>
      <c r="X45" s="121">
        <v>6248</v>
      </c>
      <c r="Y45" s="121">
        <f>IF(AND(W45&lt;&gt;"",X45&lt;&gt;""),SUM(W45:X45),"")</f>
        <v>6248</v>
      </c>
      <c r="Z45" s="120" t="s">
        <v>348</v>
      </c>
      <c r="AA45" s="119" t="s">
        <v>349</v>
      </c>
      <c r="AB45" s="121">
        <v>17727</v>
      </c>
      <c r="AC45" s="121">
        <v>0</v>
      </c>
      <c r="AD45" s="121">
        <f>IF(AND(AB45&lt;&gt;"",AC45&lt;&gt;""),SUM(AB45:AC45),"")</f>
        <v>17727</v>
      </c>
      <c r="AE45" s="121">
        <v>0</v>
      </c>
      <c r="AF45" s="121">
        <v>0</v>
      </c>
      <c r="AG45" s="121">
        <f>IF(AND(AE45&lt;&gt;"",AF45&lt;&gt;""),SUM(AE45:AF45),"")</f>
        <v>0</v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52</v>
      </c>
      <c r="B46" s="120" t="s">
        <v>467</v>
      </c>
      <c r="C46" s="119" t="s">
        <v>468</v>
      </c>
      <c r="D46" s="121">
        <f>SUM(L46,T46,AB46,AJ46,AR46,AZ46)</f>
        <v>0</v>
      </c>
      <c r="E46" s="121">
        <f>SUM(M46,U46,AC46,AK46,AS46,BA46)</f>
        <v>0</v>
      </c>
      <c r="F46" s="121">
        <f>SUM(D46:E46)</f>
        <v>0</v>
      </c>
      <c r="G46" s="121">
        <f>SUM(O46,W46,AE46,AM46,AU46,BC46)</f>
        <v>0</v>
      </c>
      <c r="H46" s="121">
        <f>SUM(P46,X46,AF46,AN46,AV46,BD46)</f>
        <v>0</v>
      </c>
      <c r="I46" s="121">
        <f>SUM(G46:H46)</f>
        <v>0</v>
      </c>
      <c r="J46" s="120"/>
      <c r="K46" s="119"/>
      <c r="L46" s="121"/>
      <c r="M46" s="121"/>
      <c r="N46" s="121" t="str">
        <f>IF(AND(L46&lt;&gt;"",M46&lt;&gt;""),SUM(L46:M46),"")</f>
        <v/>
      </c>
      <c r="O46" s="121"/>
      <c r="P46" s="121"/>
      <c r="Q46" s="121" t="str">
        <f>IF(AND(O46&lt;&gt;"",P46&lt;&gt;""),SUM(O46:P46),"")</f>
        <v/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52</v>
      </c>
      <c r="B47" s="120" t="s">
        <v>470</v>
      </c>
      <c r="C47" s="119" t="s">
        <v>471</v>
      </c>
      <c r="D47" s="121">
        <f>SUM(L47,T47,AB47,AJ47,AR47,AZ47)</f>
        <v>0</v>
      </c>
      <c r="E47" s="121">
        <f>SUM(M47,U47,AC47,AK47,AS47,BA47)</f>
        <v>0</v>
      </c>
      <c r="F47" s="121">
        <f>SUM(D47:E47)</f>
        <v>0</v>
      </c>
      <c r="G47" s="121">
        <f>SUM(O47,W47,AE47,AM47,AU47,BC47)</f>
        <v>0</v>
      </c>
      <c r="H47" s="121">
        <f>SUM(P47,X47,AF47,AN47,AV47,BD47)</f>
        <v>0</v>
      </c>
      <c r="I47" s="121">
        <f>SUM(G47:H47)</f>
        <v>0</v>
      </c>
      <c r="J47" s="120"/>
      <c r="K47" s="119"/>
      <c r="L47" s="121"/>
      <c r="M47" s="121"/>
      <c r="N47" s="121" t="str">
        <f>IF(AND(L47&lt;&gt;"",M47&lt;&gt;""),SUM(L47:M47),"")</f>
        <v/>
      </c>
      <c r="O47" s="121"/>
      <c r="P47" s="121"/>
      <c r="Q47" s="121" t="str">
        <f>IF(AND(O47&lt;&gt;"",P47&lt;&gt;""),SUM(O47:P47),"")</f>
        <v/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52</v>
      </c>
      <c r="B48" s="120" t="s">
        <v>473</v>
      </c>
      <c r="C48" s="119" t="s">
        <v>474</v>
      </c>
      <c r="D48" s="121">
        <f>SUM(L48,T48,AB48,AJ48,AR48,AZ48)</f>
        <v>0</v>
      </c>
      <c r="E48" s="121">
        <f>SUM(M48,U48,AC48,AK48,AS48,BA48)</f>
        <v>0</v>
      </c>
      <c r="F48" s="121">
        <f>SUM(D48:E48)</f>
        <v>0</v>
      </c>
      <c r="G48" s="121">
        <f>SUM(O48,W48,AE48,AM48,AU48,BC48)</f>
        <v>0</v>
      </c>
      <c r="H48" s="121">
        <f>SUM(P48,X48,AF48,AN48,AV48,BD48)</f>
        <v>0</v>
      </c>
      <c r="I48" s="121">
        <f>SUM(G48:H48)</f>
        <v>0</v>
      </c>
      <c r="J48" s="120"/>
      <c r="K48" s="119"/>
      <c r="L48" s="121"/>
      <c r="M48" s="121"/>
      <c r="N48" s="121" t="str">
        <f>IF(AND(L48&lt;&gt;"",M48&lt;&gt;""),SUM(L48:M48),"")</f>
        <v/>
      </c>
      <c r="O48" s="121"/>
      <c r="P48" s="121"/>
      <c r="Q48" s="121" t="str">
        <f>IF(AND(O48&lt;&gt;"",P48&lt;&gt;""),SUM(O48:P48),"")</f>
        <v/>
      </c>
      <c r="R48" s="120"/>
      <c r="S48" s="119"/>
      <c r="T48" s="121"/>
      <c r="U48" s="121"/>
      <c r="V48" s="121" t="str">
        <f>IF(AND(T48&lt;&gt;"",U48&lt;&gt;""),SUM(T48:U48),"")</f>
        <v/>
      </c>
      <c r="W48" s="121"/>
      <c r="X48" s="121"/>
      <c r="Y48" s="121" t="str">
        <f>IF(AND(W48&lt;&gt;"",X48&lt;&gt;""),SUM(W48:X48),"")</f>
        <v/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8">
    <sortCondition ref="A8:A48"/>
    <sortCondition ref="B8:B48"/>
    <sortCondition ref="C8:C48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沖縄県</v>
      </c>
      <c r="B7" s="139" t="str">
        <f>'廃棄物事業経費（市町村）'!B7</f>
        <v>47000</v>
      </c>
      <c r="C7" s="138" t="s">
        <v>33</v>
      </c>
      <c r="D7" s="140">
        <f>SUM(H7,L7,P7,T7,X7,AB7,AF7,AJ7,AN7,AR7,AV7,AZ7,BD7,BH7,BL7,BP7,BT7,BX7,CB7,CF7,CJ7,CN7,CR7,CV7,CZ7,DD7,DH7,DL7,DP7,DT7)</f>
        <v>6061187</v>
      </c>
      <c r="E7" s="140">
        <f>SUM(I7,M7,Q7,U7,Y7,AC7,AG7,AK7,AO7,AS7,AW7,BA7,BE7,BI7,BM7,BQ7,BU7,BY7,CC7,CG7,CK7,CO7,CS7,CW7,DA7,DE7,DI7,DM7,DQ7,DU7)</f>
        <v>595144</v>
      </c>
      <c r="F7" s="141">
        <f>COUNTIF(F$8:F$1000,"&lt;&gt;")</f>
        <v>13</v>
      </c>
      <c r="G7" s="141">
        <f>COUNTIF(G$8:G$1000,"&lt;&gt;")</f>
        <v>13</v>
      </c>
      <c r="H7" s="140">
        <f>SUM(H$8:H$1000)</f>
        <v>3538590</v>
      </c>
      <c r="I7" s="140">
        <f>SUM(I$8:I$1000)</f>
        <v>265873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1758308</v>
      </c>
      <c r="M7" s="140">
        <f>SUM(M$8:M$1000)</f>
        <v>174889</v>
      </c>
      <c r="N7" s="141">
        <f>COUNTIF(N$8:N$1000,"&lt;&gt;")</f>
        <v>5</v>
      </c>
      <c r="O7" s="141">
        <f>COUNTIF(O$8:O$1000,"&lt;&gt;")</f>
        <v>5</v>
      </c>
      <c r="P7" s="140">
        <f>SUM(P$8:P$1000)</f>
        <v>484576</v>
      </c>
      <c r="Q7" s="140">
        <f>SUM(Q$8:Q$1000)</f>
        <v>79105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138514</v>
      </c>
      <c r="U7" s="140">
        <f>SUM(U$8:U$1000)</f>
        <v>35563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74075</v>
      </c>
      <c r="Y7" s="140">
        <f>SUM(Y$8:Y$1000)</f>
        <v>15281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23874</v>
      </c>
      <c r="AC7" s="140">
        <f>SUM(AC$8:AC$1000)</f>
        <v>18185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43250</v>
      </c>
      <c r="AG7" s="140">
        <f>SUM(AG$8:AG$1000)</f>
        <v>6248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52</v>
      </c>
      <c r="B8" s="120" t="s">
        <v>332</v>
      </c>
      <c r="C8" s="119" t="s">
        <v>333</v>
      </c>
      <c r="D8" s="121">
        <f>SUM(H8,L8,P8,T8,X8,AB8,AF8,AJ8,AN8,AR8,AV8,AZ8,BD8,BH8,BL8,BP8,BT8,BX8,CB8,CF8,CJ8,CN8,CR8,CV8,CZ8,DD8,DH8,DL8,DP8,DT8)</f>
        <v>1093010</v>
      </c>
      <c r="E8" s="121">
        <f>SUM(I8,M8,Q8,U8,Y8,AC8,AG8,AK8,AO8,AS8,AW8,BA8,BE8,BI8,BM8,BQ8,BU8,BY8,CC8,CG8,CK8,CO8,CS8,CW8,DA8,DE8,DI8,DM8,DQ8,DU8)</f>
        <v>125103</v>
      </c>
      <c r="F8" s="120" t="s">
        <v>350</v>
      </c>
      <c r="G8" s="119" t="s">
        <v>351</v>
      </c>
      <c r="H8" s="121">
        <v>514493</v>
      </c>
      <c r="I8" s="121">
        <v>59280</v>
      </c>
      <c r="J8" s="120" t="s">
        <v>329</v>
      </c>
      <c r="K8" s="119" t="s">
        <v>330</v>
      </c>
      <c r="L8" s="121">
        <v>370775</v>
      </c>
      <c r="M8" s="121">
        <v>47946</v>
      </c>
      <c r="N8" s="120" t="s">
        <v>416</v>
      </c>
      <c r="O8" s="119" t="s">
        <v>417</v>
      </c>
      <c r="P8" s="121">
        <v>207742</v>
      </c>
      <c r="Q8" s="121">
        <v>17877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52</v>
      </c>
      <c r="B9" s="120" t="s">
        <v>369</v>
      </c>
      <c r="C9" s="119" t="s">
        <v>370</v>
      </c>
      <c r="D9" s="121">
        <f>SUM(H9,L9,P9,T9,X9,AB9,AF9,AJ9,AN9,AR9,AV9,AZ9,BD9,BH9,BL9,BP9,BT9,BX9,CB9,CF9,CJ9,CN9,CR9,CV9,CZ9,DD9,DH9,DL9,DP9,DT9)</f>
        <v>302235</v>
      </c>
      <c r="E9" s="121">
        <f>SUM(I9,M9,Q9,U9,Y9,AC9,AG9,AK9,AO9,AS9,AW9,BA9,BE9,BI9,BM9,BQ9,BU9,BY9,CC9,CG9,CK9,CO9,CS9,CW9,DA9,DE9,DI9,DM9,DQ9,DU9)</f>
        <v>115140</v>
      </c>
      <c r="F9" s="120" t="s">
        <v>366</v>
      </c>
      <c r="G9" s="119" t="s">
        <v>367</v>
      </c>
      <c r="H9" s="121">
        <v>70336</v>
      </c>
      <c r="I9" s="121">
        <v>6154</v>
      </c>
      <c r="J9" s="120" t="s">
        <v>419</v>
      </c>
      <c r="K9" s="119" t="s">
        <v>420</v>
      </c>
      <c r="L9" s="121">
        <v>3386</v>
      </c>
      <c r="M9" s="121">
        <v>12912</v>
      </c>
      <c r="N9" s="120" t="s">
        <v>424</v>
      </c>
      <c r="O9" s="119" t="s">
        <v>425</v>
      </c>
      <c r="P9" s="121">
        <v>4906</v>
      </c>
      <c r="Q9" s="121">
        <v>20797</v>
      </c>
      <c r="R9" s="120" t="s">
        <v>427</v>
      </c>
      <c r="S9" s="119" t="s">
        <v>428</v>
      </c>
      <c r="T9" s="121">
        <v>114594</v>
      </c>
      <c r="U9" s="121">
        <v>35563</v>
      </c>
      <c r="V9" s="120" t="s">
        <v>430</v>
      </c>
      <c r="W9" s="119" t="s">
        <v>431</v>
      </c>
      <c r="X9" s="121">
        <v>59616</v>
      </c>
      <c r="Y9" s="121">
        <v>15281</v>
      </c>
      <c r="Z9" s="120" t="s">
        <v>433</v>
      </c>
      <c r="AA9" s="119" t="s">
        <v>434</v>
      </c>
      <c r="AB9" s="121">
        <v>6147</v>
      </c>
      <c r="AC9" s="121">
        <v>18185</v>
      </c>
      <c r="AD9" s="120" t="s">
        <v>463</v>
      </c>
      <c r="AE9" s="119" t="s">
        <v>464</v>
      </c>
      <c r="AF9" s="121">
        <v>43250</v>
      </c>
      <c r="AG9" s="121">
        <v>6248</v>
      </c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52</v>
      </c>
      <c r="B10" s="120" t="s">
        <v>346</v>
      </c>
      <c r="C10" s="119" t="s">
        <v>347</v>
      </c>
      <c r="D10" s="121">
        <f>SUM(H10,L10,P10,T10,X10,AB10,AF10,AJ10,AN10,AR10,AV10,AZ10,BD10,BH10,BL10,BP10,BT10,BX10,CB10,CF10,CJ10,CN10,CR10,CV10,CZ10,DD10,DH10,DL10,DP10,DT10)</f>
        <v>615365</v>
      </c>
      <c r="E10" s="121">
        <f>SUM(I10,M10,Q10,U10,Y10,AC10,AG10,AK10,AO10,AS10,AW10,BA10,BE10,BI10,BM10,BQ10,BU10,BY10,CC10,CG10,CK10,CO10,CS10,CW10,DA10,DE10,DI10,DM10,DQ10,DU10)</f>
        <v>87128</v>
      </c>
      <c r="F10" s="120" t="s">
        <v>343</v>
      </c>
      <c r="G10" s="119" t="s">
        <v>344</v>
      </c>
      <c r="H10" s="121">
        <v>305221</v>
      </c>
      <c r="I10" s="121">
        <v>43215</v>
      </c>
      <c r="J10" s="120" t="s">
        <v>353</v>
      </c>
      <c r="K10" s="119" t="s">
        <v>354</v>
      </c>
      <c r="L10" s="121">
        <v>310144</v>
      </c>
      <c r="M10" s="121">
        <v>43913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52</v>
      </c>
      <c r="B11" s="120" t="s">
        <v>387</v>
      </c>
      <c r="C11" s="119" t="s">
        <v>388</v>
      </c>
      <c r="D11" s="121">
        <f>SUM(H11,L11,P11,T11,X11,AB11,AF11,AJ11,AN11,AR11,AV11,AZ11,BD11,BH11,BL11,BP11,BT11,BX11,CB11,CF11,CJ11,CN11,CR11,CV11,CZ11,DD11,DH11,DL11,DP11,DT11)</f>
        <v>214548</v>
      </c>
      <c r="E11" s="121">
        <f>SUM(I11,M11,Q11,U11,Y11,AC11,AG11,AK11,AO11,AS11,AW11,BA11,BE11,BI11,BM11,BQ11,BU11,BY11,CC11,CG11,CK11,CO11,CS11,CW11,DA11,DE11,DI11,DM11,DQ11,DU11)</f>
        <v>72136</v>
      </c>
      <c r="F11" s="120" t="s">
        <v>389</v>
      </c>
      <c r="G11" s="119" t="s">
        <v>390</v>
      </c>
      <c r="H11" s="121">
        <v>121728</v>
      </c>
      <c r="I11" s="121">
        <v>40928</v>
      </c>
      <c r="J11" s="120" t="s">
        <v>384</v>
      </c>
      <c r="K11" s="119" t="s">
        <v>385</v>
      </c>
      <c r="L11" s="121">
        <v>92820</v>
      </c>
      <c r="M11" s="121">
        <v>31208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52</v>
      </c>
      <c r="B12" s="120" t="s">
        <v>371</v>
      </c>
      <c r="C12" s="119" t="s">
        <v>372</v>
      </c>
      <c r="D12" s="121">
        <f>SUM(H12,L12,P12,T12,X12,AB12,AF12,AJ12,AN12,AR12,AV12,AZ12,BD12,BH12,BL12,BP12,BT12,BX12,CB12,CF12,CJ12,CN12,CR12,CV12,CZ12,DD12,DH12,DL12,DP12,DT12)</f>
        <v>147132</v>
      </c>
      <c r="E12" s="121">
        <f>SUM(I12,M12,Q12,U12,Y12,AC12,AG12,AK12,AO12,AS12,AW12,BA12,BE12,BI12,BM12,BQ12,BU12,BY12,CC12,CG12,CK12,CO12,CS12,CW12,DA12,DE12,DI12,DM12,DQ12,DU12)</f>
        <v>82455</v>
      </c>
      <c r="F12" s="120" t="s">
        <v>366</v>
      </c>
      <c r="G12" s="119" t="s">
        <v>367</v>
      </c>
      <c r="H12" s="121">
        <v>94497</v>
      </c>
      <c r="I12" s="121">
        <v>46282</v>
      </c>
      <c r="J12" s="120" t="s">
        <v>463</v>
      </c>
      <c r="K12" s="119" t="s">
        <v>464</v>
      </c>
      <c r="L12" s="121">
        <v>52635</v>
      </c>
      <c r="M12" s="121">
        <v>36173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52</v>
      </c>
      <c r="B13" s="120" t="s">
        <v>422</v>
      </c>
      <c r="C13" s="119" t="s">
        <v>423</v>
      </c>
      <c r="D13" s="121">
        <f>SUM(H13,L13,P13,T13,X13,AB13,AF13,AJ13,AN13,AR13,AV13,AZ13,BD13,BH13,BL13,BP13,BT13,BX13,CB13,CF13,CJ13,CN13,CR13,CV13,CZ13,DD13,DH13,DL13,DP13,DT13)</f>
        <v>458289</v>
      </c>
      <c r="E13" s="121">
        <f>SUM(I13,M13,Q13,U13,Y13,AC13,AG13,AK13,AO13,AS13,AW13,BA13,BE13,BI13,BM13,BQ13,BU13,BY13,CC13,CG13,CK13,CO13,CS13,CW13,DA13,DE13,DI13,DM13,DQ13,DU13)</f>
        <v>0</v>
      </c>
      <c r="F13" s="120" t="s">
        <v>419</v>
      </c>
      <c r="G13" s="119" t="s">
        <v>420</v>
      </c>
      <c r="H13" s="121">
        <v>233520</v>
      </c>
      <c r="I13" s="121">
        <v>0</v>
      </c>
      <c r="J13" s="120" t="s">
        <v>424</v>
      </c>
      <c r="K13" s="119" t="s">
        <v>425</v>
      </c>
      <c r="L13" s="121">
        <v>224769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52</v>
      </c>
      <c r="B14" s="120" t="s">
        <v>361</v>
      </c>
      <c r="C14" s="119" t="s">
        <v>362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113182</v>
      </c>
      <c r="F14" s="120" t="s">
        <v>356</v>
      </c>
      <c r="G14" s="119" t="s">
        <v>357</v>
      </c>
      <c r="H14" s="121">
        <v>0</v>
      </c>
      <c r="I14" s="121">
        <v>70014</v>
      </c>
      <c r="J14" s="120" t="s">
        <v>413</v>
      </c>
      <c r="K14" s="119" t="s">
        <v>414</v>
      </c>
      <c r="L14" s="121">
        <v>0</v>
      </c>
      <c r="M14" s="121">
        <v>2737</v>
      </c>
      <c r="N14" s="120" t="s">
        <v>408</v>
      </c>
      <c r="O14" s="119" t="s">
        <v>409</v>
      </c>
      <c r="P14" s="121">
        <v>0</v>
      </c>
      <c r="Q14" s="121">
        <v>40431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52</v>
      </c>
      <c r="B15" s="120" t="s">
        <v>400</v>
      </c>
      <c r="C15" s="119" t="s">
        <v>401</v>
      </c>
      <c r="D15" s="121">
        <f>SUM(H15,L15,P15,T15,X15,AB15,AF15,AJ15,AN15,AR15,AV15,AZ15,BD15,BH15,BL15,BP15,BT15,BX15,CB15,CF15,CJ15,CN15,CR15,CV15,CZ15,DD15,DH15,DL15,DP15,DT15)</f>
        <v>216832</v>
      </c>
      <c r="E15" s="121">
        <f>SUM(I15,M15,Q15,U15,Y15,AC15,AG15,AK15,AO15,AS15,AW15,BA15,BE15,BI15,BM15,BQ15,BU15,BY15,CC15,CG15,CK15,CO15,CS15,CW15,DA15,DE15,DI15,DM15,DQ15,DU15)</f>
        <v>0</v>
      </c>
      <c r="F15" s="120" t="s">
        <v>402</v>
      </c>
      <c r="G15" s="119" t="s">
        <v>403</v>
      </c>
      <c r="H15" s="121">
        <v>132455</v>
      </c>
      <c r="I15" s="121">
        <v>0</v>
      </c>
      <c r="J15" s="120" t="s">
        <v>397</v>
      </c>
      <c r="K15" s="119" t="s">
        <v>398</v>
      </c>
      <c r="L15" s="121">
        <v>84377</v>
      </c>
      <c r="M15" s="121">
        <v>0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52</v>
      </c>
      <c r="B16" s="120" t="s">
        <v>376</v>
      </c>
      <c r="C16" s="119" t="s">
        <v>377</v>
      </c>
      <c r="D16" s="121">
        <f>SUM(H16,L16,P16,T16,X16,AB16,AF16,AJ16,AN16,AR16,AV16,AZ16,BD16,BH16,BL16,BP16,BT16,BX16,CB16,CF16,CJ16,CN16,CR16,CV16,CZ16,DD16,DH16,DL16,DP16,DT16)</f>
        <v>981389</v>
      </c>
      <c r="E16" s="121">
        <f>SUM(I16,M16,Q16,U16,Y16,AC16,AG16,AK16,AO16,AS16,AW16,BA16,BE16,BI16,BM16,BQ16,BU16,BY16,CC16,CG16,CK16,CO16,CS16,CW16,DA16,DE16,DI16,DM16,DQ16,DU16)</f>
        <v>0</v>
      </c>
      <c r="F16" s="120" t="s">
        <v>373</v>
      </c>
      <c r="G16" s="119" t="s">
        <v>374</v>
      </c>
      <c r="H16" s="121">
        <v>447514</v>
      </c>
      <c r="I16" s="121">
        <v>0</v>
      </c>
      <c r="J16" s="120" t="s">
        <v>378</v>
      </c>
      <c r="K16" s="119" t="s">
        <v>379</v>
      </c>
      <c r="L16" s="121">
        <v>315026</v>
      </c>
      <c r="M16" s="121">
        <v>0</v>
      </c>
      <c r="N16" s="120" t="s">
        <v>381</v>
      </c>
      <c r="O16" s="119" t="s">
        <v>382</v>
      </c>
      <c r="P16" s="121">
        <v>218849</v>
      </c>
      <c r="Q16" s="121">
        <v>0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52</v>
      </c>
      <c r="B17" s="120" t="s">
        <v>348</v>
      </c>
      <c r="C17" s="119" t="s">
        <v>349</v>
      </c>
      <c r="D17" s="121">
        <f>SUM(H17,L17,P17,T17,X17,AB17,AF17,AJ17,AN17,AR17,AV17,AZ17,BD17,BH17,BL17,BP17,BT17,BX17,CB17,CF17,CJ17,CN17,CR17,CV17,CZ17,DD17,DH17,DL17,DP17,DT17)</f>
        <v>146491</v>
      </c>
      <c r="E17" s="121">
        <f>SUM(I17,M17,Q17,U17,Y17,AC17,AG17,AK17,AO17,AS17,AW17,BA17,BE17,BI17,BM17,BQ17,BU17,BY17,CC17,CG17,CK17,CO17,CS17,CW17,DA17,DE17,DI17,DM17,DQ17,DU17)</f>
        <v>0</v>
      </c>
      <c r="F17" s="120" t="s">
        <v>343</v>
      </c>
      <c r="G17" s="119" t="s">
        <v>344</v>
      </c>
      <c r="H17" s="121">
        <v>19171</v>
      </c>
      <c r="I17" s="121">
        <v>0</v>
      </c>
      <c r="J17" s="120" t="s">
        <v>353</v>
      </c>
      <c r="K17" s="119" t="s">
        <v>354</v>
      </c>
      <c r="L17" s="121">
        <v>18135</v>
      </c>
      <c r="M17" s="121">
        <v>0</v>
      </c>
      <c r="N17" s="120" t="s">
        <v>366</v>
      </c>
      <c r="O17" s="119" t="s">
        <v>367</v>
      </c>
      <c r="P17" s="121">
        <v>53079</v>
      </c>
      <c r="Q17" s="121">
        <v>0</v>
      </c>
      <c r="R17" s="120" t="s">
        <v>427</v>
      </c>
      <c r="S17" s="119" t="s">
        <v>428</v>
      </c>
      <c r="T17" s="121">
        <v>23920</v>
      </c>
      <c r="U17" s="121">
        <v>0</v>
      </c>
      <c r="V17" s="120" t="s">
        <v>430</v>
      </c>
      <c r="W17" s="119" t="s">
        <v>431</v>
      </c>
      <c r="X17" s="121">
        <v>14459</v>
      </c>
      <c r="Y17" s="121">
        <v>0</v>
      </c>
      <c r="Z17" s="120" t="s">
        <v>463</v>
      </c>
      <c r="AA17" s="119" t="s">
        <v>464</v>
      </c>
      <c r="AB17" s="121">
        <v>17727</v>
      </c>
      <c r="AC17" s="121">
        <v>0</v>
      </c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52</v>
      </c>
      <c r="B18" s="120" t="s">
        <v>411</v>
      </c>
      <c r="C18" s="119" t="s">
        <v>412</v>
      </c>
      <c r="D18" s="121">
        <f>SUM(H18,L18,P18,T18,X18,AB18,AF18,AJ18,AN18,AR18,AV18,AZ18,BD18,BH18,BL18,BP18,BT18,BX18,CB18,CF18,CJ18,CN18,CR18,CV18,CZ18,DD18,DH18,DL18,DP18,DT18)</f>
        <v>366372</v>
      </c>
      <c r="E18" s="121">
        <f>SUM(I18,M18,Q18,U18,Y18,AC18,AG18,AK18,AO18,AS18,AW18,BA18,BE18,BI18,BM18,BQ18,BU18,BY18,CC18,CG18,CK18,CO18,CS18,CW18,DA18,DE18,DI18,DM18,DQ18,DU18)</f>
        <v>0</v>
      </c>
      <c r="F18" s="120" t="s">
        <v>408</v>
      </c>
      <c r="G18" s="119" t="s">
        <v>409</v>
      </c>
      <c r="H18" s="121">
        <v>257727</v>
      </c>
      <c r="I18" s="121">
        <v>0</v>
      </c>
      <c r="J18" s="120" t="s">
        <v>413</v>
      </c>
      <c r="K18" s="119" t="s">
        <v>414</v>
      </c>
      <c r="L18" s="121">
        <v>108645</v>
      </c>
      <c r="M18" s="121">
        <v>0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52</v>
      </c>
      <c r="B19" s="120" t="s">
        <v>359</v>
      </c>
      <c r="C19" s="119" t="s">
        <v>396</v>
      </c>
      <c r="D19" s="121">
        <f>SUM(H19,L19,P19,T19,X19,AB19,AF19,AJ19,AN19,AR19,AV19,AZ19,BD19,BH19,BL19,BP19,BT19,BX19,CB19,CF19,CJ19,CN19,CR19,CV19,CZ19,DD19,DH19,DL19,DP19,DT19)</f>
        <v>864211</v>
      </c>
      <c r="E19" s="121">
        <f>SUM(I19,M19,Q19,U19,Y19,AC19,AG19,AK19,AO19,AS19,AW19,BA19,BE19,BI19,BM19,BQ19,BU19,BY19,CC19,CG19,CK19,CO19,CS19,CW19,DA19,DE19,DI19,DM19,DQ19,DU19)</f>
        <v>0</v>
      </c>
      <c r="F19" s="120" t="s">
        <v>356</v>
      </c>
      <c r="G19" s="119" t="s">
        <v>357</v>
      </c>
      <c r="H19" s="121">
        <v>749338</v>
      </c>
      <c r="I19" s="121">
        <v>0</v>
      </c>
      <c r="J19" s="120" t="s">
        <v>393</v>
      </c>
      <c r="K19" s="119" t="s">
        <v>394</v>
      </c>
      <c r="L19" s="121">
        <v>114873</v>
      </c>
      <c r="M19" s="121">
        <v>0</v>
      </c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52</v>
      </c>
      <c r="B20" s="120" t="s">
        <v>327</v>
      </c>
      <c r="C20" s="119" t="s">
        <v>328</v>
      </c>
      <c r="D20" s="121">
        <f>SUM(H20,L20,P20,T20,X20,AB20,AF20,AJ20,AN20,AR20,AV20,AZ20,BD20,BH20,BL20,BP20,BT20,BX20,CB20,CF20,CJ20,CN20,CR20,CV20,CZ20,DD20,DH20,DL20,DP20,DT20)</f>
        <v>655313</v>
      </c>
      <c r="E20" s="121">
        <f>SUM(I20,M20,Q20,U20,Y20,AC20,AG20,AK20,AO20,AS20,AW20,BA20,BE20,BI20,BM20,BQ20,BU20,BY20,CC20,CG20,CK20,CO20,CS20,CW20,DA20,DE20,DI20,DM20,DQ20,DU20)</f>
        <v>0</v>
      </c>
      <c r="F20" s="120" t="s">
        <v>324</v>
      </c>
      <c r="G20" s="119" t="s">
        <v>325</v>
      </c>
      <c r="H20" s="121">
        <v>592590</v>
      </c>
      <c r="I20" s="121">
        <v>0</v>
      </c>
      <c r="J20" s="120" t="s">
        <v>433</v>
      </c>
      <c r="K20" s="119" t="s">
        <v>434</v>
      </c>
      <c r="L20" s="121">
        <v>62723</v>
      </c>
      <c r="M20" s="121">
        <v>0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0">
    <sortCondition ref="A8:A20"/>
    <sortCondition ref="B8:B20"/>
    <sortCondition ref="C8:C20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47000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47201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47205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47207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47208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47209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47210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47211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47212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47213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47214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47215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47301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47302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47303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47306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47308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47311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47313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47314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47315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47324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47325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47326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47327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47328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47329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47348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47350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47353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47354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47355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47356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47357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47358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47359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47360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47361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47362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47375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47381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47382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47803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47804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47808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47809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47818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47822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47823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47825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47829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47830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47839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47840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47842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2018-03-07T01:04:24Z</dcterms:modified>
</cp:coreProperties>
</file>