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64B43A0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2040\Desktop\環境省廃棄物実態調査集約結果（41佐賀県）\"/>
    </mc:Choice>
  </mc:AlternateContent>
  <bookViews>
    <workbookView minimized="1" xWindow="60" yWindow="48" windowWidth="17136" windowHeight="5532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組合分担金内訳!$A$6:$BE$26</definedName>
    <definedName name="_xlnm._FilterDatabase" localSheetId="3" hidden="1">'廃棄物事業経費（歳出）'!$A$6:$CI$36</definedName>
    <definedName name="_xlnm._FilterDatabase" localSheetId="2" hidden="1">'廃棄物事業経費（歳入）'!$A$6:$AE$36</definedName>
    <definedName name="_xlnm._FilterDatabase" localSheetId="0" hidden="1">'廃棄物事業経費（市町村）'!$A$6:$DJ$26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組合分担金内訳!$2:$27</definedName>
    <definedName name="_xlnm.Print_Area" localSheetId="3">'廃棄物事業経費（歳出）'!$2:$37</definedName>
    <definedName name="_xlnm.Print_Area" localSheetId="2">'廃棄物事業経費（歳入）'!$2:$37</definedName>
    <definedName name="_xlnm.Print_Area" localSheetId="0">'廃棄物事業経費（市町村）'!$2:$27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71027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O8" i="4"/>
  <c r="AO9" i="4"/>
  <c r="AO10" i="4"/>
  <c r="AN10" i="4" s="1"/>
  <c r="AO11" i="4"/>
  <c r="AN11" i="4" s="1"/>
  <c r="AO12" i="4"/>
  <c r="AO13" i="4"/>
  <c r="AO14" i="4"/>
  <c r="AN14" i="4" s="1"/>
  <c r="AO15" i="4"/>
  <c r="AN15" i="4" s="1"/>
  <c r="AO16" i="4"/>
  <c r="AO17" i="4"/>
  <c r="AO18" i="4"/>
  <c r="AN18" i="4" s="1"/>
  <c r="AO19" i="4"/>
  <c r="AN19" i="4" s="1"/>
  <c r="AO20" i="4"/>
  <c r="AO21" i="4"/>
  <c r="AO22" i="4"/>
  <c r="AO23" i="4"/>
  <c r="AN23" i="4" s="1"/>
  <c r="AO24" i="4"/>
  <c r="AO25" i="4"/>
  <c r="AO26" i="4"/>
  <c r="AO27" i="4"/>
  <c r="AN27" i="4" s="1"/>
  <c r="BG27" i="4" s="1"/>
  <c r="AO28" i="4"/>
  <c r="AO29" i="4"/>
  <c r="AO30" i="4"/>
  <c r="AO31" i="4"/>
  <c r="AN31" i="4" s="1"/>
  <c r="BG31" i="4" s="1"/>
  <c r="AO32" i="4"/>
  <c r="AO33" i="4"/>
  <c r="AO34" i="4"/>
  <c r="AO35" i="4"/>
  <c r="AN35" i="4" s="1"/>
  <c r="BG35" i="4" s="1"/>
  <c r="AO36" i="4"/>
  <c r="AO37" i="4"/>
  <c r="AN8" i="4"/>
  <c r="BG8" i="4" s="1"/>
  <c r="AN9" i="4"/>
  <c r="BG9" i="4" s="1"/>
  <c r="AN12" i="4"/>
  <c r="BG12" i="4" s="1"/>
  <c r="AN13" i="4"/>
  <c r="BG13" i="4" s="1"/>
  <c r="AN16" i="4"/>
  <c r="BG16" i="4" s="1"/>
  <c r="AN17" i="4"/>
  <c r="BG17" i="4" s="1"/>
  <c r="AN20" i="4"/>
  <c r="BG20" i="4" s="1"/>
  <c r="AN21" i="4"/>
  <c r="BG21" i="4" s="1"/>
  <c r="AN22" i="4"/>
  <c r="BG22" i="4" s="1"/>
  <c r="AN24" i="4"/>
  <c r="BG24" i="4" s="1"/>
  <c r="AN25" i="4"/>
  <c r="BG25" i="4" s="1"/>
  <c r="AN26" i="4"/>
  <c r="AN28" i="4"/>
  <c r="BG28" i="4" s="1"/>
  <c r="AN29" i="4"/>
  <c r="BG29" i="4" s="1"/>
  <c r="AN30" i="4"/>
  <c r="AN32" i="4"/>
  <c r="BG32" i="4" s="1"/>
  <c r="AN33" i="4"/>
  <c r="BG33" i="4" s="1"/>
  <c r="AN34" i="4"/>
  <c r="BG34" i="4" s="1"/>
  <c r="AN36" i="4"/>
  <c r="BG36" i="4" s="1"/>
  <c r="AN37" i="4"/>
  <c r="BG37" i="4" s="1"/>
  <c r="AG8" i="4"/>
  <c r="AG9" i="4"/>
  <c r="AG10" i="4"/>
  <c r="AF10" i="4" s="1"/>
  <c r="AG11" i="4"/>
  <c r="AF11" i="4" s="1"/>
  <c r="AG12" i="4"/>
  <c r="AG13" i="4"/>
  <c r="AG14" i="4"/>
  <c r="AF14" i="4" s="1"/>
  <c r="AG15" i="4"/>
  <c r="AF15" i="4" s="1"/>
  <c r="AG16" i="4"/>
  <c r="AG17" i="4"/>
  <c r="AG18" i="4"/>
  <c r="AF18" i="4" s="1"/>
  <c r="AG19" i="4"/>
  <c r="AF19" i="4" s="1"/>
  <c r="AG20" i="4"/>
  <c r="AG21" i="4"/>
  <c r="AG22" i="4"/>
  <c r="AF22" i="4" s="1"/>
  <c r="AG23" i="4"/>
  <c r="AF23" i="4" s="1"/>
  <c r="AG24" i="4"/>
  <c r="AG25" i="4"/>
  <c r="AG26" i="4"/>
  <c r="AF26" i="4" s="1"/>
  <c r="AG27" i="4"/>
  <c r="AF27" i="4" s="1"/>
  <c r="AG28" i="4"/>
  <c r="AG29" i="4"/>
  <c r="AG30" i="4"/>
  <c r="AF30" i="4" s="1"/>
  <c r="AG31" i="4"/>
  <c r="AF31" i="4" s="1"/>
  <c r="AG32" i="4"/>
  <c r="AG33" i="4"/>
  <c r="AG34" i="4"/>
  <c r="AF34" i="4" s="1"/>
  <c r="AG35" i="4"/>
  <c r="AF35" i="4" s="1"/>
  <c r="AG36" i="4"/>
  <c r="AG37" i="4"/>
  <c r="AF8" i="4"/>
  <c r="AF9" i="4"/>
  <c r="AF12" i="4"/>
  <c r="AF13" i="4"/>
  <c r="AF16" i="4"/>
  <c r="AF17" i="4"/>
  <c r="AF20" i="4"/>
  <c r="AF21" i="4"/>
  <c r="AF24" i="4"/>
  <c r="AF25" i="4"/>
  <c r="AF28" i="4"/>
  <c r="AF29" i="4"/>
  <c r="AF32" i="4"/>
  <c r="AF33" i="4"/>
  <c r="AF36" i="4"/>
  <c r="AF37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M8" i="4"/>
  <c r="BQ8" i="4" s="1"/>
  <c r="M9" i="4"/>
  <c r="M10" i="4"/>
  <c r="BQ10" i="4" s="1"/>
  <c r="M11" i="4"/>
  <c r="BQ11" i="4" s="1"/>
  <c r="M12" i="4"/>
  <c r="BQ12" i="4" s="1"/>
  <c r="M13" i="4"/>
  <c r="M14" i="4"/>
  <c r="BQ14" i="4" s="1"/>
  <c r="M15" i="4"/>
  <c r="BQ15" i="4" s="1"/>
  <c r="M16" i="4"/>
  <c r="BQ16" i="4" s="1"/>
  <c r="M17" i="4"/>
  <c r="M18" i="4"/>
  <c r="BQ18" i="4" s="1"/>
  <c r="M19" i="4"/>
  <c r="BQ19" i="4" s="1"/>
  <c r="M20" i="4"/>
  <c r="BQ20" i="4" s="1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L8" i="4"/>
  <c r="BP8" i="4" s="1"/>
  <c r="L10" i="4"/>
  <c r="BP10" i="4" s="1"/>
  <c r="L11" i="4"/>
  <c r="BP11" i="4" s="1"/>
  <c r="L12" i="4"/>
  <c r="BP12" i="4" s="1"/>
  <c r="L14" i="4"/>
  <c r="BP14" i="4" s="1"/>
  <c r="L15" i="4"/>
  <c r="BP15" i="4" s="1"/>
  <c r="L16" i="4"/>
  <c r="BP16" i="4" s="1"/>
  <c r="L18" i="4"/>
  <c r="BP18" i="4" s="1"/>
  <c r="L19" i="4"/>
  <c r="BP19" i="4" s="1"/>
  <c r="L20" i="4"/>
  <c r="BP20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BH22" i="4" s="1"/>
  <c r="D23" i="4"/>
  <c r="D24" i="4"/>
  <c r="D25" i="4"/>
  <c r="D26" i="4"/>
  <c r="BH26" i="4" s="1"/>
  <c r="D27" i="4"/>
  <c r="D28" i="4"/>
  <c r="D29" i="4"/>
  <c r="D30" i="4"/>
  <c r="BH30" i="4" s="1"/>
  <c r="D31" i="4"/>
  <c r="D32" i="4"/>
  <c r="D33" i="4"/>
  <c r="D34" i="4"/>
  <c r="BH34" i="4" s="1"/>
  <c r="D35" i="4"/>
  <c r="D36" i="4"/>
  <c r="D3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N8" i="3"/>
  <c r="N9" i="3"/>
  <c r="M9" i="3" s="1"/>
  <c r="N10" i="3"/>
  <c r="M10" i="3" s="1"/>
  <c r="N11" i="3"/>
  <c r="N12" i="3"/>
  <c r="N13" i="3"/>
  <c r="M13" i="3" s="1"/>
  <c r="N14" i="3"/>
  <c r="M14" i="3" s="1"/>
  <c r="N15" i="3"/>
  <c r="N16" i="3"/>
  <c r="N17" i="3"/>
  <c r="M17" i="3" s="1"/>
  <c r="N18" i="3"/>
  <c r="M18" i="3" s="1"/>
  <c r="N19" i="3"/>
  <c r="N20" i="3"/>
  <c r="N21" i="3"/>
  <c r="M21" i="3" s="1"/>
  <c r="N22" i="3"/>
  <c r="M22" i="3" s="1"/>
  <c r="N23" i="3"/>
  <c r="N24" i="3"/>
  <c r="N25" i="3"/>
  <c r="M25" i="3" s="1"/>
  <c r="N26" i="3"/>
  <c r="M26" i="3" s="1"/>
  <c r="N27" i="3"/>
  <c r="N28" i="3"/>
  <c r="N29" i="3"/>
  <c r="M29" i="3" s="1"/>
  <c r="N30" i="3"/>
  <c r="M30" i="3" s="1"/>
  <c r="N31" i="3"/>
  <c r="N32" i="3"/>
  <c r="N33" i="3"/>
  <c r="M33" i="3" s="1"/>
  <c r="N34" i="3"/>
  <c r="M34" i="3" s="1"/>
  <c r="N35" i="3"/>
  <c r="N36" i="3"/>
  <c r="N37" i="3"/>
  <c r="M37" i="3" s="1"/>
  <c r="M8" i="3"/>
  <c r="M11" i="3"/>
  <c r="M12" i="3"/>
  <c r="M15" i="3"/>
  <c r="M16" i="3"/>
  <c r="M19" i="3"/>
  <c r="M20" i="3"/>
  <c r="M23" i="3"/>
  <c r="M24" i="3"/>
  <c r="M27" i="3"/>
  <c r="M28" i="3"/>
  <c r="M31" i="3"/>
  <c r="M32" i="3"/>
  <c r="M35" i="3"/>
  <c r="M36" i="3"/>
  <c r="E8" i="3"/>
  <c r="W8" i="3" s="1"/>
  <c r="E9" i="3"/>
  <c r="D9" i="3" s="1"/>
  <c r="E10" i="3"/>
  <c r="W10" i="3" s="1"/>
  <c r="E11" i="3"/>
  <c r="W11" i="3" s="1"/>
  <c r="E12" i="3"/>
  <c r="W12" i="3" s="1"/>
  <c r="E13" i="3"/>
  <c r="D13" i="3" s="1"/>
  <c r="E14" i="3"/>
  <c r="W14" i="3" s="1"/>
  <c r="E15" i="3"/>
  <c r="W15" i="3" s="1"/>
  <c r="E16" i="3"/>
  <c r="W16" i="3" s="1"/>
  <c r="E17" i="3"/>
  <c r="D17" i="3" s="1"/>
  <c r="E18" i="3"/>
  <c r="W18" i="3" s="1"/>
  <c r="E19" i="3"/>
  <c r="W19" i="3" s="1"/>
  <c r="E20" i="3"/>
  <c r="W20" i="3" s="1"/>
  <c r="E21" i="3"/>
  <c r="D21" i="3" s="1"/>
  <c r="E22" i="3"/>
  <c r="W22" i="3" s="1"/>
  <c r="E23" i="3"/>
  <c r="W23" i="3" s="1"/>
  <c r="E24" i="3"/>
  <c r="W24" i="3" s="1"/>
  <c r="E25" i="3"/>
  <c r="D25" i="3" s="1"/>
  <c r="E26" i="3"/>
  <c r="W26" i="3" s="1"/>
  <c r="E27" i="3"/>
  <c r="W27" i="3" s="1"/>
  <c r="E28" i="3"/>
  <c r="W28" i="3" s="1"/>
  <c r="E29" i="3"/>
  <c r="D29" i="3" s="1"/>
  <c r="E30" i="3"/>
  <c r="W30" i="3" s="1"/>
  <c r="E31" i="3"/>
  <c r="W31" i="3" s="1"/>
  <c r="E32" i="3"/>
  <c r="W32" i="3" s="1"/>
  <c r="E33" i="3"/>
  <c r="D33" i="3" s="1"/>
  <c r="E34" i="3"/>
  <c r="W34" i="3" s="1"/>
  <c r="E35" i="3"/>
  <c r="W35" i="3" s="1"/>
  <c r="E36" i="3"/>
  <c r="W36" i="3" s="1"/>
  <c r="E37" i="3"/>
  <c r="D37" i="3" s="1"/>
  <c r="D8" i="3"/>
  <c r="V8" i="3" s="1"/>
  <c r="D11" i="3"/>
  <c r="V11" i="3" s="1"/>
  <c r="D12" i="3"/>
  <c r="V12" i="3" s="1"/>
  <c r="D15" i="3"/>
  <c r="V15" i="3" s="1"/>
  <c r="D16" i="3"/>
  <c r="V16" i="3" s="1"/>
  <c r="D19" i="3"/>
  <c r="V19" i="3" s="1"/>
  <c r="D20" i="3"/>
  <c r="V20" i="3" s="1"/>
  <c r="D23" i="3"/>
  <c r="V23" i="3" s="1"/>
  <c r="D24" i="3"/>
  <c r="V24" i="3" s="1"/>
  <c r="D27" i="3"/>
  <c r="V27" i="3" s="1"/>
  <c r="D28" i="3"/>
  <c r="V28" i="3" s="1"/>
  <c r="D31" i="3"/>
  <c r="V31" i="3" s="1"/>
  <c r="D32" i="3"/>
  <c r="V32" i="3" s="1"/>
  <c r="D35" i="3"/>
  <c r="V35" i="3" s="1"/>
  <c r="D36" i="3"/>
  <c r="V36" i="3" s="1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P8" i="2"/>
  <c r="CR8" i="2" s="1"/>
  <c r="BP9" i="2"/>
  <c r="CR9" i="2" s="1"/>
  <c r="BP10" i="2"/>
  <c r="CR10" i="2" s="1"/>
  <c r="BP11" i="2"/>
  <c r="BO11" i="2" s="1"/>
  <c r="CQ11" i="2" s="1"/>
  <c r="BP12" i="2"/>
  <c r="CR12" i="2" s="1"/>
  <c r="BP13" i="2"/>
  <c r="CR13" i="2" s="1"/>
  <c r="BP14" i="2"/>
  <c r="CR14" i="2" s="1"/>
  <c r="BP15" i="2"/>
  <c r="BO15" i="2" s="1"/>
  <c r="CQ15" i="2" s="1"/>
  <c r="BP16" i="2"/>
  <c r="CR16" i="2" s="1"/>
  <c r="BP17" i="2"/>
  <c r="CR17" i="2" s="1"/>
  <c r="BO8" i="2"/>
  <c r="CQ8" i="2" s="1"/>
  <c r="BO9" i="2"/>
  <c r="BO10" i="2"/>
  <c r="BO13" i="2"/>
  <c r="BO14" i="2"/>
  <c r="BO16" i="2"/>
  <c r="CQ16" i="2" s="1"/>
  <c r="BH8" i="2"/>
  <c r="BG8" i="2" s="1"/>
  <c r="CI8" i="2" s="1"/>
  <c r="BH9" i="2"/>
  <c r="CJ9" i="2" s="1"/>
  <c r="BH10" i="2"/>
  <c r="CJ10" i="2" s="1"/>
  <c r="BH11" i="2"/>
  <c r="CJ11" i="2" s="1"/>
  <c r="BH12" i="2"/>
  <c r="BG12" i="2" s="1"/>
  <c r="CI12" i="2" s="1"/>
  <c r="BH13" i="2"/>
  <c r="CJ13" i="2" s="1"/>
  <c r="BH14" i="2"/>
  <c r="CJ14" i="2" s="1"/>
  <c r="BH15" i="2"/>
  <c r="CJ15" i="2" s="1"/>
  <c r="BH16" i="2"/>
  <c r="BG16" i="2" s="1"/>
  <c r="CI16" i="2" s="1"/>
  <c r="BH17" i="2"/>
  <c r="BG17" i="2" s="1"/>
  <c r="BG11" i="2"/>
  <c r="CI11" i="2" s="1"/>
  <c r="BG13" i="2"/>
  <c r="BG14" i="2"/>
  <c r="BG15" i="2"/>
  <c r="CI15" i="2" s="1"/>
  <c r="AX8" i="2"/>
  <c r="AX9" i="2"/>
  <c r="AX10" i="2"/>
  <c r="AX11" i="2"/>
  <c r="AX12" i="2"/>
  <c r="AX13" i="2"/>
  <c r="AX14" i="2"/>
  <c r="AX15" i="2"/>
  <c r="AX16" i="2"/>
  <c r="AX17" i="2"/>
  <c r="AS8" i="2"/>
  <c r="AS9" i="2"/>
  <c r="AS10" i="2"/>
  <c r="AS11" i="2"/>
  <c r="AS12" i="2"/>
  <c r="AS13" i="2"/>
  <c r="AS14" i="2"/>
  <c r="AS15" i="2"/>
  <c r="AS16" i="2"/>
  <c r="AS17" i="2"/>
  <c r="AN8" i="2"/>
  <c r="AN9" i="2"/>
  <c r="AM9" i="2" s="1"/>
  <c r="BF9" i="2" s="1"/>
  <c r="AN10" i="2"/>
  <c r="AM10" i="2" s="1"/>
  <c r="AN11" i="2"/>
  <c r="AN12" i="2"/>
  <c r="AN13" i="2"/>
  <c r="AM13" i="2" s="1"/>
  <c r="BF13" i="2" s="1"/>
  <c r="AN14" i="2"/>
  <c r="AM14" i="2" s="1"/>
  <c r="AN15" i="2"/>
  <c r="AN16" i="2"/>
  <c r="AN17" i="2"/>
  <c r="AM17" i="2" s="1"/>
  <c r="BF17" i="2" s="1"/>
  <c r="AM8" i="2"/>
  <c r="BF8" i="2" s="1"/>
  <c r="AM11" i="2"/>
  <c r="BF11" i="2" s="1"/>
  <c r="AM12" i="2"/>
  <c r="BF12" i="2" s="1"/>
  <c r="AM15" i="2"/>
  <c r="BF15" i="2" s="1"/>
  <c r="AM16" i="2"/>
  <c r="BF16" i="2" s="1"/>
  <c r="AF8" i="2"/>
  <c r="AF9" i="2"/>
  <c r="AE9" i="2" s="1"/>
  <c r="AF10" i="2"/>
  <c r="AE10" i="2" s="1"/>
  <c r="AF11" i="2"/>
  <c r="AF12" i="2"/>
  <c r="AF13" i="2"/>
  <c r="AE13" i="2" s="1"/>
  <c r="AF14" i="2"/>
  <c r="AE14" i="2" s="1"/>
  <c r="AF15" i="2"/>
  <c r="AF16" i="2"/>
  <c r="AF17" i="2"/>
  <c r="AE17" i="2" s="1"/>
  <c r="AE8" i="2"/>
  <c r="AE11" i="2"/>
  <c r="AE12" i="2"/>
  <c r="AE15" i="2"/>
  <c r="AE16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N8" i="2"/>
  <c r="M8" i="2" s="1"/>
  <c r="N9" i="2"/>
  <c r="N10" i="2"/>
  <c r="N11" i="2"/>
  <c r="M11" i="2" s="1"/>
  <c r="N12" i="2"/>
  <c r="M12" i="2" s="1"/>
  <c r="N13" i="2"/>
  <c r="N14" i="2"/>
  <c r="N15" i="2"/>
  <c r="M15" i="2" s="1"/>
  <c r="N16" i="2"/>
  <c r="M16" i="2" s="1"/>
  <c r="N17" i="2"/>
  <c r="M9" i="2"/>
  <c r="M10" i="2"/>
  <c r="M13" i="2"/>
  <c r="M14" i="2"/>
  <c r="M17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D9" i="2"/>
  <c r="V9" i="2" s="1"/>
  <c r="D10" i="2"/>
  <c r="V10" i="2" s="1"/>
  <c r="D13" i="2"/>
  <c r="V13" i="2" s="1"/>
  <c r="D14" i="2"/>
  <c r="V14" i="2" s="1"/>
  <c r="D17" i="2"/>
  <c r="V1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CW27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O8" i="1"/>
  <c r="CQ8" i="1" s="1"/>
  <c r="BO9" i="1"/>
  <c r="CQ9" i="1" s="1"/>
  <c r="BO10" i="1"/>
  <c r="CQ10" i="1" s="1"/>
  <c r="BO11" i="1"/>
  <c r="CQ11" i="1" s="1"/>
  <c r="BO12" i="1"/>
  <c r="CQ12" i="1" s="1"/>
  <c r="BO13" i="1"/>
  <c r="CQ13" i="1" s="1"/>
  <c r="BO14" i="1"/>
  <c r="CQ14" i="1" s="1"/>
  <c r="BO15" i="1"/>
  <c r="CQ15" i="1" s="1"/>
  <c r="BO16" i="1"/>
  <c r="CQ16" i="1" s="1"/>
  <c r="BO17" i="1"/>
  <c r="CQ17" i="1" s="1"/>
  <c r="BO18" i="1"/>
  <c r="CQ18" i="1" s="1"/>
  <c r="BO19" i="1"/>
  <c r="CQ19" i="1" s="1"/>
  <c r="BO20" i="1"/>
  <c r="CQ20" i="1" s="1"/>
  <c r="BO21" i="1"/>
  <c r="CQ21" i="1" s="1"/>
  <c r="BO22" i="1"/>
  <c r="CQ22" i="1" s="1"/>
  <c r="BO23" i="1"/>
  <c r="CQ23" i="1" s="1"/>
  <c r="BO24" i="1"/>
  <c r="CQ24" i="1" s="1"/>
  <c r="BO25" i="1"/>
  <c r="CQ25" i="1" s="1"/>
  <c r="BO26" i="1"/>
  <c r="CQ26" i="1" s="1"/>
  <c r="BO27" i="1"/>
  <c r="CQ27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BH35" i="4" l="1"/>
  <c r="AE35" i="4"/>
  <c r="CI35" i="4" s="1"/>
  <c r="BH31" i="4"/>
  <c r="AE31" i="4"/>
  <c r="CI31" i="4" s="1"/>
  <c r="BH27" i="4"/>
  <c r="AE27" i="4"/>
  <c r="CI27" i="4" s="1"/>
  <c r="BH23" i="4"/>
  <c r="AE23" i="4"/>
  <c r="BH19" i="4"/>
  <c r="AE19" i="4"/>
  <c r="BH15" i="4"/>
  <c r="AE15" i="4"/>
  <c r="BH11" i="4"/>
  <c r="AE11" i="4"/>
  <c r="BQ21" i="4"/>
  <c r="L21" i="4"/>
  <c r="BP21" i="4" s="1"/>
  <c r="BQ17" i="4"/>
  <c r="L17" i="4"/>
  <c r="BP17" i="4" s="1"/>
  <c r="BQ13" i="4"/>
  <c r="L13" i="4"/>
  <c r="BP13" i="4" s="1"/>
  <c r="BQ9" i="4"/>
  <c r="L9" i="4"/>
  <c r="BP9" i="4" s="1"/>
  <c r="AE26" i="4"/>
  <c r="BG26" i="4"/>
  <c r="BH18" i="4"/>
  <c r="AE18" i="4"/>
  <c r="BH14" i="4"/>
  <c r="AE14" i="4"/>
  <c r="BH10" i="4"/>
  <c r="AE10" i="4"/>
  <c r="AE22" i="4"/>
  <c r="CI22" i="4" s="1"/>
  <c r="BG30" i="4"/>
  <c r="BH37" i="4"/>
  <c r="AE37" i="4"/>
  <c r="CI37" i="4" s="1"/>
  <c r="BH33" i="4"/>
  <c r="AE33" i="4"/>
  <c r="CI33" i="4" s="1"/>
  <c r="BH29" i="4"/>
  <c r="AE29" i="4"/>
  <c r="CI29" i="4" s="1"/>
  <c r="BH25" i="4"/>
  <c r="AE25" i="4"/>
  <c r="CI25" i="4" s="1"/>
  <c r="BH21" i="4"/>
  <c r="AE21" i="4"/>
  <c r="CI21" i="4" s="1"/>
  <c r="BH17" i="4"/>
  <c r="AE17" i="4"/>
  <c r="CI17" i="4" s="1"/>
  <c r="BH13" i="4"/>
  <c r="AE13" i="4"/>
  <c r="CI13" i="4" s="1"/>
  <c r="BH9" i="4"/>
  <c r="AE9" i="4"/>
  <c r="CI9" i="4" s="1"/>
  <c r="AE34" i="4"/>
  <c r="CI34" i="4" s="1"/>
  <c r="BG23" i="4"/>
  <c r="BG19" i="4"/>
  <c r="BG15" i="4"/>
  <c r="BG11" i="4"/>
  <c r="BH36" i="4"/>
  <c r="AE36" i="4"/>
  <c r="CI36" i="4" s="1"/>
  <c r="BH32" i="4"/>
  <c r="AE32" i="4"/>
  <c r="CI32" i="4" s="1"/>
  <c r="BH28" i="4"/>
  <c r="AE28" i="4"/>
  <c r="CI28" i="4" s="1"/>
  <c r="BH24" i="4"/>
  <c r="AE24" i="4"/>
  <c r="CI24" i="4" s="1"/>
  <c r="BH20" i="4"/>
  <c r="AE20" i="4"/>
  <c r="CI20" i="4" s="1"/>
  <c r="BH16" i="4"/>
  <c r="AE16" i="4"/>
  <c r="CI16" i="4" s="1"/>
  <c r="BH12" i="4"/>
  <c r="AE12" i="4"/>
  <c r="CI12" i="4" s="1"/>
  <c r="BH8" i="4"/>
  <c r="AE8" i="4"/>
  <c r="CI8" i="4" s="1"/>
  <c r="AE30" i="4"/>
  <c r="CI30" i="4" s="1"/>
  <c r="BG18" i="4"/>
  <c r="BG14" i="4"/>
  <c r="BG10" i="4"/>
  <c r="V37" i="3"/>
  <c r="V33" i="3"/>
  <c r="V29" i="3"/>
  <c r="V25" i="3"/>
  <c r="V21" i="3"/>
  <c r="V17" i="3"/>
  <c r="V13" i="3"/>
  <c r="V9" i="3"/>
  <c r="W37" i="3"/>
  <c r="W33" i="3"/>
  <c r="W29" i="3"/>
  <c r="W25" i="3"/>
  <c r="W21" i="3"/>
  <c r="W17" i="3"/>
  <c r="W13" i="3"/>
  <c r="W9" i="3"/>
  <c r="D34" i="3"/>
  <c r="V34" i="3" s="1"/>
  <c r="D30" i="3"/>
  <c r="V30" i="3" s="1"/>
  <c r="D26" i="3"/>
  <c r="V26" i="3" s="1"/>
  <c r="D22" i="3"/>
  <c r="V22" i="3" s="1"/>
  <c r="D18" i="3"/>
  <c r="V18" i="3" s="1"/>
  <c r="D14" i="3"/>
  <c r="V14" i="3" s="1"/>
  <c r="D10" i="3"/>
  <c r="V10" i="3" s="1"/>
  <c r="CI17" i="2"/>
  <c r="CQ13" i="2"/>
  <c r="BF14" i="2"/>
  <c r="BF10" i="2"/>
  <c r="CI14" i="2"/>
  <c r="CQ10" i="2"/>
  <c r="CI13" i="2"/>
  <c r="CQ9" i="2"/>
  <c r="CQ14" i="2"/>
  <c r="D16" i="2"/>
  <c r="V16" i="2" s="1"/>
  <c r="D12" i="2"/>
  <c r="V12" i="2" s="1"/>
  <c r="D8" i="2"/>
  <c r="V8" i="2" s="1"/>
  <c r="BG10" i="2"/>
  <c r="CI10" i="2" s="1"/>
  <c r="BO17" i="2"/>
  <c r="BO12" i="2"/>
  <c r="CH15" i="2"/>
  <c r="DJ15" i="2" s="1"/>
  <c r="CH11" i="2"/>
  <c r="DJ11" i="2" s="1"/>
  <c r="D15" i="2"/>
  <c r="V15" i="2" s="1"/>
  <c r="D11" i="2"/>
  <c r="V11" i="2" s="1"/>
  <c r="BG9" i="2"/>
  <c r="CI9" i="2" s="1"/>
  <c r="CH14" i="2"/>
  <c r="DJ14" i="2" s="1"/>
  <c r="CH10" i="2"/>
  <c r="DJ10" i="2" s="1"/>
  <c r="CH13" i="2"/>
  <c r="DJ13" i="2" s="1"/>
  <c r="CH9" i="2"/>
  <c r="DJ9" i="2" s="1"/>
  <c r="CJ17" i="2"/>
  <c r="CR15" i="2"/>
  <c r="CR11" i="2"/>
  <c r="CH16" i="2"/>
  <c r="DJ16" i="2" s="1"/>
  <c r="CH8" i="2"/>
  <c r="DJ8" i="2" s="1"/>
  <c r="CJ16" i="2"/>
  <c r="CJ12" i="2"/>
  <c r="CJ8" i="2"/>
  <c r="CH27" i="1"/>
  <c r="DJ27" i="1" s="1"/>
  <c r="CH23" i="1"/>
  <c r="DJ23" i="1" s="1"/>
  <c r="CH19" i="1"/>
  <c r="DJ19" i="1" s="1"/>
  <c r="CH15" i="1"/>
  <c r="DJ15" i="1" s="1"/>
  <c r="CH11" i="1"/>
  <c r="DJ11" i="1" s="1"/>
  <c r="CH26" i="1"/>
  <c r="DJ26" i="1" s="1"/>
  <c r="CH22" i="1"/>
  <c r="DJ22" i="1" s="1"/>
  <c r="CH18" i="1"/>
  <c r="DJ18" i="1" s="1"/>
  <c r="CH14" i="1"/>
  <c r="DJ14" i="1" s="1"/>
  <c r="CH10" i="1"/>
  <c r="DJ10" i="1" s="1"/>
  <c r="CH25" i="1"/>
  <c r="DJ25" i="1" s="1"/>
  <c r="CH21" i="1"/>
  <c r="DJ21" i="1" s="1"/>
  <c r="CH17" i="1"/>
  <c r="DJ17" i="1" s="1"/>
  <c r="CH13" i="1"/>
  <c r="DJ13" i="1" s="1"/>
  <c r="CH9" i="1"/>
  <c r="DJ9" i="1" s="1"/>
  <c r="CH24" i="1"/>
  <c r="DJ24" i="1" s="1"/>
  <c r="CH20" i="1"/>
  <c r="DJ20" i="1" s="1"/>
  <c r="CH16" i="1"/>
  <c r="DJ16" i="1" s="1"/>
  <c r="CH12" i="1"/>
  <c r="DJ12" i="1" s="1"/>
  <c r="CH8" i="1"/>
  <c r="DJ8" i="1" s="1"/>
  <c r="CI14" i="4" l="1"/>
  <c r="CI15" i="4"/>
  <c r="CI23" i="4"/>
  <c r="CI26" i="4"/>
  <c r="CI10" i="4"/>
  <c r="CI18" i="4"/>
  <c r="CI11" i="4"/>
  <c r="CI19" i="4"/>
  <c r="CQ12" i="2"/>
  <c r="CH12" i="2"/>
  <c r="DJ12" i="2" s="1"/>
  <c r="CQ17" i="2"/>
  <c r="CH17" i="2"/>
  <c r="DJ17" i="2" s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/>
  <c r="AC2" i="8"/>
  <c r="AD2" i="8" s="1"/>
  <c r="AF2" i="8"/>
  <c r="AF28" i="8" s="1"/>
  <c r="L16" i="8" s="1"/>
  <c r="AH5" i="8"/>
  <c r="AH6" i="8"/>
  <c r="AI2" i="8"/>
  <c r="AB7" i="1"/>
  <c r="E7" i="6" l="1"/>
  <c r="D7" i="6"/>
  <c r="DI7" i="2"/>
  <c r="DH7" i="2"/>
  <c r="DD7" i="2"/>
  <c r="DC7" i="2"/>
  <c r="DA7" i="2"/>
  <c r="CY7" i="2"/>
  <c r="CS7" i="2"/>
  <c r="CO7" i="2"/>
  <c r="CN7" i="2"/>
  <c r="CL7" i="2"/>
  <c r="DE7" i="2"/>
  <c r="CZ7" i="2"/>
  <c r="CU7" i="2"/>
  <c r="AN7" i="2"/>
  <c r="AD7" i="2"/>
  <c r="AB7" i="2"/>
  <c r="Z7" i="2"/>
  <c r="Y7" i="2"/>
  <c r="X7" i="2"/>
  <c r="AC7" i="2"/>
  <c r="CV7" i="2"/>
  <c r="DF7" i="2"/>
  <c r="N7" i="2"/>
  <c r="M7" i="2" s="1"/>
  <c r="AF7" i="2"/>
  <c r="AE7" i="2" s="1"/>
  <c r="CX7" i="2"/>
  <c r="BZ7" i="2"/>
  <c r="E7" i="2"/>
  <c r="D7" i="2" s="1"/>
  <c r="AS7" i="2"/>
  <c r="AX7" i="2"/>
  <c r="CM7" i="2"/>
  <c r="BP7" i="2"/>
  <c r="AW7" i="5"/>
  <c r="BE7" i="5"/>
  <c r="AO7" i="5"/>
  <c r="BB7" i="5"/>
  <c r="AB7" i="3"/>
  <c r="AD7" i="5"/>
  <c r="H7" i="5"/>
  <c r="Y7" i="5"/>
  <c r="E7" i="5"/>
  <c r="Q7" i="5"/>
  <c r="N7" i="5"/>
  <c r="D7" i="5"/>
  <c r="V7" i="5"/>
  <c r="AL7" i="5"/>
  <c r="AG7" i="5"/>
  <c r="AT7" i="5"/>
  <c r="CG7" i="4"/>
  <c r="CF7" i="4"/>
  <c r="CC7" i="4"/>
  <c r="CB7" i="4"/>
  <c r="BZ7" i="4"/>
  <c r="BX7" i="4"/>
  <c r="AT7" i="4"/>
  <c r="BU7" i="4"/>
  <c r="BS7" i="4"/>
  <c r="AO7" i="4"/>
  <c r="BO7" i="4"/>
  <c r="BN7" i="4"/>
  <c r="BM7" i="4"/>
  <c r="BK7" i="4"/>
  <c r="AG7" i="4"/>
  <c r="AF7" i="4" s="1"/>
  <c r="R7" i="4"/>
  <c r="BY7" i="4"/>
  <c r="E7" i="4"/>
  <c r="CE7" i="4"/>
  <c r="W7" i="4"/>
  <c r="BL7" i="4"/>
  <c r="BR7" i="4"/>
  <c r="BW7" i="4"/>
  <c r="BT7" i="4"/>
  <c r="CD7" i="4"/>
  <c r="CH7" i="4"/>
  <c r="AD7" i="3"/>
  <c r="AC7" i="3"/>
  <c r="AA7" i="3"/>
  <c r="Z7" i="3"/>
  <c r="N7" i="3"/>
  <c r="M7" i="3" s="1"/>
  <c r="Y7" i="3"/>
  <c r="AF25" i="8"/>
  <c r="L11" i="8" s="1"/>
  <c r="AF59" i="8"/>
  <c r="M26" i="8" s="1"/>
  <c r="AF46" i="8"/>
  <c r="M11" i="8" s="1"/>
  <c r="AF52" i="8"/>
  <c r="M19" i="8" s="1"/>
  <c r="AF58" i="8"/>
  <c r="M25" i="8" s="1"/>
  <c r="DG7" i="1"/>
  <c r="DF7" i="1"/>
  <c r="DE7" i="1"/>
  <c r="DC7" i="1"/>
  <c r="DA7" i="1"/>
  <c r="CZ7" i="1"/>
  <c r="CY7" i="1"/>
  <c r="BU7" i="1"/>
  <c r="CT7" i="1"/>
  <c r="CS7" i="1"/>
  <c r="CN7" i="1"/>
  <c r="CL7" i="1"/>
  <c r="BH7" i="1"/>
  <c r="DH7" i="1"/>
  <c r="DD7" i="1"/>
  <c r="AS7" i="1"/>
  <c r="CO7" i="1"/>
  <c r="AF7" i="1"/>
  <c r="AE7" i="1" s="1"/>
  <c r="CK7" i="1"/>
  <c r="AD7" i="1"/>
  <c r="AC7" i="1"/>
  <c r="AA7" i="1"/>
  <c r="Z7" i="1"/>
  <c r="X7" i="1"/>
  <c r="N7" i="1"/>
  <c r="M7" i="1" s="1"/>
  <c r="CX7" i="1"/>
  <c r="AX7" i="1"/>
  <c r="CP7" i="1"/>
  <c r="CV7" i="1"/>
  <c r="Y7" i="1"/>
  <c r="CU7" i="1"/>
  <c r="CM7" i="1"/>
  <c r="DI7" i="1"/>
  <c r="BZ7" i="1"/>
  <c r="AF60" i="8"/>
  <c r="M27" i="8" s="1"/>
  <c r="AF7" i="8"/>
  <c r="E7" i="8" s="1"/>
  <c r="AF30" i="8"/>
  <c r="L18" i="8" s="1"/>
  <c r="AF23" i="8"/>
  <c r="L9" i="8" s="1"/>
  <c r="AF43" i="8"/>
  <c r="M8" i="8" s="1"/>
  <c r="AF49" i="8"/>
  <c r="M16" i="8" s="1"/>
  <c r="AF13" i="8"/>
  <c r="E15" i="8" s="1"/>
  <c r="CW7" i="1"/>
  <c r="AF26" i="8"/>
  <c r="L12" i="8" s="1"/>
  <c r="AF40" i="8"/>
  <c r="L28" i="8" s="1"/>
  <c r="AF34" i="8"/>
  <c r="L22" i="8" s="1"/>
  <c r="AF61" i="8"/>
  <c r="M28" i="8" s="1"/>
  <c r="AF11" i="8"/>
  <c r="E11" i="8" s="1"/>
  <c r="E20" i="8" s="1"/>
  <c r="AF33" i="8"/>
  <c r="L21" i="8" s="1"/>
  <c r="AF31" i="8"/>
  <c r="L19" i="8" s="1"/>
  <c r="AF17" i="8"/>
  <c r="F10" i="8" s="1"/>
  <c r="AF27" i="8"/>
  <c r="L15" i="8" s="1"/>
  <c r="AF57" i="8"/>
  <c r="M24" i="8" s="1"/>
  <c r="AF54" i="8"/>
  <c r="M21" i="8" s="1"/>
  <c r="AF16" i="8"/>
  <c r="F9" i="8" s="1"/>
  <c r="AF36" i="8"/>
  <c r="L24" i="8" s="1"/>
  <c r="AF12" i="8"/>
  <c r="E12" i="8" s="1"/>
  <c r="AF10" i="8"/>
  <c r="E10" i="8" s="1"/>
  <c r="AF37" i="8"/>
  <c r="L25" i="8" s="1"/>
  <c r="AF9" i="8"/>
  <c r="E9" i="8" s="1"/>
  <c r="AF53" i="8"/>
  <c r="M20" i="8" s="1"/>
  <c r="AF56" i="8"/>
  <c r="M23" i="8" s="1"/>
  <c r="AF19" i="8"/>
  <c r="F12" i="8" s="1"/>
  <c r="AF50" i="8"/>
  <c r="M17" i="8" s="1"/>
  <c r="AF51" i="8"/>
  <c r="M18" i="8" s="1"/>
  <c r="AF21" i="8"/>
  <c r="L7" i="8" s="1"/>
  <c r="AF55" i="8"/>
  <c r="M22" i="8" s="1"/>
  <c r="AF14" i="8"/>
  <c r="F7" i="8" s="1"/>
  <c r="AF44" i="8"/>
  <c r="M9" i="8" s="1"/>
  <c r="AF42" i="8"/>
  <c r="M7" i="8" s="1"/>
  <c r="AF22" i="8"/>
  <c r="L8" i="8" s="1"/>
  <c r="AF48" i="8"/>
  <c r="M15" i="8" s="1"/>
  <c r="AF18" i="8"/>
  <c r="F11" i="8" s="1"/>
  <c r="F20" i="8" s="1"/>
  <c r="AF8" i="8"/>
  <c r="E8" i="8" s="1"/>
  <c r="AF41" i="8"/>
  <c r="L31" i="8" s="1"/>
  <c r="AF47" i="8"/>
  <c r="M12" i="8" s="1"/>
  <c r="AF24" i="8"/>
  <c r="L10" i="8" s="1"/>
  <c r="AF15" i="8"/>
  <c r="F8" i="8" s="1"/>
  <c r="AF32" i="8"/>
  <c r="L20" i="8" s="1"/>
  <c r="AF39" i="8"/>
  <c r="L27" i="8" s="1"/>
  <c r="AF62" i="8"/>
  <c r="M31" i="8" s="1"/>
  <c r="AF38" i="8"/>
  <c r="L26" i="8" s="1"/>
  <c r="AF29" i="8"/>
  <c r="L17" i="8" s="1"/>
  <c r="AF35" i="8"/>
  <c r="L23" i="8" s="1"/>
  <c r="AF20" i="8"/>
  <c r="F15" i="8" s="1"/>
  <c r="AF45" i="8"/>
  <c r="M10" i="8" s="1"/>
  <c r="BG7" i="1"/>
  <c r="AY7" i="4"/>
  <c r="G7" i="5"/>
  <c r="I7" i="5" s="1"/>
  <c r="BP7" i="1"/>
  <c r="CT7" i="2"/>
  <c r="BH7" i="2"/>
  <c r="E7" i="3"/>
  <c r="E7" i="1"/>
  <c r="AN7" i="1"/>
  <c r="BU7" i="2"/>
  <c r="AA7" i="2"/>
  <c r="X7" i="3"/>
  <c r="M7" i="4"/>
  <c r="CK7" i="2"/>
  <c r="BJ7" i="4"/>
  <c r="CW7" i="2" l="1"/>
  <c r="CR7" i="2"/>
  <c r="W7" i="2"/>
  <c r="V7" i="2"/>
  <c r="DB7" i="2"/>
  <c r="AM7" i="2"/>
  <c r="BF7" i="2" s="1"/>
  <c r="CJ7" i="1"/>
  <c r="AN7" i="4"/>
  <c r="BG7" i="4" s="1"/>
  <c r="E21" i="8"/>
  <c r="AM7" i="1"/>
  <c r="BF7" i="1" s="1"/>
  <c r="BI7" i="4"/>
  <c r="D7" i="4"/>
  <c r="BH7" i="4" s="1"/>
  <c r="DB7" i="1"/>
  <c r="BV7" i="4"/>
  <c r="F7" i="5"/>
  <c r="CI7" i="1"/>
  <c r="F21" i="8"/>
  <c r="E13" i="8"/>
  <c r="E14" i="8" s="1"/>
  <c r="E17" i="8" s="1"/>
  <c r="F13" i="8"/>
  <c r="F14" i="8" s="1"/>
  <c r="F17" i="8" s="1"/>
  <c r="M13" i="8"/>
  <c r="M14" i="8" s="1"/>
  <c r="M29" i="8"/>
  <c r="M30" i="8" s="1"/>
  <c r="L29" i="8"/>
  <c r="L30" i="8" s="1"/>
  <c r="L13" i="8"/>
  <c r="L14" i="8" s="1"/>
  <c r="W7" i="3"/>
  <c r="D7" i="3"/>
  <c r="V7" i="3" s="1"/>
  <c r="BQ7" i="4"/>
  <c r="L7" i="4"/>
  <c r="CJ7" i="2"/>
  <c r="BG7" i="2"/>
  <c r="CI7" i="2" s="1"/>
  <c r="BO7" i="2"/>
  <c r="D7" i="1"/>
  <c r="V7" i="1" s="1"/>
  <c r="W7" i="1"/>
  <c r="BO7" i="1"/>
  <c r="CR7" i="1"/>
  <c r="CA7" i="4"/>
  <c r="BP7" i="4" l="1"/>
  <c r="M33" i="8"/>
  <c r="E16" i="8"/>
  <c r="F16" i="8"/>
  <c r="L33" i="8"/>
  <c r="M32" i="8"/>
  <c r="L32" i="8"/>
  <c r="CH7" i="1"/>
  <c r="DJ7" i="1" s="1"/>
  <c r="CQ7" i="1"/>
  <c r="AE7" i="4"/>
  <c r="CI7" i="4" s="1"/>
  <c r="CH7" i="2"/>
  <c r="DJ7" i="2" s="1"/>
  <c r="CQ7" i="2"/>
</calcChain>
</file>

<file path=xl/sharedStrings.xml><?xml version="1.0" encoding="utf-8"?>
<sst xmlns="http://schemas.openxmlformats.org/spreadsheetml/2006/main" count="2131" uniqueCount="419">
  <si>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</si>
  <si>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</si>
  <si>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</si>
  <si>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</si>
  <si>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</si>
  <si>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</si>
  <si>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</si>
  <si>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</si>
  <si>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</si>
  <si>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</si>
  <si>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</si>
  <si>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</si>
  <si>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</si>
  <si>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</si>
  <si>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</si>
  <si>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</si>
  <si>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</si>
  <si>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</si>
  <si>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</si>
  <si>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</si>
  <si>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</si>
  <si>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</si>
  <si>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</si>
  <si>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</si>
  <si>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</si>
  <si>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</si>
  <si>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</si>
  <si>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</si>
  <si>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</si>
  <si>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</si>
  <si>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</si>
  <si>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</si>
  <si>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</si>
  <si>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</si>
  <si>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</si>
  <si>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</si>
  <si>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</si>
  <si>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</si>
  <si>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</si>
  <si>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</si>
  <si>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</si>
  <si>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</si>
  <si>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</si>
  <si>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</si>
  <si>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</si>
  <si>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</si>
  <si>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</si>
  <si>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</si>
  <si>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</si>
  <si>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</si>
  <si>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</si>
  <si>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</si>
  <si>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</si>
  <si>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</si>
  <si>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</si>
  <si>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</si>
  <si>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</si>
  <si>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</si>
  <si>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</si>
  <si>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</si>
  <si>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</si>
  <si>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</si>
  <si>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</si>
  <si>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</si>
  <si>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</si>
  <si>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</si>
  <si>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</si>
  <si>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</si>
  <si>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</si>
  <si>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</si>
  <si>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</si>
  <si>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</si>
  <si>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</si>
  <si>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</si>
  <si>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</si>
  <si>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</si>
  <si>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</si>
  <si>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</si>
  <si>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</si>
  <si>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</si>
  <si>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</si>
  <si>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</si>
  <si>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</si>
  <si>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</si>
  <si>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</si>
  <si>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</si>
  <si>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</si>
  <si>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</si>
  <si>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</si>
  <si>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</si>
  <si>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</si>
  <si>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</si>
  <si>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</si>
  <si>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</si>
  <si>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</si>
  <si>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</si>
  <si>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</si>
  <si>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</si>
  <si>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</si>
  <si>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</si>
  <si>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</si>
  <si>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</si>
  <si>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</si>
  <si>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</si>
  <si>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</si>
  <si>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</si>
  <si>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</si>
  <si>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</si>
  <si>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</si>
  <si>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</si>
  <si>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</si>
  <si>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</si>
  <si>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</si>
  <si>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</si>
  <si>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</si>
  <si>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</si>
  <si>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</si>
  <si>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</si>
  <si>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</si>
  <si>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</si>
  <si>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</si>
  <si>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</si>
  <si>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</si>
  <si>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</si>
  <si>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</si>
  <si>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</si>
  <si>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</si>
  <si>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</si>
  <si>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</si>
  <si>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</si>
  <si>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</si>
  <si>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</si>
  <si>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</si>
  <si>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</si>
  <si>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</si>
  <si>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</si>
  <si>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</si>
  <si>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</si>
  <si>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</si>
  <si>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</si>
  <si>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</si>
  <si>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</si>
  <si>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</si>
  <si>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</si>
  <si>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</si>
  <si>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</si>
  <si>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</si>
  <si>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</si>
  <si>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</si>
  <si>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</si>
  <si>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</si>
  <si>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</si>
  <si>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</si>
  <si>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</si>
  <si>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</si>
  <si>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</si>
  <si>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</si>
  <si>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</si>
  <si>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</si>
  <si>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</si>
  <si>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</si>
  <si>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</si>
  <si>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</si>
  <si>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</si>
  <si>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</si>
  <si>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</si>
  <si>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</si>
  <si>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</si>
  <si>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</si>
  <si>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</si>
  <si>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</si>
  <si>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</si>
  <si>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</si>
  <si>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</si>
  <si>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</si>
  <si>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</si>
  <si>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</si>
  <si>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</si>
  <si>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</si>
  <si>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</si>
  <si>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</si>
  <si>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</si>
  <si>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</si>
  <si>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</si>
  <si>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</si>
  <si>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</si>
  <si>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</si>
  <si>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</si>
  <si>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</si>
  <si>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</si>
  <si>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</si>
  <si>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</si>
  <si>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</si>
  <si>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</si>
  <si>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</si>
  <si>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</si>
  <si>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</si>
  <si>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</si>
  <si>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</si>
  <si>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</si>
  <si>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</si>
  <si>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</si>
  <si>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</si>
  <si>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</si>
  <si>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</si>
  <si>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</si>
  <si>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</si>
  <si>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</si>
  <si>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</si>
  <si>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</si>
  <si>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</si>
  <si>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</si>
  <si>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</si>
  <si>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</si>
  <si>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</si>
  <si>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</si>
  <si>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</si>
  <si>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</si>
  <si>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</si>
  <si>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</si>
  <si>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</si>
  <si>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</si>
  <si>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</si>
  <si>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</si>
  <si>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</si>
  <si>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</si>
  <si>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</si>
  <si>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</si>
  <si>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</si>
  <si>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</si>
  <si>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</si>
  <si>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</si>
  <si>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</si>
  <si>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</si>
  <si>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</si>
  <si>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</si>
  <si>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</si>
  <si>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</si>
  <si>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</si>
  <si>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</si>
  <si>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</si>
  <si>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</si>
  <si>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</si>
  <si>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</si>
  <si>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</si>
  <si>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</si>
  <si>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</si>
  <si>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</si>
  <si>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</si>
  <si>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</si>
  <si>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</si>
  <si>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</si>
  <si>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</si>
  <si>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</si>
  <si>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</si>
  <si>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</si>
  <si>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</si>
  <si>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</si>
  <si>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</si>
  <si>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</si>
  <si>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</si>
  <si>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</si>
  <si>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</si>
  <si>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</si>
  <si>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</si>
  <si>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</si>
  <si>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</si>
  <si>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</si>
  <si>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</si>
  <si>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</si>
  <si>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</si>
  <si>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</si>
  <si>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</si>
  <si>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</si>
  <si>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</si>
  <si>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</si>
  <si>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</si>
  <si>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</si>
  <si>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</si>
  <si>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</si>
  <si>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</si>
  <si>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</si>
  <si>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</si>
  <si>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</si>
  <si>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</si>
  <si>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</si>
  <si>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</si>
  <si>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</si>
  <si>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</si>
  <si>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</si>
  <si>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</si>
  <si>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</si>
  <si>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</si>
  <si>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</si>
  <si>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</si>
  <si>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</si>
  <si>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</si>
  <si>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</si>
  <si>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</si>
  <si>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</si>
  <si>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</si>
  <si>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</si>
  <si>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</si>
  <si>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</si>
  <si>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</si>
  <si>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</si>
  <si>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</si>
  <si>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</si>
  <si>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</si>
  <si>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</si>
  <si>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</si>
  <si>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</si>
  <si>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</si>
  <si>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</si>
  <si>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</si>
  <si>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</si>
  <si>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</si>
  <si>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41000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</si>
  <si>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</si>
  <si>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</si>
  <si>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</si>
  <si>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</si>
  <si>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</si>
  <si>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</si>
  <si>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41201</t>
  </si>
  <si>
    <t>佐賀市</t>
  </si>
  <si>
    <t>411201</t>
  </si>
  <si>
    <t>41840</t>
  </si>
  <si>
    <t>脊振共同塵芥処理組合</t>
  </si>
  <si>
    <t>41812</t>
  </si>
  <si>
    <t>天山地区共同衛生処理場組合</t>
  </si>
  <si>
    <t>41857</t>
  </si>
  <si>
    <t>三神地区環境事務組合</t>
  </si>
  <si>
    <t>41202</t>
  </si>
  <si>
    <t>唐津市</t>
  </si>
  <si>
    <t>411202</t>
  </si>
  <si>
    <t>41203</t>
  </si>
  <si>
    <t>鳥栖市</t>
  </si>
  <si>
    <t>411203</t>
  </si>
  <si>
    <t>41858</t>
  </si>
  <si>
    <t>鳥栖・三養基西部環境施設組合</t>
  </si>
  <si>
    <t>41204</t>
  </si>
  <si>
    <t>多久市</t>
  </si>
  <si>
    <t>411204</t>
  </si>
  <si>
    <t>41863</t>
  </si>
  <si>
    <t>天山地区共同環境組合</t>
  </si>
  <si>
    <t>41205</t>
  </si>
  <si>
    <t>伊万里市</t>
  </si>
  <si>
    <t>411205</t>
  </si>
  <si>
    <t>41861</t>
  </si>
  <si>
    <t>佐賀県西部広域環境組合</t>
  </si>
  <si>
    <t>41851</t>
  </si>
  <si>
    <t>伊万里・有田地区衛生組合</t>
  </si>
  <si>
    <t>41206</t>
  </si>
  <si>
    <t>武雄市</t>
  </si>
  <si>
    <t>411206</t>
  </si>
  <si>
    <t>41830</t>
  </si>
  <si>
    <t>杵藤地区広域市町村圏組合</t>
  </si>
  <si>
    <t>41813</t>
  </si>
  <si>
    <t>杵東地区衛生処理場組合</t>
  </si>
  <si>
    <t>41207</t>
  </si>
  <si>
    <t>鹿島市</t>
  </si>
  <si>
    <t>411207</t>
  </si>
  <si>
    <t>41814</t>
  </si>
  <si>
    <t>鹿島・藤津地区衛生施設組合</t>
  </si>
  <si>
    <t>41208</t>
  </si>
  <si>
    <t>小城市</t>
  </si>
  <si>
    <t>411208</t>
  </si>
  <si>
    <t>41209</t>
  </si>
  <si>
    <t>嬉野市</t>
  </si>
  <si>
    <t>411209</t>
  </si>
  <si>
    <t>杵藤地区広域市町村圏施設組合</t>
  </si>
  <si>
    <t>41210</t>
  </si>
  <si>
    <t>神埼市</t>
  </si>
  <si>
    <t>411210</t>
  </si>
  <si>
    <t>41327</t>
  </si>
  <si>
    <t>吉野ヶ里町</t>
  </si>
  <si>
    <t>411327</t>
  </si>
  <si>
    <t>三神地区環境事務処理組合</t>
  </si>
  <si>
    <t>41341</t>
  </si>
  <si>
    <t>基山町</t>
  </si>
  <si>
    <t>411341</t>
  </si>
  <si>
    <t>40937</t>
  </si>
  <si>
    <t>筑紫野・小郡・基山清掃施設組合</t>
  </si>
  <si>
    <t>41345</t>
  </si>
  <si>
    <t>上峰町</t>
  </si>
  <si>
    <t>411345</t>
  </si>
  <si>
    <t>41346</t>
  </si>
  <si>
    <t>みやき町</t>
  </si>
  <si>
    <t>411346</t>
  </si>
  <si>
    <t>41387</t>
  </si>
  <si>
    <t>玄海町</t>
  </si>
  <si>
    <t>411387</t>
  </si>
  <si>
    <t>41401</t>
  </si>
  <si>
    <t>有田町</t>
  </si>
  <si>
    <t>411401</t>
  </si>
  <si>
    <t>41423</t>
  </si>
  <si>
    <t>大町町</t>
  </si>
  <si>
    <t>411423</t>
  </si>
  <si>
    <t>41424</t>
  </si>
  <si>
    <t>江北町</t>
  </si>
  <si>
    <t>411424</t>
  </si>
  <si>
    <t>41425</t>
  </si>
  <si>
    <t>白石町</t>
  </si>
  <si>
    <t>411425</t>
  </si>
  <si>
    <t>41441</t>
  </si>
  <si>
    <t>太良町</t>
  </si>
  <si>
    <t>411441</t>
  </si>
  <si>
    <t>412009</t>
  </si>
  <si>
    <t>412002</t>
  </si>
  <si>
    <t>412006</t>
  </si>
  <si>
    <t>412003</t>
  </si>
  <si>
    <t>412007</t>
  </si>
  <si>
    <t>412001</t>
  </si>
  <si>
    <t>412005</t>
  </si>
  <si>
    <t>412008</t>
  </si>
  <si>
    <t>412004</t>
  </si>
  <si>
    <t>412010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</si>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</sst>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12.6640625" style="49" customWidth="1"/>
    <col min="4" max="9" width="14.77734375" style="54" customWidth="1"/>
    <col min="10" max="10" width="14.77734375" style="123" customWidth="1"/>
    <col min="11" max="18" width="14.77734375" style="54" customWidth="1"/>
    <col min="19" max="19" width="14.77734375" style="123" customWidth="1"/>
    <col min="20" max="27" width="14.77734375" style="54" customWidth="1"/>
    <col min="28" max="28" width="14.77734375" style="123" customWidth="1"/>
    <col min="29" max="114" width="14.77734375" style="54" customWidth="1"/>
    <col min="115" max="16384" width="9" style="49"/>
  </cols>
  <sheetData>
    <row r="1" spans="1:114" ht="16.2" x14ac:dyDescent="0.2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2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2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2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2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2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2">
      <c r="A7" s="138" t="s">
        <v>46</v>
      </c>
      <c r="B7" s="154" t="s">
        <v>317</v>
      </c>
      <c r="C7" s="138" t="s">
        <v>33</v>
      </c>
      <c r="D7" s="140">
        <f>SUM(E7,+L7)</f>
        <v>11024798</v>
      </c>
      <c r="E7" s="140">
        <f>SUM(F7:I7,K7)</f>
        <v>2973777</v>
      </c>
      <c r="F7" s="140">
        <f t="shared" ref="F7:L7" si="0">SUM(F$8:F$1000)</f>
        <v>187086</v>
      </c>
      <c r="G7" s="140">
        <f t="shared" si="0"/>
        <v>111448</v>
      </c>
      <c r="H7" s="140">
        <f t="shared" si="0"/>
        <v>340200</v>
      </c>
      <c r="I7" s="140">
        <f t="shared" si="0"/>
        <v>1680600</v>
      </c>
      <c r="J7" s="143" t="s">
        <v>314</v>
      </c>
      <c r="K7" s="140">
        <f t="shared" si="0"/>
        <v>654443</v>
      </c>
      <c r="L7" s="140">
        <f t="shared" si="0"/>
        <v>8051021</v>
      </c>
      <c r="M7" s="140">
        <f>SUM(N7,+U7)</f>
        <v>2856848</v>
      </c>
      <c r="N7" s="140">
        <f>SUM(O7:R7,T7)</f>
        <v>323569</v>
      </c>
      <c r="O7" s="140">
        <f t="shared" ref="O7:U7" si="1">SUM(O$8:O$1000)</f>
        <v>25474</v>
      </c>
      <c r="P7" s="140">
        <f t="shared" si="1"/>
        <v>40000</v>
      </c>
      <c r="Q7" s="140">
        <f t="shared" si="1"/>
        <v>26400</v>
      </c>
      <c r="R7" s="140">
        <f t="shared" si="1"/>
        <v>191308</v>
      </c>
      <c r="S7" s="143" t="s">
        <v>314</v>
      </c>
      <c r="T7" s="140">
        <f t="shared" si="1"/>
        <v>40387</v>
      </c>
      <c r="U7" s="140">
        <f t="shared" si="1"/>
        <v>2533279</v>
      </c>
      <c r="V7" s="140">
        <f t="shared" ref="V7:AA7" si="2">+SUM(D7,M7)</f>
        <v>13881646</v>
      </c>
      <c r="W7" s="140">
        <f t="shared" si="2"/>
        <v>3297346</v>
      </c>
      <c r="X7" s="140">
        <f t="shared" si="2"/>
        <v>212560</v>
      </c>
      <c r="Y7" s="140">
        <f t="shared" si="2"/>
        <v>151448</v>
      </c>
      <c r="Z7" s="140">
        <f t="shared" si="2"/>
        <v>366600</v>
      </c>
      <c r="AA7" s="140">
        <f t="shared" si="2"/>
        <v>1871908</v>
      </c>
      <c r="AB7" s="142" t="str">
        <f>IF(+SUM(J7,S7)=0,"-",+SUM(J7,S7))</f>
        <v>-</v>
      </c>
      <c r="AC7" s="140">
        <f>+SUM(K7,T7)</f>
        <v>694830</v>
      </c>
      <c r="AD7" s="140">
        <f>+SUM(L7,U7)</f>
        <v>10584300</v>
      </c>
      <c r="AE7" s="140">
        <f>SUM(AF7,+AK7)</f>
        <v>546115</v>
      </c>
      <c r="AF7" s="140">
        <f>SUM(AG7:AJ7)</f>
        <v>546115</v>
      </c>
      <c r="AG7" s="140">
        <f t="shared" ref="AG7:AL7" si="3">SUM(AG$8:AG$1000)</f>
        <v>0</v>
      </c>
      <c r="AH7" s="140">
        <f t="shared" si="3"/>
        <v>545273</v>
      </c>
      <c r="AI7" s="140">
        <f t="shared" si="3"/>
        <v>842</v>
      </c>
      <c r="AJ7" s="140">
        <f t="shared" si="3"/>
        <v>0</v>
      </c>
      <c r="AK7" s="140">
        <f t="shared" si="3"/>
        <v>0</v>
      </c>
      <c r="AL7" s="140">
        <f t="shared" si="3"/>
        <v>196301</v>
      </c>
      <c r="AM7" s="140">
        <f>SUM(AN7,AS7,AW7,AX7,BD7)</f>
        <v>7195306</v>
      </c>
      <c r="AN7" s="140">
        <f>SUM(AO7:AR7)</f>
        <v>1369790</v>
      </c>
      <c r="AO7" s="140">
        <f>SUM(AO$8:AO$1000)</f>
        <v>594045</v>
      </c>
      <c r="AP7" s="140">
        <f>SUM(AP$8:AP$1000)</f>
        <v>619889</v>
      </c>
      <c r="AQ7" s="140">
        <f>SUM(AQ$8:AQ$1000)</f>
        <v>155856</v>
      </c>
      <c r="AR7" s="140">
        <f>SUM(AR$8:AR$1000)</f>
        <v>0</v>
      </c>
      <c r="AS7" s="140">
        <f>SUM(AT7:AV7)</f>
        <v>1058765</v>
      </c>
      <c r="AT7" s="140">
        <f>SUM(AT$8:AT$1000)</f>
        <v>82438</v>
      </c>
      <c r="AU7" s="140">
        <f>SUM(AU$8:AU$1000)</f>
        <v>680545</v>
      </c>
      <c r="AV7" s="140">
        <f>SUM(AV$8:AV$1000)</f>
        <v>295782</v>
      </c>
      <c r="AW7" s="140">
        <f>SUM(AW$8:AW$1000)</f>
        <v>11016</v>
      </c>
      <c r="AX7" s="140">
        <f>SUM(AY7:BB7)</f>
        <v>4752442</v>
      </c>
      <c r="AY7" s="140">
        <f t="shared" ref="AY7:BE7" si="4">SUM(AY$8:AY$1000)</f>
        <v>2696007</v>
      </c>
      <c r="AZ7" s="140">
        <f t="shared" si="4"/>
        <v>1807128</v>
      </c>
      <c r="BA7" s="140">
        <f t="shared" si="4"/>
        <v>109895</v>
      </c>
      <c r="BB7" s="140">
        <f t="shared" si="4"/>
        <v>139412</v>
      </c>
      <c r="BC7" s="140">
        <f t="shared" si="4"/>
        <v>2650593</v>
      </c>
      <c r="BD7" s="140">
        <f t="shared" si="4"/>
        <v>3293</v>
      </c>
      <c r="BE7" s="140">
        <f t="shared" si="4"/>
        <v>436483</v>
      </c>
      <c r="BF7" s="140">
        <f>SUM(AE7,+AM7,+BE7)</f>
        <v>8177904</v>
      </c>
      <c r="BG7" s="140">
        <f>SUM(BH7,+BM7)</f>
        <v>80212</v>
      </c>
      <c r="BH7" s="140">
        <f>SUM(BI7:BL7)</f>
        <v>77166</v>
      </c>
      <c r="BI7" s="140">
        <f t="shared" ref="BI7:BN7" si="5">SUM(BI$8:BI$1000)</f>
        <v>0</v>
      </c>
      <c r="BJ7" s="140">
        <f t="shared" si="5"/>
        <v>11751</v>
      </c>
      <c r="BK7" s="140">
        <f t="shared" si="5"/>
        <v>0</v>
      </c>
      <c r="BL7" s="140">
        <f t="shared" si="5"/>
        <v>65415</v>
      </c>
      <c r="BM7" s="140">
        <f t="shared" si="5"/>
        <v>3046</v>
      </c>
      <c r="BN7" s="140">
        <f t="shared" si="5"/>
        <v>39056</v>
      </c>
      <c r="BO7" s="140">
        <f>SUM(BP7,BU7,BY7,BZ7,CF7)</f>
        <v>1344336</v>
      </c>
      <c r="BP7" s="140">
        <f>SUM(BQ7:BT7)</f>
        <v>170005</v>
      </c>
      <c r="BQ7" s="140">
        <f>SUM(BQ$8:BQ$1000)</f>
        <v>122764</v>
      </c>
      <c r="BR7" s="140">
        <f>SUM(BR$8:BR$1000)</f>
        <v>0</v>
      </c>
      <c r="BS7" s="140">
        <f>SUM(BS$8:BS$1000)</f>
        <v>47241</v>
      </c>
      <c r="BT7" s="140">
        <f>SUM(BT$8:BT$1000)</f>
        <v>0</v>
      </c>
      <c r="BU7" s="140">
        <f>SUM(BV7:BX7)</f>
        <v>357699</v>
      </c>
      <c r="BV7" s="140">
        <f>SUM(BV$8:BV$1000)</f>
        <v>11324</v>
      </c>
      <c r="BW7" s="140">
        <f>SUM(BW$8:BW$1000)</f>
        <v>305215</v>
      </c>
      <c r="BX7" s="140">
        <f>SUM(BX$8:BX$1000)</f>
        <v>41160</v>
      </c>
      <c r="BY7" s="140">
        <f>SUM(BY$8:BY$1000)</f>
        <v>0</v>
      </c>
      <c r="BZ7" s="140">
        <f>SUM(CA7:CD7)</f>
        <v>816632</v>
      </c>
      <c r="CA7" s="140">
        <f t="shared" ref="CA7:CG7" si="6">SUM(CA$8:CA$1000)</f>
        <v>484690</v>
      </c>
      <c r="CB7" s="140">
        <f t="shared" si="6"/>
        <v>175350</v>
      </c>
      <c r="CC7" s="140">
        <f t="shared" si="6"/>
        <v>148350</v>
      </c>
      <c r="CD7" s="140">
        <f t="shared" si="6"/>
        <v>8242</v>
      </c>
      <c r="CE7" s="140">
        <f t="shared" si="6"/>
        <v>1318295</v>
      </c>
      <c r="CF7" s="140">
        <f t="shared" si="6"/>
        <v>0</v>
      </c>
      <c r="CG7" s="140">
        <f t="shared" si="6"/>
        <v>74949</v>
      </c>
      <c r="CH7" s="140">
        <f>SUM(BG7,+BO7,+CG7)</f>
        <v>1499497</v>
      </c>
      <c r="CI7" s="140">
        <f t="shared" ref="CI7:DJ7" si="7">SUM(AE7,+BG7)</f>
        <v>626327</v>
      </c>
      <c r="CJ7" s="140">
        <f t="shared" si="7"/>
        <v>623281</v>
      </c>
      <c r="CK7" s="140">
        <f t="shared" si="7"/>
        <v>0</v>
      </c>
      <c r="CL7" s="140">
        <f t="shared" si="7"/>
        <v>557024</v>
      </c>
      <c r="CM7" s="140">
        <f t="shared" si="7"/>
        <v>842</v>
      </c>
      <c r="CN7" s="140">
        <f t="shared" si="7"/>
        <v>65415</v>
      </c>
      <c r="CO7" s="140">
        <f t="shared" si="7"/>
        <v>3046</v>
      </c>
      <c r="CP7" s="140">
        <f t="shared" si="7"/>
        <v>235357</v>
      </c>
      <c r="CQ7" s="140">
        <f t="shared" si="7"/>
        <v>8539642</v>
      </c>
      <c r="CR7" s="140">
        <f t="shared" si="7"/>
        <v>1539795</v>
      </c>
      <c r="CS7" s="140">
        <f t="shared" si="7"/>
        <v>716809</v>
      </c>
      <c r="CT7" s="140">
        <f t="shared" si="7"/>
        <v>619889</v>
      </c>
      <c r="CU7" s="140">
        <f t="shared" si="7"/>
        <v>203097</v>
      </c>
      <c r="CV7" s="140">
        <f t="shared" si="7"/>
        <v>0</v>
      </c>
      <c r="CW7" s="140">
        <f t="shared" si="7"/>
        <v>1416464</v>
      </c>
      <c r="CX7" s="140">
        <f t="shared" si="7"/>
        <v>93762</v>
      </c>
      <c r="CY7" s="140">
        <f t="shared" si="7"/>
        <v>985760</v>
      </c>
      <c r="CZ7" s="140">
        <f t="shared" si="7"/>
        <v>336942</v>
      </c>
      <c r="DA7" s="140">
        <f t="shared" si="7"/>
        <v>11016</v>
      </c>
      <c r="DB7" s="140">
        <f t="shared" si="7"/>
        <v>5569074</v>
      </c>
      <c r="DC7" s="140">
        <f t="shared" si="7"/>
        <v>3180697</v>
      </c>
      <c r="DD7" s="140">
        <f t="shared" si="7"/>
        <v>1982478</v>
      </c>
      <c r="DE7" s="140">
        <f t="shared" si="7"/>
        <v>258245</v>
      </c>
      <c r="DF7" s="140">
        <f t="shared" si="7"/>
        <v>147654</v>
      </c>
      <c r="DG7" s="140">
        <f t="shared" si="7"/>
        <v>3968888</v>
      </c>
      <c r="DH7" s="140">
        <f t="shared" si="7"/>
        <v>3293</v>
      </c>
      <c r="DI7" s="140">
        <f t="shared" si="7"/>
        <v>511432</v>
      </c>
      <c r="DJ7" s="140">
        <f t="shared" si="7"/>
        <v>9677401</v>
      </c>
    </row>
    <row r="8" spans="1:114" s="136" customFormat="1" ht="13.5" customHeight="1" x14ac:dyDescent="0.2">
      <c r="A8" s="119" t="s">
        <v>46</v>
      </c>
      <c r="B8" s="120" t="s">
        <v>324</v>
      </c>
      <c r="C8" s="119" t="s">
        <v>325</v>
      </c>
      <c r="D8" s="121">
        <f>SUM(E8,+L8)</f>
        <v>2941874</v>
      </c>
      <c r="E8" s="121">
        <f>SUM(F8:I8,K8)</f>
        <v>1035530</v>
      </c>
      <c r="F8" s="121">
        <v>0</v>
      </c>
      <c r="G8" s="121">
        <v>0</v>
      </c>
      <c r="H8" s="121">
        <v>0</v>
      </c>
      <c r="I8" s="121">
        <v>614008</v>
      </c>
      <c r="J8" s="122" t="s">
        <v>418</v>
      </c>
      <c r="K8" s="121">
        <v>421522</v>
      </c>
      <c r="L8" s="121">
        <v>1906344</v>
      </c>
      <c r="M8" s="121">
        <f>SUM(N8,+U8)</f>
        <v>431433</v>
      </c>
      <c r="N8" s="121">
        <f>SUM(O8:R8,T8)</f>
        <v>2497</v>
      </c>
      <c r="O8" s="121">
        <v>0</v>
      </c>
      <c r="P8" s="121">
        <v>0</v>
      </c>
      <c r="Q8" s="121">
        <v>0</v>
      </c>
      <c r="R8" s="121">
        <v>2343</v>
      </c>
      <c r="S8" s="122" t="s">
        <v>418</v>
      </c>
      <c r="T8" s="121">
        <v>154</v>
      </c>
      <c r="U8" s="121">
        <v>428936</v>
      </c>
      <c r="V8" s="121">
        <f>+SUM(D8,M8)</f>
        <v>3373307</v>
      </c>
      <c r="W8" s="121">
        <f>+SUM(E8,N8)</f>
        <v>1038027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616351</v>
      </c>
      <c r="AB8" s="122" t="str">
        <f>IF(+SUM(J8,S8)=0,"-",+SUM(J8,S8))</f>
        <v>-</v>
      </c>
      <c r="AC8" s="121">
        <f>+SUM(K8,T8)</f>
        <v>421676</v>
      </c>
      <c r="AD8" s="121">
        <f>+SUM(L8,U8)</f>
        <v>2335280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2756811</v>
      </c>
      <c r="AN8" s="121">
        <f>SUM(AO8:AR8)</f>
        <v>831763</v>
      </c>
      <c r="AO8" s="121">
        <v>213168</v>
      </c>
      <c r="AP8" s="121">
        <v>473829</v>
      </c>
      <c r="AQ8" s="121">
        <v>144766</v>
      </c>
      <c r="AR8" s="121">
        <v>0</v>
      </c>
      <c r="AS8" s="121">
        <f>SUM(AT8:AV8)</f>
        <v>428103</v>
      </c>
      <c r="AT8" s="121">
        <v>29484</v>
      </c>
      <c r="AU8" s="121">
        <v>380811</v>
      </c>
      <c r="AV8" s="121">
        <v>17808</v>
      </c>
      <c r="AW8" s="121">
        <v>11016</v>
      </c>
      <c r="AX8" s="121">
        <f>SUM(AY8:BB8)</f>
        <v>1485929</v>
      </c>
      <c r="AY8" s="121">
        <v>349347</v>
      </c>
      <c r="AZ8" s="121">
        <v>1081286</v>
      </c>
      <c r="BA8" s="121">
        <v>55296</v>
      </c>
      <c r="BB8" s="121">
        <v>0</v>
      </c>
      <c r="BC8" s="121">
        <v>122964</v>
      </c>
      <c r="BD8" s="121">
        <v>0</v>
      </c>
      <c r="BE8" s="121">
        <v>62099</v>
      </c>
      <c r="BF8" s="121">
        <f>SUM(AE8,+AM8,+BE8)</f>
        <v>2818910</v>
      </c>
      <c r="BG8" s="121">
        <f>SUM(BH8,+BM8)</f>
        <v>11751</v>
      </c>
      <c r="BH8" s="121">
        <f>SUM(BI8:BL8)</f>
        <v>11751</v>
      </c>
      <c r="BI8" s="121">
        <v>0</v>
      </c>
      <c r="BJ8" s="121">
        <v>11751</v>
      </c>
      <c r="BK8" s="121">
        <v>0</v>
      </c>
      <c r="BL8" s="121">
        <v>0</v>
      </c>
      <c r="BM8" s="121">
        <v>0</v>
      </c>
      <c r="BN8" s="121">
        <v>9953</v>
      </c>
      <c r="BO8" s="121">
        <f>SUM(BP8,BU8,BY8,BZ8,CF8)</f>
        <v>323606</v>
      </c>
      <c r="BP8" s="121">
        <f>SUM(BQ8:BT8)</f>
        <v>88051</v>
      </c>
      <c r="BQ8" s="121">
        <v>40810</v>
      </c>
      <c r="BR8" s="121">
        <v>0</v>
      </c>
      <c r="BS8" s="121">
        <v>47241</v>
      </c>
      <c r="BT8" s="121">
        <v>0</v>
      </c>
      <c r="BU8" s="121">
        <f>SUM(BV8:BX8)</f>
        <v>116312</v>
      </c>
      <c r="BV8" s="121">
        <v>0</v>
      </c>
      <c r="BW8" s="121">
        <v>116312</v>
      </c>
      <c r="BX8" s="121">
        <v>0</v>
      </c>
      <c r="BY8" s="121">
        <v>0</v>
      </c>
      <c r="BZ8" s="121">
        <f>SUM(CA8:CD8)</f>
        <v>119243</v>
      </c>
      <c r="CA8" s="121">
        <v>100385</v>
      </c>
      <c r="CB8" s="121">
        <v>18858</v>
      </c>
      <c r="CC8" s="121">
        <v>0</v>
      </c>
      <c r="CD8" s="121">
        <v>0</v>
      </c>
      <c r="CE8" s="121">
        <v>86123</v>
      </c>
      <c r="CF8" s="121">
        <v>0</v>
      </c>
      <c r="CG8" s="121">
        <v>0</v>
      </c>
      <c r="CH8" s="121">
        <f>SUM(BG8,+BO8,+CG8)</f>
        <v>335357</v>
      </c>
      <c r="CI8" s="121">
        <f>SUM(AE8,+BG8)</f>
        <v>11751</v>
      </c>
      <c r="CJ8" s="121">
        <f>SUM(AF8,+BH8)</f>
        <v>11751</v>
      </c>
      <c r="CK8" s="121">
        <f>SUM(AG8,+BI8)</f>
        <v>0</v>
      </c>
      <c r="CL8" s="121">
        <f>SUM(AH8,+BJ8)</f>
        <v>11751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9953</v>
      </c>
      <c r="CQ8" s="121">
        <f>SUM(AM8,+BO8)</f>
        <v>3080417</v>
      </c>
      <c r="CR8" s="121">
        <f>SUM(AN8,+BP8)</f>
        <v>919814</v>
      </c>
      <c r="CS8" s="121">
        <f>SUM(AO8,+BQ8)</f>
        <v>253978</v>
      </c>
      <c r="CT8" s="121">
        <f>SUM(AP8,+BR8)</f>
        <v>473829</v>
      </c>
      <c r="CU8" s="121">
        <f>SUM(AQ8,+BS8)</f>
        <v>192007</v>
      </c>
      <c r="CV8" s="121">
        <f>SUM(AR8,+BT8)</f>
        <v>0</v>
      </c>
      <c r="CW8" s="121">
        <f>SUM(AS8,+BU8)</f>
        <v>544415</v>
      </c>
      <c r="CX8" s="121">
        <f>SUM(AT8,+BV8)</f>
        <v>29484</v>
      </c>
      <c r="CY8" s="121">
        <f>SUM(AU8,+BW8)</f>
        <v>497123</v>
      </c>
      <c r="CZ8" s="121">
        <f>SUM(AV8,+BX8)</f>
        <v>17808</v>
      </c>
      <c r="DA8" s="121">
        <f>SUM(AW8,+BY8)</f>
        <v>11016</v>
      </c>
      <c r="DB8" s="121">
        <f>SUM(AX8,+BZ8)</f>
        <v>1605172</v>
      </c>
      <c r="DC8" s="121">
        <f>SUM(AY8,+CA8)</f>
        <v>449732</v>
      </c>
      <c r="DD8" s="121">
        <f>SUM(AZ8,+CB8)</f>
        <v>1100144</v>
      </c>
      <c r="DE8" s="121">
        <f>SUM(BA8,+CC8)</f>
        <v>55296</v>
      </c>
      <c r="DF8" s="121">
        <f>SUM(BB8,+CD8)</f>
        <v>0</v>
      </c>
      <c r="DG8" s="121">
        <f>SUM(BC8,+CE8)</f>
        <v>209087</v>
      </c>
      <c r="DH8" s="121">
        <f>SUM(BD8,+CF8)</f>
        <v>0</v>
      </c>
      <c r="DI8" s="121">
        <f>SUM(BE8,+CG8)</f>
        <v>62099</v>
      </c>
      <c r="DJ8" s="121">
        <f>SUM(BF8,+CH8)</f>
        <v>3154267</v>
      </c>
    </row>
    <row r="9" spans="1:114" s="136" customFormat="1" ht="13.5" customHeight="1" x14ac:dyDescent="0.2">
      <c r="A9" s="119" t="s">
        <v>46</v>
      </c>
      <c r="B9" s="120" t="s">
        <v>333</v>
      </c>
      <c r="C9" s="119" t="s">
        <v>334</v>
      </c>
      <c r="D9" s="121">
        <f>SUM(E9,+L9)</f>
        <v>1923554</v>
      </c>
      <c r="E9" s="121">
        <f>SUM(F9:I9,K9)</f>
        <v>942069</v>
      </c>
      <c r="F9" s="121">
        <v>187086</v>
      </c>
      <c r="G9" s="121">
        <v>108992</v>
      </c>
      <c r="H9" s="121">
        <v>265200</v>
      </c>
      <c r="I9" s="121">
        <v>357166</v>
      </c>
      <c r="J9" s="122" t="s">
        <v>418</v>
      </c>
      <c r="K9" s="121">
        <v>23625</v>
      </c>
      <c r="L9" s="121">
        <v>981485</v>
      </c>
      <c r="M9" s="121">
        <f>SUM(N9,+U9)</f>
        <v>504669</v>
      </c>
      <c r="N9" s="121">
        <f>SUM(O9:R9,T9)</f>
        <v>59172</v>
      </c>
      <c r="O9" s="121">
        <v>0</v>
      </c>
      <c r="P9" s="121">
        <v>40000</v>
      </c>
      <c r="Q9" s="121">
        <v>0</v>
      </c>
      <c r="R9" s="121">
        <v>0</v>
      </c>
      <c r="S9" s="122" t="s">
        <v>418</v>
      </c>
      <c r="T9" s="121">
        <v>19172</v>
      </c>
      <c r="U9" s="121">
        <v>445497</v>
      </c>
      <c r="V9" s="121">
        <f>+SUM(D9,M9)</f>
        <v>2428223</v>
      </c>
      <c r="W9" s="121">
        <f>+SUM(E9,N9)</f>
        <v>1001241</v>
      </c>
      <c r="X9" s="121">
        <f>+SUM(F9,O9)</f>
        <v>187086</v>
      </c>
      <c r="Y9" s="121">
        <f>+SUM(G9,P9)</f>
        <v>148992</v>
      </c>
      <c r="Z9" s="121">
        <f>+SUM(H9,Q9)</f>
        <v>265200</v>
      </c>
      <c r="AA9" s="121">
        <f>+SUM(I9,R9)</f>
        <v>357166</v>
      </c>
      <c r="AB9" s="122" t="str">
        <f>IF(+SUM(J9,S9)=0,"-",+SUM(J9,S9))</f>
        <v>-</v>
      </c>
      <c r="AC9" s="121">
        <f>+SUM(K9,T9)</f>
        <v>42797</v>
      </c>
      <c r="AD9" s="121">
        <f>+SUM(L9,U9)</f>
        <v>1426982</v>
      </c>
      <c r="AE9" s="121">
        <f>SUM(AF9,+AK9)</f>
        <v>466273</v>
      </c>
      <c r="AF9" s="121">
        <f>SUM(AG9:AJ9)</f>
        <v>466273</v>
      </c>
      <c r="AG9" s="121">
        <v>0</v>
      </c>
      <c r="AH9" s="121">
        <v>466273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1300508</v>
      </c>
      <c r="AN9" s="121">
        <f>SUM(AO9:AR9)</f>
        <v>76428</v>
      </c>
      <c r="AO9" s="121">
        <v>29143</v>
      </c>
      <c r="AP9" s="121">
        <v>47285</v>
      </c>
      <c r="AQ9" s="121">
        <v>0</v>
      </c>
      <c r="AR9" s="121">
        <v>0</v>
      </c>
      <c r="AS9" s="121">
        <f>SUM(AT9:AV9)</f>
        <v>438498</v>
      </c>
      <c r="AT9" s="121">
        <v>7444</v>
      </c>
      <c r="AU9" s="121">
        <v>172656</v>
      </c>
      <c r="AV9" s="121">
        <v>258398</v>
      </c>
      <c r="AW9" s="121">
        <v>0</v>
      </c>
      <c r="AX9" s="121">
        <f>SUM(AY9:BB9)</f>
        <v>785582</v>
      </c>
      <c r="AY9" s="121">
        <v>563567</v>
      </c>
      <c r="AZ9" s="121">
        <v>219307</v>
      </c>
      <c r="BA9" s="121">
        <v>2365</v>
      </c>
      <c r="BB9" s="121">
        <v>343</v>
      </c>
      <c r="BC9" s="121">
        <v>0</v>
      </c>
      <c r="BD9" s="121">
        <v>0</v>
      </c>
      <c r="BE9" s="121">
        <v>156773</v>
      </c>
      <c r="BF9" s="121">
        <f>SUM(AE9,+AM9,+BE9)</f>
        <v>1923554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504669</v>
      </c>
      <c r="BP9" s="121">
        <f>SUM(BQ9:BT9)</f>
        <v>19775</v>
      </c>
      <c r="BQ9" s="121">
        <v>19775</v>
      </c>
      <c r="BR9" s="121">
        <v>0</v>
      </c>
      <c r="BS9" s="121">
        <v>0</v>
      </c>
      <c r="BT9" s="121">
        <v>0</v>
      </c>
      <c r="BU9" s="121">
        <f>SUM(BV9:BX9)</f>
        <v>92974</v>
      </c>
      <c r="BV9" s="121">
        <v>258</v>
      </c>
      <c r="BW9" s="121">
        <v>57355</v>
      </c>
      <c r="BX9" s="121">
        <v>35361</v>
      </c>
      <c r="BY9" s="121">
        <v>0</v>
      </c>
      <c r="BZ9" s="121">
        <f>SUM(CA9:CD9)</f>
        <v>391920</v>
      </c>
      <c r="CA9" s="121">
        <v>209338</v>
      </c>
      <c r="CB9" s="121">
        <v>55703</v>
      </c>
      <c r="CC9" s="121">
        <v>126879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504669</v>
      </c>
      <c r="CI9" s="121">
        <f>SUM(AE9,+BG9)</f>
        <v>466273</v>
      </c>
      <c r="CJ9" s="121">
        <f>SUM(AF9,+BH9)</f>
        <v>466273</v>
      </c>
      <c r="CK9" s="121">
        <f>SUM(AG9,+BI9)</f>
        <v>0</v>
      </c>
      <c r="CL9" s="121">
        <f>SUM(AH9,+BJ9)</f>
        <v>466273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1805177</v>
      </c>
      <c r="CR9" s="121">
        <f>SUM(AN9,+BP9)</f>
        <v>96203</v>
      </c>
      <c r="CS9" s="121">
        <f>SUM(AO9,+BQ9)</f>
        <v>48918</v>
      </c>
      <c r="CT9" s="121">
        <f>SUM(AP9,+BR9)</f>
        <v>47285</v>
      </c>
      <c r="CU9" s="121">
        <f>SUM(AQ9,+BS9)</f>
        <v>0</v>
      </c>
      <c r="CV9" s="121">
        <f>SUM(AR9,+BT9)</f>
        <v>0</v>
      </c>
      <c r="CW9" s="121">
        <f>SUM(AS9,+BU9)</f>
        <v>531472</v>
      </c>
      <c r="CX9" s="121">
        <f>SUM(AT9,+BV9)</f>
        <v>7702</v>
      </c>
      <c r="CY9" s="121">
        <f>SUM(AU9,+BW9)</f>
        <v>230011</v>
      </c>
      <c r="CZ9" s="121">
        <f>SUM(AV9,+BX9)</f>
        <v>293759</v>
      </c>
      <c r="DA9" s="121">
        <f>SUM(AW9,+BY9)</f>
        <v>0</v>
      </c>
      <c r="DB9" s="121">
        <f>SUM(AX9,+BZ9)</f>
        <v>1177502</v>
      </c>
      <c r="DC9" s="121">
        <f>SUM(AY9,+CA9)</f>
        <v>772905</v>
      </c>
      <c r="DD9" s="121">
        <f>SUM(AZ9,+CB9)</f>
        <v>275010</v>
      </c>
      <c r="DE9" s="121">
        <f>SUM(BA9,+CC9)</f>
        <v>129244</v>
      </c>
      <c r="DF9" s="121">
        <f>SUM(BB9,+CD9)</f>
        <v>343</v>
      </c>
      <c r="DG9" s="121">
        <f>SUM(BC9,+CE9)</f>
        <v>0</v>
      </c>
      <c r="DH9" s="121">
        <f>SUM(BD9,+CF9)</f>
        <v>0</v>
      </c>
      <c r="DI9" s="121">
        <f>SUM(BE9,+CG9)</f>
        <v>156773</v>
      </c>
      <c r="DJ9" s="121">
        <f>SUM(BF9,+CH9)</f>
        <v>2428223</v>
      </c>
    </row>
    <row r="10" spans="1:114" s="136" customFormat="1" ht="13.5" customHeight="1" x14ac:dyDescent="0.2">
      <c r="A10" s="119" t="s">
        <v>46</v>
      </c>
      <c r="B10" s="120" t="s">
        <v>336</v>
      </c>
      <c r="C10" s="119" t="s">
        <v>337</v>
      </c>
      <c r="D10" s="121">
        <f>SUM(E10,+L10)</f>
        <v>1224060</v>
      </c>
      <c r="E10" s="121">
        <f>SUM(F10:I10,K10)</f>
        <v>124241</v>
      </c>
      <c r="F10" s="121">
        <v>0</v>
      </c>
      <c r="G10" s="121">
        <v>0</v>
      </c>
      <c r="H10" s="121">
        <v>0</v>
      </c>
      <c r="I10" s="121">
        <v>124204</v>
      </c>
      <c r="J10" s="122" t="s">
        <v>418</v>
      </c>
      <c r="K10" s="121">
        <v>37</v>
      </c>
      <c r="L10" s="121">
        <v>1099819</v>
      </c>
      <c r="M10" s="121">
        <f>SUM(N10,+U10)</f>
        <v>50549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418</v>
      </c>
      <c r="T10" s="121">
        <v>0</v>
      </c>
      <c r="U10" s="121">
        <v>50549</v>
      </c>
      <c r="V10" s="121">
        <f>+SUM(D10,M10)</f>
        <v>1274609</v>
      </c>
      <c r="W10" s="121">
        <f>+SUM(E10,N10)</f>
        <v>124241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124204</v>
      </c>
      <c r="AB10" s="122" t="str">
        <f>IF(+SUM(J10,S10)=0,"-",+SUM(J10,S10))</f>
        <v>-</v>
      </c>
      <c r="AC10" s="121">
        <f>+SUM(K10,T10)</f>
        <v>37</v>
      </c>
      <c r="AD10" s="121">
        <f>+SUM(L10,U10)</f>
        <v>1150368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404078</v>
      </c>
      <c r="AN10" s="121">
        <f>SUM(AO10:AR10)</f>
        <v>93720</v>
      </c>
      <c r="AO10" s="121">
        <v>93720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310358</v>
      </c>
      <c r="AY10" s="121">
        <v>259104</v>
      </c>
      <c r="AZ10" s="121">
        <v>0</v>
      </c>
      <c r="BA10" s="121">
        <v>0</v>
      </c>
      <c r="BB10" s="121">
        <v>51254</v>
      </c>
      <c r="BC10" s="121">
        <v>750064</v>
      </c>
      <c r="BD10" s="121">
        <v>0</v>
      </c>
      <c r="BE10" s="121">
        <v>69918</v>
      </c>
      <c r="BF10" s="121">
        <f>SUM(AE10,+AM10,+BE10)</f>
        <v>473996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50300</v>
      </c>
      <c r="BP10" s="121">
        <f>SUM(BQ10:BT10)</f>
        <v>12815</v>
      </c>
      <c r="BQ10" s="121">
        <v>12815</v>
      </c>
      <c r="BR10" s="121">
        <v>0</v>
      </c>
      <c r="BS10" s="121">
        <v>0</v>
      </c>
      <c r="BT10" s="121">
        <v>0</v>
      </c>
      <c r="BU10" s="121">
        <f>SUM(BV10:BX10)</f>
        <v>21977</v>
      </c>
      <c r="BV10" s="121">
        <v>0</v>
      </c>
      <c r="BW10" s="121">
        <v>21977</v>
      </c>
      <c r="BX10" s="121">
        <v>0</v>
      </c>
      <c r="BY10" s="121">
        <v>0</v>
      </c>
      <c r="BZ10" s="121">
        <f>SUM(CA10:CD10)</f>
        <v>15508</v>
      </c>
      <c r="CA10" s="121">
        <v>0</v>
      </c>
      <c r="CB10" s="121">
        <v>15508</v>
      </c>
      <c r="CC10" s="121">
        <v>0</v>
      </c>
      <c r="CD10" s="121">
        <v>0</v>
      </c>
      <c r="CE10" s="121">
        <v>0</v>
      </c>
      <c r="CF10" s="121">
        <v>0</v>
      </c>
      <c r="CG10" s="121">
        <v>249</v>
      </c>
      <c r="CH10" s="121">
        <f>SUM(BG10,+BO10,+CG10)</f>
        <v>50549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454378</v>
      </c>
      <c r="CR10" s="121">
        <f>SUM(AN10,+BP10)</f>
        <v>106535</v>
      </c>
      <c r="CS10" s="121">
        <f>SUM(AO10,+BQ10)</f>
        <v>106535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21977</v>
      </c>
      <c r="CX10" s="121">
        <f>SUM(AT10,+BV10)</f>
        <v>0</v>
      </c>
      <c r="CY10" s="121">
        <f>SUM(AU10,+BW10)</f>
        <v>21977</v>
      </c>
      <c r="CZ10" s="121">
        <f>SUM(AV10,+BX10)</f>
        <v>0</v>
      </c>
      <c r="DA10" s="121">
        <f>SUM(AW10,+BY10)</f>
        <v>0</v>
      </c>
      <c r="DB10" s="121">
        <f>SUM(AX10,+BZ10)</f>
        <v>325866</v>
      </c>
      <c r="DC10" s="121">
        <f>SUM(AY10,+CA10)</f>
        <v>259104</v>
      </c>
      <c r="DD10" s="121">
        <f>SUM(AZ10,+CB10)</f>
        <v>15508</v>
      </c>
      <c r="DE10" s="121">
        <f>SUM(BA10,+CC10)</f>
        <v>0</v>
      </c>
      <c r="DF10" s="121">
        <f>SUM(BB10,+CD10)</f>
        <v>51254</v>
      </c>
      <c r="DG10" s="121">
        <f>SUM(BC10,+CE10)</f>
        <v>750064</v>
      </c>
      <c r="DH10" s="121">
        <f>SUM(BD10,+CF10)</f>
        <v>0</v>
      </c>
      <c r="DI10" s="121">
        <f>SUM(BE10,+CG10)</f>
        <v>70167</v>
      </c>
      <c r="DJ10" s="121">
        <f>SUM(BF10,+CH10)</f>
        <v>524545</v>
      </c>
    </row>
    <row r="11" spans="1:114" s="136" customFormat="1" ht="13.5" customHeight="1" x14ac:dyDescent="0.2">
      <c r="A11" s="119" t="s">
        <v>46</v>
      </c>
      <c r="B11" s="120" t="s">
        <v>341</v>
      </c>
      <c r="C11" s="119" t="s">
        <v>342</v>
      </c>
      <c r="D11" s="121">
        <f>SUM(E11,+L11)</f>
        <v>324128</v>
      </c>
      <c r="E11" s="121">
        <f>SUM(F11:I11,K11)</f>
        <v>36523</v>
      </c>
      <c r="F11" s="121">
        <v>0</v>
      </c>
      <c r="G11" s="121">
        <v>0</v>
      </c>
      <c r="H11" s="121">
        <v>0</v>
      </c>
      <c r="I11" s="121">
        <v>32150</v>
      </c>
      <c r="J11" s="122" t="s">
        <v>418</v>
      </c>
      <c r="K11" s="121">
        <v>4373</v>
      </c>
      <c r="L11" s="121">
        <v>287605</v>
      </c>
      <c r="M11" s="121">
        <f>SUM(N11,+U11)</f>
        <v>89557</v>
      </c>
      <c r="N11" s="121">
        <f>SUM(O11:R11,T11)</f>
        <v>3</v>
      </c>
      <c r="O11" s="121">
        <v>0</v>
      </c>
      <c r="P11" s="121">
        <v>0</v>
      </c>
      <c r="Q11" s="121">
        <v>0</v>
      </c>
      <c r="R11" s="121">
        <v>3</v>
      </c>
      <c r="S11" s="122" t="s">
        <v>418</v>
      </c>
      <c r="T11" s="121">
        <v>0</v>
      </c>
      <c r="U11" s="121">
        <v>89554</v>
      </c>
      <c r="V11" s="121">
        <f>+SUM(D11,M11)</f>
        <v>413685</v>
      </c>
      <c r="W11" s="121">
        <f>+SUM(E11,N11)</f>
        <v>36526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32153</v>
      </c>
      <c r="AB11" s="122" t="str">
        <f>IF(+SUM(J11,S11)=0,"-",+SUM(J11,S11))</f>
        <v>-</v>
      </c>
      <c r="AC11" s="121">
        <f>+SUM(K11,T11)</f>
        <v>4373</v>
      </c>
      <c r="AD11" s="121">
        <f>+SUM(L11,U11)</f>
        <v>377159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96021</v>
      </c>
      <c r="AM11" s="121">
        <f>SUM(AN11,AS11,AW11,AX11,BD11)</f>
        <v>228107</v>
      </c>
      <c r="AN11" s="121">
        <f>SUM(AO11:AR11)</f>
        <v>13554</v>
      </c>
      <c r="AO11" s="121">
        <v>6403</v>
      </c>
      <c r="AP11" s="121">
        <v>0</v>
      </c>
      <c r="AQ11" s="121">
        <v>7151</v>
      </c>
      <c r="AR11" s="121">
        <v>0</v>
      </c>
      <c r="AS11" s="121">
        <f>SUM(AT11:AV11)</f>
        <v>65971</v>
      </c>
      <c r="AT11" s="121">
        <v>13341</v>
      </c>
      <c r="AU11" s="121">
        <v>52552</v>
      </c>
      <c r="AV11" s="121">
        <v>78</v>
      </c>
      <c r="AW11" s="121">
        <v>0</v>
      </c>
      <c r="AX11" s="121">
        <f>SUM(AY11:BB11)</f>
        <v>148582</v>
      </c>
      <c r="AY11" s="121">
        <v>74192</v>
      </c>
      <c r="AZ11" s="121">
        <v>60033</v>
      </c>
      <c r="BA11" s="121">
        <v>14357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228107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11083</v>
      </c>
      <c r="BO11" s="121">
        <f>SUM(BP11,BU11,BY11,BZ11,CF11)</f>
        <v>2344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2344</v>
      </c>
      <c r="CA11" s="121">
        <v>904</v>
      </c>
      <c r="CB11" s="121">
        <v>1440</v>
      </c>
      <c r="CC11" s="121">
        <v>0</v>
      </c>
      <c r="CD11" s="121">
        <v>0</v>
      </c>
      <c r="CE11" s="121">
        <v>76130</v>
      </c>
      <c r="CF11" s="121">
        <v>0</v>
      </c>
      <c r="CG11" s="121">
        <v>0</v>
      </c>
      <c r="CH11" s="121">
        <f>SUM(BG11,+BO11,+CG11)</f>
        <v>2344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107104</v>
      </c>
      <c r="CQ11" s="121">
        <f>SUM(AM11,+BO11)</f>
        <v>230451</v>
      </c>
      <c r="CR11" s="121">
        <f>SUM(AN11,+BP11)</f>
        <v>13554</v>
      </c>
      <c r="CS11" s="121">
        <f>SUM(AO11,+BQ11)</f>
        <v>6403</v>
      </c>
      <c r="CT11" s="121">
        <f>SUM(AP11,+BR11)</f>
        <v>0</v>
      </c>
      <c r="CU11" s="121">
        <f>SUM(AQ11,+BS11)</f>
        <v>7151</v>
      </c>
      <c r="CV11" s="121">
        <f>SUM(AR11,+BT11)</f>
        <v>0</v>
      </c>
      <c r="CW11" s="121">
        <f>SUM(AS11,+BU11)</f>
        <v>65971</v>
      </c>
      <c r="CX11" s="121">
        <f>SUM(AT11,+BV11)</f>
        <v>13341</v>
      </c>
      <c r="CY11" s="121">
        <f>SUM(AU11,+BW11)</f>
        <v>52552</v>
      </c>
      <c r="CZ11" s="121">
        <f>SUM(AV11,+BX11)</f>
        <v>78</v>
      </c>
      <c r="DA11" s="121">
        <f>SUM(AW11,+BY11)</f>
        <v>0</v>
      </c>
      <c r="DB11" s="121">
        <f>SUM(AX11,+BZ11)</f>
        <v>150926</v>
      </c>
      <c r="DC11" s="121">
        <f>SUM(AY11,+CA11)</f>
        <v>75096</v>
      </c>
      <c r="DD11" s="121">
        <f>SUM(AZ11,+CB11)</f>
        <v>61473</v>
      </c>
      <c r="DE11" s="121">
        <f>SUM(BA11,+CC11)</f>
        <v>14357</v>
      </c>
      <c r="DF11" s="121">
        <f>SUM(BB11,+CD11)</f>
        <v>0</v>
      </c>
      <c r="DG11" s="121">
        <f>SUM(BC11,+CE11)</f>
        <v>76130</v>
      </c>
      <c r="DH11" s="121">
        <f>SUM(BD11,+CF11)</f>
        <v>0</v>
      </c>
      <c r="DI11" s="121">
        <f>SUM(BE11,+CG11)</f>
        <v>0</v>
      </c>
      <c r="DJ11" s="121">
        <f>SUM(BF11,+CH11)</f>
        <v>230451</v>
      </c>
    </row>
    <row r="12" spans="1:114" s="136" customFormat="1" ht="13.5" customHeight="1" x14ac:dyDescent="0.2">
      <c r="A12" s="119" t="s">
        <v>46</v>
      </c>
      <c r="B12" s="120" t="s">
        <v>346</v>
      </c>
      <c r="C12" s="119" t="s">
        <v>347</v>
      </c>
      <c r="D12" s="121">
        <f>SUM(E12,+L12)</f>
        <v>480214</v>
      </c>
      <c r="E12" s="121">
        <f>SUM(F12:I12,K12)</f>
        <v>96586</v>
      </c>
      <c r="F12" s="121">
        <v>0</v>
      </c>
      <c r="G12" s="121">
        <v>1874</v>
      </c>
      <c r="H12" s="121">
        <v>0</v>
      </c>
      <c r="I12" s="121">
        <v>90779</v>
      </c>
      <c r="J12" s="122" t="s">
        <v>418</v>
      </c>
      <c r="K12" s="121">
        <v>3933</v>
      </c>
      <c r="L12" s="121">
        <v>383628</v>
      </c>
      <c r="M12" s="121">
        <f>SUM(N12,+U12)</f>
        <v>141101</v>
      </c>
      <c r="N12" s="121">
        <f>SUM(O12:R12,T12)</f>
        <v>721</v>
      </c>
      <c r="O12" s="121">
        <v>0</v>
      </c>
      <c r="P12" s="121">
        <v>0</v>
      </c>
      <c r="Q12" s="121">
        <v>0</v>
      </c>
      <c r="R12" s="121">
        <v>721</v>
      </c>
      <c r="S12" s="122" t="s">
        <v>418</v>
      </c>
      <c r="T12" s="121">
        <v>0</v>
      </c>
      <c r="U12" s="121">
        <v>140380</v>
      </c>
      <c r="V12" s="121">
        <f>+SUM(D12,M12)</f>
        <v>621315</v>
      </c>
      <c r="W12" s="121">
        <f>+SUM(E12,N12)</f>
        <v>97307</v>
      </c>
      <c r="X12" s="121">
        <f>+SUM(F12,O12)</f>
        <v>0</v>
      </c>
      <c r="Y12" s="121">
        <f>+SUM(G12,P12)</f>
        <v>1874</v>
      </c>
      <c r="Z12" s="121">
        <f>+SUM(H12,Q12)</f>
        <v>0</v>
      </c>
      <c r="AA12" s="121">
        <f>+SUM(I12,R12)</f>
        <v>91500</v>
      </c>
      <c r="AB12" s="122" t="str">
        <f>IF(+SUM(J12,S12)=0,"-",+SUM(J12,S12))</f>
        <v>-</v>
      </c>
      <c r="AC12" s="121">
        <f>+SUM(K12,T12)</f>
        <v>3933</v>
      </c>
      <c r="AD12" s="121">
        <f>+SUM(L12,U12)</f>
        <v>524008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257775</v>
      </c>
      <c r="AN12" s="121">
        <f>SUM(AO12:AR12)</f>
        <v>50372</v>
      </c>
      <c r="AO12" s="121">
        <v>50372</v>
      </c>
      <c r="AP12" s="121">
        <v>0</v>
      </c>
      <c r="AQ12" s="121">
        <v>0</v>
      </c>
      <c r="AR12" s="121">
        <v>0</v>
      </c>
      <c r="AS12" s="121">
        <f>SUM(AT12:AV12)</f>
        <v>20630</v>
      </c>
      <c r="AT12" s="121">
        <v>249</v>
      </c>
      <c r="AU12" s="121">
        <v>19181</v>
      </c>
      <c r="AV12" s="121">
        <v>1200</v>
      </c>
      <c r="AW12" s="121">
        <v>0</v>
      </c>
      <c r="AX12" s="121">
        <f>SUM(AY12:BB12)</f>
        <v>186773</v>
      </c>
      <c r="AY12" s="121">
        <v>140079</v>
      </c>
      <c r="AZ12" s="121">
        <v>24690</v>
      </c>
      <c r="BA12" s="121">
        <v>0</v>
      </c>
      <c r="BB12" s="121">
        <v>22004</v>
      </c>
      <c r="BC12" s="121">
        <v>200483</v>
      </c>
      <c r="BD12" s="121">
        <v>0</v>
      </c>
      <c r="BE12" s="121">
        <v>21956</v>
      </c>
      <c r="BF12" s="121">
        <f>SUM(AE12,+AM12,+BE12)</f>
        <v>279731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141101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257775</v>
      </c>
      <c r="CR12" s="121">
        <f>SUM(AN12,+BP12)</f>
        <v>50372</v>
      </c>
      <c r="CS12" s="121">
        <f>SUM(AO12,+BQ12)</f>
        <v>50372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20630</v>
      </c>
      <c r="CX12" s="121">
        <f>SUM(AT12,+BV12)</f>
        <v>249</v>
      </c>
      <c r="CY12" s="121">
        <f>SUM(AU12,+BW12)</f>
        <v>19181</v>
      </c>
      <c r="CZ12" s="121">
        <f>SUM(AV12,+BX12)</f>
        <v>1200</v>
      </c>
      <c r="DA12" s="121">
        <f>SUM(AW12,+BY12)</f>
        <v>0</v>
      </c>
      <c r="DB12" s="121">
        <f>SUM(AX12,+BZ12)</f>
        <v>186773</v>
      </c>
      <c r="DC12" s="121">
        <f>SUM(AY12,+CA12)</f>
        <v>140079</v>
      </c>
      <c r="DD12" s="121">
        <f>SUM(AZ12,+CB12)</f>
        <v>24690</v>
      </c>
      <c r="DE12" s="121">
        <f>SUM(BA12,+CC12)</f>
        <v>0</v>
      </c>
      <c r="DF12" s="121">
        <f>SUM(BB12,+CD12)</f>
        <v>22004</v>
      </c>
      <c r="DG12" s="121">
        <f>SUM(BC12,+CE12)</f>
        <v>341584</v>
      </c>
      <c r="DH12" s="121">
        <f>SUM(BD12,+CF12)</f>
        <v>0</v>
      </c>
      <c r="DI12" s="121">
        <f>SUM(BE12,+CG12)</f>
        <v>21956</v>
      </c>
      <c r="DJ12" s="121">
        <f>SUM(BF12,+CH12)</f>
        <v>279731</v>
      </c>
    </row>
    <row r="13" spans="1:114" s="136" customFormat="1" ht="13.5" customHeight="1" x14ac:dyDescent="0.2">
      <c r="A13" s="119" t="s">
        <v>46</v>
      </c>
      <c r="B13" s="120" t="s">
        <v>353</v>
      </c>
      <c r="C13" s="119" t="s">
        <v>354</v>
      </c>
      <c r="D13" s="121">
        <f>SUM(E13,+L13)</f>
        <v>574889</v>
      </c>
      <c r="E13" s="121">
        <f>SUM(F13:I13,K13)</f>
        <v>139559</v>
      </c>
      <c r="F13" s="121">
        <v>0</v>
      </c>
      <c r="G13" s="121">
        <v>0</v>
      </c>
      <c r="H13" s="121">
        <v>0</v>
      </c>
      <c r="I13" s="121">
        <v>125381</v>
      </c>
      <c r="J13" s="122" t="s">
        <v>418</v>
      </c>
      <c r="K13" s="121">
        <v>14178</v>
      </c>
      <c r="L13" s="121">
        <v>435330</v>
      </c>
      <c r="M13" s="121">
        <f>SUM(N13,+U13)</f>
        <v>197658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418</v>
      </c>
      <c r="T13" s="121">
        <v>0</v>
      </c>
      <c r="U13" s="121">
        <v>197658</v>
      </c>
      <c r="V13" s="121">
        <f>+SUM(D13,M13)</f>
        <v>772547</v>
      </c>
      <c r="W13" s="121">
        <f>+SUM(E13,N13)</f>
        <v>139559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125381</v>
      </c>
      <c r="AB13" s="122" t="str">
        <f>IF(+SUM(J13,S13)=0,"-",+SUM(J13,S13))</f>
        <v>-</v>
      </c>
      <c r="AC13" s="121">
        <f>+SUM(K13,T13)</f>
        <v>14178</v>
      </c>
      <c r="AD13" s="121">
        <f>+SUM(L13,U13)</f>
        <v>632988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360894</v>
      </c>
      <c r="AN13" s="121">
        <f>SUM(AO13:AR13)</f>
        <v>55705</v>
      </c>
      <c r="AO13" s="121">
        <v>51766</v>
      </c>
      <c r="AP13" s="121">
        <v>0</v>
      </c>
      <c r="AQ13" s="121">
        <v>3939</v>
      </c>
      <c r="AR13" s="121">
        <v>0</v>
      </c>
      <c r="AS13" s="121">
        <f>SUM(AT13:AV13)</f>
        <v>2923</v>
      </c>
      <c r="AT13" s="121">
        <v>0</v>
      </c>
      <c r="AU13" s="121">
        <v>2923</v>
      </c>
      <c r="AV13" s="121">
        <v>0</v>
      </c>
      <c r="AW13" s="121">
        <v>0</v>
      </c>
      <c r="AX13" s="121">
        <f>SUM(AY13:BB13)</f>
        <v>302266</v>
      </c>
      <c r="AY13" s="121">
        <v>275642</v>
      </c>
      <c r="AZ13" s="121">
        <v>14417</v>
      </c>
      <c r="BA13" s="121">
        <v>0</v>
      </c>
      <c r="BB13" s="121">
        <v>12207</v>
      </c>
      <c r="BC13" s="121">
        <v>184776</v>
      </c>
      <c r="BD13" s="121">
        <v>0</v>
      </c>
      <c r="BE13" s="121">
        <v>29219</v>
      </c>
      <c r="BF13" s="121">
        <f>SUM(AE13,+AM13,+BE13)</f>
        <v>390113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140421</v>
      </c>
      <c r="BP13" s="121">
        <f>SUM(BQ13:BT13)</f>
        <v>11661</v>
      </c>
      <c r="BQ13" s="121">
        <v>11661</v>
      </c>
      <c r="BR13" s="121">
        <v>0</v>
      </c>
      <c r="BS13" s="121">
        <v>0</v>
      </c>
      <c r="BT13" s="121">
        <v>0</v>
      </c>
      <c r="BU13" s="121">
        <f>SUM(BV13:BX13)</f>
        <v>68486</v>
      </c>
      <c r="BV13" s="121">
        <v>0</v>
      </c>
      <c r="BW13" s="121">
        <v>68486</v>
      </c>
      <c r="BX13" s="121">
        <v>0</v>
      </c>
      <c r="BY13" s="121">
        <v>0</v>
      </c>
      <c r="BZ13" s="121">
        <f>SUM(CA13:CD13)</f>
        <v>60274</v>
      </c>
      <c r="CA13" s="121">
        <v>3402</v>
      </c>
      <c r="CB13" s="121">
        <v>56872</v>
      </c>
      <c r="CC13" s="121">
        <v>0</v>
      </c>
      <c r="CD13" s="121">
        <v>0</v>
      </c>
      <c r="CE13" s="121">
        <v>53529</v>
      </c>
      <c r="CF13" s="121">
        <v>0</v>
      </c>
      <c r="CG13" s="121">
        <v>3708</v>
      </c>
      <c r="CH13" s="121">
        <f>SUM(BG13,+BO13,+CG13)</f>
        <v>144129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501315</v>
      </c>
      <c r="CR13" s="121">
        <f>SUM(AN13,+BP13)</f>
        <v>67366</v>
      </c>
      <c r="CS13" s="121">
        <f>SUM(AO13,+BQ13)</f>
        <v>63427</v>
      </c>
      <c r="CT13" s="121">
        <f>SUM(AP13,+BR13)</f>
        <v>0</v>
      </c>
      <c r="CU13" s="121">
        <f>SUM(AQ13,+BS13)</f>
        <v>3939</v>
      </c>
      <c r="CV13" s="121">
        <f>SUM(AR13,+BT13)</f>
        <v>0</v>
      </c>
      <c r="CW13" s="121">
        <f>SUM(AS13,+BU13)</f>
        <v>71409</v>
      </c>
      <c r="CX13" s="121">
        <f>SUM(AT13,+BV13)</f>
        <v>0</v>
      </c>
      <c r="CY13" s="121">
        <f>SUM(AU13,+BW13)</f>
        <v>71409</v>
      </c>
      <c r="CZ13" s="121">
        <f>SUM(AV13,+BX13)</f>
        <v>0</v>
      </c>
      <c r="DA13" s="121">
        <f>SUM(AW13,+BY13)</f>
        <v>0</v>
      </c>
      <c r="DB13" s="121">
        <f>SUM(AX13,+BZ13)</f>
        <v>362540</v>
      </c>
      <c r="DC13" s="121">
        <f>SUM(AY13,+CA13)</f>
        <v>279044</v>
      </c>
      <c r="DD13" s="121">
        <f>SUM(AZ13,+CB13)</f>
        <v>71289</v>
      </c>
      <c r="DE13" s="121">
        <f>SUM(BA13,+CC13)</f>
        <v>0</v>
      </c>
      <c r="DF13" s="121">
        <f>SUM(BB13,+CD13)</f>
        <v>12207</v>
      </c>
      <c r="DG13" s="121">
        <f>SUM(BC13,+CE13)</f>
        <v>238305</v>
      </c>
      <c r="DH13" s="121">
        <f>SUM(BD13,+CF13)</f>
        <v>0</v>
      </c>
      <c r="DI13" s="121">
        <f>SUM(BE13,+CG13)</f>
        <v>32927</v>
      </c>
      <c r="DJ13" s="121">
        <f>SUM(BF13,+CH13)</f>
        <v>534242</v>
      </c>
    </row>
    <row r="14" spans="1:114" s="136" customFormat="1" ht="13.5" customHeight="1" x14ac:dyDescent="0.2">
      <c r="A14" s="119" t="s">
        <v>46</v>
      </c>
      <c r="B14" s="120" t="s">
        <v>360</v>
      </c>
      <c r="C14" s="119" t="s">
        <v>361</v>
      </c>
      <c r="D14" s="121">
        <f>SUM(E14,+L14)</f>
        <v>368385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418</v>
      </c>
      <c r="K14" s="121">
        <v>0</v>
      </c>
      <c r="L14" s="121">
        <v>368385</v>
      </c>
      <c r="M14" s="121">
        <f>SUM(N14,+U14)</f>
        <v>134473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418</v>
      </c>
      <c r="T14" s="121">
        <v>0</v>
      </c>
      <c r="U14" s="121">
        <v>134473</v>
      </c>
      <c r="V14" s="121">
        <f>+SUM(D14,M14)</f>
        <v>502858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502858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251893</v>
      </c>
      <c r="AN14" s="121">
        <f>SUM(AO14:AR14)</f>
        <v>53238</v>
      </c>
      <c r="AO14" s="121">
        <v>53238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198655</v>
      </c>
      <c r="AY14" s="121">
        <v>182036</v>
      </c>
      <c r="AZ14" s="121">
        <v>0</v>
      </c>
      <c r="BA14" s="121">
        <v>0</v>
      </c>
      <c r="BB14" s="121">
        <v>16619</v>
      </c>
      <c r="BC14" s="121">
        <v>116492</v>
      </c>
      <c r="BD14" s="121">
        <v>0</v>
      </c>
      <c r="BE14" s="121">
        <v>0</v>
      </c>
      <c r="BF14" s="121">
        <f>SUM(AE14,+AM14,+BE14)</f>
        <v>251893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134473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251893</v>
      </c>
      <c r="CR14" s="121">
        <f>SUM(AN14,+BP14)</f>
        <v>53238</v>
      </c>
      <c r="CS14" s="121">
        <f>SUM(AO14,+BQ14)</f>
        <v>53238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198655</v>
      </c>
      <c r="DC14" s="121">
        <f>SUM(AY14,+CA14)</f>
        <v>182036</v>
      </c>
      <c r="DD14" s="121">
        <f>SUM(AZ14,+CB14)</f>
        <v>0</v>
      </c>
      <c r="DE14" s="121">
        <f>SUM(BA14,+CC14)</f>
        <v>0</v>
      </c>
      <c r="DF14" s="121">
        <f>SUM(BB14,+CD14)</f>
        <v>16619</v>
      </c>
      <c r="DG14" s="121">
        <f>SUM(BC14,+CE14)</f>
        <v>250965</v>
      </c>
      <c r="DH14" s="121">
        <f>SUM(BD14,+CF14)</f>
        <v>0</v>
      </c>
      <c r="DI14" s="121">
        <f>SUM(BE14,+CG14)</f>
        <v>0</v>
      </c>
      <c r="DJ14" s="121">
        <f>SUM(BF14,+CH14)</f>
        <v>251893</v>
      </c>
    </row>
    <row r="15" spans="1:114" s="136" customFormat="1" ht="13.5" customHeight="1" x14ac:dyDescent="0.2">
      <c r="A15" s="119" t="s">
        <v>46</v>
      </c>
      <c r="B15" s="120" t="s">
        <v>365</v>
      </c>
      <c r="C15" s="119" t="s">
        <v>366</v>
      </c>
      <c r="D15" s="121">
        <f>SUM(E15,+L15)</f>
        <v>765905</v>
      </c>
      <c r="E15" s="121">
        <f>SUM(F15:I15,K15)</f>
        <v>87365</v>
      </c>
      <c r="F15" s="121">
        <v>0</v>
      </c>
      <c r="G15" s="121">
        <v>582</v>
      </c>
      <c r="H15" s="121">
        <v>0</v>
      </c>
      <c r="I15" s="121">
        <v>86619</v>
      </c>
      <c r="J15" s="122" t="s">
        <v>418</v>
      </c>
      <c r="K15" s="121">
        <v>164</v>
      </c>
      <c r="L15" s="121">
        <v>678540</v>
      </c>
      <c r="M15" s="121">
        <f>SUM(N15,+U15)</f>
        <v>157838</v>
      </c>
      <c r="N15" s="121">
        <f>SUM(O15:R15,T15)</f>
        <v>42</v>
      </c>
      <c r="O15" s="121">
        <v>0</v>
      </c>
      <c r="P15" s="121">
        <v>0</v>
      </c>
      <c r="Q15" s="121">
        <v>0</v>
      </c>
      <c r="R15" s="121">
        <v>0</v>
      </c>
      <c r="S15" s="122" t="s">
        <v>418</v>
      </c>
      <c r="T15" s="121">
        <v>42</v>
      </c>
      <c r="U15" s="121">
        <v>157796</v>
      </c>
      <c r="V15" s="121">
        <f>+SUM(D15,M15)</f>
        <v>923743</v>
      </c>
      <c r="W15" s="121">
        <f>+SUM(E15,N15)</f>
        <v>87407</v>
      </c>
      <c r="X15" s="121">
        <f>+SUM(F15,O15)</f>
        <v>0</v>
      </c>
      <c r="Y15" s="121">
        <f>+SUM(G15,P15)</f>
        <v>582</v>
      </c>
      <c r="Z15" s="121">
        <f>+SUM(H15,Q15)</f>
        <v>0</v>
      </c>
      <c r="AA15" s="121">
        <f>+SUM(I15,R15)</f>
        <v>86619</v>
      </c>
      <c r="AB15" s="122" t="str">
        <f>IF(+SUM(J15,S15)=0,"-",+SUM(J15,S15))</f>
        <v>-</v>
      </c>
      <c r="AC15" s="121">
        <f>+SUM(K15,T15)</f>
        <v>206</v>
      </c>
      <c r="AD15" s="121">
        <f>+SUM(L15,U15)</f>
        <v>836336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100280</v>
      </c>
      <c r="AM15" s="121">
        <f>SUM(AN15,AS15,AW15,AX15,BD15)</f>
        <v>665145</v>
      </c>
      <c r="AN15" s="121">
        <f>SUM(AO15:AR15)</f>
        <v>156534</v>
      </c>
      <c r="AO15" s="121">
        <v>59937</v>
      </c>
      <c r="AP15" s="121">
        <v>96597</v>
      </c>
      <c r="AQ15" s="121">
        <v>0</v>
      </c>
      <c r="AR15" s="121">
        <v>0</v>
      </c>
      <c r="AS15" s="121">
        <f>SUM(AT15:AV15)</f>
        <v>26572</v>
      </c>
      <c r="AT15" s="121">
        <v>26572</v>
      </c>
      <c r="AU15" s="121">
        <v>0</v>
      </c>
      <c r="AV15" s="121">
        <v>0</v>
      </c>
      <c r="AW15" s="121">
        <v>0</v>
      </c>
      <c r="AX15" s="121">
        <f>SUM(AY15:BB15)</f>
        <v>482039</v>
      </c>
      <c r="AY15" s="121">
        <v>115079</v>
      </c>
      <c r="AZ15" s="121">
        <v>324759</v>
      </c>
      <c r="BA15" s="121">
        <v>7739</v>
      </c>
      <c r="BB15" s="121">
        <v>34462</v>
      </c>
      <c r="BC15" s="121">
        <v>0</v>
      </c>
      <c r="BD15" s="121">
        <v>0</v>
      </c>
      <c r="BE15" s="121">
        <v>480</v>
      </c>
      <c r="BF15" s="121">
        <f>SUM(AE15,+AM15,+BE15)</f>
        <v>665625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18020</v>
      </c>
      <c r="BO15" s="121">
        <f>SUM(BP15,BU15,BY15,BZ15,CF15)</f>
        <v>16047</v>
      </c>
      <c r="BP15" s="121">
        <f>SUM(BQ15:BT15)</f>
        <v>12067</v>
      </c>
      <c r="BQ15" s="121">
        <v>12067</v>
      </c>
      <c r="BR15" s="121">
        <v>0</v>
      </c>
      <c r="BS15" s="121">
        <v>0</v>
      </c>
      <c r="BT15" s="121">
        <v>0</v>
      </c>
      <c r="BU15" s="121">
        <f>SUM(BV15:BX15)</f>
        <v>497</v>
      </c>
      <c r="BV15" s="121">
        <v>497</v>
      </c>
      <c r="BW15" s="121">
        <v>0</v>
      </c>
      <c r="BX15" s="121">
        <v>0</v>
      </c>
      <c r="BY15" s="121">
        <v>0</v>
      </c>
      <c r="BZ15" s="121">
        <f>SUM(CA15:CD15)</f>
        <v>3483</v>
      </c>
      <c r="CA15" s="121">
        <v>2262</v>
      </c>
      <c r="CB15" s="121">
        <v>1221</v>
      </c>
      <c r="CC15" s="121">
        <v>0</v>
      </c>
      <c r="CD15" s="121">
        <v>0</v>
      </c>
      <c r="CE15" s="121">
        <v>123771</v>
      </c>
      <c r="CF15" s="121">
        <v>0</v>
      </c>
      <c r="CG15" s="121">
        <v>0</v>
      </c>
      <c r="CH15" s="121">
        <f>SUM(BG15,+BO15,+CG15)</f>
        <v>16047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118300</v>
      </c>
      <c r="CQ15" s="121">
        <f>SUM(AM15,+BO15)</f>
        <v>681192</v>
      </c>
      <c r="CR15" s="121">
        <f>SUM(AN15,+BP15)</f>
        <v>168601</v>
      </c>
      <c r="CS15" s="121">
        <f>SUM(AO15,+BQ15)</f>
        <v>72004</v>
      </c>
      <c r="CT15" s="121">
        <f>SUM(AP15,+BR15)</f>
        <v>96597</v>
      </c>
      <c r="CU15" s="121">
        <f>SUM(AQ15,+BS15)</f>
        <v>0</v>
      </c>
      <c r="CV15" s="121">
        <f>SUM(AR15,+BT15)</f>
        <v>0</v>
      </c>
      <c r="CW15" s="121">
        <f>SUM(AS15,+BU15)</f>
        <v>27069</v>
      </c>
      <c r="CX15" s="121">
        <f>SUM(AT15,+BV15)</f>
        <v>27069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485522</v>
      </c>
      <c r="DC15" s="121">
        <f>SUM(AY15,+CA15)</f>
        <v>117341</v>
      </c>
      <c r="DD15" s="121">
        <f>SUM(AZ15,+CB15)</f>
        <v>325980</v>
      </c>
      <c r="DE15" s="121">
        <f>SUM(BA15,+CC15)</f>
        <v>7739</v>
      </c>
      <c r="DF15" s="121">
        <f>SUM(BB15,+CD15)</f>
        <v>34462</v>
      </c>
      <c r="DG15" s="121">
        <f>SUM(BC15,+CE15)</f>
        <v>123771</v>
      </c>
      <c r="DH15" s="121">
        <f>SUM(BD15,+CF15)</f>
        <v>0</v>
      </c>
      <c r="DI15" s="121">
        <f>SUM(BE15,+CG15)</f>
        <v>480</v>
      </c>
      <c r="DJ15" s="121">
        <f>SUM(BF15,+CH15)</f>
        <v>681672</v>
      </c>
    </row>
    <row r="16" spans="1:114" s="136" customFormat="1" ht="13.5" customHeight="1" x14ac:dyDescent="0.2">
      <c r="A16" s="119" t="s">
        <v>46</v>
      </c>
      <c r="B16" s="120" t="s">
        <v>368</v>
      </c>
      <c r="C16" s="119" t="s">
        <v>369</v>
      </c>
      <c r="D16" s="121">
        <f>SUM(E16,+L16)</f>
        <v>338605</v>
      </c>
      <c r="E16" s="121">
        <f>SUM(F16:I16,K16)</f>
        <v>92685</v>
      </c>
      <c r="F16" s="121">
        <v>0</v>
      </c>
      <c r="G16" s="121">
        <v>0</v>
      </c>
      <c r="H16" s="121">
        <v>0</v>
      </c>
      <c r="I16" s="121">
        <v>55315</v>
      </c>
      <c r="J16" s="122" t="s">
        <v>418</v>
      </c>
      <c r="K16" s="121">
        <v>37370</v>
      </c>
      <c r="L16" s="121">
        <v>245920</v>
      </c>
      <c r="M16" s="121">
        <f>SUM(N16,+U16)</f>
        <v>264399</v>
      </c>
      <c r="N16" s="121">
        <f>SUM(O16:R16,T16)</f>
        <v>134898</v>
      </c>
      <c r="O16" s="121">
        <v>0</v>
      </c>
      <c r="P16" s="121">
        <v>0</v>
      </c>
      <c r="Q16" s="121">
        <v>0</v>
      </c>
      <c r="R16" s="121">
        <v>134898</v>
      </c>
      <c r="S16" s="122" t="s">
        <v>418</v>
      </c>
      <c r="T16" s="121">
        <v>0</v>
      </c>
      <c r="U16" s="121">
        <v>129501</v>
      </c>
      <c r="V16" s="121">
        <f>+SUM(D16,M16)</f>
        <v>603004</v>
      </c>
      <c r="W16" s="121">
        <f>+SUM(E16,N16)</f>
        <v>227583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190213</v>
      </c>
      <c r="AB16" s="122" t="str">
        <f>IF(+SUM(J16,S16)=0,"-",+SUM(J16,S16))</f>
        <v>-</v>
      </c>
      <c r="AC16" s="121">
        <f>+SUM(K16,T16)</f>
        <v>37370</v>
      </c>
      <c r="AD16" s="121">
        <f>+SUM(L16,U16)</f>
        <v>375421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189280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6723</v>
      </c>
      <c r="AT16" s="121">
        <v>0</v>
      </c>
      <c r="AU16" s="121">
        <v>6723</v>
      </c>
      <c r="AV16" s="121">
        <v>0</v>
      </c>
      <c r="AW16" s="121">
        <v>0</v>
      </c>
      <c r="AX16" s="121">
        <f>SUM(AY16:BB16)</f>
        <v>182557</v>
      </c>
      <c r="AY16" s="121">
        <v>162999</v>
      </c>
      <c r="AZ16" s="121">
        <v>0</v>
      </c>
      <c r="BA16" s="121">
        <v>19558</v>
      </c>
      <c r="BB16" s="121">
        <v>0</v>
      </c>
      <c r="BC16" s="121">
        <v>101490</v>
      </c>
      <c r="BD16" s="121">
        <v>0</v>
      </c>
      <c r="BE16" s="121">
        <v>47835</v>
      </c>
      <c r="BF16" s="121">
        <f>SUM(AE16,+AM16,+BE16)</f>
        <v>237115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143236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143236</v>
      </c>
      <c r="CA16" s="121">
        <v>143236</v>
      </c>
      <c r="CB16" s="121">
        <v>0</v>
      </c>
      <c r="CC16" s="121">
        <v>0</v>
      </c>
      <c r="CD16" s="121">
        <v>0</v>
      </c>
      <c r="CE16" s="121">
        <v>93276</v>
      </c>
      <c r="CF16" s="121">
        <v>0</v>
      </c>
      <c r="CG16" s="121">
        <v>27887</v>
      </c>
      <c r="CH16" s="121">
        <f>SUM(BG16,+BO16,+CG16)</f>
        <v>171123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332516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6723</v>
      </c>
      <c r="CX16" s="121">
        <f>SUM(AT16,+BV16)</f>
        <v>0</v>
      </c>
      <c r="CY16" s="121">
        <f>SUM(AU16,+BW16)</f>
        <v>6723</v>
      </c>
      <c r="CZ16" s="121">
        <f>SUM(AV16,+BX16)</f>
        <v>0</v>
      </c>
      <c r="DA16" s="121">
        <f>SUM(AW16,+BY16)</f>
        <v>0</v>
      </c>
      <c r="DB16" s="121">
        <f>SUM(AX16,+BZ16)</f>
        <v>325793</v>
      </c>
      <c r="DC16" s="121">
        <f>SUM(AY16,+CA16)</f>
        <v>306235</v>
      </c>
      <c r="DD16" s="121">
        <f>SUM(AZ16,+CB16)</f>
        <v>0</v>
      </c>
      <c r="DE16" s="121">
        <f>SUM(BA16,+CC16)</f>
        <v>19558</v>
      </c>
      <c r="DF16" s="121">
        <f>SUM(BB16,+CD16)</f>
        <v>0</v>
      </c>
      <c r="DG16" s="121">
        <f>SUM(BC16,+CE16)</f>
        <v>194766</v>
      </c>
      <c r="DH16" s="121">
        <f>SUM(BD16,+CF16)</f>
        <v>0</v>
      </c>
      <c r="DI16" s="121">
        <f>SUM(BE16,+CG16)</f>
        <v>75722</v>
      </c>
      <c r="DJ16" s="121">
        <f>SUM(BF16,+CH16)</f>
        <v>408238</v>
      </c>
    </row>
    <row r="17" spans="1:114" s="136" customFormat="1" ht="13.5" customHeight="1" x14ac:dyDescent="0.2">
      <c r="A17" s="119" t="s">
        <v>46</v>
      </c>
      <c r="B17" s="120" t="s">
        <v>372</v>
      </c>
      <c r="C17" s="119" t="s">
        <v>373</v>
      </c>
      <c r="D17" s="121">
        <f>SUM(E17,+L17)</f>
        <v>299235</v>
      </c>
      <c r="E17" s="121">
        <f>SUM(F17:I17,K17)</f>
        <v>27035</v>
      </c>
      <c r="F17" s="121">
        <v>0</v>
      </c>
      <c r="G17" s="121">
        <v>0</v>
      </c>
      <c r="H17" s="121">
        <v>0</v>
      </c>
      <c r="I17" s="121">
        <v>27035</v>
      </c>
      <c r="J17" s="122" t="s">
        <v>418</v>
      </c>
      <c r="K17" s="121">
        <v>0</v>
      </c>
      <c r="L17" s="121">
        <v>272200</v>
      </c>
      <c r="M17" s="121">
        <f>SUM(N17,+U17)</f>
        <v>98070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418</v>
      </c>
      <c r="T17" s="121">
        <v>0</v>
      </c>
      <c r="U17" s="121">
        <v>98070</v>
      </c>
      <c r="V17" s="121">
        <f>+SUM(D17,M17)</f>
        <v>397305</v>
      </c>
      <c r="W17" s="121">
        <f>+SUM(E17,N17)</f>
        <v>27035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27035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370270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299235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98070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397305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2">
      <c r="A18" s="119" t="s">
        <v>46</v>
      </c>
      <c r="B18" s="120" t="s">
        <v>375</v>
      </c>
      <c r="C18" s="119" t="s">
        <v>376</v>
      </c>
      <c r="D18" s="121">
        <f>SUM(E18,+L18)</f>
        <v>147814</v>
      </c>
      <c r="E18" s="121">
        <f>SUM(F18:I18,K18)</f>
        <v>20769</v>
      </c>
      <c r="F18" s="121">
        <v>0</v>
      </c>
      <c r="G18" s="121">
        <v>0</v>
      </c>
      <c r="H18" s="121">
        <v>0</v>
      </c>
      <c r="I18" s="121">
        <v>20646</v>
      </c>
      <c r="J18" s="122" t="s">
        <v>418</v>
      </c>
      <c r="K18" s="121">
        <v>123</v>
      </c>
      <c r="L18" s="121">
        <v>127045</v>
      </c>
      <c r="M18" s="121">
        <f>SUM(N18,+U18)</f>
        <v>35780</v>
      </c>
      <c r="N18" s="121">
        <f>SUM(O18:R18,T18)</f>
        <v>10</v>
      </c>
      <c r="O18" s="121">
        <v>0</v>
      </c>
      <c r="P18" s="121">
        <v>0</v>
      </c>
      <c r="Q18" s="121">
        <v>0</v>
      </c>
      <c r="R18" s="121">
        <v>0</v>
      </c>
      <c r="S18" s="122" t="s">
        <v>418</v>
      </c>
      <c r="T18" s="121">
        <v>10</v>
      </c>
      <c r="U18" s="121">
        <v>35770</v>
      </c>
      <c r="V18" s="121">
        <f>+SUM(D18,M18)</f>
        <v>183594</v>
      </c>
      <c r="W18" s="121">
        <f>+SUM(E18,N18)</f>
        <v>20779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20646</v>
      </c>
      <c r="AB18" s="122" t="str">
        <f>IF(+SUM(J18,S18)=0,"-",+SUM(J18,S18))</f>
        <v>-</v>
      </c>
      <c r="AC18" s="121">
        <f>+SUM(K18,T18)</f>
        <v>133</v>
      </c>
      <c r="AD18" s="121">
        <f>+SUM(L18,U18)</f>
        <v>162815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638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638</v>
      </c>
      <c r="AY18" s="121">
        <v>0</v>
      </c>
      <c r="AZ18" s="121">
        <v>0</v>
      </c>
      <c r="BA18" s="121">
        <v>638</v>
      </c>
      <c r="BB18" s="121">
        <v>0</v>
      </c>
      <c r="BC18" s="121">
        <v>147176</v>
      </c>
      <c r="BD18" s="121">
        <v>0</v>
      </c>
      <c r="BE18" s="121">
        <v>0</v>
      </c>
      <c r="BF18" s="121">
        <f>SUM(AE18,+AM18,+BE18)</f>
        <v>638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7080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7080</v>
      </c>
      <c r="CA18" s="121">
        <v>0</v>
      </c>
      <c r="CB18" s="121">
        <v>0</v>
      </c>
      <c r="CC18" s="121">
        <v>0</v>
      </c>
      <c r="CD18" s="121">
        <v>7080</v>
      </c>
      <c r="CE18" s="121">
        <v>28700</v>
      </c>
      <c r="CF18" s="121">
        <v>0</v>
      </c>
      <c r="CG18" s="121">
        <v>0</v>
      </c>
      <c r="CH18" s="121">
        <f>SUM(BG18,+BO18,+CG18)</f>
        <v>7080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7718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7718</v>
      </c>
      <c r="DC18" s="121">
        <f>SUM(AY18,+CA18)</f>
        <v>0</v>
      </c>
      <c r="DD18" s="121">
        <f>SUM(AZ18,+CB18)</f>
        <v>0</v>
      </c>
      <c r="DE18" s="121">
        <f>SUM(BA18,+CC18)</f>
        <v>638</v>
      </c>
      <c r="DF18" s="121">
        <f>SUM(BB18,+CD18)</f>
        <v>7080</v>
      </c>
      <c r="DG18" s="121">
        <f>SUM(BC18,+CE18)</f>
        <v>175876</v>
      </c>
      <c r="DH18" s="121">
        <f>SUM(BD18,+CF18)</f>
        <v>0</v>
      </c>
      <c r="DI18" s="121">
        <f>SUM(BE18,+CG18)</f>
        <v>0</v>
      </c>
      <c r="DJ18" s="121">
        <f>SUM(BF18,+CH18)</f>
        <v>7718</v>
      </c>
    </row>
    <row r="19" spans="1:114" s="136" customFormat="1" ht="13.5" customHeight="1" x14ac:dyDescent="0.2">
      <c r="A19" s="119" t="s">
        <v>46</v>
      </c>
      <c r="B19" s="120" t="s">
        <v>379</v>
      </c>
      <c r="C19" s="119" t="s">
        <v>380</v>
      </c>
      <c r="D19" s="121">
        <f>SUM(E19,+L19)</f>
        <v>224341</v>
      </c>
      <c r="E19" s="121">
        <f>SUM(F19:I19,K19)</f>
        <v>30176</v>
      </c>
      <c r="F19" s="121">
        <v>0</v>
      </c>
      <c r="G19" s="121">
        <v>0</v>
      </c>
      <c r="H19" s="121">
        <v>0</v>
      </c>
      <c r="I19" s="121">
        <v>30156</v>
      </c>
      <c r="J19" s="122" t="s">
        <v>418</v>
      </c>
      <c r="K19" s="121">
        <v>20</v>
      </c>
      <c r="L19" s="121">
        <v>194165</v>
      </c>
      <c r="M19" s="121">
        <f>SUM(N19,+U19)</f>
        <v>69303</v>
      </c>
      <c r="N19" s="121">
        <f>SUM(O19:R19,T19)</f>
        <v>4</v>
      </c>
      <c r="O19" s="121">
        <v>0</v>
      </c>
      <c r="P19" s="121">
        <v>0</v>
      </c>
      <c r="Q19" s="121">
        <v>0</v>
      </c>
      <c r="R19" s="121">
        <v>0</v>
      </c>
      <c r="S19" s="122" t="s">
        <v>418</v>
      </c>
      <c r="T19" s="121">
        <v>4</v>
      </c>
      <c r="U19" s="121">
        <v>69299</v>
      </c>
      <c r="V19" s="121">
        <f>+SUM(D19,M19)</f>
        <v>293644</v>
      </c>
      <c r="W19" s="121">
        <f>+SUM(E19,N19)</f>
        <v>30180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30156</v>
      </c>
      <c r="AB19" s="122" t="str">
        <f>IF(+SUM(J19,S19)=0,"-",+SUM(J19,S19))</f>
        <v>-</v>
      </c>
      <c r="AC19" s="121">
        <f>+SUM(K19,T19)</f>
        <v>24</v>
      </c>
      <c r="AD19" s="121">
        <f>+SUM(L19,U19)</f>
        <v>263464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107415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107415</v>
      </c>
      <c r="AY19" s="121">
        <v>107415</v>
      </c>
      <c r="AZ19" s="121">
        <v>0</v>
      </c>
      <c r="BA19" s="121">
        <v>0</v>
      </c>
      <c r="BB19" s="121">
        <v>0</v>
      </c>
      <c r="BC19" s="121">
        <v>116926</v>
      </c>
      <c r="BD19" s="121">
        <v>0</v>
      </c>
      <c r="BE19" s="121">
        <v>0</v>
      </c>
      <c r="BF19" s="121">
        <f>SUM(AE19,+AM19,+BE19)</f>
        <v>107415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21302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21302</v>
      </c>
      <c r="CA19" s="121">
        <v>20140</v>
      </c>
      <c r="CB19" s="121">
        <v>0</v>
      </c>
      <c r="CC19" s="121">
        <v>0</v>
      </c>
      <c r="CD19" s="121">
        <v>1162</v>
      </c>
      <c r="CE19" s="121">
        <v>48001</v>
      </c>
      <c r="CF19" s="121">
        <v>0</v>
      </c>
      <c r="CG19" s="121">
        <v>0</v>
      </c>
      <c r="CH19" s="121">
        <f>SUM(BG19,+BO19,+CG19)</f>
        <v>21302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128717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128717</v>
      </c>
      <c r="DC19" s="121">
        <f>SUM(AY19,+CA19)</f>
        <v>127555</v>
      </c>
      <c r="DD19" s="121">
        <f>SUM(AZ19,+CB19)</f>
        <v>0</v>
      </c>
      <c r="DE19" s="121">
        <f>SUM(BA19,+CC19)</f>
        <v>0</v>
      </c>
      <c r="DF19" s="121">
        <f>SUM(BB19,+CD19)</f>
        <v>1162</v>
      </c>
      <c r="DG19" s="121">
        <f>SUM(BC19,+CE19)</f>
        <v>164927</v>
      </c>
      <c r="DH19" s="121">
        <f>SUM(BD19,+CF19)</f>
        <v>0</v>
      </c>
      <c r="DI19" s="121">
        <f>SUM(BE19,+CG19)</f>
        <v>0</v>
      </c>
      <c r="DJ19" s="121">
        <f>SUM(BF19,+CH19)</f>
        <v>128717</v>
      </c>
    </row>
    <row r="20" spans="1:114" s="136" customFormat="1" ht="13.5" customHeight="1" x14ac:dyDescent="0.2">
      <c r="A20" s="119" t="s">
        <v>46</v>
      </c>
      <c r="B20" s="120" t="s">
        <v>384</v>
      </c>
      <c r="C20" s="119" t="s">
        <v>385</v>
      </c>
      <c r="D20" s="121">
        <f>SUM(E20,+L20)</f>
        <v>149732</v>
      </c>
      <c r="E20" s="121">
        <f>SUM(F20:I20,K20)</f>
        <v>13407</v>
      </c>
      <c r="F20" s="121">
        <v>0</v>
      </c>
      <c r="G20" s="121">
        <v>0</v>
      </c>
      <c r="H20" s="121">
        <v>0</v>
      </c>
      <c r="I20" s="121">
        <v>10</v>
      </c>
      <c r="J20" s="122" t="s">
        <v>418</v>
      </c>
      <c r="K20" s="121">
        <v>13397</v>
      </c>
      <c r="L20" s="121">
        <v>136325</v>
      </c>
      <c r="M20" s="121">
        <f>SUM(N20,+U20)</f>
        <v>41881</v>
      </c>
      <c r="N20" s="121">
        <f>SUM(O20:R20,T20)</f>
        <v>7</v>
      </c>
      <c r="O20" s="121">
        <v>0</v>
      </c>
      <c r="P20" s="121">
        <v>0</v>
      </c>
      <c r="Q20" s="121">
        <v>0</v>
      </c>
      <c r="R20" s="121">
        <v>7</v>
      </c>
      <c r="S20" s="122" t="s">
        <v>418</v>
      </c>
      <c r="T20" s="121">
        <v>0</v>
      </c>
      <c r="U20" s="121">
        <v>41874</v>
      </c>
      <c r="V20" s="121">
        <f>+SUM(D20,M20)</f>
        <v>191613</v>
      </c>
      <c r="W20" s="121">
        <f>+SUM(E20,N20)</f>
        <v>13414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17</v>
      </c>
      <c r="AB20" s="122" t="str">
        <f>IF(+SUM(J20,S20)=0,"-",+SUM(J20,S20))</f>
        <v>-</v>
      </c>
      <c r="AC20" s="121">
        <f>+SUM(K20,T20)</f>
        <v>13397</v>
      </c>
      <c r="AD20" s="121">
        <f>+SUM(L20,U20)</f>
        <v>178199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31439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31439</v>
      </c>
      <c r="AY20" s="121">
        <v>31316</v>
      </c>
      <c r="AZ20" s="121">
        <v>123</v>
      </c>
      <c r="BA20" s="121">
        <v>0</v>
      </c>
      <c r="BB20" s="121">
        <v>0</v>
      </c>
      <c r="BC20" s="121">
        <v>118293</v>
      </c>
      <c r="BD20" s="121">
        <v>0</v>
      </c>
      <c r="BE20" s="121">
        <v>0</v>
      </c>
      <c r="BF20" s="121">
        <f>SUM(AE20,+AM20,+BE20)</f>
        <v>31439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41881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31439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31439</v>
      </c>
      <c r="DC20" s="121">
        <f>SUM(AY20,+CA20)</f>
        <v>31316</v>
      </c>
      <c r="DD20" s="121">
        <f>SUM(AZ20,+CB20)</f>
        <v>123</v>
      </c>
      <c r="DE20" s="121">
        <f>SUM(BA20,+CC20)</f>
        <v>0</v>
      </c>
      <c r="DF20" s="121">
        <f>SUM(BB20,+CD20)</f>
        <v>0</v>
      </c>
      <c r="DG20" s="121">
        <f>SUM(BC20,+CE20)</f>
        <v>160174</v>
      </c>
      <c r="DH20" s="121">
        <f>SUM(BD20,+CF20)</f>
        <v>0</v>
      </c>
      <c r="DI20" s="121">
        <f>SUM(BE20,+CG20)</f>
        <v>0</v>
      </c>
      <c r="DJ20" s="121">
        <f>SUM(BF20,+CH20)</f>
        <v>31439</v>
      </c>
    </row>
    <row r="21" spans="1:114" s="136" customFormat="1" ht="13.5" customHeight="1" x14ac:dyDescent="0.2">
      <c r="A21" s="119" t="s">
        <v>46</v>
      </c>
      <c r="B21" s="120" t="s">
        <v>387</v>
      </c>
      <c r="C21" s="119" t="s">
        <v>388</v>
      </c>
      <c r="D21" s="121">
        <f>SUM(E21,+L21)</f>
        <v>361129</v>
      </c>
      <c r="E21" s="121">
        <f>SUM(F21:I21,K21)</f>
        <v>28260</v>
      </c>
      <c r="F21" s="121">
        <v>0</v>
      </c>
      <c r="G21" s="121">
        <v>0</v>
      </c>
      <c r="H21" s="121">
        <v>0</v>
      </c>
      <c r="I21" s="121">
        <v>28260</v>
      </c>
      <c r="J21" s="122" t="s">
        <v>418</v>
      </c>
      <c r="K21" s="121">
        <v>0</v>
      </c>
      <c r="L21" s="121">
        <v>332869</v>
      </c>
      <c r="M21" s="121">
        <f>SUM(N21,+U21)</f>
        <v>100426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418</v>
      </c>
      <c r="T21" s="121">
        <v>0</v>
      </c>
      <c r="U21" s="121">
        <v>100426</v>
      </c>
      <c r="V21" s="121">
        <f>+SUM(D21,M21)</f>
        <v>461555</v>
      </c>
      <c r="W21" s="121">
        <f>+SUM(E21,N21)</f>
        <v>28260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28260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433295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108734</v>
      </c>
      <c r="AN21" s="121">
        <f>SUM(AO21:AR21)</f>
        <v>2178</v>
      </c>
      <c r="AO21" s="121">
        <v>0</v>
      </c>
      <c r="AP21" s="121">
        <v>2178</v>
      </c>
      <c r="AQ21" s="121">
        <v>0</v>
      </c>
      <c r="AR21" s="121">
        <v>0</v>
      </c>
      <c r="AS21" s="121">
        <f>SUM(AT21:AV21)</f>
        <v>757</v>
      </c>
      <c r="AT21" s="121">
        <v>757</v>
      </c>
      <c r="AU21" s="121">
        <v>0</v>
      </c>
      <c r="AV21" s="121">
        <v>0</v>
      </c>
      <c r="AW21" s="121">
        <v>0</v>
      </c>
      <c r="AX21" s="121">
        <f>SUM(AY21:BB21)</f>
        <v>105799</v>
      </c>
      <c r="AY21" s="121">
        <v>105488</v>
      </c>
      <c r="AZ21" s="121">
        <v>311</v>
      </c>
      <c r="BA21" s="121">
        <v>0</v>
      </c>
      <c r="BB21" s="121">
        <v>0</v>
      </c>
      <c r="BC21" s="121">
        <v>248691</v>
      </c>
      <c r="BD21" s="121">
        <v>0</v>
      </c>
      <c r="BE21" s="121">
        <v>3704</v>
      </c>
      <c r="BF21" s="121">
        <f>SUM(AE21,+AM21,+BE21)</f>
        <v>112438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9476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9476</v>
      </c>
      <c r="BV21" s="121">
        <v>9476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90950</v>
      </c>
      <c r="CF21" s="121">
        <v>0</v>
      </c>
      <c r="CG21" s="121">
        <v>0</v>
      </c>
      <c r="CH21" s="121">
        <f>SUM(BG21,+BO21,+CG21)</f>
        <v>9476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118210</v>
      </c>
      <c r="CR21" s="121">
        <f>SUM(AN21,+BP21)</f>
        <v>2178</v>
      </c>
      <c r="CS21" s="121">
        <f>SUM(AO21,+BQ21)</f>
        <v>0</v>
      </c>
      <c r="CT21" s="121">
        <f>SUM(AP21,+BR21)</f>
        <v>2178</v>
      </c>
      <c r="CU21" s="121">
        <f>SUM(AQ21,+BS21)</f>
        <v>0</v>
      </c>
      <c r="CV21" s="121">
        <f>SUM(AR21,+BT21)</f>
        <v>0</v>
      </c>
      <c r="CW21" s="121">
        <f>SUM(AS21,+BU21)</f>
        <v>10233</v>
      </c>
      <c r="CX21" s="121">
        <f>SUM(AT21,+BV21)</f>
        <v>10233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105799</v>
      </c>
      <c r="DC21" s="121">
        <f>SUM(AY21,+CA21)</f>
        <v>105488</v>
      </c>
      <c r="DD21" s="121">
        <f>SUM(AZ21,+CB21)</f>
        <v>311</v>
      </c>
      <c r="DE21" s="121">
        <f>SUM(BA21,+CC21)</f>
        <v>0</v>
      </c>
      <c r="DF21" s="121">
        <f>SUM(BB21,+CD21)</f>
        <v>0</v>
      </c>
      <c r="DG21" s="121">
        <f>SUM(BC21,+CE21)</f>
        <v>339641</v>
      </c>
      <c r="DH21" s="121">
        <f>SUM(BD21,+CF21)</f>
        <v>0</v>
      </c>
      <c r="DI21" s="121">
        <f>SUM(BE21,+CG21)</f>
        <v>3704</v>
      </c>
      <c r="DJ21" s="121">
        <f>SUM(BF21,+CH21)</f>
        <v>121914</v>
      </c>
    </row>
    <row r="22" spans="1:114" s="136" customFormat="1" ht="13.5" customHeight="1" x14ac:dyDescent="0.2">
      <c r="A22" s="119" t="s">
        <v>46</v>
      </c>
      <c r="B22" s="120" t="s">
        <v>390</v>
      </c>
      <c r="C22" s="119" t="s">
        <v>391</v>
      </c>
      <c r="D22" s="121">
        <f>SUM(E22,+L22)</f>
        <v>78440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418</v>
      </c>
      <c r="K22" s="121">
        <v>0</v>
      </c>
      <c r="L22" s="121">
        <v>78440</v>
      </c>
      <c r="M22" s="121">
        <f>SUM(N22,+U22)</f>
        <v>19118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418</v>
      </c>
      <c r="T22" s="121">
        <v>0</v>
      </c>
      <c r="U22" s="121">
        <v>19118</v>
      </c>
      <c r="V22" s="121">
        <f>+SUM(D22,M22)</f>
        <v>97558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97558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78440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5180</v>
      </c>
      <c r="AT22" s="121">
        <v>4540</v>
      </c>
      <c r="AU22" s="121">
        <v>640</v>
      </c>
      <c r="AV22" s="121">
        <v>0</v>
      </c>
      <c r="AW22" s="121">
        <v>0</v>
      </c>
      <c r="AX22" s="121">
        <f>SUM(AY22:BB22)</f>
        <v>73260</v>
      </c>
      <c r="AY22" s="121">
        <v>31320</v>
      </c>
      <c r="AZ22" s="121">
        <v>41940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78440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19118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3317</v>
      </c>
      <c r="BV22" s="121">
        <v>0</v>
      </c>
      <c r="BW22" s="121">
        <v>0</v>
      </c>
      <c r="BX22" s="121">
        <v>3317</v>
      </c>
      <c r="BY22" s="121">
        <v>0</v>
      </c>
      <c r="BZ22" s="121">
        <f>SUM(CA22:CD22)</f>
        <v>15801</v>
      </c>
      <c r="CA22" s="121">
        <v>2668</v>
      </c>
      <c r="CB22" s="121">
        <v>0</v>
      </c>
      <c r="CC22" s="121">
        <v>13133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19118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97558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8497</v>
      </c>
      <c r="CX22" s="121">
        <f>SUM(AT22,+BV22)</f>
        <v>4540</v>
      </c>
      <c r="CY22" s="121">
        <f>SUM(AU22,+BW22)</f>
        <v>640</v>
      </c>
      <c r="CZ22" s="121">
        <f>SUM(AV22,+BX22)</f>
        <v>3317</v>
      </c>
      <c r="DA22" s="121">
        <f>SUM(AW22,+BY22)</f>
        <v>0</v>
      </c>
      <c r="DB22" s="121">
        <f>SUM(AX22,+BZ22)</f>
        <v>89061</v>
      </c>
      <c r="DC22" s="121">
        <f>SUM(AY22,+CA22)</f>
        <v>33988</v>
      </c>
      <c r="DD22" s="121">
        <f>SUM(AZ22,+CB22)</f>
        <v>41940</v>
      </c>
      <c r="DE22" s="121">
        <f>SUM(BA22,+CC22)</f>
        <v>13133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97558</v>
      </c>
    </row>
    <row r="23" spans="1:114" s="136" customFormat="1" ht="13.5" customHeight="1" x14ac:dyDescent="0.2">
      <c r="A23" s="119" t="s">
        <v>46</v>
      </c>
      <c r="B23" s="120" t="s">
        <v>393</v>
      </c>
      <c r="C23" s="119" t="s">
        <v>394</v>
      </c>
      <c r="D23" s="121">
        <f>SUM(E23,+L23)</f>
        <v>336944</v>
      </c>
      <c r="E23" s="121">
        <f>SUM(F23:I23,K23)</f>
        <v>186120</v>
      </c>
      <c r="F23" s="121">
        <v>0</v>
      </c>
      <c r="G23" s="121">
        <v>0</v>
      </c>
      <c r="H23" s="121">
        <v>75000</v>
      </c>
      <c r="I23" s="121">
        <v>1872</v>
      </c>
      <c r="J23" s="122" t="s">
        <v>418</v>
      </c>
      <c r="K23" s="121">
        <v>109248</v>
      </c>
      <c r="L23" s="121">
        <v>150824</v>
      </c>
      <c r="M23" s="121">
        <f>SUM(N23,+U23)</f>
        <v>78383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418</v>
      </c>
      <c r="T23" s="121">
        <v>0</v>
      </c>
      <c r="U23" s="121">
        <v>78383</v>
      </c>
      <c r="V23" s="121">
        <f>+SUM(D23,M23)</f>
        <v>415327</v>
      </c>
      <c r="W23" s="121">
        <f>+SUM(E23,N23)</f>
        <v>186120</v>
      </c>
      <c r="X23" s="121">
        <f>+SUM(F23,O23)</f>
        <v>0</v>
      </c>
      <c r="Y23" s="121">
        <f>+SUM(G23,P23)</f>
        <v>0</v>
      </c>
      <c r="Z23" s="121">
        <f>+SUM(H23,Q23)</f>
        <v>75000</v>
      </c>
      <c r="AA23" s="121">
        <f>+SUM(I23,R23)</f>
        <v>1872</v>
      </c>
      <c r="AB23" s="122" t="str">
        <f>IF(+SUM(J23,S23)=0,"-",+SUM(J23,S23))</f>
        <v>-</v>
      </c>
      <c r="AC23" s="121">
        <f>+SUM(K23,T23)</f>
        <v>109248</v>
      </c>
      <c r="AD23" s="121">
        <f>+SUM(L23,U23)</f>
        <v>229207</v>
      </c>
      <c r="AE23" s="121">
        <f>SUM(AF23,+AK23)</f>
        <v>79842</v>
      </c>
      <c r="AF23" s="121">
        <f>SUM(AG23:AJ23)</f>
        <v>79842</v>
      </c>
      <c r="AG23" s="121">
        <v>0</v>
      </c>
      <c r="AH23" s="121">
        <v>79000</v>
      </c>
      <c r="AI23" s="121">
        <v>842</v>
      </c>
      <c r="AJ23" s="121">
        <v>0</v>
      </c>
      <c r="AK23" s="121">
        <v>0</v>
      </c>
      <c r="AL23" s="121">
        <v>0</v>
      </c>
      <c r="AM23" s="121">
        <f>SUM(AN23,AS23,AW23,AX23,BD23)</f>
        <v>168140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62878</v>
      </c>
      <c r="AT23" s="121">
        <v>51</v>
      </c>
      <c r="AU23" s="121">
        <v>44529</v>
      </c>
      <c r="AV23" s="121">
        <v>18298</v>
      </c>
      <c r="AW23" s="121">
        <v>0</v>
      </c>
      <c r="AX23" s="121">
        <f>SUM(AY23:BB23)</f>
        <v>101969</v>
      </c>
      <c r="AY23" s="121">
        <v>61875</v>
      </c>
      <c r="AZ23" s="121">
        <v>32137</v>
      </c>
      <c r="BA23" s="121">
        <v>7957</v>
      </c>
      <c r="BB23" s="121">
        <v>0</v>
      </c>
      <c r="BC23" s="121">
        <v>78432</v>
      </c>
      <c r="BD23" s="121">
        <v>3293</v>
      </c>
      <c r="BE23" s="121">
        <v>10530</v>
      </c>
      <c r="BF23" s="121">
        <f>SUM(AE23,+AM23,+BE23)</f>
        <v>258512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1180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1093</v>
      </c>
      <c r="BV23" s="121">
        <v>1093</v>
      </c>
      <c r="BW23" s="121">
        <v>0</v>
      </c>
      <c r="BX23" s="121">
        <v>0</v>
      </c>
      <c r="BY23" s="121">
        <v>0</v>
      </c>
      <c r="BZ23" s="121">
        <f>SUM(CA23:CD23)</f>
        <v>87</v>
      </c>
      <c r="CA23" s="121">
        <v>87</v>
      </c>
      <c r="CB23" s="121">
        <v>0</v>
      </c>
      <c r="CC23" s="121">
        <v>0</v>
      </c>
      <c r="CD23" s="121">
        <v>0</v>
      </c>
      <c r="CE23" s="121">
        <v>77203</v>
      </c>
      <c r="CF23" s="121">
        <v>0</v>
      </c>
      <c r="CG23" s="121">
        <v>0</v>
      </c>
      <c r="CH23" s="121">
        <f>SUM(BG23,+BO23,+CG23)</f>
        <v>1180</v>
      </c>
      <c r="CI23" s="121">
        <f>SUM(AE23,+BG23)</f>
        <v>79842</v>
      </c>
      <c r="CJ23" s="121">
        <f>SUM(AF23,+BH23)</f>
        <v>79842</v>
      </c>
      <c r="CK23" s="121">
        <f>SUM(AG23,+BI23)</f>
        <v>0</v>
      </c>
      <c r="CL23" s="121">
        <f>SUM(AH23,+BJ23)</f>
        <v>79000</v>
      </c>
      <c r="CM23" s="121">
        <f>SUM(AI23,+BK23)</f>
        <v>842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169320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63971</v>
      </c>
      <c r="CX23" s="121">
        <f>SUM(AT23,+BV23)</f>
        <v>1144</v>
      </c>
      <c r="CY23" s="121">
        <f>SUM(AU23,+BW23)</f>
        <v>44529</v>
      </c>
      <c r="CZ23" s="121">
        <f>SUM(AV23,+BX23)</f>
        <v>18298</v>
      </c>
      <c r="DA23" s="121">
        <f>SUM(AW23,+BY23)</f>
        <v>0</v>
      </c>
      <c r="DB23" s="121">
        <f>SUM(AX23,+BZ23)</f>
        <v>102056</v>
      </c>
      <c r="DC23" s="121">
        <f>SUM(AY23,+CA23)</f>
        <v>61962</v>
      </c>
      <c r="DD23" s="121">
        <f>SUM(AZ23,+CB23)</f>
        <v>32137</v>
      </c>
      <c r="DE23" s="121">
        <f>SUM(BA23,+CC23)</f>
        <v>7957</v>
      </c>
      <c r="DF23" s="121">
        <f>SUM(BB23,+CD23)</f>
        <v>0</v>
      </c>
      <c r="DG23" s="121">
        <f>SUM(BC23,+CE23)</f>
        <v>155635</v>
      </c>
      <c r="DH23" s="121">
        <f>SUM(BD23,+CF23)</f>
        <v>3293</v>
      </c>
      <c r="DI23" s="121">
        <f>SUM(BE23,+CG23)</f>
        <v>10530</v>
      </c>
      <c r="DJ23" s="121">
        <f>SUM(BF23,+CH23)</f>
        <v>259692</v>
      </c>
    </row>
    <row r="24" spans="1:114" s="136" customFormat="1" ht="13.5" customHeight="1" x14ac:dyDescent="0.2">
      <c r="A24" s="119" t="s">
        <v>46</v>
      </c>
      <c r="B24" s="120" t="s">
        <v>396</v>
      </c>
      <c r="C24" s="119" t="s">
        <v>397</v>
      </c>
      <c r="D24" s="121">
        <f>SUM(E24,+L24)</f>
        <v>85577</v>
      </c>
      <c r="E24" s="121">
        <f>SUM(F24:I24,K24)</f>
        <v>19788</v>
      </c>
      <c r="F24" s="121">
        <v>0</v>
      </c>
      <c r="G24" s="121">
        <v>0</v>
      </c>
      <c r="H24" s="121">
        <v>0</v>
      </c>
      <c r="I24" s="121">
        <v>12446</v>
      </c>
      <c r="J24" s="122" t="s">
        <v>418</v>
      </c>
      <c r="K24" s="121">
        <v>7342</v>
      </c>
      <c r="L24" s="121">
        <v>65789</v>
      </c>
      <c r="M24" s="121">
        <f>SUM(N24,+U24)</f>
        <v>45836</v>
      </c>
      <c r="N24" s="121">
        <f>SUM(O24:R24,T24)</f>
        <v>8</v>
      </c>
      <c r="O24" s="121">
        <v>0</v>
      </c>
      <c r="P24" s="121">
        <v>0</v>
      </c>
      <c r="Q24" s="121">
        <v>0</v>
      </c>
      <c r="R24" s="121">
        <v>8</v>
      </c>
      <c r="S24" s="122" t="s">
        <v>418</v>
      </c>
      <c r="T24" s="121">
        <v>0</v>
      </c>
      <c r="U24" s="121">
        <v>45828</v>
      </c>
      <c r="V24" s="121">
        <f>+SUM(D24,M24)</f>
        <v>131413</v>
      </c>
      <c r="W24" s="121">
        <f>+SUM(E24,N24)</f>
        <v>19796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12454</v>
      </c>
      <c r="AB24" s="122" t="str">
        <f>IF(+SUM(J24,S24)=0,"-",+SUM(J24,S24))</f>
        <v>-</v>
      </c>
      <c r="AC24" s="121">
        <f>+SUM(K24,T24)</f>
        <v>7342</v>
      </c>
      <c r="AD24" s="121">
        <f>+SUM(L24,U24)</f>
        <v>111617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53192</v>
      </c>
      <c r="AN24" s="121">
        <f>SUM(AO24:AR24)</f>
        <v>13985</v>
      </c>
      <c r="AO24" s="121">
        <v>13985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39207</v>
      </c>
      <c r="AY24" s="121">
        <v>36630</v>
      </c>
      <c r="AZ24" s="121">
        <v>2577</v>
      </c>
      <c r="BA24" s="121">
        <v>0</v>
      </c>
      <c r="BB24" s="121">
        <v>0</v>
      </c>
      <c r="BC24" s="121">
        <v>25850</v>
      </c>
      <c r="BD24" s="121">
        <v>0</v>
      </c>
      <c r="BE24" s="121">
        <v>6535</v>
      </c>
      <c r="BF24" s="121">
        <f>SUM(AE24,+AM24,+BE24)</f>
        <v>59727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45836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53192</v>
      </c>
      <c r="CR24" s="121">
        <f>SUM(AN24,+BP24)</f>
        <v>13985</v>
      </c>
      <c r="CS24" s="121">
        <f>SUM(AO24,+BQ24)</f>
        <v>13985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39207</v>
      </c>
      <c r="DC24" s="121">
        <f>SUM(AY24,+CA24)</f>
        <v>36630</v>
      </c>
      <c r="DD24" s="121">
        <f>SUM(AZ24,+CB24)</f>
        <v>2577</v>
      </c>
      <c r="DE24" s="121">
        <f>SUM(BA24,+CC24)</f>
        <v>0</v>
      </c>
      <c r="DF24" s="121">
        <f>SUM(BB24,+CD24)</f>
        <v>0</v>
      </c>
      <c r="DG24" s="121">
        <f>SUM(BC24,+CE24)</f>
        <v>71686</v>
      </c>
      <c r="DH24" s="121">
        <f>SUM(BD24,+CF24)</f>
        <v>0</v>
      </c>
      <c r="DI24" s="121">
        <f>SUM(BE24,+CG24)</f>
        <v>6535</v>
      </c>
      <c r="DJ24" s="121">
        <f>SUM(BF24,+CH24)</f>
        <v>59727</v>
      </c>
    </row>
    <row r="25" spans="1:114" s="136" customFormat="1" ht="13.5" customHeight="1" x14ac:dyDescent="0.2">
      <c r="A25" s="119" t="s">
        <v>46</v>
      </c>
      <c r="B25" s="120" t="s">
        <v>399</v>
      </c>
      <c r="C25" s="119" t="s">
        <v>400</v>
      </c>
      <c r="D25" s="121">
        <f>SUM(E25,+L25)</f>
        <v>88009</v>
      </c>
      <c r="E25" s="121">
        <f>SUM(F25:I25,K25)</f>
        <v>17070</v>
      </c>
      <c r="F25" s="121">
        <v>0</v>
      </c>
      <c r="G25" s="121">
        <v>0</v>
      </c>
      <c r="H25" s="121">
        <v>0</v>
      </c>
      <c r="I25" s="121">
        <v>16394</v>
      </c>
      <c r="J25" s="122" t="s">
        <v>418</v>
      </c>
      <c r="K25" s="121">
        <v>676</v>
      </c>
      <c r="L25" s="121">
        <v>70939</v>
      </c>
      <c r="M25" s="121">
        <f>SUM(N25,+U25)</f>
        <v>26345</v>
      </c>
      <c r="N25" s="121">
        <f>SUM(O25:R25,T25)</f>
        <v>1</v>
      </c>
      <c r="O25" s="121">
        <v>0</v>
      </c>
      <c r="P25" s="121">
        <v>0</v>
      </c>
      <c r="Q25" s="121">
        <v>0</v>
      </c>
      <c r="R25" s="121">
        <v>1</v>
      </c>
      <c r="S25" s="122" t="s">
        <v>418</v>
      </c>
      <c r="T25" s="121">
        <v>0</v>
      </c>
      <c r="U25" s="121">
        <v>26344</v>
      </c>
      <c r="V25" s="121">
        <f>+SUM(D25,M25)</f>
        <v>114354</v>
      </c>
      <c r="W25" s="121">
        <f>+SUM(E25,N25)</f>
        <v>17071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16395</v>
      </c>
      <c r="AB25" s="122" t="str">
        <f>IF(+SUM(J25,S25)=0,"-",+SUM(J25,S25))</f>
        <v>-</v>
      </c>
      <c r="AC25" s="121">
        <f>+SUM(K25,T25)</f>
        <v>676</v>
      </c>
      <c r="AD25" s="121">
        <f>+SUM(L25,U25)</f>
        <v>97283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41452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41452</v>
      </c>
      <c r="AY25" s="121">
        <v>36957</v>
      </c>
      <c r="AZ25" s="121">
        <v>1972</v>
      </c>
      <c r="BA25" s="121">
        <v>0</v>
      </c>
      <c r="BB25" s="121">
        <v>2523</v>
      </c>
      <c r="BC25" s="121">
        <v>38797</v>
      </c>
      <c r="BD25" s="121">
        <v>0</v>
      </c>
      <c r="BE25" s="121">
        <v>7760</v>
      </c>
      <c r="BF25" s="121">
        <f>SUM(AE25,+AM25,+BE25)</f>
        <v>49212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2322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2322</v>
      </c>
      <c r="CA25" s="121">
        <v>0</v>
      </c>
      <c r="CB25" s="121">
        <v>2322</v>
      </c>
      <c r="CC25" s="121">
        <v>0</v>
      </c>
      <c r="CD25" s="121">
        <v>0</v>
      </c>
      <c r="CE25" s="121">
        <v>24023</v>
      </c>
      <c r="CF25" s="121">
        <v>0</v>
      </c>
      <c r="CG25" s="121">
        <v>0</v>
      </c>
      <c r="CH25" s="121">
        <f>SUM(BG25,+BO25,+CG25)</f>
        <v>2322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43774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43774</v>
      </c>
      <c r="DC25" s="121">
        <f>SUM(AY25,+CA25)</f>
        <v>36957</v>
      </c>
      <c r="DD25" s="121">
        <f>SUM(AZ25,+CB25)</f>
        <v>4294</v>
      </c>
      <c r="DE25" s="121">
        <f>SUM(BA25,+CC25)</f>
        <v>0</v>
      </c>
      <c r="DF25" s="121">
        <f>SUM(BB25,+CD25)</f>
        <v>2523</v>
      </c>
      <c r="DG25" s="121">
        <f>SUM(BC25,+CE25)</f>
        <v>62820</v>
      </c>
      <c r="DH25" s="121">
        <f>SUM(BD25,+CF25)</f>
        <v>0</v>
      </c>
      <c r="DI25" s="121">
        <f>SUM(BE25,+CG25)</f>
        <v>7760</v>
      </c>
      <c r="DJ25" s="121">
        <f>SUM(BF25,+CH25)</f>
        <v>51534</v>
      </c>
    </row>
    <row r="26" spans="1:114" s="136" customFormat="1" ht="13.5" customHeight="1" x14ac:dyDescent="0.2">
      <c r="A26" s="119" t="s">
        <v>46</v>
      </c>
      <c r="B26" s="120" t="s">
        <v>402</v>
      </c>
      <c r="C26" s="119" t="s">
        <v>403</v>
      </c>
      <c r="D26" s="121">
        <f>SUM(E26,+L26)</f>
        <v>217644</v>
      </c>
      <c r="E26" s="121">
        <f>SUM(F26:I26,K26)</f>
        <v>58214</v>
      </c>
      <c r="F26" s="121">
        <v>0</v>
      </c>
      <c r="G26" s="121">
        <v>0</v>
      </c>
      <c r="H26" s="121">
        <v>0</v>
      </c>
      <c r="I26" s="121">
        <v>40200</v>
      </c>
      <c r="J26" s="122" t="s">
        <v>418</v>
      </c>
      <c r="K26" s="121">
        <v>18014</v>
      </c>
      <c r="L26" s="121">
        <v>159430</v>
      </c>
      <c r="M26" s="121">
        <f>SUM(N26,+U26)</f>
        <v>321389</v>
      </c>
      <c r="N26" s="121">
        <f>SUM(O26:R26,T26)</f>
        <v>126199</v>
      </c>
      <c r="O26" s="121">
        <v>25474</v>
      </c>
      <c r="P26" s="121">
        <v>0</v>
      </c>
      <c r="Q26" s="121">
        <v>26400</v>
      </c>
      <c r="R26" s="121">
        <v>53327</v>
      </c>
      <c r="S26" s="122" t="s">
        <v>418</v>
      </c>
      <c r="T26" s="121">
        <v>20998</v>
      </c>
      <c r="U26" s="121">
        <v>195190</v>
      </c>
      <c r="V26" s="121">
        <f>+SUM(D26,M26)</f>
        <v>539033</v>
      </c>
      <c r="W26" s="121">
        <f>+SUM(E26,N26)</f>
        <v>184413</v>
      </c>
      <c r="X26" s="121">
        <f>+SUM(F26,O26)</f>
        <v>25474</v>
      </c>
      <c r="Y26" s="121">
        <f>+SUM(G26,P26)</f>
        <v>0</v>
      </c>
      <c r="Z26" s="121">
        <f>+SUM(H26,Q26)</f>
        <v>26400</v>
      </c>
      <c r="AA26" s="121">
        <f>+SUM(I26,R26)</f>
        <v>93527</v>
      </c>
      <c r="AB26" s="122" t="str">
        <f>IF(+SUM(J26,S26)=0,"-",+SUM(J26,S26))</f>
        <v>-</v>
      </c>
      <c r="AC26" s="121">
        <f>+SUM(K26,T26)</f>
        <v>39012</v>
      </c>
      <c r="AD26" s="121">
        <f>+SUM(L26,U26)</f>
        <v>354620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123921</v>
      </c>
      <c r="AN26" s="121">
        <f>SUM(AO26:AR26)</f>
        <v>22313</v>
      </c>
      <c r="AO26" s="121">
        <v>22313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101608</v>
      </c>
      <c r="AY26" s="121">
        <v>96091</v>
      </c>
      <c r="AZ26" s="121">
        <v>3532</v>
      </c>
      <c r="BA26" s="121">
        <v>1985</v>
      </c>
      <c r="BB26" s="121">
        <v>0</v>
      </c>
      <c r="BC26" s="121">
        <v>74049</v>
      </c>
      <c r="BD26" s="121">
        <v>0</v>
      </c>
      <c r="BE26" s="121">
        <v>19674</v>
      </c>
      <c r="BF26" s="121">
        <f>SUM(AE26,+AM26,+BE26)</f>
        <v>143595</v>
      </c>
      <c r="BG26" s="121">
        <f>SUM(BH26,+BM26)</f>
        <v>68461</v>
      </c>
      <c r="BH26" s="121">
        <f>SUM(BI26:BL26)</f>
        <v>65415</v>
      </c>
      <c r="BI26" s="121">
        <v>0</v>
      </c>
      <c r="BJ26" s="121">
        <v>0</v>
      </c>
      <c r="BK26" s="121">
        <v>0</v>
      </c>
      <c r="BL26" s="121">
        <v>65415</v>
      </c>
      <c r="BM26" s="121">
        <v>3046</v>
      </c>
      <c r="BN26" s="121">
        <v>0</v>
      </c>
      <c r="BO26" s="121">
        <f>SUM(BP26,BU26,BY26,BZ26,CF26)</f>
        <v>103235</v>
      </c>
      <c r="BP26" s="121">
        <f>SUM(BQ26:BT26)</f>
        <v>25636</v>
      </c>
      <c r="BQ26" s="121">
        <v>25636</v>
      </c>
      <c r="BR26" s="121">
        <v>0</v>
      </c>
      <c r="BS26" s="121">
        <v>0</v>
      </c>
      <c r="BT26" s="121">
        <v>0</v>
      </c>
      <c r="BU26" s="121">
        <f>SUM(BV26:BX26)</f>
        <v>43567</v>
      </c>
      <c r="BV26" s="121">
        <v>0</v>
      </c>
      <c r="BW26" s="121">
        <v>41085</v>
      </c>
      <c r="BX26" s="121">
        <v>2482</v>
      </c>
      <c r="BY26" s="121">
        <v>0</v>
      </c>
      <c r="BZ26" s="121">
        <f>SUM(CA26:CD26)</f>
        <v>34032</v>
      </c>
      <c r="CA26" s="121">
        <v>2268</v>
      </c>
      <c r="CB26" s="121">
        <v>23426</v>
      </c>
      <c r="CC26" s="121">
        <v>8338</v>
      </c>
      <c r="CD26" s="121">
        <v>0</v>
      </c>
      <c r="CE26" s="121">
        <v>106612</v>
      </c>
      <c r="CF26" s="121">
        <v>0</v>
      </c>
      <c r="CG26" s="121">
        <v>43081</v>
      </c>
      <c r="CH26" s="121">
        <f>SUM(BG26,+BO26,+CG26)</f>
        <v>214777</v>
      </c>
      <c r="CI26" s="121">
        <f>SUM(AE26,+BG26)</f>
        <v>68461</v>
      </c>
      <c r="CJ26" s="121">
        <f>SUM(AF26,+BH26)</f>
        <v>65415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65415</v>
      </c>
      <c r="CO26" s="121">
        <f>SUM(AK26,+BM26)</f>
        <v>3046</v>
      </c>
      <c r="CP26" s="121">
        <f>SUM(AL26,+BN26)</f>
        <v>0</v>
      </c>
      <c r="CQ26" s="121">
        <f>SUM(AM26,+BO26)</f>
        <v>227156</v>
      </c>
      <c r="CR26" s="121">
        <f>SUM(AN26,+BP26)</f>
        <v>47949</v>
      </c>
      <c r="CS26" s="121">
        <f>SUM(AO26,+BQ26)</f>
        <v>47949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43567</v>
      </c>
      <c r="CX26" s="121">
        <f>SUM(AT26,+BV26)</f>
        <v>0</v>
      </c>
      <c r="CY26" s="121">
        <f>SUM(AU26,+BW26)</f>
        <v>41085</v>
      </c>
      <c r="CZ26" s="121">
        <f>SUM(AV26,+BX26)</f>
        <v>2482</v>
      </c>
      <c r="DA26" s="121">
        <f>SUM(AW26,+BY26)</f>
        <v>0</v>
      </c>
      <c r="DB26" s="121">
        <f>SUM(AX26,+BZ26)</f>
        <v>135640</v>
      </c>
      <c r="DC26" s="121">
        <f>SUM(AY26,+CA26)</f>
        <v>98359</v>
      </c>
      <c r="DD26" s="121">
        <f>SUM(AZ26,+CB26)</f>
        <v>26958</v>
      </c>
      <c r="DE26" s="121">
        <f>SUM(BA26,+CC26)</f>
        <v>10323</v>
      </c>
      <c r="DF26" s="121">
        <f>SUM(BB26,+CD26)</f>
        <v>0</v>
      </c>
      <c r="DG26" s="121">
        <f>SUM(BC26,+CE26)</f>
        <v>180661</v>
      </c>
      <c r="DH26" s="121">
        <f>SUM(BD26,+CF26)</f>
        <v>0</v>
      </c>
      <c r="DI26" s="121">
        <f>SUM(BE26,+CG26)</f>
        <v>62755</v>
      </c>
      <c r="DJ26" s="121">
        <f>SUM(BF26,+CH26)</f>
        <v>358372</v>
      </c>
    </row>
    <row r="27" spans="1:114" s="136" customFormat="1" ht="13.5" customHeight="1" x14ac:dyDescent="0.2">
      <c r="A27" s="119" t="s">
        <v>46</v>
      </c>
      <c r="B27" s="120" t="s">
        <v>405</v>
      </c>
      <c r="C27" s="119" t="s">
        <v>406</v>
      </c>
      <c r="D27" s="121">
        <f>SUM(E27,+L27)</f>
        <v>94319</v>
      </c>
      <c r="E27" s="121">
        <f>SUM(F27:I27,K27)</f>
        <v>18380</v>
      </c>
      <c r="F27" s="121">
        <v>0</v>
      </c>
      <c r="G27" s="121">
        <v>0</v>
      </c>
      <c r="H27" s="121">
        <v>0</v>
      </c>
      <c r="I27" s="121">
        <v>17959</v>
      </c>
      <c r="J27" s="122" t="s">
        <v>418</v>
      </c>
      <c r="K27" s="121">
        <v>421</v>
      </c>
      <c r="L27" s="121">
        <v>75939</v>
      </c>
      <c r="M27" s="121">
        <f>SUM(N27,+U27)</f>
        <v>48640</v>
      </c>
      <c r="N27" s="121">
        <f>SUM(O27:R27,T27)</f>
        <v>7</v>
      </c>
      <c r="O27" s="121">
        <v>0</v>
      </c>
      <c r="P27" s="121">
        <v>0</v>
      </c>
      <c r="Q27" s="121">
        <v>0</v>
      </c>
      <c r="R27" s="121">
        <v>0</v>
      </c>
      <c r="S27" s="122" t="s">
        <v>418</v>
      </c>
      <c r="T27" s="121">
        <v>7</v>
      </c>
      <c r="U27" s="121">
        <v>48633</v>
      </c>
      <c r="V27" s="121">
        <f>+SUM(D27,M27)</f>
        <v>142959</v>
      </c>
      <c r="W27" s="121">
        <f>+SUM(E27,N27)</f>
        <v>18387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17959</v>
      </c>
      <c r="AB27" s="122" t="str">
        <f>IF(+SUM(J27,S27)=0,"-",+SUM(J27,S27))</f>
        <v>-</v>
      </c>
      <c r="AC27" s="121">
        <f>+SUM(K27,T27)</f>
        <v>428</v>
      </c>
      <c r="AD27" s="121">
        <f>+SUM(L27,U27)</f>
        <v>124572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67444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530</v>
      </c>
      <c r="AT27" s="121">
        <v>0</v>
      </c>
      <c r="AU27" s="121">
        <v>530</v>
      </c>
      <c r="AV27" s="121">
        <v>0</v>
      </c>
      <c r="AW27" s="121">
        <v>0</v>
      </c>
      <c r="AX27" s="121">
        <f>SUM(AY27:BB27)</f>
        <v>66914</v>
      </c>
      <c r="AY27" s="121">
        <v>66870</v>
      </c>
      <c r="AZ27" s="121">
        <v>44</v>
      </c>
      <c r="BA27" s="121">
        <v>0</v>
      </c>
      <c r="BB27" s="121">
        <v>0</v>
      </c>
      <c r="BC27" s="121">
        <v>26875</v>
      </c>
      <c r="BD27" s="121">
        <v>0</v>
      </c>
      <c r="BE27" s="121">
        <v>0</v>
      </c>
      <c r="BF27" s="121">
        <f>SUM(AE27,+AM27,+BE27)</f>
        <v>67444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48616</v>
      </c>
      <c r="CF27" s="121">
        <v>0</v>
      </c>
      <c r="CG27" s="121">
        <v>24</v>
      </c>
      <c r="CH27" s="121">
        <f>SUM(BG27,+BO27,+CG27)</f>
        <v>24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67444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530</v>
      </c>
      <c r="CX27" s="121">
        <f>SUM(AT27,+BV27)</f>
        <v>0</v>
      </c>
      <c r="CY27" s="121">
        <f>SUM(AU27,+BW27)</f>
        <v>530</v>
      </c>
      <c r="CZ27" s="121">
        <f>SUM(AV27,+BX27)</f>
        <v>0</v>
      </c>
      <c r="DA27" s="121">
        <f>SUM(AW27,+BY27)</f>
        <v>0</v>
      </c>
      <c r="DB27" s="121">
        <f>SUM(AX27,+BZ27)</f>
        <v>66914</v>
      </c>
      <c r="DC27" s="121">
        <f>SUM(AY27,+CA27)</f>
        <v>66870</v>
      </c>
      <c r="DD27" s="121">
        <f>SUM(AZ27,+CB27)</f>
        <v>44</v>
      </c>
      <c r="DE27" s="121">
        <f>SUM(BA27,+CC27)</f>
        <v>0</v>
      </c>
      <c r="DF27" s="121">
        <f>SUM(BB27,+CD27)</f>
        <v>0</v>
      </c>
      <c r="DG27" s="121">
        <f>SUM(BC27,+CE27)</f>
        <v>75491</v>
      </c>
      <c r="DH27" s="121">
        <f>SUM(BD27,+CF27)</f>
        <v>0</v>
      </c>
      <c r="DI27" s="121">
        <f>SUM(BE27,+CG27)</f>
        <v>24</v>
      </c>
      <c r="DJ27" s="121">
        <f>SUM(BF27,+CH27)</f>
        <v>67468</v>
      </c>
    </row>
    <row r="28" spans="1:114" s="136" customFormat="1" ht="13.5" customHeight="1" x14ac:dyDescent="0.2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2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2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2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2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2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2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2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2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2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2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2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2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2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2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25.33203125" style="49" customWidth="1"/>
    <col min="4" max="37" width="14.77734375" style="54" customWidth="1"/>
    <col min="38" max="38" width="14.77734375" style="123" customWidth="1"/>
    <col min="39" max="54" width="14.77734375" style="54" customWidth="1"/>
    <col min="55" max="55" width="14.77734375" style="123" customWidth="1"/>
    <col min="56" max="65" width="14.77734375" style="54" customWidth="1"/>
    <col min="66" max="66" width="14.77734375" style="123" customWidth="1"/>
    <col min="67" max="82" width="14.77734375" style="54" customWidth="1"/>
    <col min="83" max="83" width="14.77734375" style="123" customWidth="1"/>
    <col min="84" max="93" width="14.77734375" style="54" customWidth="1"/>
    <col min="94" max="94" width="14.77734375" style="123" customWidth="1"/>
    <col min="95" max="110" width="14.77734375" style="54" customWidth="1"/>
    <col min="111" max="111" width="14.77734375" style="123" customWidth="1"/>
    <col min="112" max="114" width="14.77734375" style="54" customWidth="1"/>
    <col min="115" max="16384" width="9" style="49"/>
  </cols>
  <sheetData>
    <row r="1" spans="1:114" ht="16.2" x14ac:dyDescent="0.2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2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2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2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2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2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2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644261</v>
      </c>
      <c r="E7" s="140">
        <f>SUM(F7:I7)+K7</f>
        <v>377906</v>
      </c>
      <c r="F7" s="140">
        <f t="shared" ref="F7:L7" si="0">SUM(F$8:F$1000)</f>
        <v>15480</v>
      </c>
      <c r="G7" s="140">
        <f t="shared" si="0"/>
        <v>0</v>
      </c>
      <c r="H7" s="140">
        <f t="shared" si="0"/>
        <v>0</v>
      </c>
      <c r="I7" s="140">
        <f t="shared" si="0"/>
        <v>210494</v>
      </c>
      <c r="J7" s="140">
        <f t="shared" si="0"/>
        <v>2729968</v>
      </c>
      <c r="K7" s="140">
        <f t="shared" si="0"/>
        <v>151932</v>
      </c>
      <c r="L7" s="140">
        <f t="shared" si="0"/>
        <v>266355</v>
      </c>
      <c r="M7" s="140">
        <f>SUM(N7,+U7)</f>
        <v>99336</v>
      </c>
      <c r="N7" s="140">
        <f>SUM(O7:R7,T7)</f>
        <v>1509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0</v>
      </c>
      <c r="R7" s="140">
        <f t="shared" si="1"/>
        <v>0</v>
      </c>
      <c r="S7" s="140">
        <f t="shared" si="1"/>
        <v>1357351</v>
      </c>
      <c r="T7" s="140">
        <f t="shared" si="1"/>
        <v>1509</v>
      </c>
      <c r="U7" s="140">
        <f t="shared" si="1"/>
        <v>97827</v>
      </c>
      <c r="V7" s="140">
        <f t="shared" ref="V7:AD7" si="2">+SUM(D7,M7)</f>
        <v>743597</v>
      </c>
      <c r="W7" s="140">
        <f t="shared" si="2"/>
        <v>379415</v>
      </c>
      <c r="X7" s="140">
        <f t="shared" si="2"/>
        <v>15480</v>
      </c>
      <c r="Y7" s="140">
        <f t="shared" si="2"/>
        <v>0</v>
      </c>
      <c r="Z7" s="140">
        <f t="shared" si="2"/>
        <v>0</v>
      </c>
      <c r="AA7" s="140">
        <f t="shared" si="2"/>
        <v>210494</v>
      </c>
      <c r="AB7" s="140">
        <f t="shared" si="2"/>
        <v>4087319</v>
      </c>
      <c r="AC7" s="140">
        <f t="shared" si="2"/>
        <v>153441</v>
      </c>
      <c r="AD7" s="140">
        <f t="shared" si="2"/>
        <v>364182</v>
      </c>
      <c r="AE7" s="140">
        <f>SUM(AF7,+AK7)</f>
        <v>218123</v>
      </c>
      <c r="AF7" s="140">
        <f>SUM(AG7:AJ7)</f>
        <v>158809</v>
      </c>
      <c r="AG7" s="140">
        <f>SUM(AG$8:AG$1000)</f>
        <v>0</v>
      </c>
      <c r="AH7" s="140">
        <f>SUM(AH$8:AH$1000)</f>
        <v>158809</v>
      </c>
      <c r="AI7" s="140">
        <f>SUM(AI$8:AI$1000)</f>
        <v>0</v>
      </c>
      <c r="AJ7" s="140">
        <f>SUM(AJ$8:AJ$1000)</f>
        <v>0</v>
      </c>
      <c r="AK7" s="140">
        <f>SUM(AK$8:AK$1000)</f>
        <v>59314</v>
      </c>
      <c r="AL7" s="143" t="s">
        <v>314</v>
      </c>
      <c r="AM7" s="140">
        <f>SUM(AN7,AS7,AW7,AX7,BD7)</f>
        <v>2689010</v>
      </c>
      <c r="AN7" s="140">
        <f>SUM(AO7:AR7)</f>
        <v>270667</v>
      </c>
      <c r="AO7" s="140">
        <f>SUM(AO$8:AO$1000)</f>
        <v>164201</v>
      </c>
      <c r="AP7" s="140">
        <f>SUM(AP$8:AP$1000)</f>
        <v>0</v>
      </c>
      <c r="AQ7" s="140">
        <f>SUM(AQ$8:AQ$1000)</f>
        <v>95068</v>
      </c>
      <c r="AR7" s="140">
        <f>SUM(AR$8:AR$1000)</f>
        <v>11398</v>
      </c>
      <c r="AS7" s="140">
        <f>SUM(AT7:AV7)</f>
        <v>389039</v>
      </c>
      <c r="AT7" s="140">
        <f>SUM(AT$8:AT$1000)</f>
        <v>0</v>
      </c>
      <c r="AU7" s="140">
        <f>SUM(AU$8:AU$1000)</f>
        <v>325286</v>
      </c>
      <c r="AV7" s="140">
        <f>SUM(AV$8:AV$1000)</f>
        <v>63753</v>
      </c>
      <c r="AW7" s="140">
        <f>SUM(AW$8:AW$1000)</f>
        <v>0</v>
      </c>
      <c r="AX7" s="140">
        <f>SUM(AY7:BB7)</f>
        <v>2022743</v>
      </c>
      <c r="AY7" s="140">
        <f t="shared" ref="AY7:BE7" si="3">SUM(AY$8:AY$1000)</f>
        <v>133336</v>
      </c>
      <c r="AZ7" s="140">
        <f t="shared" si="3"/>
        <v>1846732</v>
      </c>
      <c r="BA7" s="140">
        <f t="shared" si="3"/>
        <v>7483</v>
      </c>
      <c r="BB7" s="140">
        <f t="shared" si="3"/>
        <v>35192</v>
      </c>
      <c r="BC7" s="143" t="s">
        <v>315</v>
      </c>
      <c r="BD7" s="140">
        <f t="shared" si="3"/>
        <v>6561</v>
      </c>
      <c r="BE7" s="140">
        <f t="shared" si="3"/>
        <v>467096</v>
      </c>
      <c r="BF7" s="140">
        <f>SUM(AE7,+AM7,+BE7)</f>
        <v>3374229</v>
      </c>
      <c r="BG7" s="140">
        <f>SUM(BH7,+BM7)</f>
        <v>39056</v>
      </c>
      <c r="BH7" s="140">
        <f>SUM(BI7:BL7)</f>
        <v>39056</v>
      </c>
      <c r="BI7" s="140">
        <f>SUM(BI$8:BI$1000)</f>
        <v>0</v>
      </c>
      <c r="BJ7" s="140">
        <f>SUM(BJ$8:BJ$1000)</f>
        <v>39056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1333515</v>
      </c>
      <c r="BP7" s="140">
        <f>SUM(BQ7:BT7)</f>
        <v>223016</v>
      </c>
      <c r="BQ7" s="140">
        <f>SUM(BQ$8:BQ$1000)</f>
        <v>223016</v>
      </c>
      <c r="BR7" s="140">
        <f>SUM(BR$8:BR$1000)</f>
        <v>0</v>
      </c>
      <c r="BS7" s="140">
        <f>SUM(BS$8:BS$1000)</f>
        <v>0</v>
      </c>
      <c r="BT7" s="140">
        <f>SUM(BT$8:BT$1000)</f>
        <v>0</v>
      </c>
      <c r="BU7" s="140">
        <f>SUM(BV7:BX7)</f>
        <v>864811</v>
      </c>
      <c r="BV7" s="140">
        <f>SUM(BV$8:BV$1000)</f>
        <v>0</v>
      </c>
      <c r="BW7" s="140">
        <f>SUM(BW$8:BW$1000)</f>
        <v>864811</v>
      </c>
      <c r="BX7" s="140">
        <f>SUM(BX$8:BX$1000)</f>
        <v>0</v>
      </c>
      <c r="BY7" s="140">
        <f>SUM(BY$8:BY$1000)</f>
        <v>0</v>
      </c>
      <c r="BZ7" s="140">
        <f>SUM(CA7:CD7)</f>
        <v>245688</v>
      </c>
      <c r="CA7" s="140">
        <f t="shared" ref="CA7:CG7" si="4">SUM(CA$8:CA$1000)</f>
        <v>34039</v>
      </c>
      <c r="CB7" s="140">
        <f t="shared" si="4"/>
        <v>171930</v>
      </c>
      <c r="CC7" s="140">
        <f t="shared" si="4"/>
        <v>19901</v>
      </c>
      <c r="CD7" s="140">
        <f t="shared" si="4"/>
        <v>19818</v>
      </c>
      <c r="CE7" s="143" t="s">
        <v>314</v>
      </c>
      <c r="CF7" s="140">
        <f t="shared" si="4"/>
        <v>0</v>
      </c>
      <c r="CG7" s="140">
        <f t="shared" si="4"/>
        <v>84116</v>
      </c>
      <c r="CH7" s="140">
        <f>SUM(BG7,+BO7,+CG7)</f>
        <v>1456687</v>
      </c>
      <c r="CI7" s="140">
        <f t="shared" ref="CI7:CO7" si="5">SUM(AE7,+BG7)</f>
        <v>257179</v>
      </c>
      <c r="CJ7" s="140">
        <f t="shared" si="5"/>
        <v>197865</v>
      </c>
      <c r="CK7" s="140">
        <f t="shared" si="5"/>
        <v>0</v>
      </c>
      <c r="CL7" s="140">
        <f t="shared" si="5"/>
        <v>197865</v>
      </c>
      <c r="CM7" s="140">
        <f t="shared" si="5"/>
        <v>0</v>
      </c>
      <c r="CN7" s="140">
        <f t="shared" si="5"/>
        <v>0</v>
      </c>
      <c r="CO7" s="140">
        <f t="shared" si="5"/>
        <v>59314</v>
      </c>
      <c r="CP7" s="143" t="s">
        <v>314</v>
      </c>
      <c r="CQ7" s="140">
        <f t="shared" ref="CQ7:DF7" si="6">SUM(AM7,+BO7)</f>
        <v>4022525</v>
      </c>
      <c r="CR7" s="140">
        <f t="shared" si="6"/>
        <v>493683</v>
      </c>
      <c r="CS7" s="140">
        <f t="shared" si="6"/>
        <v>387217</v>
      </c>
      <c r="CT7" s="140">
        <f t="shared" si="6"/>
        <v>0</v>
      </c>
      <c r="CU7" s="140">
        <f t="shared" si="6"/>
        <v>95068</v>
      </c>
      <c r="CV7" s="140">
        <f t="shared" si="6"/>
        <v>11398</v>
      </c>
      <c r="CW7" s="140">
        <f t="shared" si="6"/>
        <v>1253850</v>
      </c>
      <c r="CX7" s="140">
        <f t="shared" si="6"/>
        <v>0</v>
      </c>
      <c r="CY7" s="140">
        <f t="shared" si="6"/>
        <v>1190097</v>
      </c>
      <c r="CZ7" s="140">
        <f t="shared" si="6"/>
        <v>63753</v>
      </c>
      <c r="DA7" s="140">
        <f t="shared" si="6"/>
        <v>0</v>
      </c>
      <c r="DB7" s="140">
        <f t="shared" si="6"/>
        <v>2268431</v>
      </c>
      <c r="DC7" s="140">
        <f t="shared" si="6"/>
        <v>167375</v>
      </c>
      <c r="DD7" s="140">
        <f t="shared" si="6"/>
        <v>2018662</v>
      </c>
      <c r="DE7" s="140">
        <f t="shared" si="6"/>
        <v>27384</v>
      </c>
      <c r="DF7" s="140">
        <f t="shared" si="6"/>
        <v>55010</v>
      </c>
      <c r="DG7" s="143" t="s">
        <v>314</v>
      </c>
      <c r="DH7" s="140">
        <f>SUM(BD7,+CF7)</f>
        <v>6561</v>
      </c>
      <c r="DI7" s="140">
        <f>SUM(BE7,+CG7)</f>
        <v>551212</v>
      </c>
      <c r="DJ7" s="140">
        <f>SUM(BF7,+CH7)</f>
        <v>4830916</v>
      </c>
    </row>
    <row r="8" spans="1:114" s="136" customFormat="1" ht="13.5" customHeight="1" x14ac:dyDescent="0.2">
      <c r="A8" s="119" t="s">
        <v>46</v>
      </c>
      <c r="B8" s="120" t="s">
        <v>329</v>
      </c>
      <c r="C8" s="119" t="s">
        <v>330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307325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307325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418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418</v>
      </c>
      <c r="BD8" s="121">
        <v>0</v>
      </c>
      <c r="BE8" s="121">
        <v>0</v>
      </c>
      <c r="BF8" s="121">
        <f>SUM(AE8,+AM8,+BE8)</f>
        <v>0</v>
      </c>
      <c r="BG8" s="121">
        <f>SUM(BH8,+BM8)</f>
        <v>39056</v>
      </c>
      <c r="BH8" s="121">
        <f>SUM(BI8:BL8)</f>
        <v>39056</v>
      </c>
      <c r="BI8" s="121">
        <v>0</v>
      </c>
      <c r="BJ8" s="121">
        <v>39056</v>
      </c>
      <c r="BK8" s="121">
        <v>0</v>
      </c>
      <c r="BL8" s="121">
        <v>0</v>
      </c>
      <c r="BM8" s="121">
        <v>0</v>
      </c>
      <c r="BN8" s="122" t="s">
        <v>418</v>
      </c>
      <c r="BO8" s="121">
        <f>SUM(BP8,BU8,BY8,BZ8,CF8)</f>
        <v>264285</v>
      </c>
      <c r="BP8" s="121">
        <f>SUM(BQ8:BT8)</f>
        <v>73070</v>
      </c>
      <c r="BQ8" s="121">
        <v>73070</v>
      </c>
      <c r="BR8" s="121">
        <v>0</v>
      </c>
      <c r="BS8" s="121">
        <v>0</v>
      </c>
      <c r="BT8" s="121">
        <v>0</v>
      </c>
      <c r="BU8" s="121">
        <f>SUM(BV8:BX8)</f>
        <v>179133</v>
      </c>
      <c r="BV8" s="121">
        <v>0</v>
      </c>
      <c r="BW8" s="121">
        <v>179133</v>
      </c>
      <c r="BX8" s="121">
        <v>0</v>
      </c>
      <c r="BY8" s="121">
        <v>0</v>
      </c>
      <c r="BZ8" s="121">
        <f>SUM(CA8:CD8)</f>
        <v>12082</v>
      </c>
      <c r="CA8" s="121">
        <v>0</v>
      </c>
      <c r="CB8" s="121">
        <v>7920</v>
      </c>
      <c r="CC8" s="121">
        <v>0</v>
      </c>
      <c r="CD8" s="121">
        <v>4162</v>
      </c>
      <c r="CE8" s="122" t="s">
        <v>418</v>
      </c>
      <c r="CF8" s="121">
        <v>0</v>
      </c>
      <c r="CG8" s="121">
        <v>3984</v>
      </c>
      <c r="CH8" s="121">
        <f>SUM(BG8,+BO8,+CG8)</f>
        <v>307325</v>
      </c>
      <c r="CI8" s="121">
        <f>SUM(AE8,+BG8)</f>
        <v>39056</v>
      </c>
      <c r="CJ8" s="121">
        <f>SUM(AF8,+BH8)</f>
        <v>39056</v>
      </c>
      <c r="CK8" s="121">
        <f>SUM(AG8,+BI8)</f>
        <v>0</v>
      </c>
      <c r="CL8" s="121">
        <f>SUM(AH8,+BJ8)</f>
        <v>39056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418</v>
      </c>
      <c r="CQ8" s="121">
        <f>SUM(AM8,+BO8)</f>
        <v>264285</v>
      </c>
      <c r="CR8" s="121">
        <f>SUM(AN8,+BP8)</f>
        <v>73070</v>
      </c>
      <c r="CS8" s="121">
        <f>SUM(AO8,+BQ8)</f>
        <v>73070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179133</v>
      </c>
      <c r="CX8" s="121">
        <f>SUM(AT8,+BV8)</f>
        <v>0</v>
      </c>
      <c r="CY8" s="121">
        <f>SUM(AU8,+BW8)</f>
        <v>179133</v>
      </c>
      <c r="CZ8" s="121">
        <f>SUM(AV8,+BX8)</f>
        <v>0</v>
      </c>
      <c r="DA8" s="121">
        <f>SUM(AW8,+BY8)</f>
        <v>0</v>
      </c>
      <c r="DB8" s="121">
        <f>SUM(AX8,+BZ8)</f>
        <v>12082</v>
      </c>
      <c r="DC8" s="121">
        <f>SUM(AY8,+CA8)</f>
        <v>0</v>
      </c>
      <c r="DD8" s="121">
        <f>SUM(AZ8,+CB8)</f>
        <v>7920</v>
      </c>
      <c r="DE8" s="121">
        <f>SUM(BA8,+CC8)</f>
        <v>0</v>
      </c>
      <c r="DF8" s="121">
        <f>SUM(BB8,+CD8)</f>
        <v>4162</v>
      </c>
      <c r="DG8" s="122" t="s">
        <v>418</v>
      </c>
      <c r="DH8" s="121">
        <f>SUM(BD8,+CF8)</f>
        <v>0</v>
      </c>
      <c r="DI8" s="121">
        <f>SUM(BE8,+CG8)</f>
        <v>3984</v>
      </c>
      <c r="DJ8" s="121">
        <f>SUM(BF8,+CH8)</f>
        <v>307325</v>
      </c>
    </row>
    <row r="9" spans="1:114" s="136" customFormat="1" ht="13.5" customHeight="1" x14ac:dyDescent="0.2">
      <c r="A9" s="119" t="s">
        <v>46</v>
      </c>
      <c r="B9" s="120" t="s">
        <v>358</v>
      </c>
      <c r="C9" s="119" t="s">
        <v>359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230000</v>
      </c>
      <c r="T9" s="121">
        <v>0</v>
      </c>
      <c r="U9" s="121">
        <v>0</v>
      </c>
      <c r="V9" s="121">
        <f>+SUM(D9,M9)</f>
        <v>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230000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418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418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418</v>
      </c>
      <c r="BO9" s="121">
        <f>SUM(BP9,BU9,BY9,BZ9,CF9)</f>
        <v>213103</v>
      </c>
      <c r="BP9" s="121">
        <f>SUM(BQ9:BT9)</f>
        <v>62963</v>
      </c>
      <c r="BQ9" s="121">
        <v>62963</v>
      </c>
      <c r="BR9" s="121">
        <v>0</v>
      </c>
      <c r="BS9" s="121">
        <v>0</v>
      </c>
      <c r="BT9" s="121">
        <v>0</v>
      </c>
      <c r="BU9" s="121">
        <f>SUM(BV9:BX9)</f>
        <v>119396</v>
      </c>
      <c r="BV9" s="121">
        <v>0</v>
      </c>
      <c r="BW9" s="121">
        <v>119396</v>
      </c>
      <c r="BX9" s="121">
        <v>0</v>
      </c>
      <c r="BY9" s="121">
        <v>0</v>
      </c>
      <c r="BZ9" s="121">
        <f>SUM(CA9:CD9)</f>
        <v>30744</v>
      </c>
      <c r="CA9" s="121">
        <v>3753</v>
      </c>
      <c r="CB9" s="121">
        <v>7090</v>
      </c>
      <c r="CC9" s="121">
        <v>19901</v>
      </c>
      <c r="CD9" s="121">
        <v>0</v>
      </c>
      <c r="CE9" s="122" t="s">
        <v>418</v>
      </c>
      <c r="CF9" s="121">
        <v>0</v>
      </c>
      <c r="CG9" s="121">
        <v>16897</v>
      </c>
      <c r="CH9" s="121">
        <f>SUM(BG9,+BO9,+CG9)</f>
        <v>230000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418</v>
      </c>
      <c r="CQ9" s="121">
        <f>SUM(AM9,+BO9)</f>
        <v>213103</v>
      </c>
      <c r="CR9" s="121">
        <f>SUM(AN9,+BP9)</f>
        <v>62963</v>
      </c>
      <c r="CS9" s="121">
        <f>SUM(AO9,+BQ9)</f>
        <v>62963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119396</v>
      </c>
      <c r="CX9" s="121">
        <f>SUM(AT9,+BV9)</f>
        <v>0</v>
      </c>
      <c r="CY9" s="121">
        <f>SUM(AU9,+BW9)</f>
        <v>119396</v>
      </c>
      <c r="CZ9" s="121">
        <f>SUM(AV9,+BX9)</f>
        <v>0</v>
      </c>
      <c r="DA9" s="121">
        <f>SUM(AW9,+BY9)</f>
        <v>0</v>
      </c>
      <c r="DB9" s="121">
        <f>SUM(AX9,+BZ9)</f>
        <v>30744</v>
      </c>
      <c r="DC9" s="121">
        <f>SUM(AY9,+CA9)</f>
        <v>3753</v>
      </c>
      <c r="DD9" s="121">
        <f>SUM(AZ9,+CB9)</f>
        <v>7090</v>
      </c>
      <c r="DE9" s="121">
        <f>SUM(BA9,+CC9)</f>
        <v>19901</v>
      </c>
      <c r="DF9" s="121">
        <f>SUM(BB9,+CD9)</f>
        <v>0</v>
      </c>
      <c r="DG9" s="122" t="s">
        <v>418</v>
      </c>
      <c r="DH9" s="121">
        <f>SUM(BD9,+CF9)</f>
        <v>0</v>
      </c>
      <c r="DI9" s="121">
        <f>SUM(BE9,+CG9)</f>
        <v>16897</v>
      </c>
      <c r="DJ9" s="121">
        <f>SUM(BF9,+CH9)</f>
        <v>230000</v>
      </c>
    </row>
    <row r="10" spans="1:114" s="136" customFormat="1" ht="13.5" customHeight="1" x14ac:dyDescent="0.2">
      <c r="A10" s="119" t="s">
        <v>46</v>
      </c>
      <c r="B10" s="120" t="s">
        <v>363</v>
      </c>
      <c r="C10" s="119" t="s">
        <v>364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27685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276365</v>
      </c>
      <c r="T10" s="121">
        <v>0</v>
      </c>
      <c r="U10" s="121">
        <v>27685</v>
      </c>
      <c r="V10" s="121">
        <f>+SUM(D10,M10)</f>
        <v>27685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276365</v>
      </c>
      <c r="AC10" s="121">
        <f>+SUM(K10,T10)</f>
        <v>0</v>
      </c>
      <c r="AD10" s="121">
        <f>+SUM(L10,U10)</f>
        <v>27685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418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418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418</v>
      </c>
      <c r="BO10" s="121">
        <f>SUM(BP10,BU10,BY10,BZ10,CF10)</f>
        <v>304050</v>
      </c>
      <c r="BP10" s="121">
        <f>SUM(BQ10:BT10)</f>
        <v>65038</v>
      </c>
      <c r="BQ10" s="121">
        <v>65038</v>
      </c>
      <c r="BR10" s="121">
        <v>0</v>
      </c>
      <c r="BS10" s="121">
        <v>0</v>
      </c>
      <c r="BT10" s="121">
        <v>0</v>
      </c>
      <c r="BU10" s="121">
        <f>SUM(BV10:BX10)</f>
        <v>193825</v>
      </c>
      <c r="BV10" s="121">
        <v>0</v>
      </c>
      <c r="BW10" s="121">
        <v>193825</v>
      </c>
      <c r="BX10" s="121">
        <v>0</v>
      </c>
      <c r="BY10" s="121">
        <v>0</v>
      </c>
      <c r="BZ10" s="121">
        <f>SUM(CA10:CD10)</f>
        <v>45187</v>
      </c>
      <c r="CA10" s="121">
        <v>29749</v>
      </c>
      <c r="CB10" s="121">
        <v>10138</v>
      </c>
      <c r="CC10" s="121">
        <v>0</v>
      </c>
      <c r="CD10" s="121">
        <v>5300</v>
      </c>
      <c r="CE10" s="122" t="s">
        <v>418</v>
      </c>
      <c r="CF10" s="121">
        <v>0</v>
      </c>
      <c r="CG10" s="121">
        <v>0</v>
      </c>
      <c r="CH10" s="121">
        <f>SUM(BG10,+BO10,+CG10)</f>
        <v>304050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418</v>
      </c>
      <c r="CQ10" s="121">
        <f>SUM(AM10,+BO10)</f>
        <v>304050</v>
      </c>
      <c r="CR10" s="121">
        <f>SUM(AN10,+BP10)</f>
        <v>65038</v>
      </c>
      <c r="CS10" s="121">
        <f>SUM(AO10,+BQ10)</f>
        <v>65038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193825</v>
      </c>
      <c r="CX10" s="121">
        <f>SUM(AT10,+BV10)</f>
        <v>0</v>
      </c>
      <c r="CY10" s="121">
        <f>SUM(AU10,+BW10)</f>
        <v>193825</v>
      </c>
      <c r="CZ10" s="121">
        <f>SUM(AV10,+BX10)</f>
        <v>0</v>
      </c>
      <c r="DA10" s="121">
        <f>SUM(AW10,+BY10)</f>
        <v>0</v>
      </c>
      <c r="DB10" s="121">
        <f>SUM(AX10,+BZ10)</f>
        <v>45187</v>
      </c>
      <c r="DC10" s="121">
        <f>SUM(AY10,+CA10)</f>
        <v>29749</v>
      </c>
      <c r="DD10" s="121">
        <f>SUM(AZ10,+CB10)</f>
        <v>10138</v>
      </c>
      <c r="DE10" s="121">
        <f>SUM(BA10,+CC10)</f>
        <v>0</v>
      </c>
      <c r="DF10" s="121">
        <f>SUM(BB10,+CD10)</f>
        <v>5300</v>
      </c>
      <c r="DG10" s="122" t="s">
        <v>418</v>
      </c>
      <c r="DH10" s="121">
        <f>SUM(BD10,+CF10)</f>
        <v>0</v>
      </c>
      <c r="DI10" s="121">
        <f>SUM(BE10,+CG10)</f>
        <v>0</v>
      </c>
      <c r="DJ10" s="121">
        <f>SUM(BF10,+CH10)</f>
        <v>304050</v>
      </c>
    </row>
    <row r="11" spans="1:114" s="136" customFormat="1" ht="13.5" customHeight="1" x14ac:dyDescent="0.2">
      <c r="A11" s="119" t="s">
        <v>46</v>
      </c>
      <c r="B11" s="120" t="s">
        <v>356</v>
      </c>
      <c r="C11" s="119" t="s">
        <v>357</v>
      </c>
      <c r="D11" s="121">
        <f>SUM(E11,+L11)</f>
        <v>77705</v>
      </c>
      <c r="E11" s="121">
        <f>SUM(F11:I11)+K11</f>
        <v>9385</v>
      </c>
      <c r="F11" s="121">
        <v>0</v>
      </c>
      <c r="G11" s="121">
        <v>0</v>
      </c>
      <c r="H11" s="121">
        <v>0</v>
      </c>
      <c r="I11" s="121">
        <v>0</v>
      </c>
      <c r="J11" s="121">
        <v>64152</v>
      </c>
      <c r="K11" s="121">
        <v>9385</v>
      </c>
      <c r="L11" s="121">
        <v>68320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77705</v>
      </c>
      <c r="W11" s="121">
        <f>+SUM(E11,N11)</f>
        <v>9385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64152</v>
      </c>
      <c r="AC11" s="121">
        <f>+SUM(K11,T11)</f>
        <v>9385</v>
      </c>
      <c r="AD11" s="121">
        <f>+SUM(L11,U11)</f>
        <v>68320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418</v>
      </c>
      <c r="AM11" s="121">
        <f>SUM(AN11,AS11,AW11,AX11,BD11)</f>
        <v>51644</v>
      </c>
      <c r="AN11" s="121">
        <f>SUM(AO11:AR11)</f>
        <v>17160</v>
      </c>
      <c r="AO11" s="121">
        <v>12870</v>
      </c>
      <c r="AP11" s="121">
        <v>0</v>
      </c>
      <c r="AQ11" s="121">
        <v>0</v>
      </c>
      <c r="AR11" s="121">
        <v>4290</v>
      </c>
      <c r="AS11" s="121">
        <f>SUM(AT11:AV11)</f>
        <v>22154</v>
      </c>
      <c r="AT11" s="121">
        <v>0</v>
      </c>
      <c r="AU11" s="121">
        <v>70</v>
      </c>
      <c r="AV11" s="121">
        <v>22084</v>
      </c>
      <c r="AW11" s="121">
        <v>0</v>
      </c>
      <c r="AX11" s="121">
        <f>SUM(AY11:BB11)</f>
        <v>5769</v>
      </c>
      <c r="AY11" s="121">
        <v>0</v>
      </c>
      <c r="AZ11" s="121">
        <v>916</v>
      </c>
      <c r="BA11" s="121">
        <v>2277</v>
      </c>
      <c r="BB11" s="121">
        <v>2576</v>
      </c>
      <c r="BC11" s="122" t="s">
        <v>418</v>
      </c>
      <c r="BD11" s="121">
        <v>6561</v>
      </c>
      <c r="BE11" s="121">
        <v>90213</v>
      </c>
      <c r="BF11" s="121">
        <f>SUM(AE11,+AM11,+BE11)</f>
        <v>141857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418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418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418</v>
      </c>
      <c r="CQ11" s="121">
        <f>SUM(AM11,+BO11)</f>
        <v>51644</v>
      </c>
      <c r="CR11" s="121">
        <f>SUM(AN11,+BP11)</f>
        <v>17160</v>
      </c>
      <c r="CS11" s="121">
        <f>SUM(AO11,+BQ11)</f>
        <v>12870</v>
      </c>
      <c r="CT11" s="121">
        <f>SUM(AP11,+BR11)</f>
        <v>0</v>
      </c>
      <c r="CU11" s="121">
        <f>SUM(AQ11,+BS11)</f>
        <v>0</v>
      </c>
      <c r="CV11" s="121">
        <f>SUM(AR11,+BT11)</f>
        <v>4290</v>
      </c>
      <c r="CW11" s="121">
        <f>SUM(AS11,+BU11)</f>
        <v>22154</v>
      </c>
      <c r="CX11" s="121">
        <f>SUM(AT11,+BV11)</f>
        <v>0</v>
      </c>
      <c r="CY11" s="121">
        <f>SUM(AU11,+BW11)</f>
        <v>70</v>
      </c>
      <c r="CZ11" s="121">
        <f>SUM(AV11,+BX11)</f>
        <v>22084</v>
      </c>
      <c r="DA11" s="121">
        <f>SUM(AW11,+BY11)</f>
        <v>0</v>
      </c>
      <c r="DB11" s="121">
        <f>SUM(AX11,+BZ11)</f>
        <v>5769</v>
      </c>
      <c r="DC11" s="121">
        <f>SUM(AY11,+CA11)</f>
        <v>0</v>
      </c>
      <c r="DD11" s="121">
        <f>SUM(AZ11,+CB11)</f>
        <v>916</v>
      </c>
      <c r="DE11" s="121">
        <f>SUM(BA11,+CC11)</f>
        <v>2277</v>
      </c>
      <c r="DF11" s="121">
        <f>SUM(BB11,+CD11)</f>
        <v>2576</v>
      </c>
      <c r="DG11" s="122" t="s">
        <v>418</v>
      </c>
      <c r="DH11" s="121">
        <f>SUM(BD11,+CF11)</f>
        <v>6561</v>
      </c>
      <c r="DI11" s="121">
        <f>SUM(BE11,+CG11)</f>
        <v>90213</v>
      </c>
      <c r="DJ11" s="121">
        <f>SUM(BF11,+CH11)</f>
        <v>141857</v>
      </c>
    </row>
    <row r="12" spans="1:114" s="136" customFormat="1" ht="13.5" customHeight="1" x14ac:dyDescent="0.2">
      <c r="A12" s="119" t="s">
        <v>46</v>
      </c>
      <c r="B12" s="120" t="s">
        <v>327</v>
      </c>
      <c r="C12" s="119" t="s">
        <v>328</v>
      </c>
      <c r="D12" s="121">
        <f>SUM(E12,+L12)</f>
        <v>90016</v>
      </c>
      <c r="E12" s="121">
        <f>SUM(F12:I12)+K12</f>
        <v>43658</v>
      </c>
      <c r="F12" s="121">
        <v>0</v>
      </c>
      <c r="G12" s="121">
        <v>0</v>
      </c>
      <c r="H12" s="121">
        <v>0</v>
      </c>
      <c r="I12" s="121">
        <v>43626</v>
      </c>
      <c r="J12" s="121">
        <v>569375</v>
      </c>
      <c r="K12" s="121">
        <v>32</v>
      </c>
      <c r="L12" s="121">
        <v>46358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90016</v>
      </c>
      <c r="W12" s="121">
        <f>+SUM(E12,N12)</f>
        <v>43658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43626</v>
      </c>
      <c r="AB12" s="121">
        <f>+SUM(J12,S12)</f>
        <v>569375</v>
      </c>
      <c r="AC12" s="121">
        <f>+SUM(K12,T12)</f>
        <v>32</v>
      </c>
      <c r="AD12" s="121">
        <f>+SUM(L12,U12)</f>
        <v>46358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418</v>
      </c>
      <c r="AM12" s="121">
        <f>SUM(AN12,AS12,AW12,AX12,BD12)</f>
        <v>659391</v>
      </c>
      <c r="AN12" s="121">
        <f>SUM(AO12:AR12)</f>
        <v>134752</v>
      </c>
      <c r="AO12" s="121">
        <v>32576</v>
      </c>
      <c r="AP12" s="121">
        <v>0</v>
      </c>
      <c r="AQ12" s="121">
        <v>95068</v>
      </c>
      <c r="AR12" s="121">
        <v>7108</v>
      </c>
      <c r="AS12" s="121">
        <f>SUM(AT12:AV12)</f>
        <v>303124</v>
      </c>
      <c r="AT12" s="121">
        <v>0</v>
      </c>
      <c r="AU12" s="121">
        <v>261455</v>
      </c>
      <c r="AV12" s="121">
        <v>41669</v>
      </c>
      <c r="AW12" s="121">
        <v>0</v>
      </c>
      <c r="AX12" s="121">
        <f>SUM(AY12:BB12)</f>
        <v>221515</v>
      </c>
      <c r="AY12" s="121">
        <v>122687</v>
      </c>
      <c r="AZ12" s="121">
        <v>83989</v>
      </c>
      <c r="BA12" s="121">
        <v>5206</v>
      </c>
      <c r="BB12" s="121">
        <v>9633</v>
      </c>
      <c r="BC12" s="122" t="s">
        <v>418</v>
      </c>
      <c r="BD12" s="121">
        <v>0</v>
      </c>
      <c r="BE12" s="121">
        <v>0</v>
      </c>
      <c r="BF12" s="121">
        <f>SUM(AE12,+AM12,+BE12)</f>
        <v>659391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418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418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418</v>
      </c>
      <c r="CQ12" s="121">
        <f>SUM(AM12,+BO12)</f>
        <v>659391</v>
      </c>
      <c r="CR12" s="121">
        <f>SUM(AN12,+BP12)</f>
        <v>134752</v>
      </c>
      <c r="CS12" s="121">
        <f>SUM(AO12,+BQ12)</f>
        <v>32576</v>
      </c>
      <c r="CT12" s="121">
        <f>SUM(AP12,+BR12)</f>
        <v>0</v>
      </c>
      <c r="CU12" s="121">
        <f>SUM(AQ12,+BS12)</f>
        <v>95068</v>
      </c>
      <c r="CV12" s="121">
        <f>SUM(AR12,+BT12)</f>
        <v>7108</v>
      </c>
      <c r="CW12" s="121">
        <f>SUM(AS12,+BU12)</f>
        <v>303124</v>
      </c>
      <c r="CX12" s="121">
        <f>SUM(AT12,+BV12)</f>
        <v>0</v>
      </c>
      <c r="CY12" s="121">
        <f>SUM(AU12,+BW12)</f>
        <v>261455</v>
      </c>
      <c r="CZ12" s="121">
        <f>SUM(AV12,+BX12)</f>
        <v>41669</v>
      </c>
      <c r="DA12" s="121">
        <f>SUM(AW12,+BY12)</f>
        <v>0</v>
      </c>
      <c r="DB12" s="121">
        <f>SUM(AX12,+BZ12)</f>
        <v>221515</v>
      </c>
      <c r="DC12" s="121">
        <f>SUM(AY12,+CA12)</f>
        <v>122687</v>
      </c>
      <c r="DD12" s="121">
        <f>SUM(AZ12,+CB12)</f>
        <v>83989</v>
      </c>
      <c r="DE12" s="121">
        <f>SUM(BA12,+CC12)</f>
        <v>5206</v>
      </c>
      <c r="DF12" s="121">
        <f>SUM(BB12,+CD12)</f>
        <v>9633</v>
      </c>
      <c r="DG12" s="122" t="s">
        <v>418</v>
      </c>
      <c r="DH12" s="121">
        <f>SUM(BD12,+CF12)</f>
        <v>0</v>
      </c>
      <c r="DI12" s="121">
        <f>SUM(BE12,+CG12)</f>
        <v>0</v>
      </c>
      <c r="DJ12" s="121">
        <f>SUM(BF12,+CH12)</f>
        <v>659391</v>
      </c>
    </row>
    <row r="13" spans="1:114" s="136" customFormat="1" ht="13.5" customHeight="1" x14ac:dyDescent="0.2">
      <c r="A13" s="119" t="s">
        <v>46</v>
      </c>
      <c r="B13" s="120" t="s">
        <v>351</v>
      </c>
      <c r="C13" s="119" t="s">
        <v>352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21170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218304</v>
      </c>
      <c r="T13" s="121">
        <v>0</v>
      </c>
      <c r="U13" s="121">
        <v>21170</v>
      </c>
      <c r="V13" s="121">
        <f>+SUM(D13,M13)</f>
        <v>21170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218304</v>
      </c>
      <c r="AC13" s="121">
        <f>+SUM(K13,T13)</f>
        <v>0</v>
      </c>
      <c r="AD13" s="121">
        <f>+SUM(L13,U13)</f>
        <v>21170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418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418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418</v>
      </c>
      <c r="BO13" s="121">
        <f>SUM(BP13,BU13,BY13,BZ13,CF13)</f>
        <v>239474</v>
      </c>
      <c r="BP13" s="121">
        <f>SUM(BQ13:BT13)</f>
        <v>15092</v>
      </c>
      <c r="BQ13" s="121">
        <v>15092</v>
      </c>
      <c r="BR13" s="121">
        <v>0</v>
      </c>
      <c r="BS13" s="121">
        <v>0</v>
      </c>
      <c r="BT13" s="121">
        <v>0</v>
      </c>
      <c r="BU13" s="121">
        <f>SUM(BV13:BX13)</f>
        <v>141665</v>
      </c>
      <c r="BV13" s="121">
        <v>0</v>
      </c>
      <c r="BW13" s="121">
        <v>141665</v>
      </c>
      <c r="BX13" s="121">
        <v>0</v>
      </c>
      <c r="BY13" s="121">
        <v>0</v>
      </c>
      <c r="BZ13" s="121">
        <f>SUM(CA13:CD13)</f>
        <v>82717</v>
      </c>
      <c r="CA13" s="121">
        <v>537</v>
      </c>
      <c r="CB13" s="121">
        <v>71860</v>
      </c>
      <c r="CC13" s="121">
        <v>0</v>
      </c>
      <c r="CD13" s="121">
        <v>10320</v>
      </c>
      <c r="CE13" s="122" t="s">
        <v>418</v>
      </c>
      <c r="CF13" s="121">
        <v>0</v>
      </c>
      <c r="CG13" s="121">
        <v>0</v>
      </c>
      <c r="CH13" s="121">
        <f>SUM(BG13,+BO13,+CG13)</f>
        <v>239474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418</v>
      </c>
      <c r="CQ13" s="121">
        <f>SUM(AM13,+BO13)</f>
        <v>239474</v>
      </c>
      <c r="CR13" s="121">
        <f>SUM(AN13,+BP13)</f>
        <v>15092</v>
      </c>
      <c r="CS13" s="121">
        <f>SUM(AO13,+BQ13)</f>
        <v>15092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141665</v>
      </c>
      <c r="CX13" s="121">
        <f>SUM(AT13,+BV13)</f>
        <v>0</v>
      </c>
      <c r="CY13" s="121">
        <f>SUM(AU13,+BW13)</f>
        <v>141665</v>
      </c>
      <c r="CZ13" s="121">
        <f>SUM(AV13,+BX13)</f>
        <v>0</v>
      </c>
      <c r="DA13" s="121">
        <f>SUM(AW13,+BY13)</f>
        <v>0</v>
      </c>
      <c r="DB13" s="121">
        <f>SUM(AX13,+BZ13)</f>
        <v>82717</v>
      </c>
      <c r="DC13" s="121">
        <f>SUM(AY13,+CA13)</f>
        <v>537</v>
      </c>
      <c r="DD13" s="121">
        <f>SUM(AZ13,+CB13)</f>
        <v>71860</v>
      </c>
      <c r="DE13" s="121">
        <f>SUM(BA13,+CC13)</f>
        <v>0</v>
      </c>
      <c r="DF13" s="121">
        <f>SUM(BB13,+CD13)</f>
        <v>10320</v>
      </c>
      <c r="DG13" s="122" t="s">
        <v>418</v>
      </c>
      <c r="DH13" s="121">
        <f>SUM(BD13,+CF13)</f>
        <v>0</v>
      </c>
      <c r="DI13" s="121">
        <f>SUM(BE13,+CG13)</f>
        <v>0</v>
      </c>
      <c r="DJ13" s="121">
        <f>SUM(BF13,+CH13)</f>
        <v>239474</v>
      </c>
    </row>
    <row r="14" spans="1:114" s="136" customFormat="1" ht="13.5" customHeight="1" x14ac:dyDescent="0.2">
      <c r="A14" s="119" t="s">
        <v>46</v>
      </c>
      <c r="B14" s="120" t="s">
        <v>331</v>
      </c>
      <c r="C14" s="119" t="s">
        <v>332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50481</v>
      </c>
      <c r="N14" s="121">
        <f>SUM(O14:R14,T14)</f>
        <v>1509</v>
      </c>
      <c r="O14" s="121">
        <v>0</v>
      </c>
      <c r="P14" s="121">
        <v>0</v>
      </c>
      <c r="Q14" s="121">
        <v>0</v>
      </c>
      <c r="R14" s="121">
        <v>0</v>
      </c>
      <c r="S14" s="121">
        <v>325357</v>
      </c>
      <c r="T14" s="121">
        <v>1509</v>
      </c>
      <c r="U14" s="121">
        <v>48972</v>
      </c>
      <c r="V14" s="121">
        <f>+SUM(D14,M14)</f>
        <v>50481</v>
      </c>
      <c r="W14" s="121">
        <f>+SUM(E14,N14)</f>
        <v>1509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325357</v>
      </c>
      <c r="AC14" s="121">
        <f>+SUM(K14,T14)</f>
        <v>1509</v>
      </c>
      <c r="AD14" s="121">
        <f>+SUM(L14,U14)</f>
        <v>48972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418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418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418</v>
      </c>
      <c r="BO14" s="121">
        <f>SUM(BP14,BU14,BY14,BZ14,CF14)</f>
        <v>312603</v>
      </c>
      <c r="BP14" s="121">
        <f>SUM(BQ14:BT14)</f>
        <v>6853</v>
      </c>
      <c r="BQ14" s="121">
        <v>6853</v>
      </c>
      <c r="BR14" s="121">
        <v>0</v>
      </c>
      <c r="BS14" s="121">
        <v>0</v>
      </c>
      <c r="BT14" s="121">
        <v>0</v>
      </c>
      <c r="BU14" s="121">
        <f>SUM(BV14:BX14)</f>
        <v>230792</v>
      </c>
      <c r="BV14" s="121">
        <v>0</v>
      </c>
      <c r="BW14" s="121">
        <v>230792</v>
      </c>
      <c r="BX14" s="121">
        <v>0</v>
      </c>
      <c r="BY14" s="121">
        <v>0</v>
      </c>
      <c r="BZ14" s="121">
        <f>SUM(CA14:CD14)</f>
        <v>74958</v>
      </c>
      <c r="CA14" s="121">
        <v>0</v>
      </c>
      <c r="CB14" s="121">
        <v>74922</v>
      </c>
      <c r="CC14" s="121">
        <v>0</v>
      </c>
      <c r="CD14" s="121">
        <v>36</v>
      </c>
      <c r="CE14" s="122" t="s">
        <v>418</v>
      </c>
      <c r="CF14" s="121">
        <v>0</v>
      </c>
      <c r="CG14" s="121">
        <v>63235</v>
      </c>
      <c r="CH14" s="121">
        <f>SUM(BG14,+BO14,+CG14)</f>
        <v>375838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418</v>
      </c>
      <c r="CQ14" s="121">
        <f>SUM(AM14,+BO14)</f>
        <v>312603</v>
      </c>
      <c r="CR14" s="121">
        <f>SUM(AN14,+BP14)</f>
        <v>6853</v>
      </c>
      <c r="CS14" s="121">
        <f>SUM(AO14,+BQ14)</f>
        <v>6853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230792</v>
      </c>
      <c r="CX14" s="121">
        <f>SUM(AT14,+BV14)</f>
        <v>0</v>
      </c>
      <c r="CY14" s="121">
        <f>SUM(AU14,+BW14)</f>
        <v>230792</v>
      </c>
      <c r="CZ14" s="121">
        <f>SUM(AV14,+BX14)</f>
        <v>0</v>
      </c>
      <c r="DA14" s="121">
        <f>SUM(AW14,+BY14)</f>
        <v>0</v>
      </c>
      <c r="DB14" s="121">
        <f>SUM(AX14,+BZ14)</f>
        <v>74958</v>
      </c>
      <c r="DC14" s="121">
        <f>SUM(AY14,+CA14)</f>
        <v>0</v>
      </c>
      <c r="DD14" s="121">
        <f>SUM(AZ14,+CB14)</f>
        <v>74922</v>
      </c>
      <c r="DE14" s="121">
        <f>SUM(BA14,+CC14)</f>
        <v>0</v>
      </c>
      <c r="DF14" s="121">
        <f>SUM(BB14,+CD14)</f>
        <v>36</v>
      </c>
      <c r="DG14" s="122" t="s">
        <v>418</v>
      </c>
      <c r="DH14" s="121">
        <f>SUM(BD14,+CF14)</f>
        <v>0</v>
      </c>
      <c r="DI14" s="121">
        <f>SUM(BE14,+CG14)</f>
        <v>63235</v>
      </c>
      <c r="DJ14" s="121">
        <f>SUM(BF14,+CH14)</f>
        <v>375838</v>
      </c>
    </row>
    <row r="15" spans="1:114" s="136" customFormat="1" ht="13.5" customHeight="1" x14ac:dyDescent="0.2">
      <c r="A15" s="119" t="s">
        <v>46</v>
      </c>
      <c r="B15" s="120" t="s">
        <v>339</v>
      </c>
      <c r="C15" s="119" t="s">
        <v>340</v>
      </c>
      <c r="D15" s="121">
        <f>SUM(E15,+L15)</f>
        <v>287483</v>
      </c>
      <c r="E15" s="121">
        <f>SUM(F15:I15)+K15</f>
        <v>287483</v>
      </c>
      <c r="F15" s="121">
        <v>5953</v>
      </c>
      <c r="G15" s="121">
        <v>0</v>
      </c>
      <c r="H15" s="121">
        <v>0</v>
      </c>
      <c r="I15" s="121">
        <v>149898</v>
      </c>
      <c r="J15" s="121">
        <v>1117048</v>
      </c>
      <c r="K15" s="121">
        <v>131632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287483</v>
      </c>
      <c r="W15" s="121">
        <f>+SUM(E15,N15)</f>
        <v>287483</v>
      </c>
      <c r="X15" s="121">
        <f>+SUM(F15,O15)</f>
        <v>5953</v>
      </c>
      <c r="Y15" s="121">
        <f>+SUM(G15,P15)</f>
        <v>0</v>
      </c>
      <c r="Z15" s="121">
        <f>+SUM(H15,Q15)</f>
        <v>0</v>
      </c>
      <c r="AA15" s="121">
        <f>+SUM(I15,R15)</f>
        <v>149898</v>
      </c>
      <c r="AB15" s="121">
        <f>+SUM(J15,S15)</f>
        <v>1117048</v>
      </c>
      <c r="AC15" s="121">
        <f>+SUM(K15,T15)</f>
        <v>131632</v>
      </c>
      <c r="AD15" s="121">
        <f>+SUM(L15,U15)</f>
        <v>0</v>
      </c>
      <c r="AE15" s="121">
        <f>SUM(AF15,+AK15)</f>
        <v>14877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14877</v>
      </c>
      <c r="AL15" s="122" t="s">
        <v>418</v>
      </c>
      <c r="AM15" s="121">
        <f>SUM(AN15,AS15,AW15,AX15,BD15)</f>
        <v>1271337</v>
      </c>
      <c r="AN15" s="121">
        <f>SUM(AO15:AR15)</f>
        <v>66804</v>
      </c>
      <c r="AO15" s="121">
        <v>66804</v>
      </c>
      <c r="AP15" s="121">
        <v>0</v>
      </c>
      <c r="AQ15" s="121">
        <v>0</v>
      </c>
      <c r="AR15" s="121">
        <v>0</v>
      </c>
      <c r="AS15" s="121">
        <f>SUM(AT15:AV15)</f>
        <v>63761</v>
      </c>
      <c r="AT15" s="121">
        <v>0</v>
      </c>
      <c r="AU15" s="121">
        <v>63761</v>
      </c>
      <c r="AV15" s="121">
        <v>0</v>
      </c>
      <c r="AW15" s="121">
        <v>0</v>
      </c>
      <c r="AX15" s="121">
        <f>SUM(AY15:BB15)</f>
        <v>1140772</v>
      </c>
      <c r="AY15" s="121">
        <v>10649</v>
      </c>
      <c r="AZ15" s="121">
        <v>1130123</v>
      </c>
      <c r="BA15" s="121">
        <v>0</v>
      </c>
      <c r="BB15" s="121">
        <v>0</v>
      </c>
      <c r="BC15" s="122" t="s">
        <v>418</v>
      </c>
      <c r="BD15" s="121">
        <v>0</v>
      </c>
      <c r="BE15" s="121">
        <v>118317</v>
      </c>
      <c r="BF15" s="121">
        <f>SUM(AE15,+AM15,+BE15)</f>
        <v>1404531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418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418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14877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14877</v>
      </c>
      <c r="CP15" s="122" t="s">
        <v>418</v>
      </c>
      <c r="CQ15" s="121">
        <f>SUM(AM15,+BO15)</f>
        <v>1271337</v>
      </c>
      <c r="CR15" s="121">
        <f>SUM(AN15,+BP15)</f>
        <v>66804</v>
      </c>
      <c r="CS15" s="121">
        <f>SUM(AO15,+BQ15)</f>
        <v>66804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63761</v>
      </c>
      <c r="CX15" s="121">
        <f>SUM(AT15,+BV15)</f>
        <v>0</v>
      </c>
      <c r="CY15" s="121">
        <f>SUM(AU15,+BW15)</f>
        <v>63761</v>
      </c>
      <c r="CZ15" s="121">
        <f>SUM(AV15,+BX15)</f>
        <v>0</v>
      </c>
      <c r="DA15" s="121">
        <f>SUM(AW15,+BY15)</f>
        <v>0</v>
      </c>
      <c r="DB15" s="121">
        <f>SUM(AX15,+BZ15)</f>
        <v>1140772</v>
      </c>
      <c r="DC15" s="121">
        <f>SUM(AY15,+CA15)</f>
        <v>10649</v>
      </c>
      <c r="DD15" s="121">
        <f>SUM(AZ15,+CB15)</f>
        <v>1130123</v>
      </c>
      <c r="DE15" s="121">
        <f>SUM(BA15,+CC15)</f>
        <v>0</v>
      </c>
      <c r="DF15" s="121">
        <f>SUM(BB15,+CD15)</f>
        <v>0</v>
      </c>
      <c r="DG15" s="122" t="s">
        <v>418</v>
      </c>
      <c r="DH15" s="121">
        <f>SUM(BD15,+CF15)</f>
        <v>0</v>
      </c>
      <c r="DI15" s="121">
        <f>SUM(BE15,+CG15)</f>
        <v>118317</v>
      </c>
      <c r="DJ15" s="121">
        <f>SUM(BF15,+CH15)</f>
        <v>1404531</v>
      </c>
    </row>
    <row r="16" spans="1:114" s="136" customFormat="1" ht="13.5" customHeight="1" x14ac:dyDescent="0.2">
      <c r="A16" s="119" t="s">
        <v>46</v>
      </c>
      <c r="B16" s="120" t="s">
        <v>349</v>
      </c>
      <c r="C16" s="119" t="s">
        <v>350</v>
      </c>
      <c r="D16" s="121">
        <f>SUM(E16,+L16)</f>
        <v>147062</v>
      </c>
      <c r="E16" s="121">
        <f>SUM(F16:I16)+K16</f>
        <v>27853</v>
      </c>
      <c r="F16" s="121">
        <v>0</v>
      </c>
      <c r="G16" s="121">
        <v>0</v>
      </c>
      <c r="H16" s="121">
        <v>0</v>
      </c>
      <c r="I16" s="121">
        <v>16970</v>
      </c>
      <c r="J16" s="121">
        <v>783092</v>
      </c>
      <c r="K16" s="121">
        <v>10883</v>
      </c>
      <c r="L16" s="121">
        <v>119209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147062</v>
      </c>
      <c r="W16" s="121">
        <f>+SUM(E16,N16)</f>
        <v>27853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16970</v>
      </c>
      <c r="AB16" s="121">
        <f>+SUM(J16,S16)</f>
        <v>783092</v>
      </c>
      <c r="AC16" s="121">
        <f>+SUM(K16,T16)</f>
        <v>10883</v>
      </c>
      <c r="AD16" s="121">
        <f>+SUM(L16,U16)</f>
        <v>119209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418</v>
      </c>
      <c r="AM16" s="121">
        <f>SUM(AN16,AS16,AW16,AX16,BD16)</f>
        <v>706638</v>
      </c>
      <c r="AN16" s="121">
        <f>SUM(AO16:AR16)</f>
        <v>51951</v>
      </c>
      <c r="AO16" s="121">
        <v>51951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654687</v>
      </c>
      <c r="AY16" s="121">
        <v>0</v>
      </c>
      <c r="AZ16" s="121">
        <v>631704</v>
      </c>
      <c r="BA16" s="121">
        <v>0</v>
      </c>
      <c r="BB16" s="121">
        <v>22983</v>
      </c>
      <c r="BC16" s="122" t="s">
        <v>418</v>
      </c>
      <c r="BD16" s="121">
        <v>0</v>
      </c>
      <c r="BE16" s="121">
        <v>223516</v>
      </c>
      <c r="BF16" s="121">
        <f>SUM(AE16,+AM16,+BE16)</f>
        <v>930154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418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418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418</v>
      </c>
      <c r="CQ16" s="121">
        <f>SUM(AM16,+BO16)</f>
        <v>706638</v>
      </c>
      <c r="CR16" s="121">
        <f>SUM(AN16,+BP16)</f>
        <v>51951</v>
      </c>
      <c r="CS16" s="121">
        <f>SUM(AO16,+BQ16)</f>
        <v>51951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654687</v>
      </c>
      <c r="DC16" s="121">
        <f>SUM(AY16,+CA16)</f>
        <v>0</v>
      </c>
      <c r="DD16" s="121">
        <f>SUM(AZ16,+CB16)</f>
        <v>631704</v>
      </c>
      <c r="DE16" s="121">
        <f>SUM(BA16,+CC16)</f>
        <v>0</v>
      </c>
      <c r="DF16" s="121">
        <f>SUM(BB16,+CD16)</f>
        <v>22983</v>
      </c>
      <c r="DG16" s="122" t="s">
        <v>418</v>
      </c>
      <c r="DH16" s="121">
        <f>SUM(BD16,+CF16)</f>
        <v>0</v>
      </c>
      <c r="DI16" s="121">
        <f>SUM(BE16,+CG16)</f>
        <v>223516</v>
      </c>
      <c r="DJ16" s="121">
        <f>SUM(BF16,+CH16)</f>
        <v>930154</v>
      </c>
    </row>
    <row r="17" spans="1:114" s="136" customFormat="1" ht="13.5" customHeight="1" x14ac:dyDescent="0.2">
      <c r="A17" s="119" t="s">
        <v>46</v>
      </c>
      <c r="B17" s="120" t="s">
        <v>344</v>
      </c>
      <c r="C17" s="119" t="s">
        <v>345</v>
      </c>
      <c r="D17" s="121">
        <f>SUM(E17,+L17)</f>
        <v>41995</v>
      </c>
      <c r="E17" s="121">
        <f>SUM(F17:I17)+K17</f>
        <v>9527</v>
      </c>
      <c r="F17" s="121">
        <v>9527</v>
      </c>
      <c r="G17" s="121">
        <v>0</v>
      </c>
      <c r="H17" s="121">
        <v>0</v>
      </c>
      <c r="I17" s="121">
        <v>0</v>
      </c>
      <c r="J17" s="121">
        <v>196301</v>
      </c>
      <c r="K17" s="121">
        <v>0</v>
      </c>
      <c r="L17" s="121">
        <v>32468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41995</v>
      </c>
      <c r="W17" s="121">
        <f>+SUM(E17,N17)</f>
        <v>9527</v>
      </c>
      <c r="X17" s="121">
        <f>+SUM(F17,O17)</f>
        <v>9527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196301</v>
      </c>
      <c r="AC17" s="121">
        <f>+SUM(K17,T17)</f>
        <v>0</v>
      </c>
      <c r="AD17" s="121">
        <f>+SUM(L17,U17)</f>
        <v>32468</v>
      </c>
      <c r="AE17" s="121">
        <f>SUM(AF17,+AK17)</f>
        <v>203246</v>
      </c>
      <c r="AF17" s="121">
        <f>SUM(AG17:AJ17)</f>
        <v>158809</v>
      </c>
      <c r="AG17" s="121">
        <v>0</v>
      </c>
      <c r="AH17" s="121">
        <v>158809</v>
      </c>
      <c r="AI17" s="121">
        <v>0</v>
      </c>
      <c r="AJ17" s="121">
        <v>0</v>
      </c>
      <c r="AK17" s="121">
        <v>44437</v>
      </c>
      <c r="AL17" s="122" t="s">
        <v>418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418</v>
      </c>
      <c r="BD17" s="121">
        <v>0</v>
      </c>
      <c r="BE17" s="121">
        <v>35050</v>
      </c>
      <c r="BF17" s="121">
        <f>SUM(AE17,+AM17,+BE17)</f>
        <v>238296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418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418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203246</v>
      </c>
      <c r="CJ17" s="121">
        <f>SUM(AF17,+BH17)</f>
        <v>158809</v>
      </c>
      <c r="CK17" s="121">
        <f>SUM(AG17,+BI17)</f>
        <v>0</v>
      </c>
      <c r="CL17" s="121">
        <f>SUM(AH17,+BJ17)</f>
        <v>158809</v>
      </c>
      <c r="CM17" s="121">
        <f>SUM(AI17,+BK17)</f>
        <v>0</v>
      </c>
      <c r="CN17" s="121">
        <f>SUM(AJ17,+BL17)</f>
        <v>0</v>
      </c>
      <c r="CO17" s="121">
        <f>SUM(AK17,+BM17)</f>
        <v>44437</v>
      </c>
      <c r="CP17" s="122" t="s">
        <v>418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418</v>
      </c>
      <c r="DH17" s="121">
        <f>SUM(BD17,+CF17)</f>
        <v>0</v>
      </c>
      <c r="DI17" s="121">
        <f>SUM(BE17,+CG17)</f>
        <v>35050</v>
      </c>
      <c r="DJ17" s="121">
        <f>SUM(BF17,+CH17)</f>
        <v>238296</v>
      </c>
    </row>
    <row r="18" spans="1:114" s="136" customFormat="1" ht="13.5" customHeight="1" x14ac:dyDescent="0.2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2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2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2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2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2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2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2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2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2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2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2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2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2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2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2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2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2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2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2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2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2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2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2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2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26.77734375" style="49" customWidth="1"/>
    <col min="4" max="30" width="14.77734375" style="54" customWidth="1"/>
    <col min="31" max="32" width="9" style="205"/>
    <col min="33" max="16384" width="9" style="49"/>
  </cols>
  <sheetData>
    <row r="1" spans="1:32" ht="16.2" x14ac:dyDescent="0.2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2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2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2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2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2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2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11669059</v>
      </c>
      <c r="E7" s="140">
        <f>+SUM(F7:I7,K7)</f>
        <v>3351683</v>
      </c>
      <c r="F7" s="140">
        <f t="shared" ref="F7:L7" si="0">SUM(F$8:F$1000)</f>
        <v>202566</v>
      </c>
      <c r="G7" s="140">
        <f t="shared" si="0"/>
        <v>111448</v>
      </c>
      <c r="H7" s="140">
        <f t="shared" si="0"/>
        <v>340200</v>
      </c>
      <c r="I7" s="140">
        <f t="shared" si="0"/>
        <v>1891094</v>
      </c>
      <c r="J7" s="140">
        <f t="shared" si="0"/>
        <v>2729968</v>
      </c>
      <c r="K7" s="140">
        <f t="shared" si="0"/>
        <v>806375</v>
      </c>
      <c r="L7" s="140">
        <f t="shared" si="0"/>
        <v>8317376</v>
      </c>
      <c r="M7" s="140">
        <f>SUM(N7,+U7)</f>
        <v>2956184</v>
      </c>
      <c r="N7" s="140">
        <f>+SUM(O7:R7,T7)</f>
        <v>325078</v>
      </c>
      <c r="O7" s="140">
        <f t="shared" ref="O7:U7" si="1">SUM(O$8:O$1000)</f>
        <v>25474</v>
      </c>
      <c r="P7" s="140">
        <f t="shared" si="1"/>
        <v>40000</v>
      </c>
      <c r="Q7" s="140">
        <f t="shared" si="1"/>
        <v>26400</v>
      </c>
      <c r="R7" s="140">
        <f t="shared" si="1"/>
        <v>191308</v>
      </c>
      <c r="S7" s="140">
        <f t="shared" si="1"/>
        <v>1357351</v>
      </c>
      <c r="T7" s="140">
        <f t="shared" si="1"/>
        <v>41896</v>
      </c>
      <c r="U7" s="140">
        <f t="shared" si="1"/>
        <v>2631106</v>
      </c>
      <c r="V7" s="140">
        <f t="shared" ref="V7:AB7" si="2">+SUM(D7,M7)</f>
        <v>14625243</v>
      </c>
      <c r="W7" s="140">
        <f t="shared" si="2"/>
        <v>3676761</v>
      </c>
      <c r="X7" s="140">
        <f t="shared" si="2"/>
        <v>228040</v>
      </c>
      <c r="Y7" s="140">
        <f t="shared" si="2"/>
        <v>151448</v>
      </c>
      <c r="Z7" s="140">
        <f t="shared" si="2"/>
        <v>366600</v>
      </c>
      <c r="AA7" s="140">
        <f t="shared" si="2"/>
        <v>2082402</v>
      </c>
      <c r="AB7" s="140">
        <f t="shared" si="2"/>
        <v>4087319</v>
      </c>
      <c r="AC7" s="140">
        <f>+SUM(K7,T7)</f>
        <v>848271</v>
      </c>
      <c r="AD7" s="140">
        <f>+SUM(L7,U7)</f>
        <v>10948482</v>
      </c>
      <c r="AE7" s="208"/>
      <c r="AF7" s="208"/>
    </row>
    <row r="8" spans="1:32" s="136" customFormat="1" ht="13.5" customHeight="1" x14ac:dyDescent="0.2">
      <c r="A8" s="119" t="s">
        <v>46</v>
      </c>
      <c r="B8" s="120" t="s">
        <v>324</v>
      </c>
      <c r="C8" s="119" t="s">
        <v>325</v>
      </c>
      <c r="D8" s="121">
        <f>SUM(E8,+L8)</f>
        <v>2941874</v>
      </c>
      <c r="E8" s="121">
        <f>+SUM(F8:I8,K8)</f>
        <v>1035530</v>
      </c>
      <c r="F8" s="121">
        <v>0</v>
      </c>
      <c r="G8" s="121">
        <v>0</v>
      </c>
      <c r="H8" s="121">
        <v>0</v>
      </c>
      <c r="I8" s="121">
        <v>614008</v>
      </c>
      <c r="J8" s="121"/>
      <c r="K8" s="121">
        <v>421522</v>
      </c>
      <c r="L8" s="121">
        <v>1906344</v>
      </c>
      <c r="M8" s="121">
        <f>SUM(N8,+U8)</f>
        <v>431433</v>
      </c>
      <c r="N8" s="121">
        <f>+SUM(O8:R8,T8)</f>
        <v>2497</v>
      </c>
      <c r="O8" s="121">
        <v>0</v>
      </c>
      <c r="P8" s="121">
        <v>0</v>
      </c>
      <c r="Q8" s="121">
        <v>0</v>
      </c>
      <c r="R8" s="121">
        <v>2343</v>
      </c>
      <c r="S8" s="121"/>
      <c r="T8" s="121">
        <v>154</v>
      </c>
      <c r="U8" s="121">
        <v>428936</v>
      </c>
      <c r="V8" s="121">
        <f>+SUM(D8,M8)</f>
        <v>3373307</v>
      </c>
      <c r="W8" s="121">
        <f>+SUM(E8,N8)</f>
        <v>1038027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616351</v>
      </c>
      <c r="AB8" s="121">
        <f>+SUM(J8,S8)</f>
        <v>0</v>
      </c>
      <c r="AC8" s="121">
        <f>+SUM(K8,T8)</f>
        <v>421676</v>
      </c>
      <c r="AD8" s="121">
        <f>+SUM(L8,U8)</f>
        <v>2335280</v>
      </c>
      <c r="AE8" s="209" t="s">
        <v>326</v>
      </c>
      <c r="AF8" s="208"/>
    </row>
    <row r="9" spans="1:32" s="136" customFormat="1" ht="13.5" customHeight="1" x14ac:dyDescent="0.2">
      <c r="A9" s="119" t="s">
        <v>46</v>
      </c>
      <c r="B9" s="120" t="s">
        <v>333</v>
      </c>
      <c r="C9" s="119" t="s">
        <v>334</v>
      </c>
      <c r="D9" s="121">
        <f>SUM(E9,+L9)</f>
        <v>1923554</v>
      </c>
      <c r="E9" s="121">
        <f>+SUM(F9:I9,K9)</f>
        <v>942069</v>
      </c>
      <c r="F9" s="121">
        <v>187086</v>
      </c>
      <c r="G9" s="121">
        <v>108992</v>
      </c>
      <c r="H9" s="121">
        <v>265200</v>
      </c>
      <c r="I9" s="121">
        <v>357166</v>
      </c>
      <c r="J9" s="121"/>
      <c r="K9" s="121">
        <v>23625</v>
      </c>
      <c r="L9" s="121">
        <v>981485</v>
      </c>
      <c r="M9" s="121">
        <f>SUM(N9,+U9)</f>
        <v>504669</v>
      </c>
      <c r="N9" s="121">
        <f>+SUM(O9:R9,T9)</f>
        <v>59172</v>
      </c>
      <c r="O9" s="121">
        <v>0</v>
      </c>
      <c r="P9" s="121">
        <v>40000</v>
      </c>
      <c r="Q9" s="121">
        <v>0</v>
      </c>
      <c r="R9" s="121">
        <v>0</v>
      </c>
      <c r="S9" s="121"/>
      <c r="T9" s="121">
        <v>19172</v>
      </c>
      <c r="U9" s="121">
        <v>445497</v>
      </c>
      <c r="V9" s="121">
        <f>+SUM(D9,M9)</f>
        <v>2428223</v>
      </c>
      <c r="W9" s="121">
        <f>+SUM(E9,N9)</f>
        <v>1001241</v>
      </c>
      <c r="X9" s="121">
        <f>+SUM(F9,O9)</f>
        <v>187086</v>
      </c>
      <c r="Y9" s="121">
        <f>+SUM(G9,P9)</f>
        <v>148992</v>
      </c>
      <c r="Z9" s="121">
        <f>+SUM(H9,Q9)</f>
        <v>265200</v>
      </c>
      <c r="AA9" s="121">
        <f>+SUM(I9,R9)</f>
        <v>357166</v>
      </c>
      <c r="AB9" s="121">
        <f>+SUM(J9,S9)</f>
        <v>0</v>
      </c>
      <c r="AC9" s="121">
        <f>+SUM(K9,T9)</f>
        <v>42797</v>
      </c>
      <c r="AD9" s="121">
        <f>+SUM(L9,U9)</f>
        <v>1426982</v>
      </c>
      <c r="AE9" s="209" t="s">
        <v>335</v>
      </c>
      <c r="AF9" s="208"/>
    </row>
    <row r="10" spans="1:32" s="136" customFormat="1" ht="13.5" customHeight="1" x14ac:dyDescent="0.2">
      <c r="A10" s="119" t="s">
        <v>46</v>
      </c>
      <c r="B10" s="120" t="s">
        <v>336</v>
      </c>
      <c r="C10" s="119" t="s">
        <v>337</v>
      </c>
      <c r="D10" s="121">
        <f>SUM(E10,+L10)</f>
        <v>1224060</v>
      </c>
      <c r="E10" s="121">
        <f>+SUM(F10:I10,K10)</f>
        <v>124241</v>
      </c>
      <c r="F10" s="121">
        <v>0</v>
      </c>
      <c r="G10" s="121">
        <v>0</v>
      </c>
      <c r="H10" s="121">
        <v>0</v>
      </c>
      <c r="I10" s="121">
        <v>124204</v>
      </c>
      <c r="J10" s="121"/>
      <c r="K10" s="121">
        <v>37</v>
      </c>
      <c r="L10" s="121">
        <v>1099819</v>
      </c>
      <c r="M10" s="121">
        <f>SUM(N10,+U10)</f>
        <v>50549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50549</v>
      </c>
      <c r="V10" s="121">
        <f>+SUM(D10,M10)</f>
        <v>1274609</v>
      </c>
      <c r="W10" s="121">
        <f>+SUM(E10,N10)</f>
        <v>124241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124204</v>
      </c>
      <c r="AB10" s="121">
        <f>+SUM(J10,S10)</f>
        <v>0</v>
      </c>
      <c r="AC10" s="121">
        <f>+SUM(K10,T10)</f>
        <v>37</v>
      </c>
      <c r="AD10" s="121">
        <f>+SUM(L10,U10)</f>
        <v>1150368</v>
      </c>
      <c r="AE10" s="209" t="s">
        <v>338</v>
      </c>
      <c r="AF10" s="208"/>
    </row>
    <row r="11" spans="1:32" s="136" customFormat="1" ht="13.5" customHeight="1" x14ac:dyDescent="0.2">
      <c r="A11" s="119" t="s">
        <v>46</v>
      </c>
      <c r="B11" s="120" t="s">
        <v>341</v>
      </c>
      <c r="C11" s="119" t="s">
        <v>342</v>
      </c>
      <c r="D11" s="121">
        <f>SUM(E11,+L11)</f>
        <v>324128</v>
      </c>
      <c r="E11" s="121">
        <f>+SUM(F11:I11,K11)</f>
        <v>36523</v>
      </c>
      <c r="F11" s="121">
        <v>0</v>
      </c>
      <c r="G11" s="121">
        <v>0</v>
      </c>
      <c r="H11" s="121">
        <v>0</v>
      </c>
      <c r="I11" s="121">
        <v>32150</v>
      </c>
      <c r="J11" s="121"/>
      <c r="K11" s="121">
        <v>4373</v>
      </c>
      <c r="L11" s="121">
        <v>287605</v>
      </c>
      <c r="M11" s="121">
        <f>SUM(N11,+U11)</f>
        <v>89557</v>
      </c>
      <c r="N11" s="121">
        <f>+SUM(O11:R11,T11)</f>
        <v>3</v>
      </c>
      <c r="O11" s="121">
        <v>0</v>
      </c>
      <c r="P11" s="121">
        <v>0</v>
      </c>
      <c r="Q11" s="121">
        <v>0</v>
      </c>
      <c r="R11" s="121">
        <v>3</v>
      </c>
      <c r="S11" s="121"/>
      <c r="T11" s="121">
        <v>0</v>
      </c>
      <c r="U11" s="121">
        <v>89554</v>
      </c>
      <c r="V11" s="121">
        <f>+SUM(D11,M11)</f>
        <v>413685</v>
      </c>
      <c r="W11" s="121">
        <f>+SUM(E11,N11)</f>
        <v>36526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32153</v>
      </c>
      <c r="AB11" s="121">
        <f>+SUM(J11,S11)</f>
        <v>0</v>
      </c>
      <c r="AC11" s="121">
        <f>+SUM(K11,T11)</f>
        <v>4373</v>
      </c>
      <c r="AD11" s="121">
        <f>+SUM(L11,U11)</f>
        <v>377159</v>
      </c>
      <c r="AE11" s="209" t="s">
        <v>343</v>
      </c>
      <c r="AF11" s="208"/>
    </row>
    <row r="12" spans="1:32" s="136" customFormat="1" ht="13.5" customHeight="1" x14ac:dyDescent="0.2">
      <c r="A12" s="119" t="s">
        <v>46</v>
      </c>
      <c r="B12" s="120" t="s">
        <v>346</v>
      </c>
      <c r="C12" s="119" t="s">
        <v>347</v>
      </c>
      <c r="D12" s="121">
        <f>SUM(E12,+L12)</f>
        <v>480214</v>
      </c>
      <c r="E12" s="121">
        <f>+SUM(F12:I12,K12)</f>
        <v>96586</v>
      </c>
      <c r="F12" s="121">
        <v>0</v>
      </c>
      <c r="G12" s="121">
        <v>1874</v>
      </c>
      <c r="H12" s="121">
        <v>0</v>
      </c>
      <c r="I12" s="121">
        <v>90779</v>
      </c>
      <c r="J12" s="121"/>
      <c r="K12" s="121">
        <v>3933</v>
      </c>
      <c r="L12" s="121">
        <v>383628</v>
      </c>
      <c r="M12" s="121">
        <f>SUM(N12,+U12)</f>
        <v>141101</v>
      </c>
      <c r="N12" s="121">
        <f>+SUM(O12:R12,T12)</f>
        <v>721</v>
      </c>
      <c r="O12" s="121">
        <v>0</v>
      </c>
      <c r="P12" s="121">
        <v>0</v>
      </c>
      <c r="Q12" s="121">
        <v>0</v>
      </c>
      <c r="R12" s="121">
        <v>721</v>
      </c>
      <c r="S12" s="121"/>
      <c r="T12" s="121">
        <v>0</v>
      </c>
      <c r="U12" s="121">
        <v>140380</v>
      </c>
      <c r="V12" s="121">
        <f>+SUM(D12,M12)</f>
        <v>621315</v>
      </c>
      <c r="W12" s="121">
        <f>+SUM(E12,N12)</f>
        <v>97307</v>
      </c>
      <c r="X12" s="121">
        <f>+SUM(F12,O12)</f>
        <v>0</v>
      </c>
      <c r="Y12" s="121">
        <f>+SUM(G12,P12)</f>
        <v>1874</v>
      </c>
      <c r="Z12" s="121">
        <f>+SUM(H12,Q12)</f>
        <v>0</v>
      </c>
      <c r="AA12" s="121">
        <f>+SUM(I12,R12)</f>
        <v>91500</v>
      </c>
      <c r="AB12" s="121">
        <f>+SUM(J12,S12)</f>
        <v>0</v>
      </c>
      <c r="AC12" s="121">
        <f>+SUM(K12,T12)</f>
        <v>3933</v>
      </c>
      <c r="AD12" s="121">
        <f>+SUM(L12,U12)</f>
        <v>524008</v>
      </c>
      <c r="AE12" s="209" t="s">
        <v>348</v>
      </c>
      <c r="AF12" s="208"/>
    </row>
    <row r="13" spans="1:32" s="136" customFormat="1" ht="13.5" customHeight="1" x14ac:dyDescent="0.2">
      <c r="A13" s="119" t="s">
        <v>46</v>
      </c>
      <c r="B13" s="120" t="s">
        <v>353</v>
      </c>
      <c r="C13" s="119" t="s">
        <v>354</v>
      </c>
      <c r="D13" s="121">
        <f>SUM(E13,+L13)</f>
        <v>574889</v>
      </c>
      <c r="E13" s="121">
        <f>+SUM(F13:I13,K13)</f>
        <v>139559</v>
      </c>
      <c r="F13" s="121">
        <v>0</v>
      </c>
      <c r="G13" s="121">
        <v>0</v>
      </c>
      <c r="H13" s="121">
        <v>0</v>
      </c>
      <c r="I13" s="121">
        <v>125381</v>
      </c>
      <c r="J13" s="121"/>
      <c r="K13" s="121">
        <v>14178</v>
      </c>
      <c r="L13" s="121">
        <v>435330</v>
      </c>
      <c r="M13" s="121">
        <f>SUM(N13,+U13)</f>
        <v>197658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197658</v>
      </c>
      <c r="V13" s="121">
        <f>+SUM(D13,M13)</f>
        <v>772547</v>
      </c>
      <c r="W13" s="121">
        <f>+SUM(E13,N13)</f>
        <v>139559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125381</v>
      </c>
      <c r="AB13" s="121">
        <f>+SUM(J13,S13)</f>
        <v>0</v>
      </c>
      <c r="AC13" s="121">
        <f>+SUM(K13,T13)</f>
        <v>14178</v>
      </c>
      <c r="AD13" s="121">
        <f>+SUM(L13,U13)</f>
        <v>632988</v>
      </c>
      <c r="AE13" s="209" t="s">
        <v>355</v>
      </c>
      <c r="AF13" s="208"/>
    </row>
    <row r="14" spans="1:32" s="136" customFormat="1" ht="13.5" customHeight="1" x14ac:dyDescent="0.2">
      <c r="A14" s="119" t="s">
        <v>46</v>
      </c>
      <c r="B14" s="120" t="s">
        <v>360</v>
      </c>
      <c r="C14" s="119" t="s">
        <v>361</v>
      </c>
      <c r="D14" s="121">
        <f>SUM(E14,+L14)</f>
        <v>368385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368385</v>
      </c>
      <c r="M14" s="121">
        <f>SUM(N14,+U14)</f>
        <v>134473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134473</v>
      </c>
      <c r="V14" s="121">
        <f>+SUM(D14,M14)</f>
        <v>502858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502858</v>
      </c>
      <c r="AE14" s="209" t="s">
        <v>362</v>
      </c>
      <c r="AF14" s="208"/>
    </row>
    <row r="15" spans="1:32" s="136" customFormat="1" ht="13.5" customHeight="1" x14ac:dyDescent="0.2">
      <c r="A15" s="119" t="s">
        <v>46</v>
      </c>
      <c r="B15" s="120" t="s">
        <v>365</v>
      </c>
      <c r="C15" s="119" t="s">
        <v>366</v>
      </c>
      <c r="D15" s="121">
        <f>SUM(E15,+L15)</f>
        <v>765905</v>
      </c>
      <c r="E15" s="121">
        <f>+SUM(F15:I15,K15)</f>
        <v>87365</v>
      </c>
      <c r="F15" s="121">
        <v>0</v>
      </c>
      <c r="G15" s="121">
        <v>582</v>
      </c>
      <c r="H15" s="121">
        <v>0</v>
      </c>
      <c r="I15" s="121">
        <v>86619</v>
      </c>
      <c r="J15" s="121"/>
      <c r="K15" s="121">
        <v>164</v>
      </c>
      <c r="L15" s="121">
        <v>678540</v>
      </c>
      <c r="M15" s="121">
        <f>SUM(N15,+U15)</f>
        <v>157838</v>
      </c>
      <c r="N15" s="121">
        <f>+SUM(O15:R15,T15)</f>
        <v>42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42</v>
      </c>
      <c r="U15" s="121">
        <v>157796</v>
      </c>
      <c r="V15" s="121">
        <f>+SUM(D15,M15)</f>
        <v>923743</v>
      </c>
      <c r="W15" s="121">
        <f>+SUM(E15,N15)</f>
        <v>87407</v>
      </c>
      <c r="X15" s="121">
        <f>+SUM(F15,O15)</f>
        <v>0</v>
      </c>
      <c r="Y15" s="121">
        <f>+SUM(G15,P15)</f>
        <v>582</v>
      </c>
      <c r="Z15" s="121">
        <f>+SUM(H15,Q15)</f>
        <v>0</v>
      </c>
      <c r="AA15" s="121">
        <f>+SUM(I15,R15)</f>
        <v>86619</v>
      </c>
      <c r="AB15" s="121">
        <f>+SUM(J15,S15)</f>
        <v>0</v>
      </c>
      <c r="AC15" s="121">
        <f>+SUM(K15,T15)</f>
        <v>206</v>
      </c>
      <c r="AD15" s="121">
        <f>+SUM(L15,U15)</f>
        <v>836336</v>
      </c>
      <c r="AE15" s="209" t="s">
        <v>367</v>
      </c>
      <c r="AF15" s="208"/>
    </row>
    <row r="16" spans="1:32" s="136" customFormat="1" ht="13.5" customHeight="1" x14ac:dyDescent="0.2">
      <c r="A16" s="119" t="s">
        <v>46</v>
      </c>
      <c r="B16" s="120" t="s">
        <v>368</v>
      </c>
      <c r="C16" s="119" t="s">
        <v>369</v>
      </c>
      <c r="D16" s="121">
        <f>SUM(E16,+L16)</f>
        <v>338605</v>
      </c>
      <c r="E16" s="121">
        <f>+SUM(F16:I16,K16)</f>
        <v>92685</v>
      </c>
      <c r="F16" s="121">
        <v>0</v>
      </c>
      <c r="G16" s="121">
        <v>0</v>
      </c>
      <c r="H16" s="121">
        <v>0</v>
      </c>
      <c r="I16" s="121">
        <v>55315</v>
      </c>
      <c r="J16" s="121"/>
      <c r="K16" s="121">
        <v>37370</v>
      </c>
      <c r="L16" s="121">
        <v>245920</v>
      </c>
      <c r="M16" s="121">
        <f>SUM(N16,+U16)</f>
        <v>264399</v>
      </c>
      <c r="N16" s="121">
        <f>+SUM(O16:R16,T16)</f>
        <v>134898</v>
      </c>
      <c r="O16" s="121">
        <v>0</v>
      </c>
      <c r="P16" s="121">
        <v>0</v>
      </c>
      <c r="Q16" s="121">
        <v>0</v>
      </c>
      <c r="R16" s="121">
        <v>134898</v>
      </c>
      <c r="S16" s="121"/>
      <c r="T16" s="121">
        <v>0</v>
      </c>
      <c r="U16" s="121">
        <v>129501</v>
      </c>
      <c r="V16" s="121">
        <f>+SUM(D16,M16)</f>
        <v>603004</v>
      </c>
      <c r="W16" s="121">
        <f>+SUM(E16,N16)</f>
        <v>227583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190213</v>
      </c>
      <c r="AB16" s="121">
        <f>+SUM(J16,S16)</f>
        <v>0</v>
      </c>
      <c r="AC16" s="121">
        <f>+SUM(K16,T16)</f>
        <v>37370</v>
      </c>
      <c r="AD16" s="121">
        <f>+SUM(L16,U16)</f>
        <v>375421</v>
      </c>
      <c r="AE16" s="209" t="s">
        <v>370</v>
      </c>
      <c r="AF16" s="208"/>
    </row>
    <row r="17" spans="1:32" s="136" customFormat="1" ht="13.5" customHeight="1" x14ac:dyDescent="0.2">
      <c r="A17" s="119" t="s">
        <v>46</v>
      </c>
      <c r="B17" s="120" t="s">
        <v>372</v>
      </c>
      <c r="C17" s="119" t="s">
        <v>373</v>
      </c>
      <c r="D17" s="121">
        <f>SUM(E17,+L17)</f>
        <v>299235</v>
      </c>
      <c r="E17" s="121">
        <f>+SUM(F17:I17,K17)</f>
        <v>27035</v>
      </c>
      <c r="F17" s="121">
        <v>0</v>
      </c>
      <c r="G17" s="121">
        <v>0</v>
      </c>
      <c r="H17" s="121">
        <v>0</v>
      </c>
      <c r="I17" s="121">
        <v>27035</v>
      </c>
      <c r="J17" s="121"/>
      <c r="K17" s="121">
        <v>0</v>
      </c>
      <c r="L17" s="121">
        <v>272200</v>
      </c>
      <c r="M17" s="121">
        <f>SUM(N17,+U17)</f>
        <v>98070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98070</v>
      </c>
      <c r="V17" s="121">
        <f>+SUM(D17,M17)</f>
        <v>397305</v>
      </c>
      <c r="W17" s="121">
        <f>+SUM(E17,N17)</f>
        <v>27035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27035</v>
      </c>
      <c r="AB17" s="121">
        <f>+SUM(J17,S17)</f>
        <v>0</v>
      </c>
      <c r="AC17" s="121">
        <f>+SUM(K17,T17)</f>
        <v>0</v>
      </c>
      <c r="AD17" s="121">
        <f>+SUM(L17,U17)</f>
        <v>370270</v>
      </c>
      <c r="AE17" s="209" t="s">
        <v>374</v>
      </c>
      <c r="AF17" s="208"/>
    </row>
    <row r="18" spans="1:32" s="136" customFormat="1" ht="13.5" customHeight="1" x14ac:dyDescent="0.2">
      <c r="A18" s="119" t="s">
        <v>46</v>
      </c>
      <c r="B18" s="120" t="s">
        <v>375</v>
      </c>
      <c r="C18" s="119" t="s">
        <v>376</v>
      </c>
      <c r="D18" s="121">
        <f>SUM(E18,+L18)</f>
        <v>147814</v>
      </c>
      <c r="E18" s="121">
        <f>+SUM(F18:I18,K18)</f>
        <v>20769</v>
      </c>
      <c r="F18" s="121">
        <v>0</v>
      </c>
      <c r="G18" s="121">
        <v>0</v>
      </c>
      <c r="H18" s="121">
        <v>0</v>
      </c>
      <c r="I18" s="121">
        <v>20646</v>
      </c>
      <c r="J18" s="121"/>
      <c r="K18" s="121">
        <v>123</v>
      </c>
      <c r="L18" s="121">
        <v>127045</v>
      </c>
      <c r="M18" s="121">
        <f>SUM(N18,+U18)</f>
        <v>35780</v>
      </c>
      <c r="N18" s="121">
        <f>+SUM(O18:R18,T18)</f>
        <v>10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10</v>
      </c>
      <c r="U18" s="121">
        <v>35770</v>
      </c>
      <c r="V18" s="121">
        <f>+SUM(D18,M18)</f>
        <v>183594</v>
      </c>
      <c r="W18" s="121">
        <f>+SUM(E18,N18)</f>
        <v>20779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20646</v>
      </c>
      <c r="AB18" s="121">
        <f>+SUM(J18,S18)</f>
        <v>0</v>
      </c>
      <c r="AC18" s="121">
        <f>+SUM(K18,T18)</f>
        <v>133</v>
      </c>
      <c r="AD18" s="121">
        <f>+SUM(L18,U18)</f>
        <v>162815</v>
      </c>
      <c r="AE18" s="209" t="s">
        <v>377</v>
      </c>
      <c r="AF18" s="208"/>
    </row>
    <row r="19" spans="1:32" s="136" customFormat="1" ht="13.5" customHeight="1" x14ac:dyDescent="0.2">
      <c r="A19" s="119" t="s">
        <v>46</v>
      </c>
      <c r="B19" s="120" t="s">
        <v>379</v>
      </c>
      <c r="C19" s="119" t="s">
        <v>380</v>
      </c>
      <c r="D19" s="121">
        <f>SUM(E19,+L19)</f>
        <v>224341</v>
      </c>
      <c r="E19" s="121">
        <f>+SUM(F19:I19,K19)</f>
        <v>30176</v>
      </c>
      <c r="F19" s="121">
        <v>0</v>
      </c>
      <c r="G19" s="121">
        <v>0</v>
      </c>
      <c r="H19" s="121">
        <v>0</v>
      </c>
      <c r="I19" s="121">
        <v>30156</v>
      </c>
      <c r="J19" s="121"/>
      <c r="K19" s="121">
        <v>20</v>
      </c>
      <c r="L19" s="121">
        <v>194165</v>
      </c>
      <c r="M19" s="121">
        <f>SUM(N19,+U19)</f>
        <v>69303</v>
      </c>
      <c r="N19" s="121">
        <f>+SUM(O19:R19,T19)</f>
        <v>4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4</v>
      </c>
      <c r="U19" s="121">
        <v>69299</v>
      </c>
      <c r="V19" s="121">
        <f>+SUM(D19,M19)</f>
        <v>293644</v>
      </c>
      <c r="W19" s="121">
        <f>+SUM(E19,N19)</f>
        <v>30180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30156</v>
      </c>
      <c r="AB19" s="121">
        <f>+SUM(J19,S19)</f>
        <v>0</v>
      </c>
      <c r="AC19" s="121">
        <f>+SUM(K19,T19)</f>
        <v>24</v>
      </c>
      <c r="AD19" s="121">
        <f>+SUM(L19,U19)</f>
        <v>263464</v>
      </c>
      <c r="AE19" s="209" t="s">
        <v>381</v>
      </c>
      <c r="AF19" s="208"/>
    </row>
    <row r="20" spans="1:32" s="136" customFormat="1" ht="13.5" customHeight="1" x14ac:dyDescent="0.2">
      <c r="A20" s="119" t="s">
        <v>46</v>
      </c>
      <c r="B20" s="120" t="s">
        <v>384</v>
      </c>
      <c r="C20" s="119" t="s">
        <v>385</v>
      </c>
      <c r="D20" s="121">
        <f>SUM(E20,+L20)</f>
        <v>149732</v>
      </c>
      <c r="E20" s="121">
        <f>+SUM(F20:I20,K20)</f>
        <v>13407</v>
      </c>
      <c r="F20" s="121">
        <v>0</v>
      </c>
      <c r="G20" s="121">
        <v>0</v>
      </c>
      <c r="H20" s="121">
        <v>0</v>
      </c>
      <c r="I20" s="121">
        <v>10</v>
      </c>
      <c r="J20" s="121"/>
      <c r="K20" s="121">
        <v>13397</v>
      </c>
      <c r="L20" s="121">
        <v>136325</v>
      </c>
      <c r="M20" s="121">
        <f>SUM(N20,+U20)</f>
        <v>41881</v>
      </c>
      <c r="N20" s="121">
        <f>+SUM(O20:R20,T20)</f>
        <v>7</v>
      </c>
      <c r="O20" s="121">
        <v>0</v>
      </c>
      <c r="P20" s="121">
        <v>0</v>
      </c>
      <c r="Q20" s="121">
        <v>0</v>
      </c>
      <c r="R20" s="121">
        <v>7</v>
      </c>
      <c r="S20" s="121"/>
      <c r="T20" s="121">
        <v>0</v>
      </c>
      <c r="U20" s="121">
        <v>41874</v>
      </c>
      <c r="V20" s="121">
        <f>+SUM(D20,M20)</f>
        <v>191613</v>
      </c>
      <c r="W20" s="121">
        <f>+SUM(E20,N20)</f>
        <v>13414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17</v>
      </c>
      <c r="AB20" s="121">
        <f>+SUM(J20,S20)</f>
        <v>0</v>
      </c>
      <c r="AC20" s="121">
        <f>+SUM(K20,T20)</f>
        <v>13397</v>
      </c>
      <c r="AD20" s="121">
        <f>+SUM(L20,U20)</f>
        <v>178199</v>
      </c>
      <c r="AE20" s="209" t="s">
        <v>386</v>
      </c>
      <c r="AF20" s="208"/>
    </row>
    <row r="21" spans="1:32" s="136" customFormat="1" ht="13.5" customHeight="1" x14ac:dyDescent="0.2">
      <c r="A21" s="119" t="s">
        <v>46</v>
      </c>
      <c r="B21" s="120" t="s">
        <v>387</v>
      </c>
      <c r="C21" s="119" t="s">
        <v>388</v>
      </c>
      <c r="D21" s="121">
        <f>SUM(E21,+L21)</f>
        <v>361129</v>
      </c>
      <c r="E21" s="121">
        <f>+SUM(F21:I21,K21)</f>
        <v>28260</v>
      </c>
      <c r="F21" s="121">
        <v>0</v>
      </c>
      <c r="G21" s="121">
        <v>0</v>
      </c>
      <c r="H21" s="121">
        <v>0</v>
      </c>
      <c r="I21" s="121">
        <v>28260</v>
      </c>
      <c r="J21" s="121"/>
      <c r="K21" s="121">
        <v>0</v>
      </c>
      <c r="L21" s="121">
        <v>332869</v>
      </c>
      <c r="M21" s="121">
        <f>SUM(N21,+U21)</f>
        <v>100426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100426</v>
      </c>
      <c r="V21" s="121">
        <f>+SUM(D21,M21)</f>
        <v>461555</v>
      </c>
      <c r="W21" s="121">
        <f>+SUM(E21,N21)</f>
        <v>28260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28260</v>
      </c>
      <c r="AB21" s="121">
        <f>+SUM(J21,S21)</f>
        <v>0</v>
      </c>
      <c r="AC21" s="121">
        <f>+SUM(K21,T21)</f>
        <v>0</v>
      </c>
      <c r="AD21" s="121">
        <f>+SUM(L21,U21)</f>
        <v>433295</v>
      </c>
      <c r="AE21" s="209" t="s">
        <v>389</v>
      </c>
      <c r="AF21" s="208"/>
    </row>
    <row r="22" spans="1:32" s="136" customFormat="1" ht="13.5" customHeight="1" x14ac:dyDescent="0.2">
      <c r="A22" s="119" t="s">
        <v>46</v>
      </c>
      <c r="B22" s="120" t="s">
        <v>390</v>
      </c>
      <c r="C22" s="119" t="s">
        <v>391</v>
      </c>
      <c r="D22" s="121">
        <f>SUM(E22,+L22)</f>
        <v>78440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78440</v>
      </c>
      <c r="M22" s="121">
        <f>SUM(N22,+U22)</f>
        <v>19118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19118</v>
      </c>
      <c r="V22" s="121">
        <f>+SUM(D22,M22)</f>
        <v>97558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97558</v>
      </c>
      <c r="AE22" s="209" t="s">
        <v>392</v>
      </c>
      <c r="AF22" s="208"/>
    </row>
    <row r="23" spans="1:32" s="136" customFormat="1" ht="13.5" customHeight="1" x14ac:dyDescent="0.2">
      <c r="A23" s="119" t="s">
        <v>46</v>
      </c>
      <c r="B23" s="120" t="s">
        <v>393</v>
      </c>
      <c r="C23" s="119" t="s">
        <v>394</v>
      </c>
      <c r="D23" s="121">
        <f>SUM(E23,+L23)</f>
        <v>336944</v>
      </c>
      <c r="E23" s="121">
        <f>+SUM(F23:I23,K23)</f>
        <v>186120</v>
      </c>
      <c r="F23" s="121">
        <v>0</v>
      </c>
      <c r="G23" s="121">
        <v>0</v>
      </c>
      <c r="H23" s="121">
        <v>75000</v>
      </c>
      <c r="I23" s="121">
        <v>1872</v>
      </c>
      <c r="J23" s="121"/>
      <c r="K23" s="121">
        <v>109248</v>
      </c>
      <c r="L23" s="121">
        <v>150824</v>
      </c>
      <c r="M23" s="121">
        <f>SUM(N23,+U23)</f>
        <v>78383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78383</v>
      </c>
      <c r="V23" s="121">
        <f>+SUM(D23,M23)</f>
        <v>415327</v>
      </c>
      <c r="W23" s="121">
        <f>+SUM(E23,N23)</f>
        <v>186120</v>
      </c>
      <c r="X23" s="121">
        <f>+SUM(F23,O23)</f>
        <v>0</v>
      </c>
      <c r="Y23" s="121">
        <f>+SUM(G23,P23)</f>
        <v>0</v>
      </c>
      <c r="Z23" s="121">
        <f>+SUM(H23,Q23)</f>
        <v>75000</v>
      </c>
      <c r="AA23" s="121">
        <f>+SUM(I23,R23)</f>
        <v>1872</v>
      </c>
      <c r="AB23" s="121">
        <f>+SUM(J23,S23)</f>
        <v>0</v>
      </c>
      <c r="AC23" s="121">
        <f>+SUM(K23,T23)</f>
        <v>109248</v>
      </c>
      <c r="AD23" s="121">
        <f>+SUM(L23,U23)</f>
        <v>229207</v>
      </c>
      <c r="AE23" s="209" t="s">
        <v>395</v>
      </c>
      <c r="AF23" s="208"/>
    </row>
    <row r="24" spans="1:32" s="136" customFormat="1" ht="13.5" customHeight="1" x14ac:dyDescent="0.2">
      <c r="A24" s="119" t="s">
        <v>46</v>
      </c>
      <c r="B24" s="120" t="s">
        <v>396</v>
      </c>
      <c r="C24" s="119" t="s">
        <v>397</v>
      </c>
      <c r="D24" s="121">
        <f>SUM(E24,+L24)</f>
        <v>85577</v>
      </c>
      <c r="E24" s="121">
        <f>+SUM(F24:I24,K24)</f>
        <v>19788</v>
      </c>
      <c r="F24" s="121">
        <v>0</v>
      </c>
      <c r="G24" s="121">
        <v>0</v>
      </c>
      <c r="H24" s="121">
        <v>0</v>
      </c>
      <c r="I24" s="121">
        <v>12446</v>
      </c>
      <c r="J24" s="121"/>
      <c r="K24" s="121">
        <v>7342</v>
      </c>
      <c r="L24" s="121">
        <v>65789</v>
      </c>
      <c r="M24" s="121">
        <f>SUM(N24,+U24)</f>
        <v>45836</v>
      </c>
      <c r="N24" s="121">
        <f>+SUM(O24:R24,T24)</f>
        <v>8</v>
      </c>
      <c r="O24" s="121">
        <v>0</v>
      </c>
      <c r="P24" s="121">
        <v>0</v>
      </c>
      <c r="Q24" s="121">
        <v>0</v>
      </c>
      <c r="R24" s="121">
        <v>8</v>
      </c>
      <c r="S24" s="121"/>
      <c r="T24" s="121">
        <v>0</v>
      </c>
      <c r="U24" s="121">
        <v>45828</v>
      </c>
      <c r="V24" s="121">
        <f>+SUM(D24,M24)</f>
        <v>131413</v>
      </c>
      <c r="W24" s="121">
        <f>+SUM(E24,N24)</f>
        <v>19796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12454</v>
      </c>
      <c r="AB24" s="121">
        <f>+SUM(J24,S24)</f>
        <v>0</v>
      </c>
      <c r="AC24" s="121">
        <f>+SUM(K24,T24)</f>
        <v>7342</v>
      </c>
      <c r="AD24" s="121">
        <f>+SUM(L24,U24)</f>
        <v>111617</v>
      </c>
      <c r="AE24" s="209" t="s">
        <v>398</v>
      </c>
      <c r="AF24" s="208"/>
    </row>
    <row r="25" spans="1:32" s="136" customFormat="1" ht="13.5" customHeight="1" x14ac:dyDescent="0.2">
      <c r="A25" s="119" t="s">
        <v>46</v>
      </c>
      <c r="B25" s="120" t="s">
        <v>399</v>
      </c>
      <c r="C25" s="119" t="s">
        <v>400</v>
      </c>
      <c r="D25" s="121">
        <f>SUM(E25,+L25)</f>
        <v>88009</v>
      </c>
      <c r="E25" s="121">
        <f>+SUM(F25:I25,K25)</f>
        <v>17070</v>
      </c>
      <c r="F25" s="121">
        <v>0</v>
      </c>
      <c r="G25" s="121">
        <v>0</v>
      </c>
      <c r="H25" s="121">
        <v>0</v>
      </c>
      <c r="I25" s="121">
        <v>16394</v>
      </c>
      <c r="J25" s="121"/>
      <c r="K25" s="121">
        <v>676</v>
      </c>
      <c r="L25" s="121">
        <v>70939</v>
      </c>
      <c r="M25" s="121">
        <f>SUM(N25,+U25)</f>
        <v>26345</v>
      </c>
      <c r="N25" s="121">
        <f>+SUM(O25:R25,T25)</f>
        <v>1</v>
      </c>
      <c r="O25" s="121">
        <v>0</v>
      </c>
      <c r="P25" s="121">
        <v>0</v>
      </c>
      <c r="Q25" s="121">
        <v>0</v>
      </c>
      <c r="R25" s="121">
        <v>1</v>
      </c>
      <c r="S25" s="121"/>
      <c r="T25" s="121">
        <v>0</v>
      </c>
      <c r="U25" s="121">
        <v>26344</v>
      </c>
      <c r="V25" s="121">
        <f>+SUM(D25,M25)</f>
        <v>114354</v>
      </c>
      <c r="W25" s="121">
        <f>+SUM(E25,N25)</f>
        <v>17071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16395</v>
      </c>
      <c r="AB25" s="121">
        <f>+SUM(J25,S25)</f>
        <v>0</v>
      </c>
      <c r="AC25" s="121">
        <f>+SUM(K25,T25)</f>
        <v>676</v>
      </c>
      <c r="AD25" s="121">
        <f>+SUM(L25,U25)</f>
        <v>97283</v>
      </c>
      <c r="AE25" s="209" t="s">
        <v>401</v>
      </c>
      <c r="AF25" s="208"/>
    </row>
    <row r="26" spans="1:32" s="136" customFormat="1" ht="13.5" customHeight="1" x14ac:dyDescent="0.2">
      <c r="A26" s="119" t="s">
        <v>46</v>
      </c>
      <c r="B26" s="120" t="s">
        <v>402</v>
      </c>
      <c r="C26" s="119" t="s">
        <v>403</v>
      </c>
      <c r="D26" s="121">
        <f>SUM(E26,+L26)</f>
        <v>217644</v>
      </c>
      <c r="E26" s="121">
        <f>+SUM(F26:I26,K26)</f>
        <v>58214</v>
      </c>
      <c r="F26" s="121">
        <v>0</v>
      </c>
      <c r="G26" s="121">
        <v>0</v>
      </c>
      <c r="H26" s="121">
        <v>0</v>
      </c>
      <c r="I26" s="121">
        <v>40200</v>
      </c>
      <c r="J26" s="121"/>
      <c r="K26" s="121">
        <v>18014</v>
      </c>
      <c r="L26" s="121">
        <v>159430</v>
      </c>
      <c r="M26" s="121">
        <f>SUM(N26,+U26)</f>
        <v>321389</v>
      </c>
      <c r="N26" s="121">
        <f>+SUM(O26:R26,T26)</f>
        <v>126199</v>
      </c>
      <c r="O26" s="121">
        <v>25474</v>
      </c>
      <c r="P26" s="121">
        <v>0</v>
      </c>
      <c r="Q26" s="121">
        <v>26400</v>
      </c>
      <c r="R26" s="121">
        <v>53327</v>
      </c>
      <c r="S26" s="121"/>
      <c r="T26" s="121">
        <v>20998</v>
      </c>
      <c r="U26" s="121">
        <v>195190</v>
      </c>
      <c r="V26" s="121">
        <f>+SUM(D26,M26)</f>
        <v>539033</v>
      </c>
      <c r="W26" s="121">
        <f>+SUM(E26,N26)</f>
        <v>184413</v>
      </c>
      <c r="X26" s="121">
        <f>+SUM(F26,O26)</f>
        <v>25474</v>
      </c>
      <c r="Y26" s="121">
        <f>+SUM(G26,P26)</f>
        <v>0</v>
      </c>
      <c r="Z26" s="121">
        <f>+SUM(H26,Q26)</f>
        <v>26400</v>
      </c>
      <c r="AA26" s="121">
        <f>+SUM(I26,R26)</f>
        <v>93527</v>
      </c>
      <c r="AB26" s="121">
        <f>+SUM(J26,S26)</f>
        <v>0</v>
      </c>
      <c r="AC26" s="121">
        <f>+SUM(K26,T26)</f>
        <v>39012</v>
      </c>
      <c r="AD26" s="121">
        <f>+SUM(L26,U26)</f>
        <v>354620</v>
      </c>
      <c r="AE26" s="209" t="s">
        <v>404</v>
      </c>
      <c r="AF26" s="208"/>
    </row>
    <row r="27" spans="1:32" s="136" customFormat="1" ht="13.5" customHeight="1" x14ac:dyDescent="0.2">
      <c r="A27" s="119" t="s">
        <v>46</v>
      </c>
      <c r="B27" s="120" t="s">
        <v>405</v>
      </c>
      <c r="C27" s="119" t="s">
        <v>406</v>
      </c>
      <c r="D27" s="121">
        <f>SUM(E27,+L27)</f>
        <v>94319</v>
      </c>
      <c r="E27" s="121">
        <f>+SUM(F27:I27,K27)</f>
        <v>18380</v>
      </c>
      <c r="F27" s="121">
        <v>0</v>
      </c>
      <c r="G27" s="121">
        <v>0</v>
      </c>
      <c r="H27" s="121">
        <v>0</v>
      </c>
      <c r="I27" s="121">
        <v>17959</v>
      </c>
      <c r="J27" s="121"/>
      <c r="K27" s="121">
        <v>421</v>
      </c>
      <c r="L27" s="121">
        <v>75939</v>
      </c>
      <c r="M27" s="121">
        <f>SUM(N27,+U27)</f>
        <v>48640</v>
      </c>
      <c r="N27" s="121">
        <f>+SUM(O27:R27,T27)</f>
        <v>7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7</v>
      </c>
      <c r="U27" s="121">
        <v>48633</v>
      </c>
      <c r="V27" s="121">
        <f>+SUM(D27,M27)</f>
        <v>142959</v>
      </c>
      <c r="W27" s="121">
        <f>+SUM(E27,N27)</f>
        <v>18387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17959</v>
      </c>
      <c r="AB27" s="121">
        <f>+SUM(J27,S27)</f>
        <v>0</v>
      </c>
      <c r="AC27" s="121">
        <f>+SUM(K27,T27)</f>
        <v>428</v>
      </c>
      <c r="AD27" s="121">
        <f>+SUM(L27,U27)</f>
        <v>124572</v>
      </c>
      <c r="AE27" s="209" t="s">
        <v>407</v>
      </c>
      <c r="AF27" s="208"/>
    </row>
    <row r="28" spans="1:32" s="136" customFormat="1" ht="13.5" customHeight="1" x14ac:dyDescent="0.2">
      <c r="A28" s="119" t="s">
        <v>46</v>
      </c>
      <c r="B28" s="120" t="s">
        <v>329</v>
      </c>
      <c r="C28" s="119" t="s">
        <v>330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307325</v>
      </c>
      <c r="T28" s="121">
        <v>0</v>
      </c>
      <c r="U28" s="121">
        <v>0</v>
      </c>
      <c r="V28" s="121">
        <f>+SUM(D28,M28)</f>
        <v>0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307325</v>
      </c>
      <c r="AC28" s="121">
        <f>+SUM(K28,T28)</f>
        <v>0</v>
      </c>
      <c r="AD28" s="121">
        <f>+SUM(L28,U28)</f>
        <v>0</v>
      </c>
      <c r="AE28" s="209" t="s">
        <v>408</v>
      </c>
      <c r="AF28" s="208"/>
    </row>
    <row r="29" spans="1:32" s="136" customFormat="1" ht="13.5" customHeight="1" x14ac:dyDescent="0.2">
      <c r="A29" s="119" t="s">
        <v>46</v>
      </c>
      <c r="B29" s="120" t="s">
        <v>358</v>
      </c>
      <c r="C29" s="119" t="s">
        <v>359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230000</v>
      </c>
      <c r="T29" s="121">
        <v>0</v>
      </c>
      <c r="U29" s="121">
        <v>0</v>
      </c>
      <c r="V29" s="121">
        <f>+SUM(D29,M29)</f>
        <v>0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230000</v>
      </c>
      <c r="AC29" s="121">
        <f>+SUM(K29,T29)</f>
        <v>0</v>
      </c>
      <c r="AD29" s="121">
        <f>+SUM(L29,U29)</f>
        <v>0</v>
      </c>
      <c r="AE29" s="209" t="s">
        <v>409</v>
      </c>
      <c r="AF29" s="208"/>
    </row>
    <row r="30" spans="1:32" s="136" customFormat="1" ht="13.5" customHeight="1" x14ac:dyDescent="0.2">
      <c r="A30" s="119" t="s">
        <v>46</v>
      </c>
      <c r="B30" s="120" t="s">
        <v>363</v>
      </c>
      <c r="C30" s="119" t="s">
        <v>364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27685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276365</v>
      </c>
      <c r="T30" s="121">
        <v>0</v>
      </c>
      <c r="U30" s="121">
        <v>27685</v>
      </c>
      <c r="V30" s="121">
        <f>+SUM(D30,M30)</f>
        <v>27685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276365</v>
      </c>
      <c r="AC30" s="121">
        <f>+SUM(K30,T30)</f>
        <v>0</v>
      </c>
      <c r="AD30" s="121">
        <f>+SUM(L30,U30)</f>
        <v>27685</v>
      </c>
      <c r="AE30" s="209" t="s">
        <v>410</v>
      </c>
      <c r="AF30" s="208"/>
    </row>
    <row r="31" spans="1:32" s="136" customFormat="1" ht="13.5" customHeight="1" x14ac:dyDescent="0.2">
      <c r="A31" s="119" t="s">
        <v>46</v>
      </c>
      <c r="B31" s="120" t="s">
        <v>356</v>
      </c>
      <c r="C31" s="119" t="s">
        <v>357</v>
      </c>
      <c r="D31" s="121">
        <f>SUM(E31,+L31)</f>
        <v>77705</v>
      </c>
      <c r="E31" s="121">
        <f>+SUM(F31:I31,K31)</f>
        <v>9385</v>
      </c>
      <c r="F31" s="121">
        <v>0</v>
      </c>
      <c r="G31" s="121">
        <v>0</v>
      </c>
      <c r="H31" s="121">
        <v>0</v>
      </c>
      <c r="I31" s="121">
        <v>0</v>
      </c>
      <c r="J31" s="121">
        <v>64152</v>
      </c>
      <c r="K31" s="121">
        <v>9385</v>
      </c>
      <c r="L31" s="121">
        <v>68320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77705</v>
      </c>
      <c r="W31" s="121">
        <f>+SUM(E31,N31)</f>
        <v>9385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64152</v>
      </c>
      <c r="AC31" s="121">
        <f>+SUM(K31,T31)</f>
        <v>9385</v>
      </c>
      <c r="AD31" s="121">
        <f>+SUM(L31,U31)</f>
        <v>68320</v>
      </c>
      <c r="AE31" s="209" t="s">
        <v>411</v>
      </c>
      <c r="AF31" s="208"/>
    </row>
    <row r="32" spans="1:32" s="136" customFormat="1" ht="13.5" customHeight="1" x14ac:dyDescent="0.2">
      <c r="A32" s="119" t="s">
        <v>46</v>
      </c>
      <c r="B32" s="120" t="s">
        <v>327</v>
      </c>
      <c r="C32" s="119" t="s">
        <v>328</v>
      </c>
      <c r="D32" s="121">
        <f>SUM(E32,+L32)</f>
        <v>90016</v>
      </c>
      <c r="E32" s="121">
        <f>+SUM(F32:I32,K32)</f>
        <v>43658</v>
      </c>
      <c r="F32" s="121">
        <v>0</v>
      </c>
      <c r="G32" s="121">
        <v>0</v>
      </c>
      <c r="H32" s="121">
        <v>0</v>
      </c>
      <c r="I32" s="121">
        <v>43626</v>
      </c>
      <c r="J32" s="121">
        <v>569375</v>
      </c>
      <c r="K32" s="121">
        <v>32</v>
      </c>
      <c r="L32" s="121">
        <v>46358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90016</v>
      </c>
      <c r="W32" s="121">
        <f>+SUM(E32,N32)</f>
        <v>43658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43626</v>
      </c>
      <c r="AB32" s="121">
        <f>+SUM(J32,S32)</f>
        <v>569375</v>
      </c>
      <c r="AC32" s="121">
        <f>+SUM(K32,T32)</f>
        <v>32</v>
      </c>
      <c r="AD32" s="121">
        <f>+SUM(L32,U32)</f>
        <v>46358</v>
      </c>
      <c r="AE32" s="209" t="s">
        <v>412</v>
      </c>
      <c r="AF32" s="208"/>
    </row>
    <row r="33" spans="1:32" s="136" customFormat="1" ht="13.5" customHeight="1" x14ac:dyDescent="0.2">
      <c r="A33" s="119" t="s">
        <v>46</v>
      </c>
      <c r="B33" s="120" t="s">
        <v>351</v>
      </c>
      <c r="C33" s="119" t="s">
        <v>352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21170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218304</v>
      </c>
      <c r="T33" s="121">
        <v>0</v>
      </c>
      <c r="U33" s="121">
        <v>21170</v>
      </c>
      <c r="V33" s="121">
        <f>+SUM(D33,M33)</f>
        <v>21170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218304</v>
      </c>
      <c r="AC33" s="121">
        <f>+SUM(K33,T33)</f>
        <v>0</v>
      </c>
      <c r="AD33" s="121">
        <f>+SUM(L33,U33)</f>
        <v>21170</v>
      </c>
      <c r="AE33" s="209" t="s">
        <v>413</v>
      </c>
      <c r="AF33" s="208"/>
    </row>
    <row r="34" spans="1:32" s="136" customFormat="1" ht="13.5" customHeight="1" x14ac:dyDescent="0.2">
      <c r="A34" s="119" t="s">
        <v>46</v>
      </c>
      <c r="B34" s="120" t="s">
        <v>331</v>
      </c>
      <c r="C34" s="119" t="s">
        <v>332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50481</v>
      </c>
      <c r="N34" s="121">
        <f>+SUM(O34:R34,T34)</f>
        <v>1509</v>
      </c>
      <c r="O34" s="121">
        <v>0</v>
      </c>
      <c r="P34" s="121">
        <v>0</v>
      </c>
      <c r="Q34" s="121">
        <v>0</v>
      </c>
      <c r="R34" s="121">
        <v>0</v>
      </c>
      <c r="S34" s="121">
        <v>325357</v>
      </c>
      <c r="T34" s="121">
        <v>1509</v>
      </c>
      <c r="U34" s="121">
        <v>48972</v>
      </c>
      <c r="V34" s="121">
        <f>+SUM(D34,M34)</f>
        <v>50481</v>
      </c>
      <c r="W34" s="121">
        <f>+SUM(E34,N34)</f>
        <v>1509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325357</v>
      </c>
      <c r="AC34" s="121">
        <f>+SUM(K34,T34)</f>
        <v>1509</v>
      </c>
      <c r="AD34" s="121">
        <f>+SUM(L34,U34)</f>
        <v>48972</v>
      </c>
      <c r="AE34" s="209" t="s">
        <v>414</v>
      </c>
      <c r="AF34" s="208"/>
    </row>
    <row r="35" spans="1:32" s="136" customFormat="1" ht="13.5" customHeight="1" x14ac:dyDescent="0.2">
      <c r="A35" s="119" t="s">
        <v>46</v>
      </c>
      <c r="B35" s="120" t="s">
        <v>339</v>
      </c>
      <c r="C35" s="119" t="s">
        <v>340</v>
      </c>
      <c r="D35" s="121">
        <f>SUM(E35,+L35)</f>
        <v>287483</v>
      </c>
      <c r="E35" s="121">
        <f>+SUM(F35:I35,K35)</f>
        <v>287483</v>
      </c>
      <c r="F35" s="121">
        <v>5953</v>
      </c>
      <c r="G35" s="121">
        <v>0</v>
      </c>
      <c r="H35" s="121">
        <v>0</v>
      </c>
      <c r="I35" s="121">
        <v>149898</v>
      </c>
      <c r="J35" s="121">
        <v>1117048</v>
      </c>
      <c r="K35" s="121">
        <v>131632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287483</v>
      </c>
      <c r="W35" s="121">
        <f>+SUM(E35,N35)</f>
        <v>287483</v>
      </c>
      <c r="X35" s="121">
        <f>+SUM(F35,O35)</f>
        <v>5953</v>
      </c>
      <c r="Y35" s="121">
        <f>+SUM(G35,P35)</f>
        <v>0</v>
      </c>
      <c r="Z35" s="121">
        <f>+SUM(H35,Q35)</f>
        <v>0</v>
      </c>
      <c r="AA35" s="121">
        <f>+SUM(I35,R35)</f>
        <v>149898</v>
      </c>
      <c r="AB35" s="121">
        <f>+SUM(J35,S35)</f>
        <v>1117048</v>
      </c>
      <c r="AC35" s="121">
        <f>+SUM(K35,T35)</f>
        <v>131632</v>
      </c>
      <c r="AD35" s="121">
        <f>+SUM(L35,U35)</f>
        <v>0</v>
      </c>
      <c r="AE35" s="209" t="s">
        <v>415</v>
      </c>
      <c r="AF35" s="208"/>
    </row>
    <row r="36" spans="1:32" s="136" customFormat="1" ht="13.5" customHeight="1" x14ac:dyDescent="0.2">
      <c r="A36" s="119" t="s">
        <v>46</v>
      </c>
      <c r="B36" s="120" t="s">
        <v>349</v>
      </c>
      <c r="C36" s="119" t="s">
        <v>350</v>
      </c>
      <c r="D36" s="121">
        <f>SUM(E36,+L36)</f>
        <v>147062</v>
      </c>
      <c r="E36" s="121">
        <f>+SUM(F36:I36,K36)</f>
        <v>27853</v>
      </c>
      <c r="F36" s="121">
        <v>0</v>
      </c>
      <c r="G36" s="121">
        <v>0</v>
      </c>
      <c r="H36" s="121">
        <v>0</v>
      </c>
      <c r="I36" s="121">
        <v>16970</v>
      </c>
      <c r="J36" s="121">
        <v>783092</v>
      </c>
      <c r="K36" s="121">
        <v>10883</v>
      </c>
      <c r="L36" s="121">
        <v>119209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>+SUM(D36,M36)</f>
        <v>147062</v>
      </c>
      <c r="W36" s="121">
        <f>+SUM(E36,N36)</f>
        <v>27853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16970</v>
      </c>
      <c r="AB36" s="121">
        <f>+SUM(J36,S36)</f>
        <v>783092</v>
      </c>
      <c r="AC36" s="121">
        <f>+SUM(K36,T36)</f>
        <v>10883</v>
      </c>
      <c r="AD36" s="121">
        <f>+SUM(L36,U36)</f>
        <v>119209</v>
      </c>
      <c r="AE36" s="209" t="s">
        <v>416</v>
      </c>
      <c r="AF36" s="208"/>
    </row>
    <row r="37" spans="1:32" s="136" customFormat="1" ht="13.5" customHeight="1" x14ac:dyDescent="0.2">
      <c r="A37" s="119" t="s">
        <v>46</v>
      </c>
      <c r="B37" s="120" t="s">
        <v>344</v>
      </c>
      <c r="C37" s="119" t="s">
        <v>345</v>
      </c>
      <c r="D37" s="121">
        <f>SUM(E37,+L37)</f>
        <v>41995</v>
      </c>
      <c r="E37" s="121">
        <f>+SUM(F37:I37,K37)</f>
        <v>9527</v>
      </c>
      <c r="F37" s="121">
        <v>9527</v>
      </c>
      <c r="G37" s="121">
        <v>0</v>
      </c>
      <c r="H37" s="121">
        <v>0</v>
      </c>
      <c r="I37" s="121">
        <v>0</v>
      </c>
      <c r="J37" s="121">
        <v>196301</v>
      </c>
      <c r="K37" s="121">
        <v>0</v>
      </c>
      <c r="L37" s="121">
        <v>32468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41995</v>
      </c>
      <c r="W37" s="121">
        <f>+SUM(E37,N37)</f>
        <v>9527</v>
      </c>
      <c r="X37" s="121">
        <f>+SUM(F37,O37)</f>
        <v>9527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196301</v>
      </c>
      <c r="AC37" s="121">
        <f>+SUM(K37,T37)</f>
        <v>0</v>
      </c>
      <c r="AD37" s="121">
        <f>+SUM(L37,U37)</f>
        <v>32468</v>
      </c>
      <c r="AE37" s="209" t="s">
        <v>417</v>
      </c>
      <c r="AF37" s="208"/>
    </row>
    <row r="38" spans="1:32" s="136" customFormat="1" ht="13.5" customHeight="1" x14ac:dyDescent="0.2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2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2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2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2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36" man="1"/>
    <brk id="21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26.77734375" style="49" customWidth="1"/>
    <col min="4" max="87" width="14.77734375" style="54" customWidth="1"/>
    <col min="88" max="16384" width="9" style="49"/>
  </cols>
  <sheetData>
    <row r="1" spans="1:87" ht="16.2" x14ac:dyDescent="0.2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2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2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2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2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2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2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275</v>
      </c>
      <c r="D7" s="140">
        <f>+SUM(E7,J7)</f>
        <v>764238</v>
      </c>
      <c r="E7" s="140">
        <f>+SUM(F7:I7)</f>
        <v>704924</v>
      </c>
      <c r="F7" s="140">
        <f t="shared" ref="F7:K7" si="0">SUM(F$8:F$1000)</f>
        <v>0</v>
      </c>
      <c r="G7" s="140">
        <f t="shared" si="0"/>
        <v>704082</v>
      </c>
      <c r="H7" s="140">
        <f t="shared" si="0"/>
        <v>842</v>
      </c>
      <c r="I7" s="140">
        <f t="shared" si="0"/>
        <v>0</v>
      </c>
      <c r="J7" s="140">
        <f t="shared" si="0"/>
        <v>59314</v>
      </c>
      <c r="K7" s="140">
        <f t="shared" si="0"/>
        <v>196301</v>
      </c>
      <c r="L7" s="140">
        <f>+SUM(M7,R7,V7,W7,AC7)</f>
        <v>9884316</v>
      </c>
      <c r="M7" s="140">
        <f>+SUM(N7:Q7)</f>
        <v>1640457</v>
      </c>
      <c r="N7" s="140">
        <f>SUM(N$8:N$1000)</f>
        <v>758246</v>
      </c>
      <c r="O7" s="140">
        <f>SUM(O$8:O$1000)</f>
        <v>619889</v>
      </c>
      <c r="P7" s="140">
        <f>SUM(P$8:P$1000)</f>
        <v>250924</v>
      </c>
      <c r="Q7" s="140">
        <f>SUM(Q$8:Q$1000)</f>
        <v>11398</v>
      </c>
      <c r="R7" s="140">
        <f>+SUM(S7:U7)</f>
        <v>1447804</v>
      </c>
      <c r="S7" s="140">
        <f>SUM(S$8:S$1000)</f>
        <v>82438</v>
      </c>
      <c r="T7" s="140">
        <f>SUM(T$8:T$1000)</f>
        <v>1005831</v>
      </c>
      <c r="U7" s="140">
        <f>SUM(U$8:U$1000)</f>
        <v>359535</v>
      </c>
      <c r="V7" s="140">
        <f>SUM(V$8:V$1000)</f>
        <v>11016</v>
      </c>
      <c r="W7" s="140">
        <f>+SUM(X7:AA7)</f>
        <v>6775185</v>
      </c>
      <c r="X7" s="140">
        <f t="shared" ref="X7:AD7" si="1">SUM(X$8:X$1000)</f>
        <v>2829343</v>
      </c>
      <c r="Y7" s="140">
        <f t="shared" si="1"/>
        <v>3653860</v>
      </c>
      <c r="Z7" s="140">
        <f t="shared" si="1"/>
        <v>117378</v>
      </c>
      <c r="AA7" s="140">
        <f t="shared" si="1"/>
        <v>174604</v>
      </c>
      <c r="AB7" s="140">
        <f t="shared" si="1"/>
        <v>2650593</v>
      </c>
      <c r="AC7" s="140">
        <f t="shared" si="1"/>
        <v>9854</v>
      </c>
      <c r="AD7" s="140">
        <f t="shared" si="1"/>
        <v>903579</v>
      </c>
      <c r="AE7" s="140">
        <f>+SUM(D7,L7,AD7)</f>
        <v>11552133</v>
      </c>
      <c r="AF7" s="140">
        <f>+SUM(AG7,AL7)</f>
        <v>119268</v>
      </c>
      <c r="AG7" s="140">
        <f>+SUM(AH7:AK7)</f>
        <v>116222</v>
      </c>
      <c r="AH7" s="140">
        <f t="shared" ref="AH7:AM7" si="2">SUM(AH$8:AH$1000)</f>
        <v>0</v>
      </c>
      <c r="AI7" s="140">
        <f t="shared" si="2"/>
        <v>50807</v>
      </c>
      <c r="AJ7" s="140">
        <f t="shared" si="2"/>
        <v>0</v>
      </c>
      <c r="AK7" s="140">
        <f t="shared" si="2"/>
        <v>65415</v>
      </c>
      <c r="AL7" s="140">
        <f t="shared" si="2"/>
        <v>3046</v>
      </c>
      <c r="AM7" s="140">
        <f t="shared" si="2"/>
        <v>39056</v>
      </c>
      <c r="AN7" s="140">
        <f>+SUM(AO7,AT7,AX7,AY7,BE7)</f>
        <v>2677851</v>
      </c>
      <c r="AO7" s="140">
        <f>+SUM(AP7:AS7)</f>
        <v>393021</v>
      </c>
      <c r="AP7" s="140">
        <f>SUM(AP$8:AP$1000)</f>
        <v>345780</v>
      </c>
      <c r="AQ7" s="140">
        <f>SUM(AQ$8:AQ$1000)</f>
        <v>0</v>
      </c>
      <c r="AR7" s="140">
        <f>SUM(AR$8:AR$1000)</f>
        <v>47241</v>
      </c>
      <c r="AS7" s="140">
        <f>SUM(AS$8:AS$1000)</f>
        <v>0</v>
      </c>
      <c r="AT7" s="140">
        <f>+SUM(AU7:AW7)</f>
        <v>1222510</v>
      </c>
      <c r="AU7" s="140">
        <f>SUM(AU$8:AU$1000)</f>
        <v>11324</v>
      </c>
      <c r="AV7" s="140">
        <f>SUM(AV$8:AV$1000)</f>
        <v>1170026</v>
      </c>
      <c r="AW7" s="140">
        <f>SUM(AW$8:AW$1000)</f>
        <v>41160</v>
      </c>
      <c r="AX7" s="140">
        <f>SUM(AX$8:AX$1000)</f>
        <v>0</v>
      </c>
      <c r="AY7" s="140">
        <f>+SUM(AZ7:BC7)</f>
        <v>1062320</v>
      </c>
      <c r="AZ7" s="140">
        <f t="shared" ref="AZ7:BF7" si="3">SUM(AZ$8:AZ$1000)</f>
        <v>518729</v>
      </c>
      <c r="BA7" s="140">
        <f t="shared" si="3"/>
        <v>347280</v>
      </c>
      <c r="BB7" s="140">
        <f t="shared" si="3"/>
        <v>168251</v>
      </c>
      <c r="BC7" s="140">
        <f t="shared" si="3"/>
        <v>28060</v>
      </c>
      <c r="BD7" s="140">
        <f t="shared" si="3"/>
        <v>1318295</v>
      </c>
      <c r="BE7" s="140">
        <f t="shared" si="3"/>
        <v>0</v>
      </c>
      <c r="BF7" s="140">
        <f t="shared" si="3"/>
        <v>159065</v>
      </c>
      <c r="BG7" s="140">
        <f>+SUM(BF7,AN7,AF7)</f>
        <v>2956184</v>
      </c>
      <c r="BH7" s="140">
        <f t="shared" ref="BH7:CI7" si="4">SUM(D7,AF7)</f>
        <v>883506</v>
      </c>
      <c r="BI7" s="140">
        <f t="shared" si="4"/>
        <v>821146</v>
      </c>
      <c r="BJ7" s="140">
        <f t="shared" si="4"/>
        <v>0</v>
      </c>
      <c r="BK7" s="140">
        <f t="shared" si="4"/>
        <v>754889</v>
      </c>
      <c r="BL7" s="140">
        <f t="shared" si="4"/>
        <v>842</v>
      </c>
      <c r="BM7" s="140">
        <f t="shared" si="4"/>
        <v>65415</v>
      </c>
      <c r="BN7" s="140">
        <f t="shared" si="4"/>
        <v>62360</v>
      </c>
      <c r="BO7" s="140">
        <f t="shared" si="4"/>
        <v>235357</v>
      </c>
      <c r="BP7" s="140">
        <f t="shared" si="4"/>
        <v>12562167</v>
      </c>
      <c r="BQ7" s="140">
        <f t="shared" si="4"/>
        <v>2033478</v>
      </c>
      <c r="BR7" s="140">
        <f t="shared" si="4"/>
        <v>1104026</v>
      </c>
      <c r="BS7" s="140">
        <f t="shared" si="4"/>
        <v>619889</v>
      </c>
      <c r="BT7" s="140">
        <f t="shared" si="4"/>
        <v>298165</v>
      </c>
      <c r="BU7" s="140">
        <f t="shared" si="4"/>
        <v>11398</v>
      </c>
      <c r="BV7" s="140">
        <f t="shared" si="4"/>
        <v>2670314</v>
      </c>
      <c r="BW7" s="140">
        <f t="shared" si="4"/>
        <v>93762</v>
      </c>
      <c r="BX7" s="140">
        <f t="shared" si="4"/>
        <v>2175857</v>
      </c>
      <c r="BY7" s="140">
        <f t="shared" si="4"/>
        <v>400695</v>
      </c>
      <c r="BZ7" s="140">
        <f t="shared" si="4"/>
        <v>11016</v>
      </c>
      <c r="CA7" s="140">
        <f t="shared" si="4"/>
        <v>7837505</v>
      </c>
      <c r="CB7" s="140">
        <f t="shared" si="4"/>
        <v>3348072</v>
      </c>
      <c r="CC7" s="140">
        <f t="shared" si="4"/>
        <v>4001140</v>
      </c>
      <c r="CD7" s="140">
        <f t="shared" si="4"/>
        <v>285629</v>
      </c>
      <c r="CE7" s="140">
        <f t="shared" si="4"/>
        <v>202664</v>
      </c>
      <c r="CF7" s="140">
        <f t="shared" si="4"/>
        <v>3968888</v>
      </c>
      <c r="CG7" s="140">
        <f t="shared" si="4"/>
        <v>9854</v>
      </c>
      <c r="CH7" s="140">
        <f t="shared" si="4"/>
        <v>1062644</v>
      </c>
      <c r="CI7" s="140">
        <f t="shared" si="4"/>
        <v>14508317</v>
      </c>
    </row>
    <row r="8" spans="1:87" s="136" customFormat="1" ht="13.5" customHeight="1" x14ac:dyDescent="0.2">
      <c r="A8" s="119" t="s">
        <v>46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2756811</v>
      </c>
      <c r="M8" s="121">
        <f>+SUM(N8:Q8)</f>
        <v>831763</v>
      </c>
      <c r="N8" s="121">
        <v>213168</v>
      </c>
      <c r="O8" s="121">
        <v>473829</v>
      </c>
      <c r="P8" s="121">
        <v>144766</v>
      </c>
      <c r="Q8" s="121">
        <v>0</v>
      </c>
      <c r="R8" s="121">
        <f>+SUM(S8:U8)</f>
        <v>428103</v>
      </c>
      <c r="S8" s="121">
        <v>29484</v>
      </c>
      <c r="T8" s="121">
        <v>380811</v>
      </c>
      <c r="U8" s="121">
        <v>17808</v>
      </c>
      <c r="V8" s="121">
        <v>11016</v>
      </c>
      <c r="W8" s="121">
        <f>+SUM(X8:AA8)</f>
        <v>1485929</v>
      </c>
      <c r="X8" s="121">
        <v>349347</v>
      </c>
      <c r="Y8" s="121">
        <v>1081286</v>
      </c>
      <c r="Z8" s="121">
        <v>55296</v>
      </c>
      <c r="AA8" s="121">
        <v>0</v>
      </c>
      <c r="AB8" s="121">
        <v>122964</v>
      </c>
      <c r="AC8" s="121">
        <v>0</v>
      </c>
      <c r="AD8" s="121">
        <v>62099</v>
      </c>
      <c r="AE8" s="121">
        <f>+SUM(D8,L8,AD8)</f>
        <v>2818910</v>
      </c>
      <c r="AF8" s="121">
        <f>+SUM(AG8,AL8)</f>
        <v>11751</v>
      </c>
      <c r="AG8" s="121">
        <f>+SUM(AH8:AK8)</f>
        <v>11751</v>
      </c>
      <c r="AH8" s="121">
        <v>0</v>
      </c>
      <c r="AI8" s="121">
        <v>11751</v>
      </c>
      <c r="AJ8" s="121">
        <v>0</v>
      </c>
      <c r="AK8" s="121">
        <v>0</v>
      </c>
      <c r="AL8" s="121">
        <v>0</v>
      </c>
      <c r="AM8" s="121">
        <v>9953</v>
      </c>
      <c r="AN8" s="121">
        <f>+SUM(AO8,AT8,AX8,AY8,BE8)</f>
        <v>323606</v>
      </c>
      <c r="AO8" s="121">
        <f>+SUM(AP8:AS8)</f>
        <v>88051</v>
      </c>
      <c r="AP8" s="121">
        <v>40810</v>
      </c>
      <c r="AQ8" s="121">
        <v>0</v>
      </c>
      <c r="AR8" s="121">
        <v>47241</v>
      </c>
      <c r="AS8" s="121">
        <v>0</v>
      </c>
      <c r="AT8" s="121">
        <f>+SUM(AU8:AW8)</f>
        <v>116312</v>
      </c>
      <c r="AU8" s="121">
        <v>0</v>
      </c>
      <c r="AV8" s="121">
        <v>116312</v>
      </c>
      <c r="AW8" s="121">
        <v>0</v>
      </c>
      <c r="AX8" s="121">
        <v>0</v>
      </c>
      <c r="AY8" s="121">
        <f>+SUM(AZ8:BC8)</f>
        <v>119243</v>
      </c>
      <c r="AZ8" s="121">
        <v>100385</v>
      </c>
      <c r="BA8" s="121">
        <v>18858</v>
      </c>
      <c r="BB8" s="121">
        <v>0</v>
      </c>
      <c r="BC8" s="121">
        <v>0</v>
      </c>
      <c r="BD8" s="121">
        <v>86123</v>
      </c>
      <c r="BE8" s="121">
        <v>0</v>
      </c>
      <c r="BF8" s="121">
        <v>0</v>
      </c>
      <c r="BG8" s="121">
        <f>+SUM(BF8,AN8,AF8)</f>
        <v>335357</v>
      </c>
      <c r="BH8" s="121">
        <f>SUM(D8,AF8)</f>
        <v>11751</v>
      </c>
      <c r="BI8" s="121">
        <f>SUM(E8,AG8)</f>
        <v>11751</v>
      </c>
      <c r="BJ8" s="121">
        <f>SUM(F8,AH8)</f>
        <v>0</v>
      </c>
      <c r="BK8" s="121">
        <f>SUM(G8,AI8)</f>
        <v>11751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9953</v>
      </c>
      <c r="BP8" s="121">
        <f>SUM(L8,AN8)</f>
        <v>3080417</v>
      </c>
      <c r="BQ8" s="121">
        <f>SUM(M8,AO8)</f>
        <v>919814</v>
      </c>
      <c r="BR8" s="121">
        <f>SUM(N8,AP8)</f>
        <v>253978</v>
      </c>
      <c r="BS8" s="121">
        <f>SUM(O8,AQ8)</f>
        <v>473829</v>
      </c>
      <c r="BT8" s="121">
        <f>SUM(P8,AR8)</f>
        <v>192007</v>
      </c>
      <c r="BU8" s="121">
        <f>SUM(Q8,AS8)</f>
        <v>0</v>
      </c>
      <c r="BV8" s="121">
        <f>SUM(R8,AT8)</f>
        <v>544415</v>
      </c>
      <c r="BW8" s="121">
        <f>SUM(S8,AU8)</f>
        <v>29484</v>
      </c>
      <c r="BX8" s="121">
        <f>SUM(T8,AV8)</f>
        <v>497123</v>
      </c>
      <c r="BY8" s="121">
        <f>SUM(U8,AW8)</f>
        <v>17808</v>
      </c>
      <c r="BZ8" s="121">
        <f>SUM(V8,AX8)</f>
        <v>11016</v>
      </c>
      <c r="CA8" s="121">
        <f>SUM(W8,AY8)</f>
        <v>1605172</v>
      </c>
      <c r="CB8" s="121">
        <f>SUM(X8,AZ8)</f>
        <v>449732</v>
      </c>
      <c r="CC8" s="121">
        <f>SUM(Y8,BA8)</f>
        <v>1100144</v>
      </c>
      <c r="CD8" s="121">
        <f>SUM(Z8,BB8)</f>
        <v>55296</v>
      </c>
      <c r="CE8" s="121">
        <f>SUM(AA8,BC8)</f>
        <v>0</v>
      </c>
      <c r="CF8" s="121">
        <f>SUM(AB8,BD8)</f>
        <v>209087</v>
      </c>
      <c r="CG8" s="121">
        <f>SUM(AC8,BE8)</f>
        <v>0</v>
      </c>
      <c r="CH8" s="121">
        <f>SUM(AD8,BF8)</f>
        <v>62099</v>
      </c>
      <c r="CI8" s="121">
        <f>SUM(AE8,BG8)</f>
        <v>3154267</v>
      </c>
    </row>
    <row r="9" spans="1:87" s="136" customFormat="1" ht="13.5" customHeight="1" x14ac:dyDescent="0.2">
      <c r="A9" s="119" t="s">
        <v>46</v>
      </c>
      <c r="B9" s="120" t="s">
        <v>333</v>
      </c>
      <c r="C9" s="119" t="s">
        <v>334</v>
      </c>
      <c r="D9" s="121">
        <f>+SUM(E9,J9)</f>
        <v>466273</v>
      </c>
      <c r="E9" s="121">
        <f>+SUM(F9:I9)</f>
        <v>466273</v>
      </c>
      <c r="F9" s="121">
        <v>0</v>
      </c>
      <c r="G9" s="121">
        <v>466273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1300508</v>
      </c>
      <c r="M9" s="121">
        <f>+SUM(N9:Q9)</f>
        <v>76428</v>
      </c>
      <c r="N9" s="121">
        <v>29143</v>
      </c>
      <c r="O9" s="121">
        <v>47285</v>
      </c>
      <c r="P9" s="121">
        <v>0</v>
      </c>
      <c r="Q9" s="121">
        <v>0</v>
      </c>
      <c r="R9" s="121">
        <f>+SUM(S9:U9)</f>
        <v>438498</v>
      </c>
      <c r="S9" s="121">
        <v>7444</v>
      </c>
      <c r="T9" s="121">
        <v>172656</v>
      </c>
      <c r="U9" s="121">
        <v>258398</v>
      </c>
      <c r="V9" s="121">
        <v>0</v>
      </c>
      <c r="W9" s="121">
        <f>+SUM(X9:AA9)</f>
        <v>785582</v>
      </c>
      <c r="X9" s="121">
        <v>563567</v>
      </c>
      <c r="Y9" s="121">
        <v>219307</v>
      </c>
      <c r="Z9" s="121">
        <v>2365</v>
      </c>
      <c r="AA9" s="121">
        <v>343</v>
      </c>
      <c r="AB9" s="121">
        <v>0</v>
      </c>
      <c r="AC9" s="121">
        <v>0</v>
      </c>
      <c r="AD9" s="121">
        <v>156773</v>
      </c>
      <c r="AE9" s="121">
        <f>+SUM(D9,L9,AD9)</f>
        <v>1923554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504669</v>
      </c>
      <c r="AO9" s="121">
        <f>+SUM(AP9:AS9)</f>
        <v>19775</v>
      </c>
      <c r="AP9" s="121">
        <v>19775</v>
      </c>
      <c r="AQ9" s="121">
        <v>0</v>
      </c>
      <c r="AR9" s="121">
        <v>0</v>
      </c>
      <c r="AS9" s="121">
        <v>0</v>
      </c>
      <c r="AT9" s="121">
        <f>+SUM(AU9:AW9)</f>
        <v>92974</v>
      </c>
      <c r="AU9" s="121">
        <v>258</v>
      </c>
      <c r="AV9" s="121">
        <v>57355</v>
      </c>
      <c r="AW9" s="121">
        <v>35361</v>
      </c>
      <c r="AX9" s="121">
        <v>0</v>
      </c>
      <c r="AY9" s="121">
        <f>+SUM(AZ9:BC9)</f>
        <v>391920</v>
      </c>
      <c r="AZ9" s="121">
        <v>209338</v>
      </c>
      <c r="BA9" s="121">
        <v>55703</v>
      </c>
      <c r="BB9" s="121">
        <v>126879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504669</v>
      </c>
      <c r="BH9" s="121">
        <f>SUM(D9,AF9)</f>
        <v>466273</v>
      </c>
      <c r="BI9" s="121">
        <f>SUM(E9,AG9)</f>
        <v>466273</v>
      </c>
      <c r="BJ9" s="121">
        <f>SUM(F9,AH9)</f>
        <v>0</v>
      </c>
      <c r="BK9" s="121">
        <f>SUM(G9,AI9)</f>
        <v>466273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1805177</v>
      </c>
      <c r="BQ9" s="121">
        <f>SUM(M9,AO9)</f>
        <v>96203</v>
      </c>
      <c r="BR9" s="121">
        <f>SUM(N9,AP9)</f>
        <v>48918</v>
      </c>
      <c r="BS9" s="121">
        <f>SUM(O9,AQ9)</f>
        <v>47285</v>
      </c>
      <c r="BT9" s="121">
        <f>SUM(P9,AR9)</f>
        <v>0</v>
      </c>
      <c r="BU9" s="121">
        <f>SUM(Q9,AS9)</f>
        <v>0</v>
      </c>
      <c r="BV9" s="121">
        <f>SUM(R9,AT9)</f>
        <v>531472</v>
      </c>
      <c r="BW9" s="121">
        <f>SUM(S9,AU9)</f>
        <v>7702</v>
      </c>
      <c r="BX9" s="121">
        <f>SUM(T9,AV9)</f>
        <v>230011</v>
      </c>
      <c r="BY9" s="121">
        <f>SUM(U9,AW9)</f>
        <v>293759</v>
      </c>
      <c r="BZ9" s="121">
        <f>SUM(V9,AX9)</f>
        <v>0</v>
      </c>
      <c r="CA9" s="121">
        <f>SUM(W9,AY9)</f>
        <v>1177502</v>
      </c>
      <c r="CB9" s="121">
        <f>SUM(X9,AZ9)</f>
        <v>772905</v>
      </c>
      <c r="CC9" s="121">
        <f>SUM(Y9,BA9)</f>
        <v>275010</v>
      </c>
      <c r="CD9" s="121">
        <f>SUM(Z9,BB9)</f>
        <v>129244</v>
      </c>
      <c r="CE9" s="121">
        <f>SUM(AA9,BC9)</f>
        <v>343</v>
      </c>
      <c r="CF9" s="121">
        <f>SUM(AB9,BD9)</f>
        <v>0</v>
      </c>
      <c r="CG9" s="121">
        <f>SUM(AC9,BE9)</f>
        <v>0</v>
      </c>
      <c r="CH9" s="121">
        <f>SUM(AD9,BF9)</f>
        <v>156773</v>
      </c>
      <c r="CI9" s="121">
        <f>SUM(AE9,BG9)</f>
        <v>2428223</v>
      </c>
    </row>
    <row r="10" spans="1:87" s="136" customFormat="1" ht="13.5" customHeight="1" x14ac:dyDescent="0.2">
      <c r="A10" s="119" t="s">
        <v>46</v>
      </c>
      <c r="B10" s="120" t="s">
        <v>336</v>
      </c>
      <c r="C10" s="119" t="s">
        <v>337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404078</v>
      </c>
      <c r="M10" s="121">
        <f>+SUM(N10:Q10)</f>
        <v>93720</v>
      </c>
      <c r="N10" s="121">
        <v>93720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310358</v>
      </c>
      <c r="X10" s="121">
        <v>259104</v>
      </c>
      <c r="Y10" s="121">
        <v>0</v>
      </c>
      <c r="Z10" s="121">
        <v>0</v>
      </c>
      <c r="AA10" s="121">
        <v>51254</v>
      </c>
      <c r="AB10" s="121">
        <v>750064</v>
      </c>
      <c r="AC10" s="121">
        <v>0</v>
      </c>
      <c r="AD10" s="121">
        <v>69918</v>
      </c>
      <c r="AE10" s="121">
        <f>+SUM(D10,L10,AD10)</f>
        <v>473996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50300</v>
      </c>
      <c r="AO10" s="121">
        <f>+SUM(AP10:AS10)</f>
        <v>12815</v>
      </c>
      <c r="AP10" s="121">
        <v>12815</v>
      </c>
      <c r="AQ10" s="121">
        <v>0</v>
      </c>
      <c r="AR10" s="121">
        <v>0</v>
      </c>
      <c r="AS10" s="121">
        <v>0</v>
      </c>
      <c r="AT10" s="121">
        <f>+SUM(AU10:AW10)</f>
        <v>21977</v>
      </c>
      <c r="AU10" s="121">
        <v>0</v>
      </c>
      <c r="AV10" s="121">
        <v>21977</v>
      </c>
      <c r="AW10" s="121">
        <v>0</v>
      </c>
      <c r="AX10" s="121">
        <v>0</v>
      </c>
      <c r="AY10" s="121">
        <f>+SUM(AZ10:BC10)</f>
        <v>15508</v>
      </c>
      <c r="AZ10" s="121">
        <v>0</v>
      </c>
      <c r="BA10" s="121">
        <v>15508</v>
      </c>
      <c r="BB10" s="121">
        <v>0</v>
      </c>
      <c r="BC10" s="121">
        <v>0</v>
      </c>
      <c r="BD10" s="121">
        <v>0</v>
      </c>
      <c r="BE10" s="121">
        <v>0</v>
      </c>
      <c r="BF10" s="121">
        <v>249</v>
      </c>
      <c r="BG10" s="121">
        <f>+SUM(BF10,AN10,AF10)</f>
        <v>50549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454378</v>
      </c>
      <c r="BQ10" s="121">
        <f>SUM(M10,AO10)</f>
        <v>106535</v>
      </c>
      <c r="BR10" s="121">
        <f>SUM(N10,AP10)</f>
        <v>106535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21977</v>
      </c>
      <c r="BW10" s="121">
        <f>SUM(S10,AU10)</f>
        <v>0</v>
      </c>
      <c r="BX10" s="121">
        <f>SUM(T10,AV10)</f>
        <v>21977</v>
      </c>
      <c r="BY10" s="121">
        <f>SUM(U10,AW10)</f>
        <v>0</v>
      </c>
      <c r="BZ10" s="121">
        <f>SUM(V10,AX10)</f>
        <v>0</v>
      </c>
      <c r="CA10" s="121">
        <f>SUM(W10,AY10)</f>
        <v>325866</v>
      </c>
      <c r="CB10" s="121">
        <f>SUM(X10,AZ10)</f>
        <v>259104</v>
      </c>
      <c r="CC10" s="121">
        <f>SUM(Y10,BA10)</f>
        <v>15508</v>
      </c>
      <c r="CD10" s="121">
        <f>SUM(Z10,BB10)</f>
        <v>0</v>
      </c>
      <c r="CE10" s="121">
        <f>SUM(AA10,BC10)</f>
        <v>51254</v>
      </c>
      <c r="CF10" s="121">
        <f>SUM(AB10,BD10)</f>
        <v>750064</v>
      </c>
      <c r="CG10" s="121">
        <f>SUM(AC10,BE10)</f>
        <v>0</v>
      </c>
      <c r="CH10" s="121">
        <f>SUM(AD10,BF10)</f>
        <v>70167</v>
      </c>
      <c r="CI10" s="121">
        <f>SUM(AE10,BG10)</f>
        <v>524545</v>
      </c>
    </row>
    <row r="11" spans="1:87" s="136" customFormat="1" ht="13.5" customHeight="1" x14ac:dyDescent="0.2">
      <c r="A11" s="119" t="s">
        <v>46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96021</v>
      </c>
      <c r="L11" s="121">
        <f>+SUM(M11,R11,V11,W11,AC11)</f>
        <v>228107</v>
      </c>
      <c r="M11" s="121">
        <f>+SUM(N11:Q11)</f>
        <v>13554</v>
      </c>
      <c r="N11" s="121">
        <v>6403</v>
      </c>
      <c r="O11" s="121">
        <v>0</v>
      </c>
      <c r="P11" s="121">
        <v>7151</v>
      </c>
      <c r="Q11" s="121">
        <v>0</v>
      </c>
      <c r="R11" s="121">
        <f>+SUM(S11:U11)</f>
        <v>65971</v>
      </c>
      <c r="S11" s="121">
        <v>13341</v>
      </c>
      <c r="T11" s="121">
        <v>52552</v>
      </c>
      <c r="U11" s="121">
        <v>78</v>
      </c>
      <c r="V11" s="121">
        <v>0</v>
      </c>
      <c r="W11" s="121">
        <f>+SUM(X11:AA11)</f>
        <v>148582</v>
      </c>
      <c r="X11" s="121">
        <v>74192</v>
      </c>
      <c r="Y11" s="121">
        <v>60033</v>
      </c>
      <c r="Z11" s="121">
        <v>14357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228107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11083</v>
      </c>
      <c r="AN11" s="121">
        <f>+SUM(AO11,AT11,AX11,AY11,BE11)</f>
        <v>2344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2344</v>
      </c>
      <c r="AZ11" s="121">
        <v>904</v>
      </c>
      <c r="BA11" s="121">
        <v>1440</v>
      </c>
      <c r="BB11" s="121">
        <v>0</v>
      </c>
      <c r="BC11" s="121">
        <v>0</v>
      </c>
      <c r="BD11" s="121">
        <v>76130</v>
      </c>
      <c r="BE11" s="121">
        <v>0</v>
      </c>
      <c r="BF11" s="121">
        <v>0</v>
      </c>
      <c r="BG11" s="121">
        <f>+SUM(BF11,AN11,AF11)</f>
        <v>2344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107104</v>
      </c>
      <c r="BP11" s="121">
        <f>SUM(L11,AN11)</f>
        <v>230451</v>
      </c>
      <c r="BQ11" s="121">
        <f>SUM(M11,AO11)</f>
        <v>13554</v>
      </c>
      <c r="BR11" s="121">
        <f>SUM(N11,AP11)</f>
        <v>6403</v>
      </c>
      <c r="BS11" s="121">
        <f>SUM(O11,AQ11)</f>
        <v>0</v>
      </c>
      <c r="BT11" s="121">
        <f>SUM(P11,AR11)</f>
        <v>7151</v>
      </c>
      <c r="BU11" s="121">
        <f>SUM(Q11,AS11)</f>
        <v>0</v>
      </c>
      <c r="BV11" s="121">
        <f>SUM(R11,AT11)</f>
        <v>65971</v>
      </c>
      <c r="BW11" s="121">
        <f>SUM(S11,AU11)</f>
        <v>13341</v>
      </c>
      <c r="BX11" s="121">
        <f>SUM(T11,AV11)</f>
        <v>52552</v>
      </c>
      <c r="BY11" s="121">
        <f>SUM(U11,AW11)</f>
        <v>78</v>
      </c>
      <c r="BZ11" s="121">
        <f>SUM(V11,AX11)</f>
        <v>0</v>
      </c>
      <c r="CA11" s="121">
        <f>SUM(W11,AY11)</f>
        <v>150926</v>
      </c>
      <c r="CB11" s="121">
        <f>SUM(X11,AZ11)</f>
        <v>75096</v>
      </c>
      <c r="CC11" s="121">
        <f>SUM(Y11,BA11)</f>
        <v>61473</v>
      </c>
      <c r="CD11" s="121">
        <f>SUM(Z11,BB11)</f>
        <v>14357</v>
      </c>
      <c r="CE11" s="121">
        <f>SUM(AA11,BC11)</f>
        <v>0</v>
      </c>
      <c r="CF11" s="121">
        <f>SUM(AB11,BD11)</f>
        <v>76130</v>
      </c>
      <c r="CG11" s="121">
        <f>SUM(AC11,BE11)</f>
        <v>0</v>
      </c>
      <c r="CH11" s="121">
        <f>SUM(AD11,BF11)</f>
        <v>0</v>
      </c>
      <c r="CI11" s="121">
        <f>SUM(AE11,BG11)</f>
        <v>230451</v>
      </c>
    </row>
    <row r="12" spans="1:87" s="136" customFormat="1" ht="13.5" customHeight="1" x14ac:dyDescent="0.2">
      <c r="A12" s="119" t="s">
        <v>46</v>
      </c>
      <c r="B12" s="120" t="s">
        <v>346</v>
      </c>
      <c r="C12" s="119" t="s">
        <v>347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257775</v>
      </c>
      <c r="M12" s="121">
        <f>+SUM(N12:Q12)</f>
        <v>50372</v>
      </c>
      <c r="N12" s="121">
        <v>50372</v>
      </c>
      <c r="O12" s="121">
        <v>0</v>
      </c>
      <c r="P12" s="121">
        <v>0</v>
      </c>
      <c r="Q12" s="121">
        <v>0</v>
      </c>
      <c r="R12" s="121">
        <f>+SUM(S12:U12)</f>
        <v>20630</v>
      </c>
      <c r="S12" s="121">
        <v>249</v>
      </c>
      <c r="T12" s="121">
        <v>19181</v>
      </c>
      <c r="U12" s="121">
        <v>1200</v>
      </c>
      <c r="V12" s="121">
        <v>0</v>
      </c>
      <c r="W12" s="121">
        <f>+SUM(X12:AA12)</f>
        <v>186773</v>
      </c>
      <c r="X12" s="121">
        <v>140079</v>
      </c>
      <c r="Y12" s="121">
        <v>24690</v>
      </c>
      <c r="Z12" s="121">
        <v>0</v>
      </c>
      <c r="AA12" s="121">
        <v>22004</v>
      </c>
      <c r="AB12" s="121">
        <v>200483</v>
      </c>
      <c r="AC12" s="121">
        <v>0</v>
      </c>
      <c r="AD12" s="121">
        <v>21956</v>
      </c>
      <c r="AE12" s="121">
        <f>+SUM(D12,L12,AD12)</f>
        <v>279731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141101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257775</v>
      </c>
      <c r="BQ12" s="121">
        <f>SUM(M12,AO12)</f>
        <v>50372</v>
      </c>
      <c r="BR12" s="121">
        <f>SUM(N12,AP12)</f>
        <v>50372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20630</v>
      </c>
      <c r="BW12" s="121">
        <f>SUM(S12,AU12)</f>
        <v>249</v>
      </c>
      <c r="BX12" s="121">
        <f>SUM(T12,AV12)</f>
        <v>19181</v>
      </c>
      <c r="BY12" s="121">
        <f>SUM(U12,AW12)</f>
        <v>1200</v>
      </c>
      <c r="BZ12" s="121">
        <f>SUM(V12,AX12)</f>
        <v>0</v>
      </c>
      <c r="CA12" s="121">
        <f>SUM(W12,AY12)</f>
        <v>186773</v>
      </c>
      <c r="CB12" s="121">
        <f>SUM(X12,AZ12)</f>
        <v>140079</v>
      </c>
      <c r="CC12" s="121">
        <f>SUM(Y12,BA12)</f>
        <v>24690</v>
      </c>
      <c r="CD12" s="121">
        <f>SUM(Z12,BB12)</f>
        <v>0</v>
      </c>
      <c r="CE12" s="121">
        <f>SUM(AA12,BC12)</f>
        <v>22004</v>
      </c>
      <c r="CF12" s="121">
        <f>SUM(AB12,BD12)</f>
        <v>341584</v>
      </c>
      <c r="CG12" s="121">
        <f>SUM(AC12,BE12)</f>
        <v>0</v>
      </c>
      <c r="CH12" s="121">
        <f>SUM(AD12,BF12)</f>
        <v>21956</v>
      </c>
      <c r="CI12" s="121">
        <f>SUM(AE12,BG12)</f>
        <v>279731</v>
      </c>
    </row>
    <row r="13" spans="1:87" s="136" customFormat="1" ht="13.5" customHeight="1" x14ac:dyDescent="0.2">
      <c r="A13" s="119" t="s">
        <v>46</v>
      </c>
      <c r="B13" s="120" t="s">
        <v>353</v>
      </c>
      <c r="C13" s="119" t="s">
        <v>354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360894</v>
      </c>
      <c r="M13" s="121">
        <f>+SUM(N13:Q13)</f>
        <v>55705</v>
      </c>
      <c r="N13" s="121">
        <v>51766</v>
      </c>
      <c r="O13" s="121">
        <v>0</v>
      </c>
      <c r="P13" s="121">
        <v>3939</v>
      </c>
      <c r="Q13" s="121">
        <v>0</v>
      </c>
      <c r="R13" s="121">
        <f>+SUM(S13:U13)</f>
        <v>2923</v>
      </c>
      <c r="S13" s="121">
        <v>0</v>
      </c>
      <c r="T13" s="121">
        <v>2923</v>
      </c>
      <c r="U13" s="121">
        <v>0</v>
      </c>
      <c r="V13" s="121">
        <v>0</v>
      </c>
      <c r="W13" s="121">
        <f>+SUM(X13:AA13)</f>
        <v>302266</v>
      </c>
      <c r="X13" s="121">
        <v>275642</v>
      </c>
      <c r="Y13" s="121">
        <v>14417</v>
      </c>
      <c r="Z13" s="121">
        <v>0</v>
      </c>
      <c r="AA13" s="121">
        <v>12207</v>
      </c>
      <c r="AB13" s="121">
        <v>184776</v>
      </c>
      <c r="AC13" s="121">
        <v>0</v>
      </c>
      <c r="AD13" s="121">
        <v>29219</v>
      </c>
      <c r="AE13" s="121">
        <f>+SUM(D13,L13,AD13)</f>
        <v>390113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140421</v>
      </c>
      <c r="AO13" s="121">
        <f>+SUM(AP13:AS13)</f>
        <v>11661</v>
      </c>
      <c r="AP13" s="121">
        <v>11661</v>
      </c>
      <c r="AQ13" s="121">
        <v>0</v>
      </c>
      <c r="AR13" s="121">
        <v>0</v>
      </c>
      <c r="AS13" s="121">
        <v>0</v>
      </c>
      <c r="AT13" s="121">
        <f>+SUM(AU13:AW13)</f>
        <v>68486</v>
      </c>
      <c r="AU13" s="121">
        <v>0</v>
      </c>
      <c r="AV13" s="121">
        <v>68486</v>
      </c>
      <c r="AW13" s="121">
        <v>0</v>
      </c>
      <c r="AX13" s="121">
        <v>0</v>
      </c>
      <c r="AY13" s="121">
        <f>+SUM(AZ13:BC13)</f>
        <v>60274</v>
      </c>
      <c r="AZ13" s="121">
        <v>3402</v>
      </c>
      <c r="BA13" s="121">
        <v>56872</v>
      </c>
      <c r="BB13" s="121">
        <v>0</v>
      </c>
      <c r="BC13" s="121">
        <v>0</v>
      </c>
      <c r="BD13" s="121">
        <v>53529</v>
      </c>
      <c r="BE13" s="121">
        <v>0</v>
      </c>
      <c r="BF13" s="121">
        <v>3708</v>
      </c>
      <c r="BG13" s="121">
        <f>+SUM(BF13,AN13,AF13)</f>
        <v>144129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501315</v>
      </c>
      <c r="BQ13" s="121">
        <f>SUM(M13,AO13)</f>
        <v>67366</v>
      </c>
      <c r="BR13" s="121">
        <f>SUM(N13,AP13)</f>
        <v>63427</v>
      </c>
      <c r="BS13" s="121">
        <f>SUM(O13,AQ13)</f>
        <v>0</v>
      </c>
      <c r="BT13" s="121">
        <f>SUM(P13,AR13)</f>
        <v>3939</v>
      </c>
      <c r="BU13" s="121">
        <f>SUM(Q13,AS13)</f>
        <v>0</v>
      </c>
      <c r="BV13" s="121">
        <f>SUM(R13,AT13)</f>
        <v>71409</v>
      </c>
      <c r="BW13" s="121">
        <f>SUM(S13,AU13)</f>
        <v>0</v>
      </c>
      <c r="BX13" s="121">
        <f>SUM(T13,AV13)</f>
        <v>71409</v>
      </c>
      <c r="BY13" s="121">
        <f>SUM(U13,AW13)</f>
        <v>0</v>
      </c>
      <c r="BZ13" s="121">
        <f>SUM(V13,AX13)</f>
        <v>0</v>
      </c>
      <c r="CA13" s="121">
        <f>SUM(W13,AY13)</f>
        <v>362540</v>
      </c>
      <c r="CB13" s="121">
        <f>SUM(X13,AZ13)</f>
        <v>279044</v>
      </c>
      <c r="CC13" s="121">
        <f>SUM(Y13,BA13)</f>
        <v>71289</v>
      </c>
      <c r="CD13" s="121">
        <f>SUM(Z13,BB13)</f>
        <v>0</v>
      </c>
      <c r="CE13" s="121">
        <f>SUM(AA13,BC13)</f>
        <v>12207</v>
      </c>
      <c r="CF13" s="121">
        <f>SUM(AB13,BD13)</f>
        <v>238305</v>
      </c>
      <c r="CG13" s="121">
        <f>SUM(AC13,BE13)</f>
        <v>0</v>
      </c>
      <c r="CH13" s="121">
        <f>SUM(AD13,BF13)</f>
        <v>32927</v>
      </c>
      <c r="CI13" s="121">
        <f>SUM(AE13,BG13)</f>
        <v>534242</v>
      </c>
    </row>
    <row r="14" spans="1:87" s="136" customFormat="1" ht="13.5" customHeight="1" x14ac:dyDescent="0.2">
      <c r="A14" s="119" t="s">
        <v>46</v>
      </c>
      <c r="B14" s="120" t="s">
        <v>360</v>
      </c>
      <c r="C14" s="119" t="s">
        <v>361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251893</v>
      </c>
      <c r="M14" s="121">
        <f>+SUM(N14:Q14)</f>
        <v>53238</v>
      </c>
      <c r="N14" s="121">
        <v>53238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198655</v>
      </c>
      <c r="X14" s="121">
        <v>182036</v>
      </c>
      <c r="Y14" s="121">
        <v>0</v>
      </c>
      <c r="Z14" s="121">
        <v>0</v>
      </c>
      <c r="AA14" s="121">
        <v>16619</v>
      </c>
      <c r="AB14" s="121">
        <v>116492</v>
      </c>
      <c r="AC14" s="121">
        <v>0</v>
      </c>
      <c r="AD14" s="121">
        <v>0</v>
      </c>
      <c r="AE14" s="121">
        <f>+SUM(D14,L14,AD14)</f>
        <v>251893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134473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251893</v>
      </c>
      <c r="BQ14" s="121">
        <f>SUM(M14,AO14)</f>
        <v>53238</v>
      </c>
      <c r="BR14" s="121">
        <f>SUM(N14,AP14)</f>
        <v>53238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198655</v>
      </c>
      <c r="CB14" s="121">
        <f>SUM(X14,AZ14)</f>
        <v>182036</v>
      </c>
      <c r="CC14" s="121">
        <f>SUM(Y14,BA14)</f>
        <v>0</v>
      </c>
      <c r="CD14" s="121">
        <f>SUM(Z14,BB14)</f>
        <v>0</v>
      </c>
      <c r="CE14" s="121">
        <f>SUM(AA14,BC14)</f>
        <v>16619</v>
      </c>
      <c r="CF14" s="121">
        <f>SUM(AB14,BD14)</f>
        <v>250965</v>
      </c>
      <c r="CG14" s="121">
        <f>SUM(AC14,BE14)</f>
        <v>0</v>
      </c>
      <c r="CH14" s="121">
        <f>SUM(AD14,BF14)</f>
        <v>0</v>
      </c>
      <c r="CI14" s="121">
        <f>SUM(AE14,BG14)</f>
        <v>251893</v>
      </c>
    </row>
    <row r="15" spans="1:87" s="136" customFormat="1" ht="13.5" customHeight="1" x14ac:dyDescent="0.2">
      <c r="A15" s="119" t="s">
        <v>46</v>
      </c>
      <c r="B15" s="120" t="s">
        <v>365</v>
      </c>
      <c r="C15" s="119" t="s">
        <v>366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100280</v>
      </c>
      <c r="L15" s="121">
        <f>+SUM(M15,R15,V15,W15,AC15)</f>
        <v>665145</v>
      </c>
      <c r="M15" s="121">
        <f>+SUM(N15:Q15)</f>
        <v>156534</v>
      </c>
      <c r="N15" s="121">
        <v>59937</v>
      </c>
      <c r="O15" s="121">
        <v>96597</v>
      </c>
      <c r="P15" s="121">
        <v>0</v>
      </c>
      <c r="Q15" s="121">
        <v>0</v>
      </c>
      <c r="R15" s="121">
        <f>+SUM(S15:U15)</f>
        <v>26572</v>
      </c>
      <c r="S15" s="121">
        <v>26572</v>
      </c>
      <c r="T15" s="121">
        <v>0</v>
      </c>
      <c r="U15" s="121">
        <v>0</v>
      </c>
      <c r="V15" s="121">
        <v>0</v>
      </c>
      <c r="W15" s="121">
        <f>+SUM(X15:AA15)</f>
        <v>482039</v>
      </c>
      <c r="X15" s="121">
        <v>115079</v>
      </c>
      <c r="Y15" s="121">
        <v>324759</v>
      </c>
      <c r="Z15" s="121">
        <v>7739</v>
      </c>
      <c r="AA15" s="121">
        <v>34462</v>
      </c>
      <c r="AB15" s="121">
        <v>0</v>
      </c>
      <c r="AC15" s="121">
        <v>0</v>
      </c>
      <c r="AD15" s="121">
        <v>480</v>
      </c>
      <c r="AE15" s="121">
        <f>+SUM(D15,L15,AD15)</f>
        <v>665625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18020</v>
      </c>
      <c r="AN15" s="121">
        <f>+SUM(AO15,AT15,AX15,AY15,BE15)</f>
        <v>16047</v>
      </c>
      <c r="AO15" s="121">
        <f>+SUM(AP15:AS15)</f>
        <v>12067</v>
      </c>
      <c r="AP15" s="121">
        <v>12067</v>
      </c>
      <c r="AQ15" s="121">
        <v>0</v>
      </c>
      <c r="AR15" s="121">
        <v>0</v>
      </c>
      <c r="AS15" s="121">
        <v>0</v>
      </c>
      <c r="AT15" s="121">
        <f>+SUM(AU15:AW15)</f>
        <v>497</v>
      </c>
      <c r="AU15" s="121">
        <v>497</v>
      </c>
      <c r="AV15" s="121">
        <v>0</v>
      </c>
      <c r="AW15" s="121">
        <v>0</v>
      </c>
      <c r="AX15" s="121">
        <v>0</v>
      </c>
      <c r="AY15" s="121">
        <f>+SUM(AZ15:BC15)</f>
        <v>3483</v>
      </c>
      <c r="AZ15" s="121">
        <v>2262</v>
      </c>
      <c r="BA15" s="121">
        <v>1221</v>
      </c>
      <c r="BB15" s="121">
        <v>0</v>
      </c>
      <c r="BC15" s="121">
        <v>0</v>
      </c>
      <c r="BD15" s="121">
        <v>123771</v>
      </c>
      <c r="BE15" s="121">
        <v>0</v>
      </c>
      <c r="BF15" s="121">
        <v>0</v>
      </c>
      <c r="BG15" s="121">
        <f>+SUM(BF15,AN15,AF15)</f>
        <v>16047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118300</v>
      </c>
      <c r="BP15" s="121">
        <f>SUM(L15,AN15)</f>
        <v>681192</v>
      </c>
      <c r="BQ15" s="121">
        <f>SUM(M15,AO15)</f>
        <v>168601</v>
      </c>
      <c r="BR15" s="121">
        <f>SUM(N15,AP15)</f>
        <v>72004</v>
      </c>
      <c r="BS15" s="121">
        <f>SUM(O15,AQ15)</f>
        <v>96597</v>
      </c>
      <c r="BT15" s="121">
        <f>SUM(P15,AR15)</f>
        <v>0</v>
      </c>
      <c r="BU15" s="121">
        <f>SUM(Q15,AS15)</f>
        <v>0</v>
      </c>
      <c r="BV15" s="121">
        <f>SUM(R15,AT15)</f>
        <v>27069</v>
      </c>
      <c r="BW15" s="121">
        <f>SUM(S15,AU15)</f>
        <v>27069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485522</v>
      </c>
      <c r="CB15" s="121">
        <f>SUM(X15,AZ15)</f>
        <v>117341</v>
      </c>
      <c r="CC15" s="121">
        <f>SUM(Y15,BA15)</f>
        <v>325980</v>
      </c>
      <c r="CD15" s="121">
        <f>SUM(Z15,BB15)</f>
        <v>7739</v>
      </c>
      <c r="CE15" s="121">
        <f>SUM(AA15,BC15)</f>
        <v>34462</v>
      </c>
      <c r="CF15" s="121">
        <f>SUM(AB15,BD15)</f>
        <v>123771</v>
      </c>
      <c r="CG15" s="121">
        <f>SUM(AC15,BE15)</f>
        <v>0</v>
      </c>
      <c r="CH15" s="121">
        <f>SUM(AD15,BF15)</f>
        <v>480</v>
      </c>
      <c r="CI15" s="121">
        <f>SUM(AE15,BG15)</f>
        <v>681672</v>
      </c>
    </row>
    <row r="16" spans="1:87" s="136" customFormat="1" ht="13.5" customHeight="1" x14ac:dyDescent="0.2">
      <c r="A16" s="119" t="s">
        <v>46</v>
      </c>
      <c r="B16" s="120" t="s">
        <v>368</v>
      </c>
      <c r="C16" s="119" t="s">
        <v>369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189280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6723</v>
      </c>
      <c r="S16" s="121">
        <v>0</v>
      </c>
      <c r="T16" s="121">
        <v>6723</v>
      </c>
      <c r="U16" s="121">
        <v>0</v>
      </c>
      <c r="V16" s="121">
        <v>0</v>
      </c>
      <c r="W16" s="121">
        <f>+SUM(X16:AA16)</f>
        <v>182557</v>
      </c>
      <c r="X16" s="121">
        <v>162999</v>
      </c>
      <c r="Y16" s="121">
        <v>0</v>
      </c>
      <c r="Z16" s="121">
        <v>19558</v>
      </c>
      <c r="AA16" s="121">
        <v>0</v>
      </c>
      <c r="AB16" s="121">
        <v>101490</v>
      </c>
      <c r="AC16" s="121">
        <v>0</v>
      </c>
      <c r="AD16" s="121">
        <v>47835</v>
      </c>
      <c r="AE16" s="121">
        <f>+SUM(D16,L16,AD16)</f>
        <v>237115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143236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143236</v>
      </c>
      <c r="AZ16" s="121">
        <v>143236</v>
      </c>
      <c r="BA16" s="121">
        <v>0</v>
      </c>
      <c r="BB16" s="121">
        <v>0</v>
      </c>
      <c r="BC16" s="121">
        <v>0</v>
      </c>
      <c r="BD16" s="121">
        <v>93276</v>
      </c>
      <c r="BE16" s="121">
        <v>0</v>
      </c>
      <c r="BF16" s="121">
        <v>27887</v>
      </c>
      <c r="BG16" s="121">
        <f>+SUM(BF16,AN16,AF16)</f>
        <v>171123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332516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6723</v>
      </c>
      <c r="BW16" s="121">
        <f>SUM(S16,AU16)</f>
        <v>0</v>
      </c>
      <c r="BX16" s="121">
        <f>SUM(T16,AV16)</f>
        <v>6723</v>
      </c>
      <c r="BY16" s="121">
        <f>SUM(U16,AW16)</f>
        <v>0</v>
      </c>
      <c r="BZ16" s="121">
        <f>SUM(V16,AX16)</f>
        <v>0</v>
      </c>
      <c r="CA16" s="121">
        <f>SUM(W16,AY16)</f>
        <v>325793</v>
      </c>
      <c r="CB16" s="121">
        <f>SUM(X16,AZ16)</f>
        <v>306235</v>
      </c>
      <c r="CC16" s="121">
        <f>SUM(Y16,BA16)</f>
        <v>0</v>
      </c>
      <c r="CD16" s="121">
        <f>SUM(Z16,BB16)</f>
        <v>19558</v>
      </c>
      <c r="CE16" s="121">
        <f>SUM(AA16,BC16)</f>
        <v>0</v>
      </c>
      <c r="CF16" s="121">
        <f>SUM(AB16,BD16)</f>
        <v>194766</v>
      </c>
      <c r="CG16" s="121">
        <f>SUM(AC16,BE16)</f>
        <v>0</v>
      </c>
      <c r="CH16" s="121">
        <f>SUM(AD16,BF16)</f>
        <v>75722</v>
      </c>
      <c r="CI16" s="121">
        <f>SUM(AE16,BG16)</f>
        <v>408238</v>
      </c>
    </row>
    <row r="17" spans="1:87" s="136" customFormat="1" ht="13.5" customHeight="1" x14ac:dyDescent="0.2">
      <c r="A17" s="119" t="s">
        <v>46</v>
      </c>
      <c r="B17" s="120" t="s">
        <v>372</v>
      </c>
      <c r="C17" s="119" t="s">
        <v>373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299235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98070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397305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2">
      <c r="A18" s="119" t="s">
        <v>46</v>
      </c>
      <c r="B18" s="120" t="s">
        <v>375</v>
      </c>
      <c r="C18" s="119" t="s">
        <v>376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638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638</v>
      </c>
      <c r="X18" s="121">
        <v>0</v>
      </c>
      <c r="Y18" s="121">
        <v>0</v>
      </c>
      <c r="Z18" s="121">
        <v>638</v>
      </c>
      <c r="AA18" s="121">
        <v>0</v>
      </c>
      <c r="AB18" s="121">
        <v>147176</v>
      </c>
      <c r="AC18" s="121">
        <v>0</v>
      </c>
      <c r="AD18" s="121">
        <v>0</v>
      </c>
      <c r="AE18" s="121">
        <f>+SUM(D18,L18,AD18)</f>
        <v>638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7080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7080</v>
      </c>
      <c r="AZ18" s="121">
        <v>0</v>
      </c>
      <c r="BA18" s="121">
        <v>0</v>
      </c>
      <c r="BB18" s="121">
        <v>0</v>
      </c>
      <c r="BC18" s="121">
        <v>7080</v>
      </c>
      <c r="BD18" s="121">
        <v>28700</v>
      </c>
      <c r="BE18" s="121">
        <v>0</v>
      </c>
      <c r="BF18" s="121">
        <v>0</v>
      </c>
      <c r="BG18" s="121">
        <f>+SUM(BF18,AN18,AF18)</f>
        <v>7080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7718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7718</v>
      </c>
      <c r="CB18" s="121">
        <f>SUM(X18,AZ18)</f>
        <v>0</v>
      </c>
      <c r="CC18" s="121">
        <f>SUM(Y18,BA18)</f>
        <v>0</v>
      </c>
      <c r="CD18" s="121">
        <f>SUM(Z18,BB18)</f>
        <v>638</v>
      </c>
      <c r="CE18" s="121">
        <f>SUM(AA18,BC18)</f>
        <v>7080</v>
      </c>
      <c r="CF18" s="121">
        <f>SUM(AB18,BD18)</f>
        <v>175876</v>
      </c>
      <c r="CG18" s="121">
        <f>SUM(AC18,BE18)</f>
        <v>0</v>
      </c>
      <c r="CH18" s="121">
        <f>SUM(AD18,BF18)</f>
        <v>0</v>
      </c>
      <c r="CI18" s="121">
        <f>SUM(AE18,BG18)</f>
        <v>7718</v>
      </c>
    </row>
    <row r="19" spans="1:87" s="136" customFormat="1" ht="13.5" customHeight="1" x14ac:dyDescent="0.2">
      <c r="A19" s="119" t="s">
        <v>46</v>
      </c>
      <c r="B19" s="120" t="s">
        <v>379</v>
      </c>
      <c r="C19" s="119" t="s">
        <v>380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107415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107415</v>
      </c>
      <c r="X19" s="121">
        <v>107415</v>
      </c>
      <c r="Y19" s="121">
        <v>0</v>
      </c>
      <c r="Z19" s="121">
        <v>0</v>
      </c>
      <c r="AA19" s="121">
        <v>0</v>
      </c>
      <c r="AB19" s="121">
        <v>116926</v>
      </c>
      <c r="AC19" s="121">
        <v>0</v>
      </c>
      <c r="AD19" s="121">
        <v>0</v>
      </c>
      <c r="AE19" s="121">
        <f>+SUM(D19,L19,AD19)</f>
        <v>107415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21302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21302</v>
      </c>
      <c r="AZ19" s="121">
        <v>20140</v>
      </c>
      <c r="BA19" s="121">
        <v>0</v>
      </c>
      <c r="BB19" s="121">
        <v>0</v>
      </c>
      <c r="BC19" s="121">
        <v>1162</v>
      </c>
      <c r="BD19" s="121">
        <v>48001</v>
      </c>
      <c r="BE19" s="121">
        <v>0</v>
      </c>
      <c r="BF19" s="121">
        <v>0</v>
      </c>
      <c r="BG19" s="121">
        <f>+SUM(BF19,AN19,AF19)</f>
        <v>21302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128717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128717</v>
      </c>
      <c r="CB19" s="121">
        <f>SUM(X19,AZ19)</f>
        <v>127555</v>
      </c>
      <c r="CC19" s="121">
        <f>SUM(Y19,BA19)</f>
        <v>0</v>
      </c>
      <c r="CD19" s="121">
        <f>SUM(Z19,BB19)</f>
        <v>0</v>
      </c>
      <c r="CE19" s="121">
        <f>SUM(AA19,BC19)</f>
        <v>1162</v>
      </c>
      <c r="CF19" s="121">
        <f>SUM(AB19,BD19)</f>
        <v>164927</v>
      </c>
      <c r="CG19" s="121">
        <f>SUM(AC19,BE19)</f>
        <v>0</v>
      </c>
      <c r="CH19" s="121">
        <f>SUM(AD19,BF19)</f>
        <v>0</v>
      </c>
      <c r="CI19" s="121">
        <f>SUM(AE19,BG19)</f>
        <v>128717</v>
      </c>
    </row>
    <row r="20" spans="1:87" s="136" customFormat="1" ht="13.5" customHeight="1" x14ac:dyDescent="0.2">
      <c r="A20" s="119" t="s">
        <v>46</v>
      </c>
      <c r="B20" s="120" t="s">
        <v>384</v>
      </c>
      <c r="C20" s="119" t="s">
        <v>385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31439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31439</v>
      </c>
      <c r="X20" s="121">
        <v>31316</v>
      </c>
      <c r="Y20" s="121">
        <v>123</v>
      </c>
      <c r="Z20" s="121">
        <v>0</v>
      </c>
      <c r="AA20" s="121">
        <v>0</v>
      </c>
      <c r="AB20" s="121">
        <v>118293</v>
      </c>
      <c r="AC20" s="121">
        <v>0</v>
      </c>
      <c r="AD20" s="121">
        <v>0</v>
      </c>
      <c r="AE20" s="121">
        <f>+SUM(D20,L20,AD20)</f>
        <v>31439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41881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31439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31439</v>
      </c>
      <c r="CB20" s="121">
        <f>SUM(X20,AZ20)</f>
        <v>31316</v>
      </c>
      <c r="CC20" s="121">
        <f>SUM(Y20,BA20)</f>
        <v>123</v>
      </c>
      <c r="CD20" s="121">
        <f>SUM(Z20,BB20)</f>
        <v>0</v>
      </c>
      <c r="CE20" s="121">
        <f>SUM(AA20,BC20)</f>
        <v>0</v>
      </c>
      <c r="CF20" s="121">
        <f>SUM(AB20,BD20)</f>
        <v>160174</v>
      </c>
      <c r="CG20" s="121">
        <f>SUM(AC20,BE20)</f>
        <v>0</v>
      </c>
      <c r="CH20" s="121">
        <f>SUM(AD20,BF20)</f>
        <v>0</v>
      </c>
      <c r="CI20" s="121">
        <f>SUM(AE20,BG20)</f>
        <v>31439</v>
      </c>
    </row>
    <row r="21" spans="1:87" s="136" customFormat="1" ht="13.5" customHeight="1" x14ac:dyDescent="0.2">
      <c r="A21" s="119" t="s">
        <v>46</v>
      </c>
      <c r="B21" s="120" t="s">
        <v>387</v>
      </c>
      <c r="C21" s="119" t="s">
        <v>388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108734</v>
      </c>
      <c r="M21" s="121">
        <f>+SUM(N21:Q21)</f>
        <v>2178</v>
      </c>
      <c r="N21" s="121">
        <v>0</v>
      </c>
      <c r="O21" s="121">
        <v>2178</v>
      </c>
      <c r="P21" s="121">
        <v>0</v>
      </c>
      <c r="Q21" s="121">
        <v>0</v>
      </c>
      <c r="R21" s="121">
        <f>+SUM(S21:U21)</f>
        <v>757</v>
      </c>
      <c r="S21" s="121">
        <v>757</v>
      </c>
      <c r="T21" s="121">
        <v>0</v>
      </c>
      <c r="U21" s="121">
        <v>0</v>
      </c>
      <c r="V21" s="121">
        <v>0</v>
      </c>
      <c r="W21" s="121">
        <f>+SUM(X21:AA21)</f>
        <v>105799</v>
      </c>
      <c r="X21" s="121">
        <v>105488</v>
      </c>
      <c r="Y21" s="121">
        <v>311</v>
      </c>
      <c r="Z21" s="121">
        <v>0</v>
      </c>
      <c r="AA21" s="121">
        <v>0</v>
      </c>
      <c r="AB21" s="121">
        <v>248691</v>
      </c>
      <c r="AC21" s="121">
        <v>0</v>
      </c>
      <c r="AD21" s="121">
        <v>3704</v>
      </c>
      <c r="AE21" s="121">
        <f>+SUM(D21,L21,AD21)</f>
        <v>112438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9476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9476</v>
      </c>
      <c r="AU21" s="121">
        <v>9476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90950</v>
      </c>
      <c r="BE21" s="121">
        <v>0</v>
      </c>
      <c r="BF21" s="121">
        <v>0</v>
      </c>
      <c r="BG21" s="121">
        <f>+SUM(BF21,AN21,AF21)</f>
        <v>9476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118210</v>
      </c>
      <c r="BQ21" s="121">
        <f>SUM(M21,AO21)</f>
        <v>2178</v>
      </c>
      <c r="BR21" s="121">
        <f>SUM(N21,AP21)</f>
        <v>0</v>
      </c>
      <c r="BS21" s="121">
        <f>SUM(O21,AQ21)</f>
        <v>2178</v>
      </c>
      <c r="BT21" s="121">
        <f>SUM(P21,AR21)</f>
        <v>0</v>
      </c>
      <c r="BU21" s="121">
        <f>SUM(Q21,AS21)</f>
        <v>0</v>
      </c>
      <c r="BV21" s="121">
        <f>SUM(R21,AT21)</f>
        <v>10233</v>
      </c>
      <c r="BW21" s="121">
        <f>SUM(S21,AU21)</f>
        <v>10233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105799</v>
      </c>
      <c r="CB21" s="121">
        <f>SUM(X21,AZ21)</f>
        <v>105488</v>
      </c>
      <c r="CC21" s="121">
        <f>SUM(Y21,BA21)</f>
        <v>311</v>
      </c>
      <c r="CD21" s="121">
        <f>SUM(Z21,BB21)</f>
        <v>0</v>
      </c>
      <c r="CE21" s="121">
        <f>SUM(AA21,BC21)</f>
        <v>0</v>
      </c>
      <c r="CF21" s="121">
        <f>SUM(AB21,BD21)</f>
        <v>339641</v>
      </c>
      <c r="CG21" s="121">
        <f>SUM(AC21,BE21)</f>
        <v>0</v>
      </c>
      <c r="CH21" s="121">
        <f>SUM(AD21,BF21)</f>
        <v>3704</v>
      </c>
      <c r="CI21" s="121">
        <f>SUM(AE21,BG21)</f>
        <v>121914</v>
      </c>
    </row>
    <row r="22" spans="1:87" s="136" customFormat="1" ht="13.5" customHeight="1" x14ac:dyDescent="0.2">
      <c r="A22" s="119" t="s">
        <v>46</v>
      </c>
      <c r="B22" s="120" t="s">
        <v>390</v>
      </c>
      <c r="C22" s="119" t="s">
        <v>391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78440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5180</v>
      </c>
      <c r="S22" s="121">
        <v>4540</v>
      </c>
      <c r="T22" s="121">
        <v>640</v>
      </c>
      <c r="U22" s="121">
        <v>0</v>
      </c>
      <c r="V22" s="121">
        <v>0</v>
      </c>
      <c r="W22" s="121">
        <f>+SUM(X22:AA22)</f>
        <v>73260</v>
      </c>
      <c r="X22" s="121">
        <v>31320</v>
      </c>
      <c r="Y22" s="121">
        <v>41940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78440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19118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3317</v>
      </c>
      <c r="AU22" s="121">
        <v>0</v>
      </c>
      <c r="AV22" s="121">
        <v>0</v>
      </c>
      <c r="AW22" s="121">
        <v>3317</v>
      </c>
      <c r="AX22" s="121">
        <v>0</v>
      </c>
      <c r="AY22" s="121">
        <f>+SUM(AZ22:BC22)</f>
        <v>15801</v>
      </c>
      <c r="AZ22" s="121">
        <v>2668</v>
      </c>
      <c r="BA22" s="121">
        <v>0</v>
      </c>
      <c r="BB22" s="121">
        <v>13133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19118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97558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8497</v>
      </c>
      <c r="BW22" s="121">
        <f>SUM(S22,AU22)</f>
        <v>4540</v>
      </c>
      <c r="BX22" s="121">
        <f>SUM(T22,AV22)</f>
        <v>640</v>
      </c>
      <c r="BY22" s="121">
        <f>SUM(U22,AW22)</f>
        <v>3317</v>
      </c>
      <c r="BZ22" s="121">
        <f>SUM(V22,AX22)</f>
        <v>0</v>
      </c>
      <c r="CA22" s="121">
        <f>SUM(W22,AY22)</f>
        <v>89061</v>
      </c>
      <c r="CB22" s="121">
        <f>SUM(X22,AZ22)</f>
        <v>33988</v>
      </c>
      <c r="CC22" s="121">
        <f>SUM(Y22,BA22)</f>
        <v>41940</v>
      </c>
      <c r="CD22" s="121">
        <f>SUM(Z22,BB22)</f>
        <v>13133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97558</v>
      </c>
    </row>
    <row r="23" spans="1:87" s="136" customFormat="1" ht="13.5" customHeight="1" x14ac:dyDescent="0.2">
      <c r="A23" s="119" t="s">
        <v>46</v>
      </c>
      <c r="B23" s="120" t="s">
        <v>393</v>
      </c>
      <c r="C23" s="119" t="s">
        <v>394</v>
      </c>
      <c r="D23" s="121">
        <f>+SUM(E23,J23)</f>
        <v>79842</v>
      </c>
      <c r="E23" s="121">
        <f>+SUM(F23:I23)</f>
        <v>79842</v>
      </c>
      <c r="F23" s="121">
        <v>0</v>
      </c>
      <c r="G23" s="121">
        <v>79000</v>
      </c>
      <c r="H23" s="121">
        <v>842</v>
      </c>
      <c r="I23" s="121">
        <v>0</v>
      </c>
      <c r="J23" s="121">
        <v>0</v>
      </c>
      <c r="K23" s="121">
        <v>0</v>
      </c>
      <c r="L23" s="121">
        <f>+SUM(M23,R23,V23,W23,AC23)</f>
        <v>168140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62878</v>
      </c>
      <c r="S23" s="121">
        <v>51</v>
      </c>
      <c r="T23" s="121">
        <v>44529</v>
      </c>
      <c r="U23" s="121">
        <v>18298</v>
      </c>
      <c r="V23" s="121">
        <v>0</v>
      </c>
      <c r="W23" s="121">
        <f>+SUM(X23:AA23)</f>
        <v>101969</v>
      </c>
      <c r="X23" s="121">
        <v>61875</v>
      </c>
      <c r="Y23" s="121">
        <v>32137</v>
      </c>
      <c r="Z23" s="121">
        <v>7957</v>
      </c>
      <c r="AA23" s="121">
        <v>0</v>
      </c>
      <c r="AB23" s="121">
        <v>78432</v>
      </c>
      <c r="AC23" s="121">
        <v>3293</v>
      </c>
      <c r="AD23" s="121">
        <v>10530</v>
      </c>
      <c r="AE23" s="121">
        <f>+SUM(D23,L23,AD23)</f>
        <v>258512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1180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1093</v>
      </c>
      <c r="AU23" s="121">
        <v>1093</v>
      </c>
      <c r="AV23" s="121">
        <v>0</v>
      </c>
      <c r="AW23" s="121">
        <v>0</v>
      </c>
      <c r="AX23" s="121">
        <v>0</v>
      </c>
      <c r="AY23" s="121">
        <f>+SUM(AZ23:BC23)</f>
        <v>87</v>
      </c>
      <c r="AZ23" s="121">
        <v>87</v>
      </c>
      <c r="BA23" s="121">
        <v>0</v>
      </c>
      <c r="BB23" s="121">
        <v>0</v>
      </c>
      <c r="BC23" s="121">
        <v>0</v>
      </c>
      <c r="BD23" s="121">
        <v>77203</v>
      </c>
      <c r="BE23" s="121">
        <v>0</v>
      </c>
      <c r="BF23" s="121">
        <v>0</v>
      </c>
      <c r="BG23" s="121">
        <f>+SUM(BF23,AN23,AF23)</f>
        <v>1180</v>
      </c>
      <c r="BH23" s="121">
        <f>SUM(D23,AF23)</f>
        <v>79842</v>
      </c>
      <c r="BI23" s="121">
        <f>SUM(E23,AG23)</f>
        <v>79842</v>
      </c>
      <c r="BJ23" s="121">
        <f>SUM(F23,AH23)</f>
        <v>0</v>
      </c>
      <c r="BK23" s="121">
        <f>SUM(G23,AI23)</f>
        <v>79000</v>
      </c>
      <c r="BL23" s="121">
        <f>SUM(H23,AJ23)</f>
        <v>842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169320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63971</v>
      </c>
      <c r="BW23" s="121">
        <f>SUM(S23,AU23)</f>
        <v>1144</v>
      </c>
      <c r="BX23" s="121">
        <f>SUM(T23,AV23)</f>
        <v>44529</v>
      </c>
      <c r="BY23" s="121">
        <f>SUM(U23,AW23)</f>
        <v>18298</v>
      </c>
      <c r="BZ23" s="121">
        <f>SUM(V23,AX23)</f>
        <v>0</v>
      </c>
      <c r="CA23" s="121">
        <f>SUM(W23,AY23)</f>
        <v>102056</v>
      </c>
      <c r="CB23" s="121">
        <f>SUM(X23,AZ23)</f>
        <v>61962</v>
      </c>
      <c r="CC23" s="121">
        <f>SUM(Y23,BA23)</f>
        <v>32137</v>
      </c>
      <c r="CD23" s="121">
        <f>SUM(Z23,BB23)</f>
        <v>7957</v>
      </c>
      <c r="CE23" s="121">
        <f>SUM(AA23,BC23)</f>
        <v>0</v>
      </c>
      <c r="CF23" s="121">
        <f>SUM(AB23,BD23)</f>
        <v>155635</v>
      </c>
      <c r="CG23" s="121">
        <f>SUM(AC23,BE23)</f>
        <v>3293</v>
      </c>
      <c r="CH23" s="121">
        <f>SUM(AD23,BF23)</f>
        <v>10530</v>
      </c>
      <c r="CI23" s="121">
        <f>SUM(AE23,BG23)</f>
        <v>259692</v>
      </c>
    </row>
    <row r="24" spans="1:87" s="136" customFormat="1" ht="13.5" customHeight="1" x14ac:dyDescent="0.2">
      <c r="A24" s="119" t="s">
        <v>46</v>
      </c>
      <c r="B24" s="120" t="s">
        <v>396</v>
      </c>
      <c r="C24" s="119" t="s">
        <v>397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53192</v>
      </c>
      <c r="M24" s="121">
        <f>+SUM(N24:Q24)</f>
        <v>13985</v>
      </c>
      <c r="N24" s="121">
        <v>13985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39207</v>
      </c>
      <c r="X24" s="121">
        <v>36630</v>
      </c>
      <c r="Y24" s="121">
        <v>2577</v>
      </c>
      <c r="Z24" s="121">
        <v>0</v>
      </c>
      <c r="AA24" s="121">
        <v>0</v>
      </c>
      <c r="AB24" s="121">
        <v>25850</v>
      </c>
      <c r="AC24" s="121">
        <v>0</v>
      </c>
      <c r="AD24" s="121">
        <v>6535</v>
      </c>
      <c r="AE24" s="121">
        <f>+SUM(D24,L24,AD24)</f>
        <v>59727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45836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53192</v>
      </c>
      <c r="BQ24" s="121">
        <f>SUM(M24,AO24)</f>
        <v>13985</v>
      </c>
      <c r="BR24" s="121">
        <f>SUM(N24,AP24)</f>
        <v>13985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39207</v>
      </c>
      <c r="CB24" s="121">
        <f>SUM(X24,AZ24)</f>
        <v>36630</v>
      </c>
      <c r="CC24" s="121">
        <f>SUM(Y24,BA24)</f>
        <v>2577</v>
      </c>
      <c r="CD24" s="121">
        <f>SUM(Z24,BB24)</f>
        <v>0</v>
      </c>
      <c r="CE24" s="121">
        <f>SUM(AA24,BC24)</f>
        <v>0</v>
      </c>
      <c r="CF24" s="121">
        <f>SUM(AB24,BD24)</f>
        <v>71686</v>
      </c>
      <c r="CG24" s="121">
        <f>SUM(AC24,BE24)</f>
        <v>0</v>
      </c>
      <c r="CH24" s="121">
        <f>SUM(AD24,BF24)</f>
        <v>6535</v>
      </c>
      <c r="CI24" s="121">
        <f>SUM(AE24,BG24)</f>
        <v>59727</v>
      </c>
    </row>
    <row r="25" spans="1:87" s="136" customFormat="1" ht="13.5" customHeight="1" x14ac:dyDescent="0.2">
      <c r="A25" s="119" t="s">
        <v>46</v>
      </c>
      <c r="B25" s="120" t="s">
        <v>399</v>
      </c>
      <c r="C25" s="119" t="s">
        <v>400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41452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41452</v>
      </c>
      <c r="X25" s="121">
        <v>36957</v>
      </c>
      <c r="Y25" s="121">
        <v>1972</v>
      </c>
      <c r="Z25" s="121">
        <v>0</v>
      </c>
      <c r="AA25" s="121">
        <v>2523</v>
      </c>
      <c r="AB25" s="121">
        <v>38797</v>
      </c>
      <c r="AC25" s="121">
        <v>0</v>
      </c>
      <c r="AD25" s="121">
        <v>7760</v>
      </c>
      <c r="AE25" s="121">
        <f>+SUM(D25,L25,AD25)</f>
        <v>49212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2322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2322</v>
      </c>
      <c r="AZ25" s="121">
        <v>0</v>
      </c>
      <c r="BA25" s="121">
        <v>2322</v>
      </c>
      <c r="BB25" s="121">
        <v>0</v>
      </c>
      <c r="BC25" s="121">
        <v>0</v>
      </c>
      <c r="BD25" s="121">
        <v>24023</v>
      </c>
      <c r="BE25" s="121">
        <v>0</v>
      </c>
      <c r="BF25" s="121">
        <v>0</v>
      </c>
      <c r="BG25" s="121">
        <f>+SUM(BF25,AN25,AF25)</f>
        <v>2322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43774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43774</v>
      </c>
      <c r="CB25" s="121">
        <f>SUM(X25,AZ25)</f>
        <v>36957</v>
      </c>
      <c r="CC25" s="121">
        <f>SUM(Y25,BA25)</f>
        <v>4294</v>
      </c>
      <c r="CD25" s="121">
        <f>SUM(Z25,BB25)</f>
        <v>0</v>
      </c>
      <c r="CE25" s="121">
        <f>SUM(AA25,BC25)</f>
        <v>2523</v>
      </c>
      <c r="CF25" s="121">
        <f>SUM(AB25,BD25)</f>
        <v>62820</v>
      </c>
      <c r="CG25" s="121">
        <f>SUM(AC25,BE25)</f>
        <v>0</v>
      </c>
      <c r="CH25" s="121">
        <f>SUM(AD25,BF25)</f>
        <v>7760</v>
      </c>
      <c r="CI25" s="121">
        <f>SUM(AE25,BG25)</f>
        <v>51534</v>
      </c>
    </row>
    <row r="26" spans="1:87" s="136" customFormat="1" ht="13.5" customHeight="1" x14ac:dyDescent="0.2">
      <c r="A26" s="119" t="s">
        <v>46</v>
      </c>
      <c r="B26" s="120" t="s">
        <v>402</v>
      </c>
      <c r="C26" s="119" t="s">
        <v>403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123921</v>
      </c>
      <c r="M26" s="121">
        <f>+SUM(N26:Q26)</f>
        <v>22313</v>
      </c>
      <c r="N26" s="121">
        <v>22313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101608</v>
      </c>
      <c r="X26" s="121">
        <v>96091</v>
      </c>
      <c r="Y26" s="121">
        <v>3532</v>
      </c>
      <c r="Z26" s="121">
        <v>1985</v>
      </c>
      <c r="AA26" s="121">
        <v>0</v>
      </c>
      <c r="AB26" s="121">
        <v>74049</v>
      </c>
      <c r="AC26" s="121">
        <v>0</v>
      </c>
      <c r="AD26" s="121">
        <v>19674</v>
      </c>
      <c r="AE26" s="121">
        <f>+SUM(D26,L26,AD26)</f>
        <v>143595</v>
      </c>
      <c r="AF26" s="121">
        <f>+SUM(AG26,AL26)</f>
        <v>68461</v>
      </c>
      <c r="AG26" s="121">
        <f>+SUM(AH26:AK26)</f>
        <v>65415</v>
      </c>
      <c r="AH26" s="121">
        <v>0</v>
      </c>
      <c r="AI26" s="121">
        <v>0</v>
      </c>
      <c r="AJ26" s="121">
        <v>0</v>
      </c>
      <c r="AK26" s="121">
        <v>65415</v>
      </c>
      <c r="AL26" s="121">
        <v>3046</v>
      </c>
      <c r="AM26" s="121">
        <v>0</v>
      </c>
      <c r="AN26" s="121">
        <f>+SUM(AO26,AT26,AX26,AY26,BE26)</f>
        <v>103235</v>
      </c>
      <c r="AO26" s="121">
        <f>+SUM(AP26:AS26)</f>
        <v>25636</v>
      </c>
      <c r="AP26" s="121">
        <v>25636</v>
      </c>
      <c r="AQ26" s="121">
        <v>0</v>
      </c>
      <c r="AR26" s="121">
        <v>0</v>
      </c>
      <c r="AS26" s="121">
        <v>0</v>
      </c>
      <c r="AT26" s="121">
        <f>+SUM(AU26:AW26)</f>
        <v>43567</v>
      </c>
      <c r="AU26" s="121">
        <v>0</v>
      </c>
      <c r="AV26" s="121">
        <v>41085</v>
      </c>
      <c r="AW26" s="121">
        <v>2482</v>
      </c>
      <c r="AX26" s="121">
        <v>0</v>
      </c>
      <c r="AY26" s="121">
        <f>+SUM(AZ26:BC26)</f>
        <v>34032</v>
      </c>
      <c r="AZ26" s="121">
        <v>2268</v>
      </c>
      <c r="BA26" s="121">
        <v>23426</v>
      </c>
      <c r="BB26" s="121">
        <v>8338</v>
      </c>
      <c r="BC26" s="121">
        <v>0</v>
      </c>
      <c r="BD26" s="121">
        <v>106612</v>
      </c>
      <c r="BE26" s="121">
        <v>0</v>
      </c>
      <c r="BF26" s="121">
        <v>43081</v>
      </c>
      <c r="BG26" s="121">
        <f>+SUM(BF26,AN26,AF26)</f>
        <v>214777</v>
      </c>
      <c r="BH26" s="121">
        <f>SUM(D26,AF26)</f>
        <v>68461</v>
      </c>
      <c r="BI26" s="121">
        <f>SUM(E26,AG26)</f>
        <v>65415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65415</v>
      </c>
      <c r="BN26" s="121">
        <f>SUM(J26,AL26)</f>
        <v>3046</v>
      </c>
      <c r="BO26" s="121">
        <f>SUM(K26,AM26)</f>
        <v>0</v>
      </c>
      <c r="BP26" s="121">
        <f>SUM(L26,AN26)</f>
        <v>227156</v>
      </c>
      <c r="BQ26" s="121">
        <f>SUM(M26,AO26)</f>
        <v>47949</v>
      </c>
      <c r="BR26" s="121">
        <f>SUM(N26,AP26)</f>
        <v>47949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43567</v>
      </c>
      <c r="BW26" s="121">
        <f>SUM(S26,AU26)</f>
        <v>0</v>
      </c>
      <c r="BX26" s="121">
        <f>SUM(T26,AV26)</f>
        <v>41085</v>
      </c>
      <c r="BY26" s="121">
        <f>SUM(U26,AW26)</f>
        <v>2482</v>
      </c>
      <c r="BZ26" s="121">
        <f>SUM(V26,AX26)</f>
        <v>0</v>
      </c>
      <c r="CA26" s="121">
        <f>SUM(W26,AY26)</f>
        <v>135640</v>
      </c>
      <c r="CB26" s="121">
        <f>SUM(X26,AZ26)</f>
        <v>98359</v>
      </c>
      <c r="CC26" s="121">
        <f>SUM(Y26,BA26)</f>
        <v>26958</v>
      </c>
      <c r="CD26" s="121">
        <f>SUM(Z26,BB26)</f>
        <v>10323</v>
      </c>
      <c r="CE26" s="121">
        <f>SUM(AA26,BC26)</f>
        <v>0</v>
      </c>
      <c r="CF26" s="121">
        <f>SUM(AB26,BD26)</f>
        <v>180661</v>
      </c>
      <c r="CG26" s="121">
        <f>SUM(AC26,BE26)</f>
        <v>0</v>
      </c>
      <c r="CH26" s="121">
        <f>SUM(AD26,BF26)</f>
        <v>62755</v>
      </c>
      <c r="CI26" s="121">
        <f>SUM(AE26,BG26)</f>
        <v>358372</v>
      </c>
    </row>
    <row r="27" spans="1:87" s="136" customFormat="1" ht="13.5" customHeight="1" x14ac:dyDescent="0.2">
      <c r="A27" s="119" t="s">
        <v>46</v>
      </c>
      <c r="B27" s="120" t="s">
        <v>405</v>
      </c>
      <c r="C27" s="119" t="s">
        <v>406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67444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530</v>
      </c>
      <c r="S27" s="121">
        <v>0</v>
      </c>
      <c r="T27" s="121">
        <v>530</v>
      </c>
      <c r="U27" s="121">
        <v>0</v>
      </c>
      <c r="V27" s="121">
        <v>0</v>
      </c>
      <c r="W27" s="121">
        <f>+SUM(X27:AA27)</f>
        <v>66914</v>
      </c>
      <c r="X27" s="121">
        <v>66870</v>
      </c>
      <c r="Y27" s="121">
        <v>44</v>
      </c>
      <c r="Z27" s="121">
        <v>0</v>
      </c>
      <c r="AA27" s="121">
        <v>0</v>
      </c>
      <c r="AB27" s="121">
        <v>26875</v>
      </c>
      <c r="AC27" s="121">
        <v>0</v>
      </c>
      <c r="AD27" s="121">
        <v>0</v>
      </c>
      <c r="AE27" s="121">
        <f>+SUM(D27,L27,AD27)</f>
        <v>67444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48616</v>
      </c>
      <c r="BE27" s="121">
        <v>0</v>
      </c>
      <c r="BF27" s="121">
        <v>24</v>
      </c>
      <c r="BG27" s="121">
        <f>+SUM(BF27,AN27,AF27)</f>
        <v>24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67444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530</v>
      </c>
      <c r="BW27" s="121">
        <f>SUM(S27,AU27)</f>
        <v>0</v>
      </c>
      <c r="BX27" s="121">
        <f>SUM(T27,AV27)</f>
        <v>530</v>
      </c>
      <c r="BY27" s="121">
        <f>SUM(U27,AW27)</f>
        <v>0</v>
      </c>
      <c r="BZ27" s="121">
        <f>SUM(V27,AX27)</f>
        <v>0</v>
      </c>
      <c r="CA27" s="121">
        <f>SUM(W27,AY27)</f>
        <v>66914</v>
      </c>
      <c r="CB27" s="121">
        <f>SUM(X27,AZ27)</f>
        <v>66870</v>
      </c>
      <c r="CC27" s="121">
        <f>SUM(Y27,BA27)</f>
        <v>44</v>
      </c>
      <c r="CD27" s="121">
        <f>SUM(Z27,BB27)</f>
        <v>0</v>
      </c>
      <c r="CE27" s="121">
        <f>SUM(AA27,BC27)</f>
        <v>0</v>
      </c>
      <c r="CF27" s="121">
        <f>SUM(AB27,BD27)</f>
        <v>75491</v>
      </c>
      <c r="CG27" s="121">
        <f>SUM(AC27,BE27)</f>
        <v>0</v>
      </c>
      <c r="CH27" s="121">
        <f>SUM(AD27,BF27)</f>
        <v>24</v>
      </c>
      <c r="CI27" s="121">
        <f>SUM(AE27,BG27)</f>
        <v>67468</v>
      </c>
    </row>
    <row r="28" spans="1:87" s="136" customFormat="1" ht="13.5" customHeight="1" x14ac:dyDescent="0.2">
      <c r="A28" s="119" t="s">
        <v>46</v>
      </c>
      <c r="B28" s="120" t="s">
        <v>329</v>
      </c>
      <c r="C28" s="119" t="s">
        <v>330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39056</v>
      </c>
      <c r="AG28" s="121">
        <f>+SUM(AH28:AK28)</f>
        <v>39056</v>
      </c>
      <c r="AH28" s="121">
        <v>0</v>
      </c>
      <c r="AI28" s="121">
        <v>39056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264285</v>
      </c>
      <c r="AO28" s="121">
        <f>+SUM(AP28:AS28)</f>
        <v>73070</v>
      </c>
      <c r="AP28" s="121">
        <v>73070</v>
      </c>
      <c r="AQ28" s="121">
        <v>0</v>
      </c>
      <c r="AR28" s="121">
        <v>0</v>
      </c>
      <c r="AS28" s="121">
        <v>0</v>
      </c>
      <c r="AT28" s="121">
        <f>+SUM(AU28:AW28)</f>
        <v>179133</v>
      </c>
      <c r="AU28" s="121">
        <v>0</v>
      </c>
      <c r="AV28" s="121">
        <v>179133</v>
      </c>
      <c r="AW28" s="121">
        <v>0</v>
      </c>
      <c r="AX28" s="121">
        <v>0</v>
      </c>
      <c r="AY28" s="121">
        <f>+SUM(AZ28:BC28)</f>
        <v>12082</v>
      </c>
      <c r="AZ28" s="121">
        <v>0</v>
      </c>
      <c r="BA28" s="121">
        <v>7920</v>
      </c>
      <c r="BB28" s="121">
        <v>0</v>
      </c>
      <c r="BC28" s="121">
        <v>4162</v>
      </c>
      <c r="BD28" s="121">
        <v>0</v>
      </c>
      <c r="BE28" s="121">
        <v>0</v>
      </c>
      <c r="BF28" s="121">
        <v>3984</v>
      </c>
      <c r="BG28" s="121">
        <f>+SUM(BF28,AN28,AF28)</f>
        <v>307325</v>
      </c>
      <c r="BH28" s="121">
        <f>SUM(D28,AF28)</f>
        <v>39056</v>
      </c>
      <c r="BI28" s="121">
        <f>SUM(E28,AG28)</f>
        <v>39056</v>
      </c>
      <c r="BJ28" s="121">
        <f>SUM(F28,AH28)</f>
        <v>0</v>
      </c>
      <c r="BK28" s="121">
        <f>SUM(G28,AI28)</f>
        <v>39056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264285</v>
      </c>
      <c r="BQ28" s="121">
        <f>SUM(M28,AO28)</f>
        <v>73070</v>
      </c>
      <c r="BR28" s="121">
        <f>SUM(N28,AP28)</f>
        <v>73070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179133</v>
      </c>
      <c r="BW28" s="121">
        <f>SUM(S28,AU28)</f>
        <v>0</v>
      </c>
      <c r="BX28" s="121">
        <f>SUM(T28,AV28)</f>
        <v>179133</v>
      </c>
      <c r="BY28" s="121">
        <f>SUM(U28,AW28)</f>
        <v>0</v>
      </c>
      <c r="BZ28" s="121">
        <f>SUM(V28,AX28)</f>
        <v>0</v>
      </c>
      <c r="CA28" s="121">
        <f>SUM(W28,AY28)</f>
        <v>12082</v>
      </c>
      <c r="CB28" s="121">
        <f>SUM(X28,AZ28)</f>
        <v>0</v>
      </c>
      <c r="CC28" s="121">
        <f>SUM(Y28,BA28)</f>
        <v>7920</v>
      </c>
      <c r="CD28" s="121">
        <f>SUM(Z28,BB28)</f>
        <v>0</v>
      </c>
      <c r="CE28" s="121">
        <f>SUM(AA28,BC28)</f>
        <v>4162</v>
      </c>
      <c r="CF28" s="121">
        <f>SUM(AB28,BD28)</f>
        <v>0</v>
      </c>
      <c r="CG28" s="121">
        <f>SUM(AC28,BE28)</f>
        <v>0</v>
      </c>
      <c r="CH28" s="121">
        <f>SUM(AD28,BF28)</f>
        <v>3984</v>
      </c>
      <c r="CI28" s="121">
        <f>SUM(AE28,BG28)</f>
        <v>307325</v>
      </c>
    </row>
    <row r="29" spans="1:87" s="136" customFormat="1" ht="13.5" customHeight="1" x14ac:dyDescent="0.2">
      <c r="A29" s="119" t="s">
        <v>46</v>
      </c>
      <c r="B29" s="120" t="s">
        <v>358</v>
      </c>
      <c r="C29" s="119" t="s">
        <v>359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213103</v>
      </c>
      <c r="AO29" s="121">
        <f>+SUM(AP29:AS29)</f>
        <v>62963</v>
      </c>
      <c r="AP29" s="121">
        <v>62963</v>
      </c>
      <c r="AQ29" s="121">
        <v>0</v>
      </c>
      <c r="AR29" s="121">
        <v>0</v>
      </c>
      <c r="AS29" s="121">
        <v>0</v>
      </c>
      <c r="AT29" s="121">
        <f>+SUM(AU29:AW29)</f>
        <v>119396</v>
      </c>
      <c r="AU29" s="121">
        <v>0</v>
      </c>
      <c r="AV29" s="121">
        <v>119396</v>
      </c>
      <c r="AW29" s="121">
        <v>0</v>
      </c>
      <c r="AX29" s="121">
        <v>0</v>
      </c>
      <c r="AY29" s="121">
        <f>+SUM(AZ29:BC29)</f>
        <v>30744</v>
      </c>
      <c r="AZ29" s="121">
        <v>3753</v>
      </c>
      <c r="BA29" s="121">
        <v>7090</v>
      </c>
      <c r="BB29" s="121">
        <v>19901</v>
      </c>
      <c r="BC29" s="121">
        <v>0</v>
      </c>
      <c r="BD29" s="121">
        <v>0</v>
      </c>
      <c r="BE29" s="121">
        <v>0</v>
      </c>
      <c r="BF29" s="121">
        <v>16897</v>
      </c>
      <c r="BG29" s="121">
        <f>+SUM(BF29,AN29,AF29)</f>
        <v>230000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213103</v>
      </c>
      <c r="BQ29" s="121">
        <f>SUM(M29,AO29)</f>
        <v>62963</v>
      </c>
      <c r="BR29" s="121">
        <f>SUM(N29,AP29)</f>
        <v>62963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119396</v>
      </c>
      <c r="BW29" s="121">
        <f>SUM(S29,AU29)</f>
        <v>0</v>
      </c>
      <c r="BX29" s="121">
        <f>SUM(T29,AV29)</f>
        <v>119396</v>
      </c>
      <c r="BY29" s="121">
        <f>SUM(U29,AW29)</f>
        <v>0</v>
      </c>
      <c r="BZ29" s="121">
        <f>SUM(V29,AX29)</f>
        <v>0</v>
      </c>
      <c r="CA29" s="121">
        <f>SUM(W29,AY29)</f>
        <v>30744</v>
      </c>
      <c r="CB29" s="121">
        <f>SUM(X29,AZ29)</f>
        <v>3753</v>
      </c>
      <c r="CC29" s="121">
        <f>SUM(Y29,BA29)</f>
        <v>7090</v>
      </c>
      <c r="CD29" s="121">
        <f>SUM(Z29,BB29)</f>
        <v>19901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16897</v>
      </c>
      <c r="CI29" s="121">
        <f>SUM(AE29,BG29)</f>
        <v>230000</v>
      </c>
    </row>
    <row r="30" spans="1:87" s="136" customFormat="1" ht="13.5" customHeight="1" x14ac:dyDescent="0.2">
      <c r="A30" s="119" t="s">
        <v>46</v>
      </c>
      <c r="B30" s="120" t="s">
        <v>363</v>
      </c>
      <c r="C30" s="119" t="s">
        <v>364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304050</v>
      </c>
      <c r="AO30" s="121">
        <f>+SUM(AP30:AS30)</f>
        <v>65038</v>
      </c>
      <c r="AP30" s="121">
        <v>65038</v>
      </c>
      <c r="AQ30" s="121">
        <v>0</v>
      </c>
      <c r="AR30" s="121">
        <v>0</v>
      </c>
      <c r="AS30" s="121">
        <v>0</v>
      </c>
      <c r="AT30" s="121">
        <f>+SUM(AU30:AW30)</f>
        <v>193825</v>
      </c>
      <c r="AU30" s="121">
        <v>0</v>
      </c>
      <c r="AV30" s="121">
        <v>193825</v>
      </c>
      <c r="AW30" s="121">
        <v>0</v>
      </c>
      <c r="AX30" s="121">
        <v>0</v>
      </c>
      <c r="AY30" s="121">
        <f>+SUM(AZ30:BC30)</f>
        <v>45187</v>
      </c>
      <c r="AZ30" s="121">
        <v>29749</v>
      </c>
      <c r="BA30" s="121">
        <v>10138</v>
      </c>
      <c r="BB30" s="121">
        <v>0</v>
      </c>
      <c r="BC30" s="121">
        <v>5300</v>
      </c>
      <c r="BD30" s="121">
        <v>0</v>
      </c>
      <c r="BE30" s="121">
        <v>0</v>
      </c>
      <c r="BF30" s="121">
        <v>0</v>
      </c>
      <c r="BG30" s="121">
        <f>+SUM(BF30,AN30,AF30)</f>
        <v>304050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304050</v>
      </c>
      <c r="BQ30" s="121">
        <f>SUM(M30,AO30)</f>
        <v>65038</v>
      </c>
      <c r="BR30" s="121">
        <f>SUM(N30,AP30)</f>
        <v>65038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193825</v>
      </c>
      <c r="BW30" s="121">
        <f>SUM(S30,AU30)</f>
        <v>0</v>
      </c>
      <c r="BX30" s="121">
        <f>SUM(T30,AV30)</f>
        <v>193825</v>
      </c>
      <c r="BY30" s="121">
        <f>SUM(U30,AW30)</f>
        <v>0</v>
      </c>
      <c r="BZ30" s="121">
        <f>SUM(V30,AX30)</f>
        <v>0</v>
      </c>
      <c r="CA30" s="121">
        <f>SUM(W30,AY30)</f>
        <v>45187</v>
      </c>
      <c r="CB30" s="121">
        <f>SUM(X30,AZ30)</f>
        <v>29749</v>
      </c>
      <c r="CC30" s="121">
        <f>SUM(Y30,BA30)</f>
        <v>10138</v>
      </c>
      <c r="CD30" s="121">
        <f>SUM(Z30,BB30)</f>
        <v>0</v>
      </c>
      <c r="CE30" s="121">
        <f>SUM(AA30,BC30)</f>
        <v>5300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304050</v>
      </c>
    </row>
    <row r="31" spans="1:87" s="136" customFormat="1" ht="13.5" customHeight="1" x14ac:dyDescent="0.2">
      <c r="A31" s="119" t="s">
        <v>46</v>
      </c>
      <c r="B31" s="120" t="s">
        <v>356</v>
      </c>
      <c r="C31" s="119" t="s">
        <v>357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51644</v>
      </c>
      <c r="M31" s="121">
        <f>+SUM(N31:Q31)</f>
        <v>17160</v>
      </c>
      <c r="N31" s="121">
        <v>12870</v>
      </c>
      <c r="O31" s="121">
        <v>0</v>
      </c>
      <c r="P31" s="121">
        <v>0</v>
      </c>
      <c r="Q31" s="121">
        <v>4290</v>
      </c>
      <c r="R31" s="121">
        <f>+SUM(S31:U31)</f>
        <v>22154</v>
      </c>
      <c r="S31" s="121">
        <v>0</v>
      </c>
      <c r="T31" s="121">
        <v>70</v>
      </c>
      <c r="U31" s="121">
        <v>22084</v>
      </c>
      <c r="V31" s="121">
        <v>0</v>
      </c>
      <c r="W31" s="121">
        <f>+SUM(X31:AA31)</f>
        <v>5769</v>
      </c>
      <c r="X31" s="121">
        <v>0</v>
      </c>
      <c r="Y31" s="121">
        <v>916</v>
      </c>
      <c r="Z31" s="121">
        <v>2277</v>
      </c>
      <c r="AA31" s="121">
        <v>2576</v>
      </c>
      <c r="AB31" s="121">
        <v>0</v>
      </c>
      <c r="AC31" s="121">
        <v>6561</v>
      </c>
      <c r="AD31" s="121">
        <v>90213</v>
      </c>
      <c r="AE31" s="121">
        <f>+SUM(D31,L31,AD31)</f>
        <v>141857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51644</v>
      </c>
      <c r="BQ31" s="121">
        <f>SUM(M31,AO31)</f>
        <v>17160</v>
      </c>
      <c r="BR31" s="121">
        <f>SUM(N31,AP31)</f>
        <v>12870</v>
      </c>
      <c r="BS31" s="121">
        <f>SUM(O31,AQ31)</f>
        <v>0</v>
      </c>
      <c r="BT31" s="121">
        <f>SUM(P31,AR31)</f>
        <v>0</v>
      </c>
      <c r="BU31" s="121">
        <f>SUM(Q31,AS31)</f>
        <v>4290</v>
      </c>
      <c r="BV31" s="121">
        <f>SUM(R31,AT31)</f>
        <v>22154</v>
      </c>
      <c r="BW31" s="121">
        <f>SUM(S31,AU31)</f>
        <v>0</v>
      </c>
      <c r="BX31" s="121">
        <f>SUM(T31,AV31)</f>
        <v>70</v>
      </c>
      <c r="BY31" s="121">
        <f>SUM(U31,AW31)</f>
        <v>22084</v>
      </c>
      <c r="BZ31" s="121">
        <f>SUM(V31,AX31)</f>
        <v>0</v>
      </c>
      <c r="CA31" s="121">
        <f>SUM(W31,AY31)</f>
        <v>5769</v>
      </c>
      <c r="CB31" s="121">
        <f>SUM(X31,AZ31)</f>
        <v>0</v>
      </c>
      <c r="CC31" s="121">
        <f>SUM(Y31,BA31)</f>
        <v>916</v>
      </c>
      <c r="CD31" s="121">
        <f>SUM(Z31,BB31)</f>
        <v>2277</v>
      </c>
      <c r="CE31" s="121">
        <f>SUM(AA31,BC31)</f>
        <v>2576</v>
      </c>
      <c r="CF31" s="121">
        <f>SUM(AB31,BD31)</f>
        <v>0</v>
      </c>
      <c r="CG31" s="121">
        <f>SUM(AC31,BE31)</f>
        <v>6561</v>
      </c>
      <c r="CH31" s="121">
        <f>SUM(AD31,BF31)</f>
        <v>90213</v>
      </c>
      <c r="CI31" s="121">
        <f>SUM(AE31,BG31)</f>
        <v>141857</v>
      </c>
    </row>
    <row r="32" spans="1:87" s="136" customFormat="1" ht="13.5" customHeight="1" x14ac:dyDescent="0.2">
      <c r="A32" s="119" t="s">
        <v>46</v>
      </c>
      <c r="B32" s="120" t="s">
        <v>327</v>
      </c>
      <c r="C32" s="119" t="s">
        <v>328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659391</v>
      </c>
      <c r="M32" s="121">
        <f>+SUM(N32:Q32)</f>
        <v>134752</v>
      </c>
      <c r="N32" s="121">
        <v>32576</v>
      </c>
      <c r="O32" s="121">
        <v>0</v>
      </c>
      <c r="P32" s="121">
        <v>95068</v>
      </c>
      <c r="Q32" s="121">
        <v>7108</v>
      </c>
      <c r="R32" s="121">
        <f>+SUM(S32:U32)</f>
        <v>303124</v>
      </c>
      <c r="S32" s="121">
        <v>0</v>
      </c>
      <c r="T32" s="121">
        <v>261455</v>
      </c>
      <c r="U32" s="121">
        <v>41669</v>
      </c>
      <c r="V32" s="121">
        <v>0</v>
      </c>
      <c r="W32" s="121">
        <f>+SUM(X32:AA32)</f>
        <v>221515</v>
      </c>
      <c r="X32" s="121">
        <v>122687</v>
      </c>
      <c r="Y32" s="121">
        <v>83989</v>
      </c>
      <c r="Z32" s="121">
        <v>5206</v>
      </c>
      <c r="AA32" s="121">
        <v>9633</v>
      </c>
      <c r="AB32" s="121">
        <v>0</v>
      </c>
      <c r="AC32" s="121">
        <v>0</v>
      </c>
      <c r="AD32" s="121">
        <v>0</v>
      </c>
      <c r="AE32" s="121">
        <f>+SUM(D32,L32,AD32)</f>
        <v>659391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659391</v>
      </c>
      <c r="BQ32" s="121">
        <f>SUM(M32,AO32)</f>
        <v>134752</v>
      </c>
      <c r="BR32" s="121">
        <f>SUM(N32,AP32)</f>
        <v>32576</v>
      </c>
      <c r="BS32" s="121">
        <f>SUM(O32,AQ32)</f>
        <v>0</v>
      </c>
      <c r="BT32" s="121">
        <f>SUM(P32,AR32)</f>
        <v>95068</v>
      </c>
      <c r="BU32" s="121">
        <f>SUM(Q32,AS32)</f>
        <v>7108</v>
      </c>
      <c r="BV32" s="121">
        <f>SUM(R32,AT32)</f>
        <v>303124</v>
      </c>
      <c r="BW32" s="121">
        <f>SUM(S32,AU32)</f>
        <v>0</v>
      </c>
      <c r="BX32" s="121">
        <f>SUM(T32,AV32)</f>
        <v>261455</v>
      </c>
      <c r="BY32" s="121">
        <f>SUM(U32,AW32)</f>
        <v>41669</v>
      </c>
      <c r="BZ32" s="121">
        <f>SUM(V32,AX32)</f>
        <v>0</v>
      </c>
      <c r="CA32" s="121">
        <f>SUM(W32,AY32)</f>
        <v>221515</v>
      </c>
      <c r="CB32" s="121">
        <f>SUM(X32,AZ32)</f>
        <v>122687</v>
      </c>
      <c r="CC32" s="121">
        <f>SUM(Y32,BA32)</f>
        <v>83989</v>
      </c>
      <c r="CD32" s="121">
        <f>SUM(Z32,BB32)</f>
        <v>5206</v>
      </c>
      <c r="CE32" s="121">
        <f>SUM(AA32,BC32)</f>
        <v>9633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659391</v>
      </c>
    </row>
    <row r="33" spans="1:87" s="136" customFormat="1" ht="13.5" customHeight="1" x14ac:dyDescent="0.2">
      <c r="A33" s="119" t="s">
        <v>46</v>
      </c>
      <c r="B33" s="120" t="s">
        <v>351</v>
      </c>
      <c r="C33" s="119" t="s">
        <v>352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239474</v>
      </c>
      <c r="AO33" s="121">
        <f>+SUM(AP33:AS33)</f>
        <v>15092</v>
      </c>
      <c r="AP33" s="121">
        <v>15092</v>
      </c>
      <c r="AQ33" s="121">
        <v>0</v>
      </c>
      <c r="AR33" s="121">
        <v>0</v>
      </c>
      <c r="AS33" s="121">
        <v>0</v>
      </c>
      <c r="AT33" s="121">
        <f>+SUM(AU33:AW33)</f>
        <v>141665</v>
      </c>
      <c r="AU33" s="121">
        <v>0</v>
      </c>
      <c r="AV33" s="121">
        <v>141665</v>
      </c>
      <c r="AW33" s="121">
        <v>0</v>
      </c>
      <c r="AX33" s="121">
        <v>0</v>
      </c>
      <c r="AY33" s="121">
        <f>+SUM(AZ33:BC33)</f>
        <v>82717</v>
      </c>
      <c r="AZ33" s="121">
        <v>537</v>
      </c>
      <c r="BA33" s="121">
        <v>71860</v>
      </c>
      <c r="BB33" s="121">
        <v>0</v>
      </c>
      <c r="BC33" s="121">
        <v>10320</v>
      </c>
      <c r="BD33" s="121">
        <v>0</v>
      </c>
      <c r="BE33" s="121">
        <v>0</v>
      </c>
      <c r="BF33" s="121">
        <v>0</v>
      </c>
      <c r="BG33" s="121">
        <f>+SUM(BF33,AN33,AF33)</f>
        <v>239474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239474</v>
      </c>
      <c r="BQ33" s="121">
        <f>SUM(M33,AO33)</f>
        <v>15092</v>
      </c>
      <c r="BR33" s="121">
        <f>SUM(N33,AP33)</f>
        <v>15092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141665</v>
      </c>
      <c r="BW33" s="121">
        <f>SUM(S33,AU33)</f>
        <v>0</v>
      </c>
      <c r="BX33" s="121">
        <f>SUM(T33,AV33)</f>
        <v>141665</v>
      </c>
      <c r="BY33" s="121">
        <f>SUM(U33,AW33)</f>
        <v>0</v>
      </c>
      <c r="BZ33" s="121">
        <f>SUM(V33,AX33)</f>
        <v>0</v>
      </c>
      <c r="CA33" s="121">
        <f>SUM(W33,AY33)</f>
        <v>82717</v>
      </c>
      <c r="CB33" s="121">
        <f>SUM(X33,AZ33)</f>
        <v>537</v>
      </c>
      <c r="CC33" s="121">
        <f>SUM(Y33,BA33)</f>
        <v>71860</v>
      </c>
      <c r="CD33" s="121">
        <f>SUM(Z33,BB33)</f>
        <v>0</v>
      </c>
      <c r="CE33" s="121">
        <f>SUM(AA33,BC33)</f>
        <v>10320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239474</v>
      </c>
    </row>
    <row r="34" spans="1:87" s="136" customFormat="1" ht="13.5" customHeight="1" x14ac:dyDescent="0.2">
      <c r="A34" s="119" t="s">
        <v>46</v>
      </c>
      <c r="B34" s="120" t="s">
        <v>331</v>
      </c>
      <c r="C34" s="119" t="s">
        <v>332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312603</v>
      </c>
      <c r="AO34" s="121">
        <f>+SUM(AP34:AS34)</f>
        <v>6853</v>
      </c>
      <c r="AP34" s="121">
        <v>6853</v>
      </c>
      <c r="AQ34" s="121">
        <v>0</v>
      </c>
      <c r="AR34" s="121">
        <v>0</v>
      </c>
      <c r="AS34" s="121">
        <v>0</v>
      </c>
      <c r="AT34" s="121">
        <f>+SUM(AU34:AW34)</f>
        <v>230792</v>
      </c>
      <c r="AU34" s="121">
        <v>0</v>
      </c>
      <c r="AV34" s="121">
        <v>230792</v>
      </c>
      <c r="AW34" s="121">
        <v>0</v>
      </c>
      <c r="AX34" s="121">
        <v>0</v>
      </c>
      <c r="AY34" s="121">
        <f>+SUM(AZ34:BC34)</f>
        <v>74958</v>
      </c>
      <c r="AZ34" s="121">
        <v>0</v>
      </c>
      <c r="BA34" s="121">
        <v>74922</v>
      </c>
      <c r="BB34" s="121">
        <v>0</v>
      </c>
      <c r="BC34" s="121">
        <v>36</v>
      </c>
      <c r="BD34" s="121">
        <v>0</v>
      </c>
      <c r="BE34" s="121">
        <v>0</v>
      </c>
      <c r="BF34" s="121">
        <v>63235</v>
      </c>
      <c r="BG34" s="121">
        <f>+SUM(BF34,AN34,AF34)</f>
        <v>375838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312603</v>
      </c>
      <c r="BQ34" s="121">
        <f>SUM(M34,AO34)</f>
        <v>6853</v>
      </c>
      <c r="BR34" s="121">
        <f>SUM(N34,AP34)</f>
        <v>6853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230792</v>
      </c>
      <c r="BW34" s="121">
        <f>SUM(S34,AU34)</f>
        <v>0</v>
      </c>
      <c r="BX34" s="121">
        <f>SUM(T34,AV34)</f>
        <v>230792</v>
      </c>
      <c r="BY34" s="121">
        <f>SUM(U34,AW34)</f>
        <v>0</v>
      </c>
      <c r="BZ34" s="121">
        <f>SUM(V34,AX34)</f>
        <v>0</v>
      </c>
      <c r="CA34" s="121">
        <f>SUM(W34,AY34)</f>
        <v>74958</v>
      </c>
      <c r="CB34" s="121">
        <f>SUM(X34,AZ34)</f>
        <v>0</v>
      </c>
      <c r="CC34" s="121">
        <f>SUM(Y34,BA34)</f>
        <v>74922</v>
      </c>
      <c r="CD34" s="121">
        <f>SUM(Z34,BB34)</f>
        <v>0</v>
      </c>
      <c r="CE34" s="121">
        <f>SUM(AA34,BC34)</f>
        <v>36</v>
      </c>
      <c r="CF34" s="121">
        <f>SUM(AB34,BD34)</f>
        <v>0</v>
      </c>
      <c r="CG34" s="121">
        <f>SUM(AC34,BE34)</f>
        <v>0</v>
      </c>
      <c r="CH34" s="121">
        <f>SUM(AD34,BF34)</f>
        <v>63235</v>
      </c>
      <c r="CI34" s="121">
        <f>SUM(AE34,BG34)</f>
        <v>375838</v>
      </c>
    </row>
    <row r="35" spans="1:87" s="136" customFormat="1" ht="13.5" customHeight="1" x14ac:dyDescent="0.2">
      <c r="A35" s="119" t="s">
        <v>46</v>
      </c>
      <c r="B35" s="120" t="s">
        <v>339</v>
      </c>
      <c r="C35" s="119" t="s">
        <v>340</v>
      </c>
      <c r="D35" s="121">
        <f>+SUM(E35,J35)</f>
        <v>14877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14877</v>
      </c>
      <c r="K35" s="121">
        <v>0</v>
      </c>
      <c r="L35" s="121">
        <f>+SUM(M35,R35,V35,W35,AC35)</f>
        <v>1271337</v>
      </c>
      <c r="M35" s="121">
        <f>+SUM(N35:Q35)</f>
        <v>66804</v>
      </c>
      <c r="N35" s="121">
        <v>66804</v>
      </c>
      <c r="O35" s="121">
        <v>0</v>
      </c>
      <c r="P35" s="121">
        <v>0</v>
      </c>
      <c r="Q35" s="121">
        <v>0</v>
      </c>
      <c r="R35" s="121">
        <f>+SUM(S35:U35)</f>
        <v>63761</v>
      </c>
      <c r="S35" s="121">
        <v>0</v>
      </c>
      <c r="T35" s="121">
        <v>63761</v>
      </c>
      <c r="U35" s="121">
        <v>0</v>
      </c>
      <c r="V35" s="121">
        <v>0</v>
      </c>
      <c r="W35" s="121">
        <f>+SUM(X35:AA35)</f>
        <v>1140772</v>
      </c>
      <c r="X35" s="121">
        <v>10649</v>
      </c>
      <c r="Y35" s="121">
        <v>1130123</v>
      </c>
      <c r="Z35" s="121">
        <v>0</v>
      </c>
      <c r="AA35" s="121">
        <v>0</v>
      </c>
      <c r="AB35" s="121">
        <v>0</v>
      </c>
      <c r="AC35" s="121">
        <v>0</v>
      </c>
      <c r="AD35" s="121">
        <v>118317</v>
      </c>
      <c r="AE35" s="121">
        <f>+SUM(D35,L35,AD35)</f>
        <v>1404531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14877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14877</v>
      </c>
      <c r="BO35" s="121">
        <f>SUM(K35,AM35)</f>
        <v>0</v>
      </c>
      <c r="BP35" s="121">
        <f>SUM(L35,AN35)</f>
        <v>1271337</v>
      </c>
      <c r="BQ35" s="121">
        <f>SUM(M35,AO35)</f>
        <v>66804</v>
      </c>
      <c r="BR35" s="121">
        <f>SUM(N35,AP35)</f>
        <v>66804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63761</v>
      </c>
      <c r="BW35" s="121">
        <f>SUM(S35,AU35)</f>
        <v>0</v>
      </c>
      <c r="BX35" s="121">
        <f>SUM(T35,AV35)</f>
        <v>63761</v>
      </c>
      <c r="BY35" s="121">
        <f>SUM(U35,AW35)</f>
        <v>0</v>
      </c>
      <c r="BZ35" s="121">
        <f>SUM(V35,AX35)</f>
        <v>0</v>
      </c>
      <c r="CA35" s="121">
        <f>SUM(W35,AY35)</f>
        <v>1140772</v>
      </c>
      <c r="CB35" s="121">
        <f>SUM(X35,AZ35)</f>
        <v>10649</v>
      </c>
      <c r="CC35" s="121">
        <f>SUM(Y35,BA35)</f>
        <v>1130123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118317</v>
      </c>
      <c r="CI35" s="121">
        <f>SUM(AE35,BG35)</f>
        <v>1404531</v>
      </c>
    </row>
    <row r="36" spans="1:87" s="136" customFormat="1" ht="13.5" customHeight="1" x14ac:dyDescent="0.2">
      <c r="A36" s="119" t="s">
        <v>46</v>
      </c>
      <c r="B36" s="120" t="s">
        <v>349</v>
      </c>
      <c r="C36" s="119" t="s">
        <v>350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706638</v>
      </c>
      <c r="M36" s="121">
        <f>+SUM(N36:Q36)</f>
        <v>51951</v>
      </c>
      <c r="N36" s="121">
        <v>51951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654687</v>
      </c>
      <c r="X36" s="121">
        <v>0</v>
      </c>
      <c r="Y36" s="121">
        <v>631704</v>
      </c>
      <c r="Z36" s="121">
        <v>0</v>
      </c>
      <c r="AA36" s="121">
        <v>22983</v>
      </c>
      <c r="AB36" s="121">
        <v>0</v>
      </c>
      <c r="AC36" s="121">
        <v>0</v>
      </c>
      <c r="AD36" s="121">
        <v>223516</v>
      </c>
      <c r="AE36" s="121">
        <f>+SUM(D36,L36,AD36)</f>
        <v>930154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706638</v>
      </c>
      <c r="BQ36" s="121">
        <f>SUM(M36,AO36)</f>
        <v>51951</v>
      </c>
      <c r="BR36" s="121">
        <f>SUM(N36,AP36)</f>
        <v>51951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654687</v>
      </c>
      <c r="CB36" s="121">
        <f>SUM(X36,AZ36)</f>
        <v>0</v>
      </c>
      <c r="CC36" s="121">
        <f>SUM(Y36,BA36)</f>
        <v>631704</v>
      </c>
      <c r="CD36" s="121">
        <f>SUM(Z36,BB36)</f>
        <v>0</v>
      </c>
      <c r="CE36" s="121">
        <f>SUM(AA36,BC36)</f>
        <v>22983</v>
      </c>
      <c r="CF36" s="121">
        <f>SUM(AB36,BD36)</f>
        <v>0</v>
      </c>
      <c r="CG36" s="121">
        <f>SUM(AC36,BE36)</f>
        <v>0</v>
      </c>
      <c r="CH36" s="121">
        <f>SUM(AD36,BF36)</f>
        <v>223516</v>
      </c>
      <c r="CI36" s="121">
        <f>SUM(AE36,BG36)</f>
        <v>930154</v>
      </c>
    </row>
    <row r="37" spans="1:87" s="136" customFormat="1" ht="13.5" customHeight="1" x14ac:dyDescent="0.2">
      <c r="A37" s="119" t="s">
        <v>46</v>
      </c>
      <c r="B37" s="120" t="s">
        <v>344</v>
      </c>
      <c r="C37" s="119" t="s">
        <v>345</v>
      </c>
      <c r="D37" s="121">
        <f>+SUM(E37,J37)</f>
        <v>203246</v>
      </c>
      <c r="E37" s="121">
        <f>+SUM(F37:I37)</f>
        <v>158809</v>
      </c>
      <c r="F37" s="121">
        <v>0</v>
      </c>
      <c r="G37" s="121">
        <v>158809</v>
      </c>
      <c r="H37" s="121">
        <v>0</v>
      </c>
      <c r="I37" s="121">
        <v>0</v>
      </c>
      <c r="J37" s="121">
        <v>44437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35050</v>
      </c>
      <c r="AE37" s="121">
        <f>+SUM(D37,L37,AD37)</f>
        <v>238296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203246</v>
      </c>
      <c r="BI37" s="121">
        <f>SUM(E37,AG37)</f>
        <v>158809</v>
      </c>
      <c r="BJ37" s="121">
        <f>SUM(F37,AH37)</f>
        <v>0</v>
      </c>
      <c r="BK37" s="121">
        <f>SUM(G37,AI37)</f>
        <v>158809</v>
      </c>
      <c r="BL37" s="121">
        <f>SUM(H37,AJ37)</f>
        <v>0</v>
      </c>
      <c r="BM37" s="121">
        <f>SUM(I37,AK37)</f>
        <v>0</v>
      </c>
      <c r="BN37" s="121">
        <f>SUM(J37,AL37)</f>
        <v>44437</v>
      </c>
      <c r="BO37" s="121">
        <f>SUM(K37,AM37)</f>
        <v>0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35050</v>
      </c>
      <c r="CI37" s="121">
        <f>SUM(AE37,BG37)</f>
        <v>238296</v>
      </c>
    </row>
    <row r="38" spans="1:87" s="136" customFormat="1" ht="13.5" customHeight="1" x14ac:dyDescent="0.2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2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2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2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2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37">
    <sortCondition ref="A8:A37"/>
    <sortCondition ref="B8:B37"/>
    <sortCondition ref="C8:C3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36" man="1"/>
    <brk id="67" min="1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12.6640625" style="49" customWidth="1"/>
    <col min="4" max="9" width="13.88671875" style="54" customWidth="1"/>
    <col min="10" max="10" width="6.6640625" style="53" customWidth="1"/>
    <col min="11" max="11" width="35.6640625" style="49" customWidth="1"/>
    <col min="12" max="17" width="13.88671875" style="54" customWidth="1"/>
    <col min="18" max="18" width="6.6640625" style="53" customWidth="1"/>
    <col min="19" max="19" width="35.6640625" style="49" customWidth="1"/>
    <col min="20" max="25" width="13.88671875" style="54" customWidth="1"/>
    <col min="26" max="26" width="6.6640625" style="53" customWidth="1"/>
    <col min="27" max="27" width="35.6640625" style="49" customWidth="1"/>
    <col min="28" max="33" width="13.88671875" style="54" customWidth="1"/>
    <col min="34" max="34" width="6.6640625" style="53" customWidth="1"/>
    <col min="35" max="35" width="35.6640625" style="49" customWidth="1"/>
    <col min="36" max="41" width="13.88671875" style="54" customWidth="1"/>
    <col min="42" max="42" width="6.6640625" style="53" customWidth="1"/>
    <col min="43" max="43" width="35.6640625" style="49" customWidth="1"/>
    <col min="44" max="49" width="13.88671875" style="54" customWidth="1"/>
    <col min="50" max="50" width="6.6640625" style="53" customWidth="1"/>
    <col min="51" max="51" width="35.6640625" style="49" customWidth="1"/>
    <col min="52" max="52" width="14.109375" style="54" customWidth="1"/>
    <col min="53" max="57" width="13.88671875" style="54" customWidth="1"/>
    <col min="58" max="16384" width="9" style="49"/>
  </cols>
  <sheetData>
    <row r="1" spans="1:57" ht="16.2" x14ac:dyDescent="0.2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2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2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2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2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2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2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279</v>
      </c>
      <c r="D7" s="140">
        <f>SUM(L7,T7,AB7,AJ7,AR7,AZ7)</f>
        <v>196301</v>
      </c>
      <c r="E7" s="140">
        <f>SUM(M7,U7,AC7,AK7,AS7,BA7)</f>
        <v>2650593</v>
      </c>
      <c r="F7" s="140">
        <f>SUM(D7:E7)</f>
        <v>2846894</v>
      </c>
      <c r="G7" s="140">
        <f>SUM(O7,W7,AE7,AM7,AU7,BC7)</f>
        <v>39056</v>
      </c>
      <c r="H7" s="140">
        <f>SUM(P7,X7,AF7,AN7,AV7,BD7)</f>
        <v>1318295</v>
      </c>
      <c r="I7" s="140">
        <f>SUM(G7:H7)</f>
        <v>1357351</v>
      </c>
      <c r="J7" s="141">
        <f>COUNTIF(J$8:J$1000,"&lt;&gt;")</f>
        <v>18</v>
      </c>
      <c r="K7" s="141">
        <f>COUNTIF(K$8:K$1000,"&lt;&gt;")</f>
        <v>18</v>
      </c>
      <c r="L7" s="140">
        <f>SUM(L$8:L$1000)</f>
        <v>0</v>
      </c>
      <c r="M7" s="140">
        <f>SUM(M$8:M$1000)</f>
        <v>1684727</v>
      </c>
      <c r="N7" s="140">
        <f>IF(AND(L7&lt;&gt;"",M7&lt;&gt;""),SUM(L7:M7),"")</f>
        <v>1684727</v>
      </c>
      <c r="O7" s="140">
        <f>SUM(O$8:O$1000)</f>
        <v>29103</v>
      </c>
      <c r="P7" s="140">
        <f>SUM(P$8:P$1000)</f>
        <v>549047</v>
      </c>
      <c r="Q7" s="140">
        <f>IF(AND(O7&lt;&gt;"",P7&lt;&gt;""),SUM(O7:P7),"")</f>
        <v>578150</v>
      </c>
      <c r="R7" s="141">
        <f>COUNTIF(R$8:R$1000,"&lt;&gt;")</f>
        <v>17</v>
      </c>
      <c r="S7" s="141">
        <f>COUNTIF(S$8:S$1000,"&lt;&gt;")</f>
        <v>17</v>
      </c>
      <c r="T7" s="140">
        <f>SUM(T$8:T$1000)</f>
        <v>196301</v>
      </c>
      <c r="U7" s="140">
        <f>SUM(U$8:U$1000)</f>
        <v>626953</v>
      </c>
      <c r="V7" s="140">
        <f>IF(AND(T7&lt;&gt;"",U7&lt;&gt;""),SUM(T7:U7),"")</f>
        <v>823254</v>
      </c>
      <c r="W7" s="140">
        <f>SUM(W$8:W$1000)</f>
        <v>9953</v>
      </c>
      <c r="X7" s="140">
        <f>SUM(X$8:X$1000)</f>
        <v>697964</v>
      </c>
      <c r="Y7" s="140">
        <f>IF(AND(W7&lt;&gt;"",X7&lt;&gt;""),SUM(W7:X7),"")</f>
        <v>707917</v>
      </c>
      <c r="Z7" s="141">
        <f>COUNTIF(Z$8:Z$1000,"&lt;&gt;")</f>
        <v>8</v>
      </c>
      <c r="AA7" s="141">
        <f>COUNTIF(AA$8:AA$1000,"&lt;&gt;")</f>
        <v>8</v>
      </c>
      <c r="AB7" s="140">
        <f>SUM(AB$8:AB$1000)</f>
        <v>0</v>
      </c>
      <c r="AC7" s="140">
        <f>SUM(AC$8:AC$1000)</f>
        <v>338913</v>
      </c>
      <c r="AD7" s="140">
        <f>IF(AND(AB7&lt;&gt;"",AC7&lt;&gt;""),SUM(AB7:AC7),"")</f>
        <v>338913</v>
      </c>
      <c r="AE7" s="140">
        <f>SUM(AE$8:AE$1000)</f>
        <v>0</v>
      </c>
      <c r="AF7" s="140">
        <f>SUM(AF$8:AF$1000)</f>
        <v>71284</v>
      </c>
      <c r="AG7" s="140">
        <f>IF(AND(AE7&lt;&gt;"",AF7&lt;&gt;""),SUM(AE7:AF7),"")</f>
        <v>71284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2">
      <c r="A8" s="119" t="s">
        <v>46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122964</v>
      </c>
      <c r="F8" s="121">
        <f>SUM(D8:E8)</f>
        <v>122964</v>
      </c>
      <c r="G8" s="121">
        <f>SUM(O8,W8,AE8,AM8,AU8,BC8)</f>
        <v>9953</v>
      </c>
      <c r="H8" s="121">
        <f>SUM(P8,X8,AF8,AN8,AV8,BD8)</f>
        <v>86123</v>
      </c>
      <c r="I8" s="121">
        <f>SUM(G8:H8)</f>
        <v>96076</v>
      </c>
      <c r="J8" s="120" t="s">
        <v>327</v>
      </c>
      <c r="K8" s="119" t="s">
        <v>328</v>
      </c>
      <c r="L8" s="121">
        <v>0</v>
      </c>
      <c r="M8" s="121">
        <v>122964</v>
      </c>
      <c r="N8" s="121">
        <f>IF(AND(L8&lt;&gt;"",M8&lt;&gt;""),SUM(L8:M8),"")</f>
        <v>122964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9953</v>
      </c>
      <c r="X8" s="121">
        <v>68368</v>
      </c>
      <c r="Y8" s="121">
        <f>IF(AND(W8&lt;&gt;"",X8&lt;&gt;""),SUM(W8:X8),"")</f>
        <v>78321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17755</v>
      </c>
      <c r="AG8" s="121">
        <f>IF(AND(AE8&lt;&gt;"",AF8&lt;&gt;""),SUM(AE8:AF8),"")</f>
        <v>17755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2">
      <c r="A9" s="119" t="s">
        <v>46</v>
      </c>
      <c r="B9" s="120" t="s">
        <v>333</v>
      </c>
      <c r="C9" s="119" t="s">
        <v>334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2">
      <c r="A10" s="119" t="s">
        <v>46</v>
      </c>
      <c r="B10" s="120" t="s">
        <v>336</v>
      </c>
      <c r="C10" s="119" t="s">
        <v>337</v>
      </c>
      <c r="D10" s="121">
        <f>SUM(L10,T10,AB10,AJ10,AR10,AZ10)</f>
        <v>0</v>
      </c>
      <c r="E10" s="121">
        <f>SUM(M10,U10,AC10,AK10,AS10,BA10)</f>
        <v>750064</v>
      </c>
      <c r="F10" s="121">
        <f>SUM(D10:E10)</f>
        <v>750064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339</v>
      </c>
      <c r="K10" s="119" t="s">
        <v>340</v>
      </c>
      <c r="L10" s="121">
        <v>0</v>
      </c>
      <c r="M10" s="121">
        <v>750064</v>
      </c>
      <c r="N10" s="121">
        <f>IF(AND(L10&lt;&gt;"",M10&lt;&gt;""),SUM(L10:M10),"")</f>
        <v>750064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2">
      <c r="A11" s="119" t="s">
        <v>46</v>
      </c>
      <c r="B11" s="120" t="s">
        <v>341</v>
      </c>
      <c r="C11" s="119" t="s">
        <v>342</v>
      </c>
      <c r="D11" s="121">
        <f>SUM(L11,T11,AB11,AJ11,AR11,AZ11)</f>
        <v>96021</v>
      </c>
      <c r="E11" s="121">
        <f>SUM(M11,U11,AC11,AK11,AS11,BA11)</f>
        <v>0</v>
      </c>
      <c r="F11" s="121">
        <f>SUM(D11:E11)</f>
        <v>96021</v>
      </c>
      <c r="G11" s="121">
        <f>SUM(O11,W11,AE11,AM11,AU11,BC11)</f>
        <v>11083</v>
      </c>
      <c r="H11" s="121">
        <f>SUM(P11,X11,AF11,AN11,AV11,BD11)</f>
        <v>76130</v>
      </c>
      <c r="I11" s="121">
        <f>SUM(G11:H11)</f>
        <v>87213</v>
      </c>
      <c r="J11" s="120" t="s">
        <v>329</v>
      </c>
      <c r="K11" s="119" t="s">
        <v>330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11083</v>
      </c>
      <c r="P11" s="121">
        <v>76130</v>
      </c>
      <c r="Q11" s="121">
        <f>IF(AND(O11&lt;&gt;"",P11&lt;&gt;""),SUM(O11:P11),"")</f>
        <v>87213</v>
      </c>
      <c r="R11" s="120" t="s">
        <v>344</v>
      </c>
      <c r="S11" s="119" t="s">
        <v>345</v>
      </c>
      <c r="T11" s="121">
        <v>96021</v>
      </c>
      <c r="U11" s="121">
        <v>0</v>
      </c>
      <c r="V11" s="121">
        <f>IF(AND(T11&lt;&gt;"",U11&lt;&gt;""),SUM(T11:U11),"")</f>
        <v>96021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2">
      <c r="A12" s="119" t="s">
        <v>46</v>
      </c>
      <c r="B12" s="120" t="s">
        <v>346</v>
      </c>
      <c r="C12" s="119" t="s">
        <v>347</v>
      </c>
      <c r="D12" s="121">
        <f>SUM(L12,T12,AB12,AJ12,AR12,AZ12)</f>
        <v>0</v>
      </c>
      <c r="E12" s="121">
        <f>SUM(M12,U12,AC12,AK12,AS12,BA12)</f>
        <v>200483</v>
      </c>
      <c r="F12" s="121">
        <f>SUM(D12:E12)</f>
        <v>200483</v>
      </c>
      <c r="G12" s="121">
        <f>SUM(O12,W12,AE12,AM12,AU12,BC12)</f>
        <v>0</v>
      </c>
      <c r="H12" s="121">
        <f>SUM(P12,X12,AF12,AN12,AV12,BD12)</f>
        <v>141101</v>
      </c>
      <c r="I12" s="121">
        <f>SUM(G12:H12)</f>
        <v>141101</v>
      </c>
      <c r="J12" s="120" t="s">
        <v>349</v>
      </c>
      <c r="K12" s="119" t="s">
        <v>350</v>
      </c>
      <c r="L12" s="121">
        <v>0</v>
      </c>
      <c r="M12" s="121">
        <v>200483</v>
      </c>
      <c r="N12" s="121">
        <f>IF(AND(L12&lt;&gt;"",M12&lt;&gt;""),SUM(L12:M12),"")</f>
        <v>200483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351</v>
      </c>
      <c r="S12" s="119" t="s">
        <v>352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141101</v>
      </c>
      <c r="Y12" s="121">
        <f>IF(AND(W12&lt;&gt;"",X12&lt;&gt;""),SUM(W12:X12),"")</f>
        <v>141101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2">
      <c r="A13" s="119" t="s">
        <v>46</v>
      </c>
      <c r="B13" s="120" t="s">
        <v>353</v>
      </c>
      <c r="C13" s="119" t="s">
        <v>354</v>
      </c>
      <c r="D13" s="121">
        <f>SUM(L13,T13,AB13,AJ13,AR13,AZ13)</f>
        <v>0</v>
      </c>
      <c r="E13" s="121">
        <f>SUM(M13,U13,AC13,AK13,AS13,BA13)</f>
        <v>184776</v>
      </c>
      <c r="F13" s="121">
        <f>SUM(D13:E13)</f>
        <v>184776</v>
      </c>
      <c r="G13" s="121">
        <f>SUM(O13,W13,AE13,AM13,AU13,BC13)</f>
        <v>0</v>
      </c>
      <c r="H13" s="121">
        <f>SUM(P13,X13,AF13,AN13,AV13,BD13)</f>
        <v>53529</v>
      </c>
      <c r="I13" s="121">
        <f>SUM(G13:H13)</f>
        <v>53529</v>
      </c>
      <c r="J13" s="120" t="s">
        <v>356</v>
      </c>
      <c r="K13" s="119" t="s">
        <v>357</v>
      </c>
      <c r="L13" s="121">
        <v>0</v>
      </c>
      <c r="M13" s="121">
        <v>19512</v>
      </c>
      <c r="N13" s="121">
        <f>IF(AND(L13&lt;&gt;"",M13&lt;&gt;""),SUM(L13:M13),"")</f>
        <v>19512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349</v>
      </c>
      <c r="S13" s="119" t="s">
        <v>350</v>
      </c>
      <c r="T13" s="121">
        <v>0</v>
      </c>
      <c r="U13" s="121">
        <v>165264</v>
      </c>
      <c r="V13" s="121">
        <f>IF(AND(T13&lt;&gt;"",U13&lt;&gt;""),SUM(T13:U13),"")</f>
        <v>165264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358</v>
      </c>
      <c r="AA13" s="119" t="s">
        <v>359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53529</v>
      </c>
      <c r="AG13" s="121">
        <f>IF(AND(AE13&lt;&gt;"",AF13&lt;&gt;""),SUM(AE13:AF13),"")</f>
        <v>53529</v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2">
      <c r="A14" s="119" t="s">
        <v>46</v>
      </c>
      <c r="B14" s="120" t="s">
        <v>360</v>
      </c>
      <c r="C14" s="119" t="s">
        <v>361</v>
      </c>
      <c r="D14" s="121">
        <f>SUM(L14,T14,AB14,AJ14,AR14,AZ14)</f>
        <v>0</v>
      </c>
      <c r="E14" s="121">
        <f>SUM(M14,U14,AC14,AK14,AS14,BA14)</f>
        <v>116492</v>
      </c>
      <c r="F14" s="121">
        <f>SUM(D14:E14)</f>
        <v>116492</v>
      </c>
      <c r="G14" s="121">
        <f>SUM(O14,W14,AE14,AM14,AU14,BC14)</f>
        <v>0</v>
      </c>
      <c r="H14" s="121">
        <f>SUM(P14,X14,AF14,AN14,AV14,BD14)</f>
        <v>134473</v>
      </c>
      <c r="I14" s="121">
        <f>SUM(G14:H14)</f>
        <v>134473</v>
      </c>
      <c r="J14" s="120" t="s">
        <v>356</v>
      </c>
      <c r="K14" s="119" t="s">
        <v>357</v>
      </c>
      <c r="L14" s="121">
        <v>0</v>
      </c>
      <c r="M14" s="121">
        <v>13390</v>
      </c>
      <c r="N14" s="121">
        <f>IF(AND(L14&lt;&gt;"",M14&lt;&gt;""),SUM(L14:M14),"")</f>
        <v>13390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363</v>
      </c>
      <c r="S14" s="119" t="s">
        <v>364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134473</v>
      </c>
      <c r="Y14" s="121">
        <f>IF(AND(W14&lt;&gt;"",X14&lt;&gt;""),SUM(W14:X14),"")</f>
        <v>134473</v>
      </c>
      <c r="Z14" s="120" t="s">
        <v>349</v>
      </c>
      <c r="AA14" s="119" t="s">
        <v>350</v>
      </c>
      <c r="AB14" s="121">
        <v>0</v>
      </c>
      <c r="AC14" s="121">
        <v>103102</v>
      </c>
      <c r="AD14" s="121">
        <f>IF(AND(AB14&lt;&gt;"",AC14&lt;&gt;""),SUM(AB14:AC14),"")</f>
        <v>103102</v>
      </c>
      <c r="AE14" s="121">
        <v>0</v>
      </c>
      <c r="AF14" s="121">
        <v>0</v>
      </c>
      <c r="AG14" s="121">
        <f>IF(AND(AE14&lt;&gt;"",AF14&lt;&gt;""),SUM(AE14:AF14),"")</f>
        <v>0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2">
      <c r="A15" s="119" t="s">
        <v>46</v>
      </c>
      <c r="B15" s="120" t="s">
        <v>365</v>
      </c>
      <c r="C15" s="119" t="s">
        <v>366</v>
      </c>
      <c r="D15" s="121">
        <f>SUM(L15,T15,AB15,AJ15,AR15,AZ15)</f>
        <v>100280</v>
      </c>
      <c r="E15" s="121">
        <f>SUM(M15,U15,AC15,AK15,AS15,BA15)</f>
        <v>0</v>
      </c>
      <c r="F15" s="121">
        <f>SUM(D15:E15)</f>
        <v>100280</v>
      </c>
      <c r="G15" s="121">
        <f>SUM(O15,W15,AE15,AM15,AU15,BC15)</f>
        <v>18020</v>
      </c>
      <c r="H15" s="121">
        <f>SUM(P15,X15,AF15,AN15,AV15,BD15)</f>
        <v>123771</v>
      </c>
      <c r="I15" s="121">
        <f>SUM(G15:H15)</f>
        <v>141791</v>
      </c>
      <c r="J15" s="120" t="s">
        <v>329</v>
      </c>
      <c r="K15" s="119" t="s">
        <v>330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18020</v>
      </c>
      <c r="P15" s="121">
        <v>123771</v>
      </c>
      <c r="Q15" s="121">
        <f>IF(AND(O15&lt;&gt;"",P15&lt;&gt;""),SUM(O15:P15),"")</f>
        <v>141791</v>
      </c>
      <c r="R15" s="120" t="s">
        <v>344</v>
      </c>
      <c r="S15" s="119" t="s">
        <v>345</v>
      </c>
      <c r="T15" s="121">
        <v>100280</v>
      </c>
      <c r="U15" s="121">
        <v>0</v>
      </c>
      <c r="V15" s="121">
        <f>IF(AND(T15&lt;&gt;"",U15&lt;&gt;""),SUM(T15:U15),"")</f>
        <v>100280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2">
      <c r="A16" s="119" t="s">
        <v>46</v>
      </c>
      <c r="B16" s="120" t="s">
        <v>368</v>
      </c>
      <c r="C16" s="119" t="s">
        <v>369</v>
      </c>
      <c r="D16" s="121">
        <f>SUM(L16,T16,AB16,AJ16,AR16,AZ16)</f>
        <v>0</v>
      </c>
      <c r="E16" s="121">
        <f>SUM(M16,U16,AC16,AK16,AS16,BA16)</f>
        <v>101490</v>
      </c>
      <c r="F16" s="121">
        <f>SUM(D16:E16)</f>
        <v>101490</v>
      </c>
      <c r="G16" s="121">
        <f>SUM(O16,W16,AE16,AM16,AU16,BC16)</f>
        <v>0</v>
      </c>
      <c r="H16" s="121">
        <f>SUM(P16,X16,AF16,AN16,AV16,BD16)</f>
        <v>93276</v>
      </c>
      <c r="I16" s="121">
        <f>SUM(G16:H16)</f>
        <v>93276</v>
      </c>
      <c r="J16" s="120" t="s">
        <v>363</v>
      </c>
      <c r="K16" s="119" t="s">
        <v>364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93276</v>
      </c>
      <c r="Q16" s="121">
        <f>IF(AND(O16&lt;&gt;"",P16&lt;&gt;""),SUM(O16:P16),"")</f>
        <v>93276</v>
      </c>
      <c r="R16" s="120" t="s">
        <v>356</v>
      </c>
      <c r="S16" s="119" t="s">
        <v>371</v>
      </c>
      <c r="T16" s="121">
        <v>0</v>
      </c>
      <c r="U16" s="121">
        <v>12824</v>
      </c>
      <c r="V16" s="121">
        <f>IF(AND(T16&lt;&gt;"",U16&lt;&gt;""),SUM(T16:U16),"")</f>
        <v>12824</v>
      </c>
      <c r="W16" s="121">
        <v>0</v>
      </c>
      <c r="X16" s="121">
        <v>0</v>
      </c>
      <c r="Y16" s="121">
        <f>IF(AND(W16&lt;&gt;"",X16&lt;&gt;""),SUM(W16:X16),"")</f>
        <v>0</v>
      </c>
      <c r="Z16" s="120" t="s">
        <v>349</v>
      </c>
      <c r="AA16" s="119" t="s">
        <v>350</v>
      </c>
      <c r="AB16" s="121">
        <v>0</v>
      </c>
      <c r="AC16" s="121">
        <v>88666</v>
      </c>
      <c r="AD16" s="121">
        <f>IF(AND(AB16&lt;&gt;"",AC16&lt;&gt;""),SUM(AB16:AC16),"")</f>
        <v>88666</v>
      </c>
      <c r="AE16" s="121">
        <v>0</v>
      </c>
      <c r="AF16" s="121">
        <v>0</v>
      </c>
      <c r="AG16" s="121">
        <f>IF(AND(AE16&lt;&gt;"",AF16&lt;&gt;""),SUM(AE16:AF16),"")</f>
        <v>0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2">
      <c r="A17" s="119" t="s">
        <v>46</v>
      </c>
      <c r="B17" s="120" t="s">
        <v>372</v>
      </c>
      <c r="C17" s="119" t="s">
        <v>373</v>
      </c>
      <c r="D17" s="121">
        <f>SUM(L17,T17,AB17,AJ17,AR17,AZ17)</f>
        <v>0</v>
      </c>
      <c r="E17" s="121">
        <f>SUM(M17,U17,AC17,AK17,AS17,BA17)</f>
        <v>299235</v>
      </c>
      <c r="F17" s="121">
        <f>SUM(D17:E17)</f>
        <v>299235</v>
      </c>
      <c r="G17" s="121">
        <f>SUM(O17,W17,AE17,AM17,AU17,BC17)</f>
        <v>0</v>
      </c>
      <c r="H17" s="121">
        <f>SUM(P17,X17,AF17,AN17,AV17,BD17)</f>
        <v>98070</v>
      </c>
      <c r="I17" s="121">
        <f>SUM(G17:H17)</f>
        <v>98070</v>
      </c>
      <c r="J17" s="120" t="s">
        <v>327</v>
      </c>
      <c r="K17" s="119" t="s">
        <v>328</v>
      </c>
      <c r="L17" s="121">
        <v>0</v>
      </c>
      <c r="M17" s="121">
        <v>299235</v>
      </c>
      <c r="N17" s="121">
        <f>IF(AND(L17&lt;&gt;"",M17&lt;&gt;""),SUM(L17:M17),"")</f>
        <v>299235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331</v>
      </c>
      <c r="S17" s="119" t="s">
        <v>332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98070</v>
      </c>
      <c r="Y17" s="121">
        <f>IF(AND(W17&lt;&gt;"",X17&lt;&gt;""),SUM(W17:X17),"")</f>
        <v>98070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2">
      <c r="A18" s="119" t="s">
        <v>46</v>
      </c>
      <c r="B18" s="120" t="s">
        <v>375</v>
      </c>
      <c r="C18" s="119" t="s">
        <v>376</v>
      </c>
      <c r="D18" s="121">
        <f>SUM(L18,T18,AB18,AJ18,AR18,AZ18)</f>
        <v>0</v>
      </c>
      <c r="E18" s="121">
        <f>SUM(M18,U18,AC18,AK18,AS18,BA18)</f>
        <v>147176</v>
      </c>
      <c r="F18" s="121">
        <f>SUM(D18:E18)</f>
        <v>147176</v>
      </c>
      <c r="G18" s="121">
        <f>SUM(O18,W18,AE18,AM18,AU18,BC18)</f>
        <v>0</v>
      </c>
      <c r="H18" s="121">
        <f>SUM(P18,X18,AF18,AN18,AV18,BD18)</f>
        <v>28700</v>
      </c>
      <c r="I18" s="121">
        <f>SUM(G18:H18)</f>
        <v>28700</v>
      </c>
      <c r="J18" s="120" t="s">
        <v>327</v>
      </c>
      <c r="K18" s="119" t="s">
        <v>328</v>
      </c>
      <c r="L18" s="121">
        <v>0</v>
      </c>
      <c r="M18" s="121">
        <v>147176</v>
      </c>
      <c r="N18" s="121">
        <f>IF(AND(L18&lt;&gt;"",M18&lt;&gt;""),SUM(L18:M18),"")</f>
        <v>147176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331</v>
      </c>
      <c r="S18" s="119" t="s">
        <v>378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28700</v>
      </c>
      <c r="Y18" s="121">
        <f>IF(AND(W18&lt;&gt;"",X18&lt;&gt;""),SUM(W18:X18),"")</f>
        <v>28700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2">
      <c r="A19" s="119" t="s">
        <v>46</v>
      </c>
      <c r="B19" s="120" t="s">
        <v>379</v>
      </c>
      <c r="C19" s="119" t="s">
        <v>380</v>
      </c>
      <c r="D19" s="121">
        <f>SUM(L19,T19,AB19,AJ19,AR19,AZ19)</f>
        <v>0</v>
      </c>
      <c r="E19" s="121">
        <f>SUM(M19,U19,AC19,AK19,AS19,BA19)</f>
        <v>116926</v>
      </c>
      <c r="F19" s="121">
        <f>SUM(D19:E19)</f>
        <v>116926</v>
      </c>
      <c r="G19" s="121">
        <f>SUM(O19,W19,AE19,AM19,AU19,BC19)</f>
        <v>0</v>
      </c>
      <c r="H19" s="121">
        <f>SUM(P19,X19,AF19,AN19,AV19,BD19)</f>
        <v>48001</v>
      </c>
      <c r="I19" s="121">
        <f>SUM(G19:H19)</f>
        <v>48001</v>
      </c>
      <c r="J19" s="120" t="s">
        <v>382</v>
      </c>
      <c r="K19" s="119" t="s">
        <v>383</v>
      </c>
      <c r="L19" s="121">
        <v>0</v>
      </c>
      <c r="M19" s="121">
        <v>116926</v>
      </c>
      <c r="N19" s="121">
        <f>IF(AND(L19&lt;&gt;"",M19&lt;&gt;""),SUM(L19:M19),"")</f>
        <v>116926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331</v>
      </c>
      <c r="S19" s="119" t="s">
        <v>332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48001</v>
      </c>
      <c r="Y19" s="121">
        <f>IF(AND(W19&lt;&gt;"",X19&lt;&gt;""),SUM(W19:X19),"")</f>
        <v>48001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2">
      <c r="A20" s="119" t="s">
        <v>46</v>
      </c>
      <c r="B20" s="120" t="s">
        <v>384</v>
      </c>
      <c r="C20" s="119" t="s">
        <v>385</v>
      </c>
      <c r="D20" s="121">
        <f>SUM(L20,T20,AB20,AJ20,AR20,AZ20)</f>
        <v>0</v>
      </c>
      <c r="E20" s="121">
        <f>SUM(M20,U20,AC20,AK20,AS20,BA20)</f>
        <v>118293</v>
      </c>
      <c r="F20" s="121">
        <f>SUM(D20:E20)</f>
        <v>118293</v>
      </c>
      <c r="G20" s="121">
        <f>SUM(O20,W20,AE20,AM20,AU20,BC20)</f>
        <v>0</v>
      </c>
      <c r="H20" s="121">
        <f>SUM(P20,X20,AF20,AN20,AV20,BD20)</f>
        <v>41881</v>
      </c>
      <c r="I20" s="121">
        <f>SUM(G20:H20)</f>
        <v>41881</v>
      </c>
      <c r="J20" s="120" t="s">
        <v>331</v>
      </c>
      <c r="K20" s="119" t="s">
        <v>332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41881</v>
      </c>
      <c r="Q20" s="121">
        <f>IF(AND(O20&lt;&gt;"",P20&lt;&gt;""),SUM(O20:P20),"")</f>
        <v>41881</v>
      </c>
      <c r="R20" s="120" t="s">
        <v>339</v>
      </c>
      <c r="S20" s="119" t="s">
        <v>340</v>
      </c>
      <c r="T20" s="121">
        <v>0</v>
      </c>
      <c r="U20" s="121">
        <v>118293</v>
      </c>
      <c r="V20" s="121">
        <f>IF(AND(T20&lt;&gt;"",U20&lt;&gt;""),SUM(T20:U20),"")</f>
        <v>118293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2">
      <c r="A21" s="119" t="s">
        <v>46</v>
      </c>
      <c r="B21" s="120" t="s">
        <v>387</v>
      </c>
      <c r="C21" s="119" t="s">
        <v>388</v>
      </c>
      <c r="D21" s="121">
        <f>SUM(L21,T21,AB21,AJ21,AR21,AZ21)</f>
        <v>0</v>
      </c>
      <c r="E21" s="121">
        <f>SUM(M21,U21,AC21,AK21,AS21,BA21)</f>
        <v>248691</v>
      </c>
      <c r="F21" s="121">
        <f>SUM(D21:E21)</f>
        <v>248691</v>
      </c>
      <c r="G21" s="121">
        <f>SUM(O21,W21,AE21,AM21,AU21,BC21)</f>
        <v>0</v>
      </c>
      <c r="H21" s="121">
        <f>SUM(P21,X21,AF21,AN21,AV21,BD21)</f>
        <v>90950</v>
      </c>
      <c r="I21" s="121">
        <f>SUM(G21:H21)</f>
        <v>90950</v>
      </c>
      <c r="J21" s="120" t="s">
        <v>331</v>
      </c>
      <c r="K21" s="119" t="s">
        <v>332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90950</v>
      </c>
      <c r="Q21" s="121">
        <f>IF(AND(O21&lt;&gt;"",P21&lt;&gt;""),SUM(O21:P21),"")</f>
        <v>90950</v>
      </c>
      <c r="R21" s="120" t="s">
        <v>339</v>
      </c>
      <c r="S21" s="119" t="s">
        <v>340</v>
      </c>
      <c r="T21" s="121">
        <v>0</v>
      </c>
      <c r="U21" s="121">
        <v>248691</v>
      </c>
      <c r="V21" s="121">
        <f>IF(AND(T21&lt;&gt;"",U21&lt;&gt;""),SUM(T21:U21),"")</f>
        <v>248691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2">
      <c r="A22" s="119" t="s">
        <v>46</v>
      </c>
      <c r="B22" s="120" t="s">
        <v>390</v>
      </c>
      <c r="C22" s="119" t="s">
        <v>391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2">
      <c r="A23" s="119" t="s">
        <v>46</v>
      </c>
      <c r="B23" s="120" t="s">
        <v>393</v>
      </c>
      <c r="C23" s="119" t="s">
        <v>394</v>
      </c>
      <c r="D23" s="121">
        <f>SUM(L23,T23,AB23,AJ23,AR23,AZ23)</f>
        <v>0</v>
      </c>
      <c r="E23" s="121">
        <f>SUM(M23,U23,AC23,AK23,AS23,BA23)</f>
        <v>78432</v>
      </c>
      <c r="F23" s="121">
        <f>SUM(D23:E23)</f>
        <v>78432</v>
      </c>
      <c r="G23" s="121">
        <f>SUM(O23,W23,AE23,AM23,AU23,BC23)</f>
        <v>0</v>
      </c>
      <c r="H23" s="121">
        <f>SUM(P23,X23,AF23,AN23,AV23,BD23)</f>
        <v>77203</v>
      </c>
      <c r="I23" s="121">
        <f>SUM(G23:H23)</f>
        <v>77203</v>
      </c>
      <c r="J23" s="120" t="s">
        <v>351</v>
      </c>
      <c r="K23" s="119" t="s">
        <v>352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77203</v>
      </c>
      <c r="Q23" s="121">
        <f>IF(AND(O23&lt;&gt;"",P23&lt;&gt;""),SUM(O23:P23),"")</f>
        <v>77203</v>
      </c>
      <c r="R23" s="120" t="s">
        <v>349</v>
      </c>
      <c r="S23" s="119" t="s">
        <v>350</v>
      </c>
      <c r="T23" s="121">
        <v>0</v>
      </c>
      <c r="U23" s="121">
        <v>78432</v>
      </c>
      <c r="V23" s="121">
        <f>IF(AND(T23&lt;&gt;"",U23&lt;&gt;""),SUM(T23:U23),"")</f>
        <v>78432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2">
      <c r="A24" s="119" t="s">
        <v>46</v>
      </c>
      <c r="B24" s="120" t="s">
        <v>396</v>
      </c>
      <c r="C24" s="119" t="s">
        <v>397</v>
      </c>
      <c r="D24" s="121">
        <f>SUM(L24,T24,AB24,AJ24,AR24,AZ24)</f>
        <v>0</v>
      </c>
      <c r="E24" s="121">
        <f>SUM(M24,U24,AC24,AK24,AS24,BA24)</f>
        <v>25850</v>
      </c>
      <c r="F24" s="121">
        <f>SUM(D24:E24)</f>
        <v>25850</v>
      </c>
      <c r="G24" s="121">
        <f>SUM(O24,W24,AE24,AM24,AU24,BC24)</f>
        <v>0</v>
      </c>
      <c r="H24" s="121">
        <f>SUM(P24,X24,AF24,AN24,AV24,BD24)</f>
        <v>45836</v>
      </c>
      <c r="I24" s="121">
        <f>SUM(G24:H24)</f>
        <v>45836</v>
      </c>
      <c r="J24" s="120" t="s">
        <v>358</v>
      </c>
      <c r="K24" s="119" t="s">
        <v>359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45836</v>
      </c>
      <c r="Q24" s="121">
        <f>IF(AND(O24&lt;&gt;"",P24&lt;&gt;""),SUM(O24:P24),"")</f>
        <v>45836</v>
      </c>
      <c r="R24" s="120" t="s">
        <v>356</v>
      </c>
      <c r="S24" s="119" t="s">
        <v>357</v>
      </c>
      <c r="T24" s="121">
        <v>0</v>
      </c>
      <c r="U24" s="121">
        <v>3449</v>
      </c>
      <c r="V24" s="121">
        <f>IF(AND(T24&lt;&gt;"",U24&lt;&gt;""),SUM(T24:U24),"")</f>
        <v>3449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349</v>
      </c>
      <c r="AA24" s="119" t="s">
        <v>350</v>
      </c>
      <c r="AB24" s="121">
        <v>0</v>
      </c>
      <c r="AC24" s="121">
        <v>22401</v>
      </c>
      <c r="AD24" s="121">
        <f>IF(AND(AB24&lt;&gt;"",AC24&lt;&gt;""),SUM(AB24:AC24),"")</f>
        <v>22401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2">
      <c r="A25" s="119" t="s">
        <v>46</v>
      </c>
      <c r="B25" s="120" t="s">
        <v>399</v>
      </c>
      <c r="C25" s="119" t="s">
        <v>400</v>
      </c>
      <c r="D25" s="121">
        <f>SUM(L25,T25,AB25,AJ25,AR25,AZ25)</f>
        <v>0</v>
      </c>
      <c r="E25" s="121">
        <f>SUM(M25,U25,AC25,AK25,AS25,BA25)</f>
        <v>38797</v>
      </c>
      <c r="F25" s="121">
        <f>SUM(D25:E25)</f>
        <v>38797</v>
      </c>
      <c r="G25" s="121">
        <f>SUM(O25,W25,AE25,AM25,AU25,BC25)</f>
        <v>0</v>
      </c>
      <c r="H25" s="121">
        <f>SUM(P25,X25,AF25,AN25,AV25,BD25)</f>
        <v>24023</v>
      </c>
      <c r="I25" s="121">
        <f>SUM(G25:H25)</f>
        <v>24023</v>
      </c>
      <c r="J25" s="120" t="s">
        <v>356</v>
      </c>
      <c r="K25" s="119" t="s">
        <v>357</v>
      </c>
      <c r="L25" s="121">
        <v>0</v>
      </c>
      <c r="M25" s="121">
        <v>3647</v>
      </c>
      <c r="N25" s="121">
        <f>IF(AND(L25&lt;&gt;"",M25&lt;&gt;""),SUM(L25:M25),"")</f>
        <v>3647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358</v>
      </c>
      <c r="S25" s="119" t="s">
        <v>359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24023</v>
      </c>
      <c r="Y25" s="121">
        <f>IF(AND(W25&lt;&gt;"",X25&lt;&gt;""),SUM(W25:X25),"")</f>
        <v>24023</v>
      </c>
      <c r="Z25" s="120" t="s">
        <v>349</v>
      </c>
      <c r="AA25" s="119" t="s">
        <v>350</v>
      </c>
      <c r="AB25" s="121">
        <v>0</v>
      </c>
      <c r="AC25" s="121">
        <v>35150</v>
      </c>
      <c r="AD25" s="121">
        <f>IF(AND(AB25&lt;&gt;"",AC25&lt;&gt;""),SUM(AB25:AC25),"")</f>
        <v>35150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2">
      <c r="A26" s="119" t="s">
        <v>46</v>
      </c>
      <c r="B26" s="120" t="s">
        <v>402</v>
      </c>
      <c r="C26" s="119" t="s">
        <v>403</v>
      </c>
      <c r="D26" s="121">
        <f>SUM(L26,T26,AB26,AJ26,AR26,AZ26)</f>
        <v>0</v>
      </c>
      <c r="E26" s="121">
        <f>SUM(M26,U26,AC26,AK26,AS26,BA26)</f>
        <v>74049</v>
      </c>
      <c r="F26" s="121">
        <f>SUM(D26:E26)</f>
        <v>74049</v>
      </c>
      <c r="G26" s="121">
        <f>SUM(O26,W26,AE26,AM26,AU26,BC26)</f>
        <v>0</v>
      </c>
      <c r="H26" s="121">
        <f>SUM(P26,X26,AF26,AN26,AV26,BD26)</f>
        <v>106612</v>
      </c>
      <c r="I26" s="121">
        <f>SUM(G26:H26)</f>
        <v>106612</v>
      </c>
      <c r="J26" s="120" t="s">
        <v>356</v>
      </c>
      <c r="K26" s="119" t="s">
        <v>357</v>
      </c>
      <c r="L26" s="121">
        <v>0</v>
      </c>
      <c r="M26" s="121">
        <v>8597</v>
      </c>
      <c r="N26" s="121">
        <f>IF(AND(L26&lt;&gt;"",M26&lt;&gt;""),SUM(L26:M26),"")</f>
        <v>8597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358</v>
      </c>
      <c r="S26" s="119" t="s">
        <v>359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106612</v>
      </c>
      <c r="Y26" s="121">
        <f>IF(AND(W26&lt;&gt;"",X26&lt;&gt;""),SUM(W26:X26),"")</f>
        <v>106612</v>
      </c>
      <c r="Z26" s="120" t="s">
        <v>349</v>
      </c>
      <c r="AA26" s="119" t="s">
        <v>350</v>
      </c>
      <c r="AB26" s="121">
        <v>0</v>
      </c>
      <c r="AC26" s="121">
        <v>65452</v>
      </c>
      <c r="AD26" s="121">
        <f>IF(AND(AB26&lt;&gt;"",AC26&lt;&gt;""),SUM(AB26:AC26),"")</f>
        <v>65452</v>
      </c>
      <c r="AE26" s="121">
        <v>0</v>
      </c>
      <c r="AF26" s="121">
        <v>0</v>
      </c>
      <c r="AG26" s="121">
        <f>IF(AND(AE26&lt;&gt;"",AF26&lt;&gt;""),SUM(AE26:AF26),"")</f>
        <v>0</v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2">
      <c r="A27" s="119" t="s">
        <v>46</v>
      </c>
      <c r="B27" s="120" t="s">
        <v>405</v>
      </c>
      <c r="C27" s="119" t="s">
        <v>406</v>
      </c>
      <c r="D27" s="121">
        <f>SUM(L27,T27,AB27,AJ27,AR27,AZ27)</f>
        <v>0</v>
      </c>
      <c r="E27" s="121">
        <f>SUM(M27,U27,AC27,AK27,AS27,BA27)</f>
        <v>26875</v>
      </c>
      <c r="F27" s="121">
        <f>SUM(D27:E27)</f>
        <v>26875</v>
      </c>
      <c r="G27" s="121">
        <f>SUM(O27,W27,AE27,AM27,AU27,BC27)</f>
        <v>0</v>
      </c>
      <c r="H27" s="121">
        <f>SUM(P27,X27,AF27,AN27,AV27,BD27)</f>
        <v>48616</v>
      </c>
      <c r="I27" s="121">
        <f>SUM(G27:H27)</f>
        <v>48616</v>
      </c>
      <c r="J27" s="120" t="s">
        <v>356</v>
      </c>
      <c r="K27" s="119" t="s">
        <v>357</v>
      </c>
      <c r="L27" s="121">
        <v>0</v>
      </c>
      <c r="M27" s="121">
        <v>2733</v>
      </c>
      <c r="N27" s="121">
        <f>IF(AND(L27&lt;&gt;"",M27&lt;&gt;""),SUM(L27:M27),"")</f>
        <v>2733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363</v>
      </c>
      <c r="S27" s="119" t="s">
        <v>364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48616</v>
      </c>
      <c r="Y27" s="121">
        <f>IF(AND(W27&lt;&gt;"",X27&lt;&gt;""),SUM(W27:X27),"")</f>
        <v>48616</v>
      </c>
      <c r="Z27" s="120" t="s">
        <v>349</v>
      </c>
      <c r="AA27" s="119" t="s">
        <v>350</v>
      </c>
      <c r="AB27" s="121">
        <v>0</v>
      </c>
      <c r="AC27" s="121">
        <v>24142</v>
      </c>
      <c r="AD27" s="121">
        <f>IF(AND(AB27&lt;&gt;"",AC27&lt;&gt;""),SUM(AB27:AC27),"")</f>
        <v>24142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2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2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2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2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2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2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2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2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2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2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2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2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2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2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2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27">
    <sortCondition ref="A8:A27"/>
    <sortCondition ref="B8:B27"/>
    <sortCondition ref="C8:C2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35.6640625" style="49" customWidth="1"/>
    <col min="4" max="5" width="14.77734375" style="54" customWidth="1"/>
    <col min="6" max="6" width="6.6640625" style="53" customWidth="1"/>
    <col min="7" max="7" width="12.6640625" style="49" customWidth="1"/>
    <col min="8" max="9" width="14.77734375" style="54" customWidth="1"/>
    <col min="10" max="10" width="6.6640625" style="53" customWidth="1"/>
    <col min="11" max="11" width="12.6640625" style="49" customWidth="1"/>
    <col min="12" max="13" width="14.77734375" style="54" customWidth="1"/>
    <col min="14" max="14" width="6.6640625" style="53" customWidth="1"/>
    <col min="15" max="15" width="12.6640625" style="49" customWidth="1"/>
    <col min="16" max="17" width="14.77734375" style="54" customWidth="1"/>
    <col min="18" max="18" width="6.6640625" style="53" customWidth="1"/>
    <col min="19" max="19" width="12.6640625" style="49" customWidth="1"/>
    <col min="20" max="21" width="14.77734375" style="54" customWidth="1"/>
    <col min="22" max="22" width="6.6640625" style="53" customWidth="1"/>
    <col min="23" max="23" width="12.6640625" style="49" customWidth="1"/>
    <col min="24" max="25" width="14.77734375" style="54" customWidth="1"/>
    <col min="26" max="26" width="6.6640625" style="53" customWidth="1"/>
    <col min="27" max="27" width="12.6640625" style="49" customWidth="1"/>
    <col min="28" max="29" width="14.77734375" style="54" customWidth="1"/>
    <col min="30" max="30" width="6.6640625" style="53" customWidth="1"/>
    <col min="31" max="31" width="12.6640625" style="49" customWidth="1"/>
    <col min="32" max="33" width="14.77734375" style="54" customWidth="1"/>
    <col min="34" max="34" width="6.6640625" style="53" customWidth="1"/>
    <col min="35" max="35" width="12.6640625" style="49" customWidth="1"/>
    <col min="36" max="37" width="14.77734375" style="54" customWidth="1"/>
    <col min="38" max="38" width="6.6640625" style="53" customWidth="1"/>
    <col min="39" max="39" width="12.6640625" style="49" customWidth="1"/>
    <col min="40" max="41" width="14.77734375" style="54" customWidth="1"/>
    <col min="42" max="42" width="6.6640625" style="53" customWidth="1"/>
    <col min="43" max="43" width="12.6640625" style="49" customWidth="1"/>
    <col min="44" max="45" width="14.77734375" style="54" customWidth="1"/>
    <col min="46" max="46" width="6.6640625" style="53" customWidth="1"/>
    <col min="47" max="47" width="12.6640625" style="49" customWidth="1"/>
    <col min="48" max="49" width="14.77734375" style="54" customWidth="1"/>
    <col min="50" max="50" width="6.6640625" style="53" customWidth="1"/>
    <col min="51" max="51" width="12.6640625" style="49" customWidth="1"/>
    <col min="52" max="53" width="14.77734375" style="54" customWidth="1"/>
    <col min="54" max="54" width="6.6640625" style="53" customWidth="1"/>
    <col min="55" max="55" width="12.6640625" style="49" customWidth="1"/>
    <col min="56" max="57" width="14.77734375" style="54" customWidth="1"/>
    <col min="58" max="58" width="6.6640625" style="53" customWidth="1"/>
    <col min="59" max="59" width="12.6640625" style="49" customWidth="1"/>
    <col min="60" max="61" width="14.77734375" style="54" customWidth="1"/>
    <col min="62" max="62" width="6.6640625" style="53" customWidth="1"/>
    <col min="63" max="63" width="12.6640625" style="49" customWidth="1"/>
    <col min="64" max="65" width="14.77734375" style="54" customWidth="1"/>
    <col min="66" max="66" width="6.6640625" style="53" customWidth="1"/>
    <col min="67" max="67" width="12.6640625" style="49" customWidth="1"/>
    <col min="68" max="69" width="14.77734375" style="54" customWidth="1"/>
    <col min="70" max="70" width="6.6640625" style="53" customWidth="1"/>
    <col min="71" max="71" width="12.6640625" style="49" customWidth="1"/>
    <col min="72" max="73" width="14.77734375" style="54" customWidth="1"/>
    <col min="74" max="74" width="6.6640625" style="53" customWidth="1"/>
    <col min="75" max="75" width="12.6640625" style="49" customWidth="1"/>
    <col min="76" max="77" width="14.77734375" style="54" customWidth="1"/>
    <col min="78" max="78" width="6.6640625" style="53" customWidth="1"/>
    <col min="79" max="79" width="12.6640625" style="49" customWidth="1"/>
    <col min="80" max="81" width="14.77734375" style="54" customWidth="1"/>
    <col min="82" max="82" width="6.6640625" style="53" customWidth="1"/>
    <col min="83" max="83" width="12.6640625" style="49" customWidth="1"/>
    <col min="84" max="85" width="14.77734375" style="54" customWidth="1"/>
    <col min="86" max="86" width="6.6640625" style="53" customWidth="1"/>
    <col min="87" max="87" width="12.6640625" style="49" customWidth="1"/>
    <col min="88" max="89" width="14.77734375" style="54" customWidth="1"/>
    <col min="90" max="90" width="6.6640625" style="53" customWidth="1"/>
    <col min="91" max="91" width="12.6640625" style="49" customWidth="1"/>
    <col min="92" max="93" width="14.77734375" style="54" customWidth="1"/>
    <col min="94" max="94" width="6.6640625" style="53" customWidth="1"/>
    <col min="95" max="95" width="12.6640625" style="49" customWidth="1"/>
    <col min="96" max="97" width="14.77734375" style="54" customWidth="1"/>
    <col min="98" max="98" width="6.6640625" style="53" customWidth="1"/>
    <col min="99" max="99" width="12.6640625" style="49" customWidth="1"/>
    <col min="100" max="101" width="14.77734375" style="54" customWidth="1"/>
    <col min="102" max="102" width="6.6640625" style="53" customWidth="1"/>
    <col min="103" max="103" width="12.6640625" style="49" customWidth="1"/>
    <col min="104" max="105" width="14.77734375" style="54" customWidth="1"/>
    <col min="106" max="106" width="6.6640625" style="53" customWidth="1"/>
    <col min="107" max="107" width="12.6640625" style="49" customWidth="1"/>
    <col min="108" max="109" width="14.77734375" style="54" customWidth="1"/>
    <col min="110" max="110" width="6.6640625" style="53" customWidth="1"/>
    <col min="111" max="111" width="12.6640625" style="49" customWidth="1"/>
    <col min="112" max="113" width="14.77734375" style="54" customWidth="1"/>
    <col min="114" max="114" width="6.6640625" style="53" customWidth="1"/>
    <col min="115" max="115" width="12.6640625" style="49" customWidth="1"/>
    <col min="116" max="117" width="14.77734375" style="54" customWidth="1"/>
    <col min="118" max="118" width="6.6640625" style="53" customWidth="1"/>
    <col min="119" max="119" width="12.6640625" style="49" customWidth="1"/>
    <col min="120" max="121" width="14.77734375" style="54" customWidth="1"/>
    <col min="122" max="122" width="6.6640625" style="53" customWidth="1"/>
    <col min="123" max="123" width="12.6640625" style="49" customWidth="1"/>
    <col min="124" max="125" width="14.77734375" style="54" customWidth="1"/>
    <col min="126" max="16384" width="9" style="49"/>
  </cols>
  <sheetData>
    <row r="1" spans="1:125" ht="16.2" x14ac:dyDescent="0.2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2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2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2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2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2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2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SUM(H7,L7,P7,T7,X7,AB7,AF7,AJ7,AN7,AR7,AV7,AZ7,BD7,BH7,BL7,BP7,BT7,BX7,CB7,CF7,CJ7,CN7,CR7,CV7,CZ7,DD7,DH7,DL7,DP7,DT7)</f>
        <v>2729968</v>
      </c>
      <c r="E7" s="140">
        <f>SUM(I7,M7,Q7,U7,Y7,AC7,AG7,AK7,AO7,AS7,AW7,BA7,BE7,BI7,BM7,BQ7,BU7,BY7,CC7,CG7,CK7,CO7,CS7,CW7,DA7,DE7,DI7,DM7,DQ7,DU7)</f>
        <v>1357351</v>
      </c>
      <c r="F7" s="141">
        <f>COUNTIF(F$8:F$1000,"&lt;&gt;")</f>
        <v>10</v>
      </c>
      <c r="G7" s="141">
        <f>COUNTIF(G$8:G$1000,"&lt;&gt;")</f>
        <v>10</v>
      </c>
      <c r="H7" s="140">
        <f>SUM(H$8:H$1000)</f>
        <v>1189044</v>
      </c>
      <c r="I7" s="140">
        <f>SUM(I$8:I$1000)</f>
        <v>568964</v>
      </c>
      <c r="J7" s="141">
        <f>COUNTIF(J$8:J$1000,"&lt;&gt;")</f>
        <v>10</v>
      </c>
      <c r="K7" s="141">
        <f>COUNTIF(K$8:K$1000,"&lt;&gt;")</f>
        <v>10</v>
      </c>
      <c r="L7" s="140">
        <f>SUM(L$8:L$1000)</f>
        <v>696462</v>
      </c>
      <c r="M7" s="140">
        <f>SUM(M$8:M$1000)</f>
        <v>323336</v>
      </c>
      <c r="N7" s="141">
        <f>COUNTIF(N$8:N$1000,"&lt;&gt;")</f>
        <v>8</v>
      </c>
      <c r="O7" s="141">
        <f>COUNTIF(O$8:O$1000,"&lt;&gt;")</f>
        <v>8</v>
      </c>
      <c r="P7" s="140">
        <f>SUM(P$8:P$1000)</f>
        <v>511793</v>
      </c>
      <c r="Q7" s="140">
        <f>SUM(Q$8:Q$1000)</f>
        <v>177607</v>
      </c>
      <c r="R7" s="141">
        <f>COUNTIF(R$8:R$1000,"&lt;&gt;")</f>
        <v>4</v>
      </c>
      <c r="S7" s="141">
        <f>COUNTIF(S$8:S$1000,"&lt;&gt;")</f>
        <v>4</v>
      </c>
      <c r="T7" s="140">
        <f>SUM(T$8:T$1000)</f>
        <v>92115</v>
      </c>
      <c r="U7" s="140">
        <f>SUM(U$8:U$1000)</f>
        <v>154613</v>
      </c>
      <c r="V7" s="141">
        <f>COUNTIF(V$8:V$1000,"&lt;&gt;")</f>
        <v>3</v>
      </c>
      <c r="W7" s="141">
        <f>COUNTIF(W$8:W$1000,"&lt;&gt;")</f>
        <v>3</v>
      </c>
      <c r="X7" s="140">
        <f>SUM(X$8:X$1000)</f>
        <v>82079</v>
      </c>
      <c r="Y7" s="140">
        <f>SUM(Y$8:Y$1000)</f>
        <v>90950</v>
      </c>
      <c r="Z7" s="141">
        <f>COUNTIF(Z$8:Z$1000,"&lt;&gt;")</f>
        <v>3</v>
      </c>
      <c r="AA7" s="141">
        <f>COUNTIF(AA$8:AA$1000,"&lt;&gt;")</f>
        <v>3</v>
      </c>
      <c r="AB7" s="140">
        <f>SUM(AB$8:AB$1000)</f>
        <v>30998</v>
      </c>
      <c r="AC7" s="140">
        <f>SUM(AC$8:AC$1000)</f>
        <v>41881</v>
      </c>
      <c r="AD7" s="141">
        <f>COUNTIF(AD$8:AD$1000,"&lt;&gt;")</f>
        <v>2</v>
      </c>
      <c r="AE7" s="141">
        <f>COUNTIF(AE$8:AE$1000,"&lt;&gt;")</f>
        <v>2</v>
      </c>
      <c r="AF7" s="140">
        <f>SUM(AF$8:AF$1000)</f>
        <v>37883</v>
      </c>
      <c r="AG7" s="140">
        <f>SUM(AG$8:AG$1000)</f>
        <v>0</v>
      </c>
      <c r="AH7" s="141">
        <f>COUNTIF(AH$8:AH$1000,"&lt;&gt;")</f>
        <v>1</v>
      </c>
      <c r="AI7" s="141">
        <f>COUNTIF(AI$8:AI$1000,"&lt;&gt;")</f>
        <v>1</v>
      </c>
      <c r="AJ7" s="140">
        <f>SUM(AJ$8:AJ$1000)</f>
        <v>65452</v>
      </c>
      <c r="AK7" s="140">
        <f>SUM(AK$8:AK$1000)</f>
        <v>0</v>
      </c>
      <c r="AL7" s="141">
        <f>COUNTIF(AL$8:AL$1000,"&lt;&gt;")</f>
        <v>1</v>
      </c>
      <c r="AM7" s="141">
        <f>COUNTIF(AM$8:AM$1000,"&lt;&gt;")</f>
        <v>1</v>
      </c>
      <c r="AN7" s="140">
        <f>SUM(AN$8:AN$1000)</f>
        <v>24142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2">
      <c r="A8" s="119" t="s">
        <v>46</v>
      </c>
      <c r="B8" s="120" t="s">
        <v>329</v>
      </c>
      <c r="C8" s="119" t="s">
        <v>330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307325</v>
      </c>
      <c r="F8" s="120" t="s">
        <v>365</v>
      </c>
      <c r="G8" s="119" t="s">
        <v>366</v>
      </c>
      <c r="H8" s="121">
        <v>0</v>
      </c>
      <c r="I8" s="121">
        <v>141791</v>
      </c>
      <c r="J8" s="120" t="s">
        <v>324</v>
      </c>
      <c r="K8" s="119" t="s">
        <v>325</v>
      </c>
      <c r="L8" s="121">
        <v>0</v>
      </c>
      <c r="M8" s="121">
        <v>78321</v>
      </c>
      <c r="N8" s="120" t="s">
        <v>341</v>
      </c>
      <c r="O8" s="119" t="s">
        <v>342</v>
      </c>
      <c r="P8" s="121">
        <v>0</v>
      </c>
      <c r="Q8" s="121">
        <v>87213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2">
      <c r="A9" s="119" t="s">
        <v>46</v>
      </c>
      <c r="B9" s="120" t="s">
        <v>358</v>
      </c>
      <c r="C9" s="119" t="s">
        <v>359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230000</v>
      </c>
      <c r="F9" s="120" t="s">
        <v>353</v>
      </c>
      <c r="G9" s="119" t="s">
        <v>354</v>
      </c>
      <c r="H9" s="121">
        <v>0</v>
      </c>
      <c r="I9" s="121">
        <v>53529</v>
      </c>
      <c r="J9" s="120" t="s">
        <v>396</v>
      </c>
      <c r="K9" s="119" t="s">
        <v>397</v>
      </c>
      <c r="L9" s="121">
        <v>0</v>
      </c>
      <c r="M9" s="121">
        <v>45836</v>
      </c>
      <c r="N9" s="120" t="s">
        <v>399</v>
      </c>
      <c r="O9" s="119" t="s">
        <v>400</v>
      </c>
      <c r="P9" s="121">
        <v>0</v>
      </c>
      <c r="Q9" s="121">
        <v>24023</v>
      </c>
      <c r="R9" s="120" t="s">
        <v>402</v>
      </c>
      <c r="S9" s="119" t="s">
        <v>403</v>
      </c>
      <c r="T9" s="121">
        <v>0</v>
      </c>
      <c r="U9" s="121">
        <v>106612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2">
      <c r="A10" s="119" t="s">
        <v>46</v>
      </c>
      <c r="B10" s="120" t="s">
        <v>363</v>
      </c>
      <c r="C10" s="119" t="s">
        <v>364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276365</v>
      </c>
      <c r="F10" s="120" t="s">
        <v>360</v>
      </c>
      <c r="G10" s="119" t="s">
        <v>361</v>
      </c>
      <c r="H10" s="121">
        <v>0</v>
      </c>
      <c r="I10" s="121">
        <v>134473</v>
      </c>
      <c r="J10" s="120" t="s">
        <v>368</v>
      </c>
      <c r="K10" s="119" t="s">
        <v>369</v>
      </c>
      <c r="L10" s="121">
        <v>0</v>
      </c>
      <c r="M10" s="121">
        <v>93276</v>
      </c>
      <c r="N10" s="120" t="s">
        <v>405</v>
      </c>
      <c r="O10" s="119" t="s">
        <v>406</v>
      </c>
      <c r="P10" s="121">
        <v>0</v>
      </c>
      <c r="Q10" s="121">
        <v>48616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2">
      <c r="A11" s="119" t="s">
        <v>46</v>
      </c>
      <c r="B11" s="120" t="s">
        <v>356</v>
      </c>
      <c r="C11" s="119" t="s">
        <v>357</v>
      </c>
      <c r="D11" s="121">
        <f>SUM(H11,L11,P11,T11,X11,AB11,AF11,AJ11,AN11,AR11,AV11,AZ11,BD11,BH11,BL11,BP11,BT11,BX11,CB11,CF11,CJ11,CN11,CR11,CV11,CZ11,DD11,DH11,DL11,DP11,DT11)</f>
        <v>64152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353</v>
      </c>
      <c r="G11" s="119" t="s">
        <v>354</v>
      </c>
      <c r="H11" s="121">
        <v>19512</v>
      </c>
      <c r="I11" s="121">
        <v>0</v>
      </c>
      <c r="J11" s="120" t="s">
        <v>360</v>
      </c>
      <c r="K11" s="119" t="s">
        <v>361</v>
      </c>
      <c r="L11" s="121">
        <v>13390</v>
      </c>
      <c r="M11" s="121">
        <v>0</v>
      </c>
      <c r="N11" s="120" t="s">
        <v>368</v>
      </c>
      <c r="O11" s="119" t="s">
        <v>369</v>
      </c>
      <c r="P11" s="121">
        <v>12824</v>
      </c>
      <c r="Q11" s="121">
        <v>0</v>
      </c>
      <c r="R11" s="120" t="s">
        <v>396</v>
      </c>
      <c r="S11" s="119" t="s">
        <v>397</v>
      </c>
      <c r="T11" s="121">
        <v>3449</v>
      </c>
      <c r="U11" s="121">
        <v>0</v>
      </c>
      <c r="V11" s="120" t="s">
        <v>399</v>
      </c>
      <c r="W11" s="119" t="s">
        <v>400</v>
      </c>
      <c r="X11" s="121">
        <v>3647</v>
      </c>
      <c r="Y11" s="121">
        <v>0</v>
      </c>
      <c r="Z11" s="120" t="s">
        <v>402</v>
      </c>
      <c r="AA11" s="119" t="s">
        <v>403</v>
      </c>
      <c r="AB11" s="121">
        <v>8597</v>
      </c>
      <c r="AC11" s="121">
        <v>0</v>
      </c>
      <c r="AD11" s="120" t="s">
        <v>405</v>
      </c>
      <c r="AE11" s="119" t="s">
        <v>406</v>
      </c>
      <c r="AF11" s="121">
        <v>2733</v>
      </c>
      <c r="AG11" s="121">
        <v>0</v>
      </c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2">
      <c r="A12" s="119" t="s">
        <v>46</v>
      </c>
      <c r="B12" s="120" t="s">
        <v>327</v>
      </c>
      <c r="C12" s="119" t="s">
        <v>328</v>
      </c>
      <c r="D12" s="121">
        <f>SUM(H12,L12,P12,T12,X12,AB12,AF12,AJ12,AN12,AR12,AV12,AZ12,BD12,BH12,BL12,BP12,BT12,BX12,CB12,CF12,CJ12,CN12,CR12,CV12,CZ12,DD12,DH12,DL12,DP12,DT12)</f>
        <v>569375</v>
      </c>
      <c r="E12" s="121">
        <f>SUM(I12,M12,Q12,U12,Y12,AC12,AG12,AK12,AO12,AS12,AW12,BA12,BE12,BI12,BM12,BQ12,BU12,BY12,CC12,CG12,CK12,CO12,CS12,CW12,DA12,DE12,DI12,DM12,DQ12,DU12)</f>
        <v>0</v>
      </c>
      <c r="F12" s="120" t="s">
        <v>324</v>
      </c>
      <c r="G12" s="119" t="s">
        <v>325</v>
      </c>
      <c r="H12" s="121">
        <v>122964</v>
      </c>
      <c r="I12" s="121">
        <v>0</v>
      </c>
      <c r="J12" s="120" t="s">
        <v>372</v>
      </c>
      <c r="K12" s="119" t="s">
        <v>373</v>
      </c>
      <c r="L12" s="121">
        <v>299235</v>
      </c>
      <c r="M12" s="121">
        <v>0</v>
      </c>
      <c r="N12" s="120" t="s">
        <v>375</v>
      </c>
      <c r="O12" s="119" t="s">
        <v>376</v>
      </c>
      <c r="P12" s="121">
        <v>147176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2">
      <c r="A13" s="119" t="s">
        <v>46</v>
      </c>
      <c r="B13" s="120" t="s">
        <v>351</v>
      </c>
      <c r="C13" s="119" t="s">
        <v>352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218304</v>
      </c>
      <c r="F13" s="120" t="s">
        <v>346</v>
      </c>
      <c r="G13" s="119" t="s">
        <v>347</v>
      </c>
      <c r="H13" s="121">
        <v>0</v>
      </c>
      <c r="I13" s="121">
        <v>141101</v>
      </c>
      <c r="J13" s="120" t="s">
        <v>393</v>
      </c>
      <c r="K13" s="119" t="s">
        <v>394</v>
      </c>
      <c r="L13" s="121">
        <v>0</v>
      </c>
      <c r="M13" s="121">
        <v>77203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2">
      <c r="A14" s="119" t="s">
        <v>46</v>
      </c>
      <c r="B14" s="120" t="s">
        <v>331</v>
      </c>
      <c r="C14" s="119" t="s">
        <v>332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325357</v>
      </c>
      <c r="F14" s="120" t="s">
        <v>372</v>
      </c>
      <c r="G14" s="119" t="s">
        <v>373</v>
      </c>
      <c r="H14" s="121">
        <v>0</v>
      </c>
      <c r="I14" s="121">
        <v>98070</v>
      </c>
      <c r="J14" s="120" t="s">
        <v>375</v>
      </c>
      <c r="K14" s="119" t="s">
        <v>376</v>
      </c>
      <c r="L14" s="121">
        <v>0</v>
      </c>
      <c r="M14" s="121">
        <v>28700</v>
      </c>
      <c r="N14" s="120" t="s">
        <v>324</v>
      </c>
      <c r="O14" s="119" t="s">
        <v>325</v>
      </c>
      <c r="P14" s="121">
        <v>0</v>
      </c>
      <c r="Q14" s="121">
        <v>17755</v>
      </c>
      <c r="R14" s="120" t="s">
        <v>379</v>
      </c>
      <c r="S14" s="119" t="s">
        <v>380</v>
      </c>
      <c r="T14" s="121">
        <v>0</v>
      </c>
      <c r="U14" s="121">
        <v>48001</v>
      </c>
      <c r="V14" s="120" t="s">
        <v>387</v>
      </c>
      <c r="W14" s="119" t="s">
        <v>388</v>
      </c>
      <c r="X14" s="121">
        <v>0</v>
      </c>
      <c r="Y14" s="121">
        <v>90950</v>
      </c>
      <c r="Z14" s="120" t="s">
        <v>384</v>
      </c>
      <c r="AA14" s="119" t="s">
        <v>385</v>
      </c>
      <c r="AB14" s="121">
        <v>0</v>
      </c>
      <c r="AC14" s="121">
        <v>41881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2">
      <c r="A15" s="119" t="s">
        <v>46</v>
      </c>
      <c r="B15" s="120" t="s">
        <v>339</v>
      </c>
      <c r="C15" s="119" t="s">
        <v>340</v>
      </c>
      <c r="D15" s="121">
        <f>SUM(H15,L15,P15,T15,X15,AB15,AF15,AJ15,AN15,AR15,AV15,AZ15,BD15,BH15,BL15,BP15,BT15,BX15,CB15,CF15,CJ15,CN15,CR15,CV15,CZ15,DD15,DH15,DL15,DP15,DT15)</f>
        <v>1117048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336</v>
      </c>
      <c r="G15" s="119" t="s">
        <v>337</v>
      </c>
      <c r="H15" s="121">
        <v>750064</v>
      </c>
      <c r="I15" s="121">
        <v>0</v>
      </c>
      <c r="J15" s="120" t="s">
        <v>384</v>
      </c>
      <c r="K15" s="119" t="s">
        <v>385</v>
      </c>
      <c r="L15" s="121">
        <v>118293</v>
      </c>
      <c r="M15" s="121">
        <v>0</v>
      </c>
      <c r="N15" s="120" t="s">
        <v>387</v>
      </c>
      <c r="O15" s="119" t="s">
        <v>388</v>
      </c>
      <c r="P15" s="121">
        <v>248691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2">
      <c r="A16" s="119" t="s">
        <v>46</v>
      </c>
      <c r="B16" s="120" t="s">
        <v>349</v>
      </c>
      <c r="C16" s="119" t="s">
        <v>350</v>
      </c>
      <c r="D16" s="121">
        <f>SUM(H16,L16,P16,T16,X16,AB16,AF16,AJ16,AN16,AR16,AV16,AZ16,BD16,BH16,BL16,BP16,BT16,BX16,CB16,CF16,CJ16,CN16,CR16,CV16,CZ16,DD16,DH16,DL16,DP16,DT16)</f>
        <v>783092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346</v>
      </c>
      <c r="G16" s="119" t="s">
        <v>347</v>
      </c>
      <c r="H16" s="121">
        <v>200483</v>
      </c>
      <c r="I16" s="121">
        <v>0</v>
      </c>
      <c r="J16" s="120" t="s">
        <v>353</v>
      </c>
      <c r="K16" s="119" t="s">
        <v>354</v>
      </c>
      <c r="L16" s="121">
        <v>165264</v>
      </c>
      <c r="M16" s="121">
        <v>0</v>
      </c>
      <c r="N16" s="120" t="s">
        <v>360</v>
      </c>
      <c r="O16" s="119" t="s">
        <v>361</v>
      </c>
      <c r="P16" s="121">
        <v>103102</v>
      </c>
      <c r="Q16" s="121">
        <v>0</v>
      </c>
      <c r="R16" s="120" t="s">
        <v>368</v>
      </c>
      <c r="S16" s="119" t="s">
        <v>369</v>
      </c>
      <c r="T16" s="121">
        <v>88666</v>
      </c>
      <c r="U16" s="121">
        <v>0</v>
      </c>
      <c r="V16" s="120" t="s">
        <v>393</v>
      </c>
      <c r="W16" s="119" t="s">
        <v>394</v>
      </c>
      <c r="X16" s="121">
        <v>78432</v>
      </c>
      <c r="Y16" s="121">
        <v>0</v>
      </c>
      <c r="Z16" s="120" t="s">
        <v>396</v>
      </c>
      <c r="AA16" s="119" t="s">
        <v>397</v>
      </c>
      <c r="AB16" s="121">
        <v>22401</v>
      </c>
      <c r="AC16" s="121">
        <v>0</v>
      </c>
      <c r="AD16" s="120" t="s">
        <v>399</v>
      </c>
      <c r="AE16" s="119" t="s">
        <v>400</v>
      </c>
      <c r="AF16" s="121">
        <v>35150</v>
      </c>
      <c r="AG16" s="121">
        <v>0</v>
      </c>
      <c r="AH16" s="120" t="s">
        <v>402</v>
      </c>
      <c r="AI16" s="119" t="s">
        <v>403</v>
      </c>
      <c r="AJ16" s="121">
        <v>65452</v>
      </c>
      <c r="AK16" s="121">
        <v>0</v>
      </c>
      <c r="AL16" s="120" t="s">
        <v>405</v>
      </c>
      <c r="AM16" s="119" t="s">
        <v>406</v>
      </c>
      <c r="AN16" s="121">
        <v>24142</v>
      </c>
      <c r="AO16" s="121">
        <v>0</v>
      </c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2">
      <c r="A17" s="119" t="s">
        <v>46</v>
      </c>
      <c r="B17" s="120" t="s">
        <v>344</v>
      </c>
      <c r="C17" s="119" t="s">
        <v>345</v>
      </c>
      <c r="D17" s="121">
        <f>SUM(H17,L17,P17,T17,X17,AB17,AF17,AJ17,AN17,AR17,AV17,AZ17,BD17,BH17,BL17,BP17,BT17,BX17,CB17,CF17,CJ17,CN17,CR17,CV17,CZ17,DD17,DH17,DL17,DP17,DT17)</f>
        <v>196301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341</v>
      </c>
      <c r="G17" s="119" t="s">
        <v>342</v>
      </c>
      <c r="H17" s="121">
        <v>96021</v>
      </c>
      <c r="I17" s="121">
        <v>0</v>
      </c>
      <c r="J17" s="120" t="s">
        <v>365</v>
      </c>
      <c r="K17" s="119" t="s">
        <v>366</v>
      </c>
      <c r="L17" s="121">
        <v>100280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2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2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2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2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2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2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2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2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2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2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2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2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2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2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2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2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2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2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2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2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2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2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2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2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2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2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2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2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2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2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2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2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2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2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2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2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2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2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2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2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2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2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2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2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2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2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2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2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2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2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2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2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2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2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2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2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2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2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2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2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2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2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2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2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2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2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2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2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2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2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2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2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2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2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2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2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2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2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2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2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2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2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2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2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2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2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2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2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2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2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2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2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2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2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2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2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2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2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2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2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2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2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2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2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2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2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2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2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2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2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2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2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2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2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2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2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2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2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2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2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2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2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2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2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2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2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2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2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2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2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2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2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2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2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2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2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2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2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2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2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2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2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2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2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2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2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2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2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2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2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2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2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2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2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2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2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2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2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2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2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2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2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2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2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2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2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2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2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2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2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2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2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2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2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2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2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2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2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2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2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2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2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2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2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2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2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2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2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2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2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2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2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2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2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2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2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2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2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2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2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2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2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2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2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2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2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2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2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2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2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2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2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2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2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2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2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2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2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2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2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2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2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2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2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2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2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2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2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2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2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2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2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2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2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2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2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2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2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2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2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2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2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2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2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2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2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2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2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2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2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2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2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2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2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2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2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2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2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2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2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2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2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2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2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2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2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2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2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2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2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2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2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2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2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2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2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2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2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2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2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2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2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2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2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2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2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2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2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2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2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2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2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2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2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2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2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2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2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2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2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2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2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2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2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2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2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2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2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2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2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2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2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2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2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2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2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2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2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2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2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2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2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2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2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2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2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2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2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2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2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2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2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2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2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2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2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2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2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2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2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2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2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2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2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2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2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2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2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2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2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2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2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2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2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2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2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2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2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2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2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2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2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2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2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2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2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2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2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2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2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2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2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2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2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2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2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2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2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2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2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2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2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2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2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2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2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2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2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2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2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2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2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2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2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2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2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2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2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2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2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2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2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2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2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2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2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2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2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2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2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2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2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2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2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2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2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2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2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2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2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2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2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2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2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2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2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2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2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2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2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2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2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2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2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2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2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2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2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2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2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2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2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2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2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2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2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2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2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2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2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2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2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2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2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2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2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2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2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2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2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2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2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2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2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2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2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2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2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2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2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2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2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2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2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2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2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2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2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2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2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2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2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2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2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2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2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2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2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2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2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2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2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2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2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2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2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2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2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2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2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2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2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2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2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2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2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2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2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2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2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2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2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2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2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2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2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2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2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2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2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2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2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2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2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2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2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2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2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2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2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2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2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2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2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2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2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2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2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2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2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2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2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2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2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2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2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2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2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2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2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2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2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2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2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2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2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2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2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2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2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2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2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2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2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2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2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2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2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2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2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2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2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2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2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2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2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2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2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2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2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2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2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2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2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2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2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2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2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2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2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2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2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2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2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2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2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2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2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2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2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2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2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2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2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2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2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2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2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2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2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2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2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2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2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2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2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2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2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2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2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2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2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2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2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2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2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2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2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2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2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2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2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2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2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2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2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2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2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2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2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2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2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2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2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2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2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2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2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2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2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2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2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2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2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2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2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2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2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2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2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2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2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2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2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2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2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2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2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2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2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2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2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2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2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2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2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2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2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2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2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2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2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2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2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2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2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2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2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2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2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2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2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2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2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2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2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2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2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2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2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2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2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2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2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2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2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2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2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2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2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2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2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2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2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2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2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2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2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2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2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2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2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2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2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2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2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2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2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2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2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2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2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2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2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2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2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2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2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2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2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2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2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2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2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2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2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2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2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2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2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2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2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2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2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2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2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2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2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2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2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2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2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2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2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2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2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2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2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2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2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2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2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2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2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2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2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2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2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2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2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2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2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2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2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2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2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2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2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2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2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2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2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2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2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2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2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2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2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2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2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2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2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2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2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2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2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2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2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2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2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2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2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2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2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2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2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2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2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2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2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2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2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2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2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2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2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2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2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2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2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2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2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2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2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2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2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2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2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2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2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2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2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2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2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2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2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2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2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2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2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2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2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2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2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2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2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2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2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2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2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2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2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2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2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2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2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2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2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2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2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2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2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2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2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2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2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2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2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2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2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2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2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2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2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2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2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2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2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2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2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2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2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2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2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2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2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2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2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2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2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2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2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2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2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2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2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2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2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2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2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2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2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2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2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2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2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2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2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2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2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2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2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2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2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2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2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2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2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2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2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2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2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2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2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2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2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2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2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2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2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2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2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2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2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2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2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2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2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2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2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2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2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2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2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2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2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2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2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2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2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2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2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2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2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2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2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2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2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2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2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2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2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2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2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2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2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2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2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2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2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2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2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2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7">
    <sortCondition ref="A8:A17"/>
    <sortCondition ref="B8:B17"/>
    <sortCondition ref="C8:C1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4" x14ac:dyDescent="0.2"/>
  <cols>
    <col min="1" max="1" width="5.44140625" style="29" customWidth="1"/>
    <col min="2" max="3" width="4.44140625" style="13" customWidth="1"/>
    <col min="4" max="4" width="12.109375" style="13" customWidth="1"/>
    <col min="5" max="6" width="16.44140625" style="13" customWidth="1"/>
    <col min="7" max="10" width="4.44140625" style="13" customWidth="1"/>
    <col min="11" max="11" width="14.6640625" style="13" customWidth="1"/>
    <col min="12" max="13" width="16.44140625" style="13" customWidth="1"/>
    <col min="14" max="14" width="4" style="13" bestFit="1" customWidth="1"/>
    <col min="15" max="15" width="8" style="13" customWidth="1"/>
    <col min="16" max="28" width="8.88671875" style="29" customWidth="1"/>
    <col min="29" max="29" width="19.109375" style="1" customWidth="1"/>
    <col min="30" max="30" width="26" style="35" customWidth="1"/>
    <col min="31" max="31" width="3" style="35" customWidth="1"/>
    <col min="32" max="32" width="10.88671875" style="35" customWidth="1"/>
    <col min="33" max="33" width="8" style="35" customWidth="1"/>
    <col min="34" max="34" width="8" style="2" customWidth="1"/>
    <col min="35" max="35" width="5" style="2" customWidth="1"/>
    <col min="36" max="36" width="8.88671875" style="29" customWidth="1"/>
    <col min="37" max="37" width="4" style="29" customWidth="1"/>
    <col min="38" max="38" width="10" style="29" customWidth="1"/>
    <col min="39" max="16384" width="8.88671875" style="29" hidden="1"/>
  </cols>
  <sheetData>
    <row r="1" spans="2:38" ht="15" thickBot="1" x14ac:dyDescent="0.25">
      <c r="B1" s="35">
        <f>COUNTA(A:A) - 3</f>
        <v>-3</v>
      </c>
      <c r="C1" s="35">
        <f>SUBTOTAL(3, A:A)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2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2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41000</v>
      </c>
      <c r="AI7" s="2">
        <v>7</v>
      </c>
      <c r="AK7" s="27" t="s">
        <v>153</v>
      </c>
      <c r="AL7" s="29" t="s">
        <v>4</v>
      </c>
    </row>
    <row r="8" spans="2:38" ht="19.5" customHeight="1" x14ac:dyDescent="0.2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41201</v>
      </c>
      <c r="AI8" s="2">
        <v>8</v>
      </c>
      <c r="AK8" s="27" t="s">
        <v>156</v>
      </c>
      <c r="AL8" s="29" t="s">
        <v>5</v>
      </c>
    </row>
    <row r="9" spans="2:38" ht="19.5" customHeight="1" x14ac:dyDescent="0.2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41202</v>
      </c>
      <c r="AI9" s="2">
        <v>9</v>
      </c>
      <c r="AK9" s="27" t="s">
        <v>158</v>
      </c>
      <c r="AL9" s="29" t="s">
        <v>6</v>
      </c>
    </row>
    <row r="10" spans="2:38" ht="19.5" customHeight="1" x14ac:dyDescent="0.2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2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2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2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2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2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2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2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2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41327</v>
      </c>
      <c r="AI18" s="2">
        <v>18</v>
      </c>
      <c r="AK18" s="27" t="s">
        <v>184</v>
      </c>
      <c r="AL18" s="29" t="s">
        <v>15</v>
      </c>
    </row>
    <row r="19" spans="2:38" ht="19.5" customHeight="1" x14ac:dyDescent="0.2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41341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2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41345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2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41346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2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41387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2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41401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2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41423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2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41424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2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41425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2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41441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2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41812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2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41813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2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41814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2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41830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2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41840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2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41851</v>
      </c>
      <c r="AI33" s="2">
        <v>33</v>
      </c>
      <c r="AK33" s="27" t="s">
        <v>217</v>
      </c>
      <c r="AL33" s="29" t="s">
        <v>30</v>
      </c>
    </row>
    <row r="34" spans="2:38" x14ac:dyDescent="0.2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41857</v>
      </c>
      <c r="AI34" s="2">
        <v>34</v>
      </c>
      <c r="AK34" s="27" t="s">
        <v>219</v>
      </c>
      <c r="AL34" s="29" t="s">
        <v>31</v>
      </c>
    </row>
    <row r="35" spans="2:38" x14ac:dyDescent="0.2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41858</v>
      </c>
      <c r="AI35" s="2">
        <v>35</v>
      </c>
      <c r="AK35" s="42" t="s">
        <v>222</v>
      </c>
      <c r="AL35" s="29" t="s">
        <v>35</v>
      </c>
    </row>
    <row r="36" spans="2:38" x14ac:dyDescent="0.2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41861</v>
      </c>
      <c r="AI36" s="2">
        <v>36</v>
      </c>
      <c r="AK36" s="42" t="s">
        <v>225</v>
      </c>
      <c r="AL36" s="29" t="s">
        <v>36</v>
      </c>
    </row>
    <row r="37" spans="2:38" x14ac:dyDescent="0.2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41863</v>
      </c>
      <c r="AI37" s="2">
        <v>37</v>
      </c>
      <c r="AK37" s="42" t="s">
        <v>228</v>
      </c>
      <c r="AL37" s="29" t="s">
        <v>37</v>
      </c>
    </row>
    <row r="38" spans="2:38" x14ac:dyDescent="0.2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2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2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2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2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2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2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2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2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2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2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2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2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2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2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2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2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2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2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2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2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2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2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2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2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2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2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2">
      <c r="AH65" s="48">
        <f>+'廃棄物事業経費（歳入）'!B65</f>
        <v>0</v>
      </c>
      <c r="AI65" s="2">
        <v>65</v>
      </c>
    </row>
    <row r="66" spans="34:35" x14ac:dyDescent="0.2">
      <c r="AH66" s="48">
        <f>+'廃棄物事業経費（歳入）'!B66</f>
        <v>0</v>
      </c>
      <c r="AI66" s="2">
        <v>66</v>
      </c>
    </row>
    <row r="67" spans="34:35" x14ac:dyDescent="0.2">
      <c r="AH67" s="48">
        <f>+'廃棄物事業経費（歳入）'!B67</f>
        <v>0</v>
      </c>
      <c r="AI67" s="2">
        <v>67</v>
      </c>
    </row>
    <row r="68" spans="34:35" x14ac:dyDescent="0.2">
      <c r="AH68" s="48">
        <f>+'廃棄物事業経費（歳入）'!B68</f>
        <v>0</v>
      </c>
      <c r="AI68" s="2">
        <v>68</v>
      </c>
    </row>
    <row r="69" spans="34:35" x14ac:dyDescent="0.2">
      <c r="AH69" s="48">
        <f>+'廃棄物事業経費（歳入）'!B69</f>
        <v>0</v>
      </c>
      <c r="AI69" s="2">
        <v>69</v>
      </c>
    </row>
    <row r="70" spans="34:35" x14ac:dyDescent="0.2">
      <c r="AH70" s="48">
        <f>+'廃棄物事業経費（歳入）'!B70</f>
        <v>0</v>
      </c>
      <c r="AI70" s="2">
        <v>70</v>
      </c>
    </row>
    <row r="71" spans="34:35" x14ac:dyDescent="0.2">
      <c r="AH71" s="48">
        <f>+'廃棄物事業経費（歳入）'!B71</f>
        <v>0</v>
      </c>
      <c r="AI71" s="2">
        <v>71</v>
      </c>
    </row>
    <row r="72" spans="34:35" x14ac:dyDescent="0.2">
      <c r="AH72" s="48">
        <f>+'廃棄物事業経費（歳入）'!B72</f>
        <v>0</v>
      </c>
      <c r="AI72" s="2">
        <v>72</v>
      </c>
    </row>
    <row r="73" spans="34:35" x14ac:dyDescent="0.2">
      <c r="AH73" s="48">
        <f>+'廃棄物事業経費（歳入）'!B73</f>
        <v>0</v>
      </c>
      <c r="AI73" s="2">
        <v>73</v>
      </c>
    </row>
    <row r="74" spans="34:35" x14ac:dyDescent="0.2">
      <c r="AH74" s="48">
        <f>+'廃棄物事業経費（歳入）'!B74</f>
        <v>0</v>
      </c>
      <c r="AI74" s="2">
        <v>74</v>
      </c>
    </row>
    <row r="75" spans="34:35" x14ac:dyDescent="0.2">
      <c r="AH75" s="48">
        <f>+'廃棄物事業経費（歳入）'!B75</f>
        <v>0</v>
      </c>
      <c r="AI75" s="2">
        <v>75</v>
      </c>
    </row>
    <row r="76" spans="34:35" x14ac:dyDescent="0.2">
      <c r="AH76" s="48">
        <f>+'廃棄物事業経費（歳入）'!B76</f>
        <v>0</v>
      </c>
      <c r="AI76" s="2">
        <v>76</v>
      </c>
    </row>
    <row r="77" spans="34:35" x14ac:dyDescent="0.2">
      <c r="AH77" s="48">
        <f>+'廃棄物事業経費（歳入）'!B77</f>
        <v>0</v>
      </c>
      <c r="AI77" s="2">
        <v>77</v>
      </c>
    </row>
    <row r="78" spans="34:35" x14ac:dyDescent="0.2">
      <c r="AH78" s="48">
        <f>+'廃棄物事業経費（歳入）'!B78</f>
        <v>0</v>
      </c>
      <c r="AI78" s="2">
        <v>78</v>
      </c>
    </row>
    <row r="79" spans="34:35" x14ac:dyDescent="0.2">
      <c r="AH79" s="48">
        <f>+'廃棄物事業経費（歳入）'!B79</f>
        <v>0</v>
      </c>
      <c r="AI79" s="2">
        <v>79</v>
      </c>
    </row>
    <row r="80" spans="34:35" x14ac:dyDescent="0.2">
      <c r="AH80" s="48">
        <f>+'廃棄物事業経費（歳入）'!B80</f>
        <v>0</v>
      </c>
      <c r="AI80" s="2">
        <v>80</v>
      </c>
    </row>
    <row r="81" spans="34:35" x14ac:dyDescent="0.2">
      <c r="AH81" s="48">
        <f>+'廃棄物事業経費（歳入）'!B81</f>
        <v>0</v>
      </c>
      <c r="AI81" s="2">
        <v>81</v>
      </c>
    </row>
    <row r="82" spans="34:35" x14ac:dyDescent="0.2">
      <c r="AH82" s="48">
        <f>+'廃棄物事業経費（歳入）'!B82</f>
        <v>0</v>
      </c>
      <c r="AI82" s="2">
        <v>82</v>
      </c>
    </row>
    <row r="83" spans="34:35" x14ac:dyDescent="0.2">
      <c r="AH83" s="48">
        <f>+'廃棄物事業経費（歳入）'!B83</f>
        <v>0</v>
      </c>
      <c r="AI83" s="2">
        <v>83</v>
      </c>
    </row>
    <row r="84" spans="34:35" x14ac:dyDescent="0.2">
      <c r="AH84" s="48">
        <f>+'廃棄物事業経費（歳入）'!B84</f>
        <v>0</v>
      </c>
      <c r="AI84" s="2">
        <v>84</v>
      </c>
    </row>
    <row r="85" spans="34:35" x14ac:dyDescent="0.2">
      <c r="AH85" s="48">
        <f>+'廃棄物事業経費（歳入）'!B85</f>
        <v>0</v>
      </c>
      <c r="AI85" s="2">
        <v>85</v>
      </c>
    </row>
    <row r="86" spans="34:35" x14ac:dyDescent="0.2">
      <c r="AH86" s="48">
        <f>+'廃棄物事業経費（歳入）'!B86</f>
        <v>0</v>
      </c>
      <c r="AI86" s="2">
        <v>86</v>
      </c>
    </row>
    <row r="87" spans="34:35" x14ac:dyDescent="0.2">
      <c r="AH87" s="48">
        <f>+'廃棄物事業経費（歳入）'!B87</f>
        <v>0</v>
      </c>
      <c r="AI87" s="2">
        <v>87</v>
      </c>
    </row>
    <row r="88" spans="34:35" x14ac:dyDescent="0.2">
      <c r="AH88" s="48">
        <f>+'廃棄物事業経費（歳入）'!B88</f>
        <v>0</v>
      </c>
      <c r="AI88" s="2">
        <v>88</v>
      </c>
    </row>
    <row r="89" spans="34:35" x14ac:dyDescent="0.2">
      <c r="AH89" s="48">
        <f>+'廃棄物事業経費（歳入）'!B89</f>
        <v>0</v>
      </c>
      <c r="AI89" s="2">
        <v>89</v>
      </c>
    </row>
    <row r="90" spans="34:35" x14ac:dyDescent="0.2">
      <c r="AH90" s="48">
        <f>+'廃棄物事業経費（歳入）'!B90</f>
        <v>0</v>
      </c>
      <c r="AI90" s="2">
        <v>90</v>
      </c>
    </row>
    <row r="91" spans="34:35" x14ac:dyDescent="0.2">
      <c r="AH91" s="48">
        <f>+'廃棄物事業経費（歳入）'!B91</f>
        <v>0</v>
      </c>
      <c r="AI91" s="2">
        <v>91</v>
      </c>
    </row>
    <row r="92" spans="34:35" x14ac:dyDescent="0.2">
      <c r="AH92" s="48">
        <f>+'廃棄物事業経費（歳入）'!B92</f>
        <v>0</v>
      </c>
      <c r="AI92" s="2">
        <v>92</v>
      </c>
    </row>
    <row r="93" spans="34:35" x14ac:dyDescent="0.2">
      <c r="AH93" s="48">
        <f>+'廃棄物事業経費（歳入）'!B93</f>
        <v>0</v>
      </c>
      <c r="AI93" s="2">
        <v>93</v>
      </c>
    </row>
    <row r="94" spans="34:35" x14ac:dyDescent="0.2">
      <c r="AH94" s="48">
        <f>+'廃棄物事業経費（歳入）'!B94</f>
        <v>0</v>
      </c>
      <c r="AI94" s="2">
        <v>94</v>
      </c>
    </row>
    <row r="95" spans="34:35" x14ac:dyDescent="0.2">
      <c r="AH95" s="48">
        <f>+'廃棄物事業経費（歳入）'!B95</f>
        <v>0</v>
      </c>
      <c r="AI95" s="2">
        <v>95</v>
      </c>
    </row>
    <row r="96" spans="34:35" x14ac:dyDescent="0.2">
      <c r="AH96" s="48">
        <f>+'廃棄物事業経費（歳入）'!B96</f>
        <v>0</v>
      </c>
      <c r="AI96" s="2">
        <v>96</v>
      </c>
    </row>
    <row r="97" spans="34:35" x14ac:dyDescent="0.2">
      <c r="AH97" s="48">
        <f>+'廃棄物事業経費（歳入）'!B97</f>
        <v>0</v>
      </c>
      <c r="AI97" s="2">
        <v>97</v>
      </c>
    </row>
    <row r="98" spans="34:35" x14ac:dyDescent="0.2">
      <c r="AH98" s="48">
        <f>+'廃棄物事業経費（歳入）'!B98</f>
        <v>0</v>
      </c>
      <c r="AI98" s="2">
        <v>98</v>
      </c>
    </row>
    <row r="99" spans="34:35" x14ac:dyDescent="0.2">
      <c r="AH99" s="48">
        <f>+'廃棄物事業経費（歳入）'!B99</f>
        <v>0</v>
      </c>
      <c r="AI99" s="2">
        <v>99</v>
      </c>
    </row>
    <row r="100" spans="34:35" x14ac:dyDescent="0.2">
      <c r="AH100" s="48">
        <f>+'廃棄物事業経費（歳入）'!B100</f>
        <v>0</v>
      </c>
      <c r="AI100" s="2">
        <v>100</v>
      </c>
    </row>
    <row r="101" spans="34:35" x14ac:dyDescent="0.2">
      <c r="AH101" s="48">
        <f>+'廃棄物事業経費（歳入）'!B101</f>
        <v>0</v>
      </c>
      <c r="AI101" s="2">
        <v>101</v>
      </c>
    </row>
    <row r="102" spans="34:35" x14ac:dyDescent="0.2">
      <c r="AH102" s="48">
        <f>+'廃棄物事業経費（歳入）'!B102</f>
        <v>0</v>
      </c>
      <c r="AI102" s="2">
        <v>102</v>
      </c>
    </row>
    <row r="103" spans="34:35" x14ac:dyDescent="0.2">
      <c r="AH103" s="48">
        <f>+'廃棄物事業経費（歳入）'!B103</f>
        <v>0</v>
      </c>
      <c r="AI103" s="2">
        <v>103</v>
      </c>
    </row>
    <row r="104" spans="34:35" x14ac:dyDescent="0.2">
      <c r="AH104" s="48">
        <f>+'廃棄物事業経費（歳入）'!B104</f>
        <v>0</v>
      </c>
      <c r="AI104" s="2">
        <v>104</v>
      </c>
    </row>
    <row r="105" spans="34:35" x14ac:dyDescent="0.2">
      <c r="AH105" s="48">
        <f>+'廃棄物事業経費（歳入）'!B105</f>
        <v>0</v>
      </c>
      <c r="AI105" s="2">
        <v>105</v>
      </c>
    </row>
    <row r="106" spans="34:35" x14ac:dyDescent="0.2">
      <c r="AH106" s="48">
        <f>+'廃棄物事業経費（歳入）'!B106</f>
        <v>0</v>
      </c>
      <c r="AI106" s="2">
        <v>106</v>
      </c>
    </row>
    <row r="107" spans="34:35" x14ac:dyDescent="0.2">
      <c r="AH107" s="48">
        <f>+'廃棄物事業経費（歳入）'!B107</f>
        <v>0</v>
      </c>
      <c r="AI107" s="2">
        <v>107</v>
      </c>
    </row>
    <row r="108" spans="34:35" x14ac:dyDescent="0.2">
      <c r="AH108" s="48">
        <f>+'廃棄物事業経費（歳入）'!B108</f>
        <v>0</v>
      </c>
      <c r="AI108" s="2">
        <v>108</v>
      </c>
    </row>
    <row r="109" spans="34:35" x14ac:dyDescent="0.2">
      <c r="AH109" s="48">
        <f>+'廃棄物事業経費（歳入）'!B109</f>
        <v>0</v>
      </c>
      <c r="AI109" s="2">
        <v>109</v>
      </c>
    </row>
    <row r="110" spans="34:35" x14ac:dyDescent="0.2">
      <c r="AH110" s="48">
        <f>+'廃棄物事業経費（歳入）'!B110</f>
        <v>0</v>
      </c>
      <c r="AI110" s="2">
        <v>110</v>
      </c>
    </row>
    <row r="111" spans="34:35" x14ac:dyDescent="0.2">
      <c r="AH111" s="48">
        <f>+'廃棄物事業経費（歳入）'!B111</f>
        <v>0</v>
      </c>
      <c r="AI111" s="2">
        <v>111</v>
      </c>
    </row>
    <row r="112" spans="34:35" x14ac:dyDescent="0.2">
      <c r="AH112" s="48">
        <f>+'廃棄物事業経費（歳入）'!B112</f>
        <v>0</v>
      </c>
      <c r="AI112" s="2">
        <v>112</v>
      </c>
    </row>
    <row r="113" spans="34:35" x14ac:dyDescent="0.2">
      <c r="AH113" s="48">
        <f>+'廃棄物事業経費（歳入）'!B113</f>
        <v>0</v>
      </c>
      <c r="AI113" s="2">
        <v>113</v>
      </c>
    </row>
    <row r="114" spans="34:35" x14ac:dyDescent="0.2">
      <c r="AH114" s="48">
        <f>+'廃棄物事業経費（歳入）'!B114</f>
        <v>0</v>
      </c>
      <c r="AI114" s="2">
        <v>114</v>
      </c>
    </row>
    <row r="115" spans="34:35" x14ac:dyDescent="0.2">
      <c r="AH115" s="48">
        <f>+'廃棄物事業経費（歳入）'!B115</f>
        <v>0</v>
      </c>
      <c r="AI115" s="2">
        <v>115</v>
      </c>
    </row>
    <row r="116" spans="34:35" x14ac:dyDescent="0.2">
      <c r="AH116" s="48">
        <f>+'廃棄物事業経費（歳入）'!B116</f>
        <v>0</v>
      </c>
      <c r="AI116" s="2">
        <v>116</v>
      </c>
    </row>
    <row r="117" spans="34:35" x14ac:dyDescent="0.2">
      <c r="AH117" s="48">
        <f>+'廃棄物事業経費（歳入）'!B117</f>
        <v>0</v>
      </c>
      <c r="AI117" s="2">
        <v>117</v>
      </c>
    </row>
    <row r="118" spans="34:35" x14ac:dyDescent="0.2">
      <c r="AH118" s="48">
        <f>+'廃棄物事業経費（歳入）'!B118</f>
        <v>0</v>
      </c>
      <c r="AI118" s="2">
        <v>118</v>
      </c>
    </row>
    <row r="119" spans="34:35" x14ac:dyDescent="0.2">
      <c r="AH119" s="48">
        <f>+'廃棄物事業経費（歳入）'!B119</f>
        <v>0</v>
      </c>
      <c r="AI119" s="2">
        <v>119</v>
      </c>
    </row>
    <row r="120" spans="34:35" x14ac:dyDescent="0.2">
      <c r="AH120" s="48">
        <f>+'廃棄物事業経費（歳入）'!B120</f>
        <v>0</v>
      </c>
      <c r="AI120" s="2">
        <v>120</v>
      </c>
    </row>
    <row r="121" spans="34:35" x14ac:dyDescent="0.2">
      <c r="AH121" s="48">
        <f>+'廃棄物事業経費（歳入）'!B121</f>
        <v>0</v>
      </c>
      <c r="AI121" s="2">
        <v>121</v>
      </c>
    </row>
    <row r="122" spans="34:35" x14ac:dyDescent="0.2">
      <c r="AH122" s="48">
        <f>+'廃棄物事業経費（歳入）'!B122</f>
        <v>0</v>
      </c>
      <c r="AI122" s="2">
        <v>122</v>
      </c>
    </row>
    <row r="123" spans="34:35" x14ac:dyDescent="0.2">
      <c r="AH123" s="48">
        <f>+'廃棄物事業経費（歳入）'!B123</f>
        <v>0</v>
      </c>
      <c r="AI123" s="2">
        <v>123</v>
      </c>
    </row>
    <row r="124" spans="34:35" x14ac:dyDescent="0.2">
      <c r="AH124" s="48">
        <f>+'廃棄物事業経費（歳入）'!B124</f>
        <v>0</v>
      </c>
      <c r="AI124" s="2">
        <v>124</v>
      </c>
    </row>
    <row r="125" spans="34:35" x14ac:dyDescent="0.2">
      <c r="AH125" s="48">
        <f>+'廃棄物事業経費（歳入）'!B125</f>
        <v>0</v>
      </c>
      <c r="AI125" s="2">
        <v>125</v>
      </c>
    </row>
    <row r="126" spans="34:35" x14ac:dyDescent="0.2">
      <c r="AH126" s="48">
        <f>+'廃棄物事業経費（歳入）'!B126</f>
        <v>0</v>
      </c>
      <c r="AI126" s="2">
        <v>126</v>
      </c>
    </row>
    <row r="127" spans="34:35" x14ac:dyDescent="0.2">
      <c r="AH127" s="48">
        <f>+'廃棄物事業経費（歳入）'!B127</f>
        <v>0</v>
      </c>
      <c r="AI127" s="2">
        <v>127</v>
      </c>
    </row>
    <row r="128" spans="34:35" x14ac:dyDescent="0.2">
      <c r="AH128" s="48">
        <f>+'廃棄物事業経費（歳入）'!B128</f>
        <v>0</v>
      </c>
      <c r="AI128" s="2">
        <v>128</v>
      </c>
    </row>
    <row r="129" spans="34:35" x14ac:dyDescent="0.2">
      <c r="AH129" s="48">
        <f>+'廃棄物事業経費（歳入）'!B129</f>
        <v>0</v>
      </c>
      <c r="AI129" s="2">
        <v>129</v>
      </c>
    </row>
    <row r="130" spans="34:35" x14ac:dyDescent="0.2">
      <c r="AH130" s="48">
        <f>+'廃棄物事業経費（歳入）'!B130</f>
        <v>0</v>
      </c>
      <c r="AI130" s="2">
        <v>130</v>
      </c>
    </row>
    <row r="131" spans="34:35" x14ac:dyDescent="0.2">
      <c r="AH131" s="48">
        <f>+'廃棄物事業経費（歳入）'!B131</f>
        <v>0</v>
      </c>
      <c r="AI131" s="2">
        <v>131</v>
      </c>
    </row>
    <row r="132" spans="34:35" x14ac:dyDescent="0.2">
      <c r="AH132" s="48">
        <f>+'廃棄物事業経費（歳入）'!B132</f>
        <v>0</v>
      </c>
      <c r="AI132" s="2">
        <v>132</v>
      </c>
    </row>
    <row r="133" spans="34:35" x14ac:dyDescent="0.2">
      <c r="AH133" s="48">
        <f>+'廃棄物事業経費（歳入）'!B133</f>
        <v>0</v>
      </c>
      <c r="AI133" s="2">
        <v>133</v>
      </c>
    </row>
    <row r="134" spans="34:35" x14ac:dyDescent="0.2">
      <c r="AH134" s="48">
        <f>+'廃棄物事業経費（歳入）'!B134</f>
        <v>0</v>
      </c>
      <c r="AI134" s="2">
        <v>134</v>
      </c>
    </row>
    <row r="135" spans="34:35" x14ac:dyDescent="0.2">
      <c r="AH135" s="48">
        <f>+'廃棄物事業経費（歳入）'!B135</f>
        <v>0</v>
      </c>
      <c r="AI135" s="2">
        <v>135</v>
      </c>
    </row>
    <row r="136" spans="34:35" x14ac:dyDescent="0.2">
      <c r="AH136" s="48">
        <f>+'廃棄物事業経費（歳入）'!B136</f>
        <v>0</v>
      </c>
      <c r="AI136" s="2">
        <v>136</v>
      </c>
    </row>
    <row r="137" spans="34:35" x14ac:dyDescent="0.2">
      <c r="AH137" s="48">
        <f>+'廃棄物事業経費（歳入）'!B137</f>
        <v>0</v>
      </c>
      <c r="AI137" s="2">
        <v>137</v>
      </c>
    </row>
    <row r="138" spans="34:35" x14ac:dyDescent="0.2">
      <c r="AH138" s="48">
        <f>+'廃棄物事業経費（歳入）'!B138</f>
        <v>0</v>
      </c>
      <c r="AI138" s="2">
        <v>138</v>
      </c>
    </row>
    <row r="139" spans="34:35" x14ac:dyDescent="0.2">
      <c r="AH139" s="48">
        <f>+'廃棄物事業経費（歳入）'!B139</f>
        <v>0</v>
      </c>
      <c r="AI139" s="2">
        <v>139</v>
      </c>
    </row>
    <row r="140" spans="34:35" x14ac:dyDescent="0.2">
      <c r="AH140" s="48">
        <f>+'廃棄物事業経費（歳入）'!B140</f>
        <v>0</v>
      </c>
      <c r="AI140" s="2">
        <v>140</v>
      </c>
    </row>
    <row r="141" spans="34:35" x14ac:dyDescent="0.2">
      <c r="AH141" s="48">
        <f>+'廃棄物事業経費（歳入）'!B141</f>
        <v>0</v>
      </c>
      <c r="AI141" s="2">
        <v>141</v>
      </c>
    </row>
    <row r="142" spans="34:35" x14ac:dyDescent="0.2">
      <c r="AH142" s="48">
        <f>+'廃棄物事業経費（歳入）'!B142</f>
        <v>0</v>
      </c>
      <c r="AI142" s="2">
        <v>142</v>
      </c>
    </row>
    <row r="143" spans="34:35" x14ac:dyDescent="0.2">
      <c r="AH143" s="48">
        <f>+'廃棄物事業経費（歳入）'!B143</f>
        <v>0</v>
      </c>
      <c r="AI143" s="2">
        <v>143</v>
      </c>
    </row>
    <row r="144" spans="34:35" x14ac:dyDescent="0.2">
      <c r="AH144" s="48">
        <f>+'廃棄物事業経費（歳入）'!B144</f>
        <v>0</v>
      </c>
      <c r="AI144" s="2">
        <v>144</v>
      </c>
    </row>
    <row r="145" spans="34:35" x14ac:dyDescent="0.2">
      <c r="AH145" s="48">
        <f>+'廃棄物事業経費（歳入）'!B145</f>
        <v>0</v>
      </c>
      <c r="AI145" s="2">
        <v>145</v>
      </c>
    </row>
    <row r="146" spans="34:35" x14ac:dyDescent="0.2">
      <c r="AH146" s="48">
        <f>+'廃棄物事業経費（歳入）'!B146</f>
        <v>0</v>
      </c>
      <c r="AI146" s="2">
        <v>146</v>
      </c>
    </row>
    <row r="147" spans="34:35" x14ac:dyDescent="0.2">
      <c r="AH147" s="48">
        <f>+'廃棄物事業経費（歳入）'!B147</f>
        <v>0</v>
      </c>
      <c r="AI147" s="2">
        <v>147</v>
      </c>
    </row>
    <row r="148" spans="34:35" x14ac:dyDescent="0.2">
      <c r="AH148" s="48">
        <f>+'廃棄物事業経費（歳入）'!B148</f>
        <v>0</v>
      </c>
      <c r="AI148" s="2">
        <v>148</v>
      </c>
    </row>
    <row r="149" spans="34:35" x14ac:dyDescent="0.2">
      <c r="AH149" s="48">
        <f>+'廃棄物事業経費（歳入）'!B149</f>
        <v>0</v>
      </c>
      <c r="AI149" s="2">
        <v>149</v>
      </c>
    </row>
    <row r="150" spans="34:35" x14ac:dyDescent="0.2">
      <c r="AH150" s="48">
        <f>+'廃棄物事業経費（歳入）'!B150</f>
        <v>0</v>
      </c>
      <c r="AI150" s="2">
        <v>150</v>
      </c>
    </row>
    <row r="151" spans="34:35" x14ac:dyDescent="0.2">
      <c r="AH151" s="48">
        <f>+'廃棄物事業経費（歳入）'!B151</f>
        <v>0</v>
      </c>
      <c r="AI151" s="2">
        <v>151</v>
      </c>
    </row>
    <row r="152" spans="34:35" x14ac:dyDescent="0.2">
      <c r="AH152" s="48">
        <f>+'廃棄物事業経費（歳入）'!B152</f>
        <v>0</v>
      </c>
      <c r="AI152" s="2">
        <v>152</v>
      </c>
    </row>
    <row r="153" spans="34:35" x14ac:dyDescent="0.2">
      <c r="AH153" s="48">
        <f>+'廃棄物事業経費（歳入）'!B153</f>
        <v>0</v>
      </c>
      <c r="AI153" s="2">
        <v>153</v>
      </c>
    </row>
    <row r="154" spans="34:35" x14ac:dyDescent="0.2">
      <c r="AH154" s="48">
        <f>+'廃棄物事業経費（歳入）'!B154</f>
        <v>0</v>
      </c>
      <c r="AI154" s="2">
        <v>154</v>
      </c>
    </row>
    <row r="155" spans="34:35" x14ac:dyDescent="0.2">
      <c r="AH155" s="48">
        <f>+'廃棄物事業経費（歳入）'!B155</f>
        <v>0</v>
      </c>
      <c r="AI155" s="2">
        <v>155</v>
      </c>
    </row>
    <row r="156" spans="34:35" x14ac:dyDescent="0.2">
      <c r="AH156" s="48">
        <f>+'廃棄物事業経費（歳入）'!B156</f>
        <v>0</v>
      </c>
      <c r="AI156" s="2">
        <v>156</v>
      </c>
    </row>
    <row r="157" spans="34:35" x14ac:dyDescent="0.2">
      <c r="AH157" s="48">
        <f>+'廃棄物事業経費（歳入）'!B157</f>
        <v>0</v>
      </c>
      <c r="AI157" s="2">
        <v>157</v>
      </c>
    </row>
    <row r="158" spans="34:35" x14ac:dyDescent="0.2">
      <c r="AH158" s="48">
        <f>+'廃棄物事業経費（歳入）'!B158</f>
        <v>0</v>
      </c>
      <c r="AI158" s="2">
        <v>158</v>
      </c>
    </row>
    <row r="159" spans="34:35" x14ac:dyDescent="0.2">
      <c r="AH159" s="48">
        <f>+'廃棄物事業経費（歳入）'!B159</f>
        <v>0</v>
      </c>
      <c r="AI159" s="2">
        <v>159</v>
      </c>
    </row>
    <row r="160" spans="34:35" x14ac:dyDescent="0.2">
      <c r="AH160" s="48">
        <f>+'廃棄物事業経費（歳入）'!B160</f>
        <v>0</v>
      </c>
      <c r="AI160" s="2">
        <v>160</v>
      </c>
    </row>
    <row r="161" spans="34:35" x14ac:dyDescent="0.2">
      <c r="AH161" s="48">
        <f>+'廃棄物事業経費（歳入）'!B161</f>
        <v>0</v>
      </c>
      <c r="AI161" s="2">
        <v>161</v>
      </c>
    </row>
    <row r="162" spans="34:35" x14ac:dyDescent="0.2">
      <c r="AH162" s="48">
        <f>+'廃棄物事業経費（歳入）'!B162</f>
        <v>0</v>
      </c>
      <c r="AI162" s="2">
        <v>162</v>
      </c>
    </row>
    <row r="163" spans="34:35" x14ac:dyDescent="0.2">
      <c r="AH163" s="48">
        <f>+'廃棄物事業経費（歳入）'!B163</f>
        <v>0</v>
      </c>
      <c r="AI163" s="2">
        <v>163</v>
      </c>
    </row>
    <row r="164" spans="34:35" x14ac:dyDescent="0.2">
      <c r="AH164" s="48">
        <f>+'廃棄物事業経費（歳入）'!B164</f>
        <v>0</v>
      </c>
      <c r="AI164" s="2">
        <v>164</v>
      </c>
    </row>
    <row r="165" spans="34:35" x14ac:dyDescent="0.2">
      <c r="AH165" s="48">
        <f>+'廃棄物事業経費（歳入）'!B165</f>
        <v>0</v>
      </c>
      <c r="AI165" s="2">
        <v>165</v>
      </c>
    </row>
    <row r="166" spans="34:35" x14ac:dyDescent="0.2">
      <c r="AH166" s="48">
        <f>+'廃棄物事業経費（歳入）'!B166</f>
        <v>0</v>
      </c>
      <c r="AI166" s="2">
        <v>166</v>
      </c>
    </row>
    <row r="167" spans="34:35" x14ac:dyDescent="0.2">
      <c r="AH167" s="48">
        <f>+'廃棄物事業経費（歳入）'!B167</f>
        <v>0</v>
      </c>
      <c r="AI167" s="2">
        <v>167</v>
      </c>
    </row>
    <row r="168" spans="34:35" x14ac:dyDescent="0.2">
      <c r="AH168" s="48">
        <f>+'廃棄物事業経費（歳入）'!B168</f>
        <v>0</v>
      </c>
      <c r="AI168" s="2">
        <v>168</v>
      </c>
    </row>
    <row r="169" spans="34:35" x14ac:dyDescent="0.2">
      <c r="AH169" s="48">
        <f>+'廃棄物事業経費（歳入）'!B169</f>
        <v>0</v>
      </c>
      <c r="AI169" s="2">
        <v>169</v>
      </c>
    </row>
    <row r="170" spans="34:35" x14ac:dyDescent="0.2">
      <c r="AH170" s="48">
        <f>+'廃棄物事業経費（歳入）'!B170</f>
        <v>0</v>
      </c>
      <c r="AI170" s="2">
        <v>170</v>
      </c>
    </row>
    <row r="171" spans="34:35" x14ac:dyDescent="0.2">
      <c r="AH171" s="48">
        <f>+'廃棄物事業経費（歳入）'!B171</f>
        <v>0</v>
      </c>
      <c r="AI171" s="2">
        <v>171</v>
      </c>
    </row>
    <row r="172" spans="34:35" x14ac:dyDescent="0.2">
      <c r="AH172" s="48">
        <f>+'廃棄物事業経費（歳入）'!B172</f>
        <v>0</v>
      </c>
      <c r="AI172" s="2">
        <v>172</v>
      </c>
    </row>
    <row r="173" spans="34:35" x14ac:dyDescent="0.2">
      <c r="AH173" s="48">
        <f>+'廃棄物事業経費（歳入）'!B173</f>
        <v>0</v>
      </c>
      <c r="AI173" s="2">
        <v>173</v>
      </c>
    </row>
    <row r="174" spans="34:35" x14ac:dyDescent="0.2">
      <c r="AH174" s="48">
        <f>+'廃棄物事業経費（歳入）'!B174</f>
        <v>0</v>
      </c>
      <c r="AI174" s="2">
        <v>174</v>
      </c>
    </row>
    <row r="175" spans="34:35" x14ac:dyDescent="0.2">
      <c r="AH175" s="48">
        <f>+'廃棄物事業経費（歳入）'!B175</f>
        <v>0</v>
      </c>
      <c r="AI175" s="2">
        <v>175</v>
      </c>
    </row>
    <row r="176" spans="34:35" x14ac:dyDescent="0.2">
      <c r="AH176" s="48">
        <f>+'廃棄物事業経費（歳入）'!B176</f>
        <v>0</v>
      </c>
      <c r="AI176" s="2">
        <v>176</v>
      </c>
    </row>
    <row r="177" spans="34:35" x14ac:dyDescent="0.2">
      <c r="AH177" s="48">
        <f>+'廃棄物事業経費（歳入）'!B177</f>
        <v>0</v>
      </c>
      <c r="AI177" s="2">
        <v>177</v>
      </c>
    </row>
    <row r="178" spans="34:35" x14ac:dyDescent="0.2">
      <c r="AH178" s="48">
        <f>+'廃棄物事業経費（歳入）'!B178</f>
        <v>0</v>
      </c>
      <c r="AI178" s="2">
        <v>178</v>
      </c>
    </row>
    <row r="179" spans="34:35" x14ac:dyDescent="0.2">
      <c r="AH179" s="48">
        <f>+'廃棄物事業経費（歳入）'!B179</f>
        <v>0</v>
      </c>
      <c r="AI179" s="2">
        <v>179</v>
      </c>
    </row>
    <row r="180" spans="34:35" x14ac:dyDescent="0.2">
      <c r="AH180" s="48">
        <f>+'廃棄物事業経費（歳入）'!B180</f>
        <v>0</v>
      </c>
      <c r="AI180" s="2">
        <v>180</v>
      </c>
    </row>
    <row r="181" spans="34:35" x14ac:dyDescent="0.2">
      <c r="AH181" s="48">
        <f>+'廃棄物事業経費（歳入）'!B181</f>
        <v>0</v>
      </c>
      <c r="AI181" s="2">
        <v>181</v>
      </c>
    </row>
    <row r="182" spans="34:35" x14ac:dyDescent="0.2">
      <c r="AH182" s="48">
        <f>+'廃棄物事業経費（歳入）'!B182</f>
        <v>0</v>
      </c>
      <c r="AI182" s="2">
        <v>182</v>
      </c>
    </row>
    <row r="183" spans="34:35" x14ac:dyDescent="0.2">
      <c r="AH183" s="48">
        <f>+'廃棄物事業経費（歳入）'!B183</f>
        <v>0</v>
      </c>
      <c r="AI183" s="2">
        <v>183</v>
      </c>
    </row>
    <row r="184" spans="34:35" x14ac:dyDescent="0.2">
      <c r="AH184" s="48">
        <f>+'廃棄物事業経費（歳入）'!B184</f>
        <v>0</v>
      </c>
      <c r="AI184" s="2">
        <v>184</v>
      </c>
    </row>
    <row r="185" spans="34:35" x14ac:dyDescent="0.2">
      <c r="AH185" s="48">
        <f>+'廃棄物事業経費（歳入）'!B185</f>
        <v>0</v>
      </c>
      <c r="AI185" s="2">
        <v>185</v>
      </c>
    </row>
    <row r="186" spans="34:35" x14ac:dyDescent="0.2">
      <c r="AH186" s="48">
        <f>+'廃棄物事業経費（歳入）'!B186</f>
        <v>0</v>
      </c>
      <c r="AI186" s="2">
        <v>186</v>
      </c>
    </row>
    <row r="187" spans="34:35" x14ac:dyDescent="0.2">
      <c r="AH187" s="48">
        <f>+'廃棄物事業経費（歳入）'!B187</f>
        <v>0</v>
      </c>
      <c r="AI187" s="2">
        <v>187</v>
      </c>
    </row>
    <row r="188" spans="34:35" x14ac:dyDescent="0.2">
      <c r="AH188" s="48">
        <f>+'廃棄物事業経費（歳入）'!B188</f>
        <v>0</v>
      </c>
      <c r="AI188" s="2">
        <v>188</v>
      </c>
    </row>
    <row r="189" spans="34:35" x14ac:dyDescent="0.2">
      <c r="AH189" s="48">
        <f>+'廃棄物事業経費（歳入）'!B189</f>
        <v>0</v>
      </c>
      <c r="AI189" s="2">
        <v>189</v>
      </c>
    </row>
    <row r="190" spans="34:35" x14ac:dyDescent="0.2">
      <c r="AH190" s="48">
        <f>+'廃棄物事業経費（歳入）'!B190</f>
        <v>0</v>
      </c>
      <c r="AI190" s="2">
        <v>190</v>
      </c>
    </row>
    <row r="191" spans="34:35" x14ac:dyDescent="0.2">
      <c r="AH191" s="48">
        <f>+'廃棄物事業経費（歳入）'!B191</f>
        <v>0</v>
      </c>
      <c r="AI191" s="2">
        <v>191</v>
      </c>
    </row>
    <row r="192" spans="34:35" x14ac:dyDescent="0.2">
      <c r="AH192" s="48">
        <f>+'廃棄物事業経費（歳入）'!B192</f>
        <v>0</v>
      </c>
      <c r="AI192" s="2">
        <v>192</v>
      </c>
    </row>
    <row r="193" spans="34:35" x14ac:dyDescent="0.2">
      <c r="AH193" s="48">
        <f>+'廃棄物事業経費（歳入）'!B193</f>
        <v>0</v>
      </c>
      <c r="AI193" s="2">
        <v>193</v>
      </c>
    </row>
    <row r="194" spans="34:35" x14ac:dyDescent="0.2">
      <c r="AH194" s="48">
        <f>+'廃棄物事業経費（歳入）'!B194</f>
        <v>0</v>
      </c>
      <c r="AI194" s="2">
        <v>194</v>
      </c>
    </row>
    <row r="195" spans="34:35" x14ac:dyDescent="0.2">
      <c r="AH195" s="48">
        <f>+'廃棄物事業経費（歳入）'!B195</f>
        <v>0</v>
      </c>
      <c r="AI195" s="2">
        <v>195</v>
      </c>
    </row>
    <row r="196" spans="34:35" x14ac:dyDescent="0.2">
      <c r="AH196" s="48">
        <f>+'廃棄物事業経費（歳入）'!B196</f>
        <v>0</v>
      </c>
      <c r="AI196" s="2">
        <v>196</v>
      </c>
    </row>
    <row r="197" spans="34:35" x14ac:dyDescent="0.2">
      <c r="AH197" s="48">
        <f>+'廃棄物事業経費（歳入）'!B197</f>
        <v>0</v>
      </c>
      <c r="AI197" s="2">
        <v>197</v>
      </c>
    </row>
    <row r="198" spans="34:35" x14ac:dyDescent="0.2">
      <c r="AH198" s="48">
        <f>+'廃棄物事業経費（歳入）'!B198</f>
        <v>0</v>
      </c>
      <c r="AI198" s="2">
        <v>198</v>
      </c>
    </row>
    <row r="199" spans="34:35" x14ac:dyDescent="0.2">
      <c r="AH199" s="48">
        <f>+'廃棄物事業経費（歳入）'!B199</f>
        <v>0</v>
      </c>
      <c r="AI199" s="2">
        <v>199</v>
      </c>
    </row>
    <row r="200" spans="34:35" x14ac:dyDescent="0.2">
      <c r="AH200" s="48">
        <f>+'廃棄物事業経費（歳入）'!B200</f>
        <v>0</v>
      </c>
      <c r="AI200" s="2">
        <v>200</v>
      </c>
    </row>
    <row r="201" spans="34:35" x14ac:dyDescent="0.2">
      <c r="AH201" s="48">
        <f>+'廃棄物事業経費（歳入）'!B201</f>
        <v>0</v>
      </c>
      <c r="AI201" s="2">
        <v>201</v>
      </c>
    </row>
    <row r="202" spans="34:35" x14ac:dyDescent="0.2">
      <c r="AH202" s="48">
        <f>+'廃棄物事業経費（歳入）'!B202</f>
        <v>0</v>
      </c>
      <c r="AI202" s="2">
        <v>202</v>
      </c>
    </row>
    <row r="203" spans="34:35" x14ac:dyDescent="0.2">
      <c r="AH203" s="48">
        <f>+'廃棄物事業経費（歳入）'!B203</f>
        <v>0</v>
      </c>
      <c r="AI203" s="2">
        <v>203</v>
      </c>
    </row>
    <row r="204" spans="34:35" x14ac:dyDescent="0.2">
      <c r="AH204" s="48">
        <f>+'廃棄物事業経費（歳入）'!B204</f>
        <v>0</v>
      </c>
      <c r="AI204" s="2">
        <v>204</v>
      </c>
    </row>
    <row r="205" spans="34:35" x14ac:dyDescent="0.2">
      <c r="AH205" s="48">
        <f>+'廃棄物事業経費（歳入）'!B205</f>
        <v>0</v>
      </c>
      <c r="AI205" s="2">
        <v>205</v>
      </c>
    </row>
    <row r="206" spans="34:35" x14ac:dyDescent="0.2">
      <c r="AH206" s="48">
        <f>+'廃棄物事業経費（歳入）'!B206</f>
        <v>0</v>
      </c>
      <c r="AI206" s="2">
        <v>206</v>
      </c>
    </row>
    <row r="207" spans="34:35" x14ac:dyDescent="0.2">
      <c r="AH207" s="48">
        <f>+'廃棄物事業経費（歳入）'!B207</f>
        <v>0</v>
      </c>
      <c r="AI207" s="2">
        <v>207</v>
      </c>
    </row>
    <row r="208" spans="34:35" x14ac:dyDescent="0.2">
      <c r="AH208" s="48">
        <f>+'廃棄物事業経費（歳入）'!B208</f>
        <v>0</v>
      </c>
      <c r="AI208" s="2">
        <v>208</v>
      </c>
    </row>
    <row r="209" spans="34:35" x14ac:dyDescent="0.2">
      <c r="AH209" s="48">
        <f>+'廃棄物事業経費（歳入）'!B209</f>
        <v>0</v>
      </c>
      <c r="AI209" s="2">
        <v>209</v>
      </c>
    </row>
    <row r="210" spans="34:35" x14ac:dyDescent="0.2">
      <c r="AH210" s="48">
        <f>+'廃棄物事業経費（歳入）'!B210</f>
        <v>0</v>
      </c>
      <c r="AI210" s="2">
        <v>210</v>
      </c>
    </row>
    <row r="211" spans="34:35" x14ac:dyDescent="0.2">
      <c r="AH211" s="48">
        <f>+'廃棄物事業経費（歳入）'!B211</f>
        <v>0</v>
      </c>
      <c r="AI211" s="2">
        <v>211</v>
      </c>
    </row>
    <row r="212" spans="34:35" x14ac:dyDescent="0.2">
      <c r="AH212" s="48">
        <f>+'廃棄物事業経費（歳入）'!B212</f>
        <v>0</v>
      </c>
      <c r="AI212" s="2">
        <v>212</v>
      </c>
    </row>
    <row r="213" spans="34:35" x14ac:dyDescent="0.2">
      <c r="AH213" s="48">
        <f>+'廃棄物事業経費（歳入）'!B213</f>
        <v>0</v>
      </c>
      <c r="AI213" s="2">
        <v>213</v>
      </c>
    </row>
    <row r="214" spans="34:35" x14ac:dyDescent="0.2">
      <c r="AH214" s="48">
        <f>+'廃棄物事業経費（歳入）'!B214</f>
        <v>0</v>
      </c>
      <c r="AI214" s="2">
        <v>214</v>
      </c>
    </row>
    <row r="215" spans="34:35" x14ac:dyDescent="0.2">
      <c r="AH215" s="48">
        <f>+'廃棄物事業経費（歳入）'!B215</f>
        <v>0</v>
      </c>
      <c r="AI215" s="2">
        <v>215</v>
      </c>
    </row>
    <row r="216" spans="34:35" x14ac:dyDescent="0.2">
      <c r="AH216" s="48">
        <f>+'廃棄物事業経費（歳入）'!B216</f>
        <v>0</v>
      </c>
      <c r="AI216" s="2">
        <v>216</v>
      </c>
    </row>
    <row r="217" spans="34:35" x14ac:dyDescent="0.2">
      <c r="AH217" s="48">
        <f>+'廃棄物事業経費（歳入）'!B217</f>
        <v>0</v>
      </c>
      <c r="AI217" s="2">
        <v>217</v>
      </c>
    </row>
    <row r="218" spans="34:35" x14ac:dyDescent="0.2">
      <c r="AH218" s="48">
        <f>+'廃棄物事業経費（歳入）'!B218</f>
        <v>0</v>
      </c>
      <c r="AI218" s="2">
        <v>218</v>
      </c>
    </row>
    <row r="219" spans="34:35" x14ac:dyDescent="0.2">
      <c r="AH219" s="48">
        <f>+'廃棄物事業経費（歳入）'!B219</f>
        <v>0</v>
      </c>
      <c r="AI219" s="2">
        <v>219</v>
      </c>
    </row>
    <row r="220" spans="34:35" x14ac:dyDescent="0.2">
      <c r="AH220" s="48">
        <f>+'廃棄物事業経費（歳入）'!B220</f>
        <v>0</v>
      </c>
      <c r="AI220" s="2">
        <v>220</v>
      </c>
    </row>
    <row r="221" spans="34:35" x14ac:dyDescent="0.2">
      <c r="AH221" s="48">
        <f>+'廃棄物事業経費（歳入）'!B221</f>
        <v>0</v>
      </c>
      <c r="AI221" s="2">
        <v>221</v>
      </c>
    </row>
    <row r="222" spans="34:35" x14ac:dyDescent="0.2">
      <c r="AH222" s="48">
        <f>+'廃棄物事業経費（歳入）'!B222</f>
        <v>0</v>
      </c>
      <c r="AI222" s="2">
        <v>222</v>
      </c>
    </row>
    <row r="223" spans="34:35" x14ac:dyDescent="0.2">
      <c r="AH223" s="48">
        <f>+'廃棄物事業経費（歳入）'!B223</f>
        <v>0</v>
      </c>
      <c r="AI223" s="2">
        <v>223</v>
      </c>
    </row>
    <row r="224" spans="34:35" x14ac:dyDescent="0.2">
      <c r="AH224" s="48">
        <f>+'廃棄物事業経費（歳入）'!B224</f>
        <v>0</v>
      </c>
      <c r="AI224" s="2">
        <v>224</v>
      </c>
    </row>
    <row r="225" spans="34:35" x14ac:dyDescent="0.2">
      <c r="AH225" s="48">
        <f>+'廃棄物事業経費（歳入）'!B225</f>
        <v>0</v>
      </c>
      <c r="AI225" s="2">
        <v>225</v>
      </c>
    </row>
    <row r="226" spans="34:35" x14ac:dyDescent="0.2">
      <c r="AH226" s="48">
        <f>+'廃棄物事業経費（歳入）'!B226</f>
        <v>0</v>
      </c>
      <c r="AI226" s="2">
        <v>226</v>
      </c>
    </row>
    <row r="227" spans="34:35" x14ac:dyDescent="0.2">
      <c r="AH227" s="48">
        <f>+'廃棄物事業経費（歳入）'!B227</f>
        <v>0</v>
      </c>
      <c r="AI227" s="2">
        <v>227</v>
      </c>
    </row>
    <row r="228" spans="34:35" x14ac:dyDescent="0.2">
      <c r="AH228" s="48">
        <f>+'廃棄物事業経費（歳入）'!B228</f>
        <v>0</v>
      </c>
      <c r="AI228" s="2">
        <v>228</v>
      </c>
    </row>
    <row r="229" spans="34:35" x14ac:dyDescent="0.2">
      <c r="AH229" s="48">
        <f>+'廃棄物事業経費（歳入）'!B229</f>
        <v>0</v>
      </c>
      <c r="AI229" s="2">
        <v>229</v>
      </c>
    </row>
    <row r="230" spans="34:35" x14ac:dyDescent="0.2">
      <c r="AH230" s="48">
        <f>+'廃棄物事業経費（歳入）'!B230</f>
        <v>0</v>
      </c>
      <c r="AI230" s="2">
        <v>230</v>
      </c>
    </row>
    <row r="231" spans="34:35" x14ac:dyDescent="0.2">
      <c r="AH231" s="48">
        <f>+'廃棄物事業経費（歳入）'!B231</f>
        <v>0</v>
      </c>
      <c r="AI231" s="2">
        <v>231</v>
      </c>
    </row>
    <row r="232" spans="34:35" x14ac:dyDescent="0.2">
      <c r="AH232" s="48">
        <f>+'廃棄物事業経費（歳入）'!B232</f>
        <v>0</v>
      </c>
      <c r="AI232" s="2">
        <v>232</v>
      </c>
    </row>
    <row r="233" spans="34:35" x14ac:dyDescent="0.2">
      <c r="AH233" s="48">
        <f>+'廃棄物事業経費（歳入）'!B233</f>
        <v>0</v>
      </c>
      <c r="AI233" s="2">
        <v>233</v>
      </c>
    </row>
    <row r="234" spans="34:35" x14ac:dyDescent="0.2">
      <c r="AH234" s="48">
        <f>+'廃棄物事業経費（歳入）'!B234</f>
        <v>0</v>
      </c>
      <c r="AI234" s="2">
        <v>234</v>
      </c>
    </row>
    <row r="235" spans="34:35" x14ac:dyDescent="0.2">
      <c r="AH235" s="48">
        <f>+'廃棄物事業経費（歳入）'!B235</f>
        <v>0</v>
      </c>
      <c r="AI235" s="2">
        <v>235</v>
      </c>
    </row>
    <row r="236" spans="34:35" x14ac:dyDescent="0.2">
      <c r="AH236" s="48">
        <f>+'廃棄物事業経費（歳入）'!B236</f>
        <v>0</v>
      </c>
      <c r="AI236" s="2">
        <v>236</v>
      </c>
    </row>
    <row r="237" spans="34:35" x14ac:dyDescent="0.2">
      <c r="AH237" s="48">
        <f>+'廃棄物事業経費（歳入）'!B237</f>
        <v>0</v>
      </c>
      <c r="AI237" s="2">
        <v>237</v>
      </c>
    </row>
    <row r="238" spans="34:35" x14ac:dyDescent="0.2">
      <c r="AH238" s="48">
        <f>+'廃棄物事業経費（歳入）'!B238</f>
        <v>0</v>
      </c>
      <c r="AI238" s="2">
        <v>238</v>
      </c>
    </row>
    <row r="239" spans="34:35" x14ac:dyDescent="0.2">
      <c r="AH239" s="48">
        <f>+'廃棄物事業経費（歳入）'!B239</f>
        <v>0</v>
      </c>
      <c r="AI239" s="2">
        <v>239</v>
      </c>
    </row>
    <row r="240" spans="34:35" x14ac:dyDescent="0.2">
      <c r="AH240" s="48">
        <f>+'廃棄物事業経費（歳入）'!B240</f>
        <v>0</v>
      </c>
      <c r="AI240" s="2">
        <v>240</v>
      </c>
    </row>
    <row r="241" spans="34:35" x14ac:dyDescent="0.2">
      <c r="AH241" s="48">
        <f>+'廃棄物事業経費（歳入）'!B241</f>
        <v>0</v>
      </c>
      <c r="AI241" s="2">
        <v>241</v>
      </c>
    </row>
    <row r="242" spans="34:35" x14ac:dyDescent="0.2">
      <c r="AH242" s="48">
        <f>+'廃棄物事業経費（歳入）'!B242</f>
        <v>0</v>
      </c>
      <c r="AI242" s="2">
        <v>242</v>
      </c>
    </row>
    <row r="243" spans="34:35" x14ac:dyDescent="0.2">
      <c r="AH243" s="48">
        <f>+'廃棄物事業経費（歳入）'!B243</f>
        <v>0</v>
      </c>
      <c r="AI243" s="2">
        <v>243</v>
      </c>
    </row>
    <row r="244" spans="34:35" x14ac:dyDescent="0.2">
      <c r="AH244" s="48">
        <f>+'廃棄物事業経費（歳入）'!B244</f>
        <v>0</v>
      </c>
      <c r="AI244" s="2">
        <v>244</v>
      </c>
    </row>
    <row r="245" spans="34:35" x14ac:dyDescent="0.2">
      <c r="AH245" s="48">
        <f>+'廃棄物事業経費（歳入）'!B245</f>
        <v>0</v>
      </c>
      <c r="AI245" s="2">
        <v>245</v>
      </c>
    </row>
    <row r="246" spans="34:35" x14ac:dyDescent="0.2">
      <c r="AH246" s="48">
        <f>+'廃棄物事業経費（歳入）'!B246</f>
        <v>0</v>
      </c>
      <c r="AI246" s="2">
        <v>246</v>
      </c>
    </row>
    <row r="247" spans="34:35" x14ac:dyDescent="0.2">
      <c r="AH247" s="48">
        <f>+'廃棄物事業経費（歳入）'!B247</f>
        <v>0</v>
      </c>
      <c r="AI247" s="2">
        <v>247</v>
      </c>
    </row>
    <row r="248" spans="34:35" x14ac:dyDescent="0.2">
      <c r="AH248" s="48">
        <f>+'廃棄物事業経費（歳入）'!B248</f>
        <v>0</v>
      </c>
      <c r="AI248" s="2">
        <v>248</v>
      </c>
    </row>
    <row r="249" spans="34:35" x14ac:dyDescent="0.2">
      <c r="AH249" s="48">
        <f>+'廃棄物事業経費（歳入）'!B249</f>
        <v>0</v>
      </c>
      <c r="AI249" s="2">
        <v>249</v>
      </c>
    </row>
    <row r="250" spans="34:35" x14ac:dyDescent="0.2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2018-02-21T09:42:52Z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